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125" windowHeight="11190" activeTab="1"/>
  </bookViews>
  <sheets>
    <sheet name="Rekapitulace stavby" sheetId="1" r:id="rId1"/>
    <sheet name="191021b - Oprava podlahy ..." sheetId="2" r:id="rId2"/>
    <sheet name="191022b - Vedlejší a osta..." sheetId="3" r:id="rId3"/>
    <sheet name="Pokyny pro vyplnění" sheetId="4" r:id="rId4"/>
  </sheets>
  <definedNames>
    <definedName name="_xlnm._FilterDatabase" localSheetId="1" hidden="1">'191021b - Oprava podlahy ...'!$C$90:$K$222</definedName>
    <definedName name="_xlnm._FilterDatabase" localSheetId="2" hidden="1">'191022b - Vedlejší a osta...'!$C$82:$K$96</definedName>
    <definedName name="_xlnm.Print_Area" localSheetId="1">'191021b - Oprava podlahy ...'!$C$4:$J$39,'191021b - Oprava podlahy ...'!$C$45:$J$72,'191021b - Oprava podlahy ...'!$C$78:$K$222</definedName>
    <definedName name="_xlnm.Print_Area" localSheetId="2">'191022b - Vedlejší a osta...'!$C$4:$J$39,'191022b - Vedlejší a osta...'!$C$45:$J$64,'191022b - Vedlejší a osta...'!$C$70:$K$96</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'191021b - Oprava podlahy ...'!$90:$90</definedName>
    <definedName name="_xlnm.Print_Titles" localSheetId="2">'191022b - Vedlejší a osta...'!$82:$82</definedName>
  </definedNames>
  <calcPr calcId="162913"/>
</workbook>
</file>

<file path=xl/sharedStrings.xml><?xml version="1.0" encoding="utf-8"?>
<sst xmlns="http://schemas.openxmlformats.org/spreadsheetml/2006/main" count="2296" uniqueCount="618">
  <si>
    <t>Export Komplet</t>
  </si>
  <si>
    <t>VZ</t>
  </si>
  <si>
    <t>2.0</t>
  </si>
  <si>
    <t>ZAMOK</t>
  </si>
  <si>
    <t>False</t>
  </si>
  <si>
    <t>{e6b2078b-a991-4094-b364-cf3a2d67f24b}</t>
  </si>
  <si>
    <t>0,01</t>
  </si>
  <si>
    <t>21</t>
  </si>
  <si>
    <t>15</t>
  </si>
  <si>
    <t>REKAPITULACE STAVBY</t>
  </si>
  <si>
    <t>v ---  níže se nacházejí doplnkové a pomocné údaje k sestavám  --- v</t>
  </si>
  <si>
    <t>Návod na vyplnění</t>
  </si>
  <si>
    <t>0,001</t>
  </si>
  <si>
    <t>Kód:</t>
  </si>
  <si>
    <t>19102b</t>
  </si>
  <si>
    <t>Měnit lze pouze buňky se žlutým podbarvením!
1) v Rekapitulaci stavby vyplňte údaje o Uchazeči (přenesou se do ostatních sestav i v jiných listech)
2) na vybraných listech vyplňte v sestavě Soupis prací ceny u položek</t>
  </si>
  <si>
    <t>Stavba:</t>
  </si>
  <si>
    <t>Oprava podlahy v jídelně a kuchyni ZŠ MUDr Lukášové 29,Ostrava-Hrabůvka</t>
  </si>
  <si>
    <t>KSO:</t>
  </si>
  <si>
    <t>801 32</t>
  </si>
  <si>
    <t>CC-CZ:</t>
  </si>
  <si>
    <t/>
  </si>
  <si>
    <t>Místo:</t>
  </si>
  <si>
    <t>Ostrava-Hrabůvka</t>
  </si>
  <si>
    <t>Datum:</t>
  </si>
  <si>
    <t>30. 4. 2019</t>
  </si>
  <si>
    <t>CZ-CPV:</t>
  </si>
  <si>
    <t>45214200-2stav.práce</t>
  </si>
  <si>
    <t>Zadavatel:</t>
  </si>
  <si>
    <t>IČ:</t>
  </si>
  <si>
    <t>Městský obvod Ostrava-Jih</t>
  </si>
  <si>
    <t>DIČ:</t>
  </si>
  <si>
    <t>Uchazeč:</t>
  </si>
  <si>
    <t>Vyplň údaj</t>
  </si>
  <si>
    <t>Projektant:</t>
  </si>
  <si>
    <t>ArchiBIM, Ostrava-Pustkovec</t>
  </si>
  <si>
    <t>True</t>
  </si>
  <si>
    <t>Zpracovatel:</t>
  </si>
  <si>
    <t>Anna Mužná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</si>
  <si>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</si>
  <si>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</si>
  <si>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</si>
  <si>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</si>
  <si>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</si>
  <si>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</si>
  <si>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</si>
  <si>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</si>
  <si>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</si>
  <si>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</si>
  <si>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</si>
  <si>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</si>
  <si>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</si>
  <si>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</si>
  <si>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</si>
  <si>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</si>
  <si>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</si>
  <si>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</si>
  <si>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</si>
  <si>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</si>
  <si>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</si>
  <si>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</si>
  <si>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</si>
  <si>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</si>
  <si>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</si>
  <si>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</si>
  <si>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</si>
  <si>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</si>
  <si>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</si>
  <si>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</si>
  <si>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</si>
  <si>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</si>
  <si>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</si>
  <si>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</si>
  <si>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</si>
  <si>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</si>
  <si>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</si>
  <si>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</si>
  <si>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</si>
  <si>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</si>
  <si>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</si>
  <si>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191021b</t>
  </si>
  <si>
    <t>Oprava podlahy v jídelně a kuchyni ZŠ MUDr Lukášové 29,Ostrava-Hrabůvka-jídelna</t>
  </si>
  <si>
    <t>STA</t>
  </si>
  <si>
    <t>1</t>
  </si>
  <si>
    <t>{440ceacb-3ab8-4f2c-90c9-f58475dc897a}</t>
  </si>
  <si>
    <t>2</t>
  </si>
  <si>
    <t>191022b</t>
  </si>
  <si>
    <t>Vedlejší a ostatní náklady</t>
  </si>
  <si>
    <t>{73aa5620-0792-49ae-bf30-1f82fe501cd0}</t>
  </si>
  <si>
    <t>KRYCÍ LIST SOUPISU PRACÍ</t>
  </si>
  <si>
    <t>Objekt:</t>
  </si>
  <si>
    <t>191021b - Oprava podlahy v jídelně a kuchyni ZŠ MUDr Lukášové 29,Ostrava-Hrabůvka-jídelna</t>
  </si>
  <si>
    <t>REKAPITULACE ČLENĚNÍ SOUPISU PRACÍ</t>
  </si>
  <si>
    <t>Kód dílu - Popis</t>
  </si>
  <si>
    <t>Cena celkem [CZK]</t>
  </si>
  <si>
    <t>-1</t>
  </si>
  <si>
    <t>HSV - Práce a dodávky HSV</t>
  </si>
  <si>
    <t xml:space="preserve">    1 - Zemní práce</t>
  </si>
  <si>
    <t xml:space="preserve">    2 - Zakládání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</si>
  <si>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</si>
  <si>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</si>
  <si>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</si>
  <si>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</si>
  <si>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</si>
  <si>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</si>
  <si>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</si>
  <si>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776 - Podlahy povlakové</t>
  </si>
  <si>
    <t xml:space="preserve">    777 - Podlahy lité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</si>
  <si>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</si>
  <si>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</si>
  <si>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</si>
  <si>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</si>
  <si>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</si>
  <si>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</si>
  <si>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</si>
  <si>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</si>
  <si>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</si>
  <si>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</si>
  <si>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</si>
  <si>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</si>
  <si>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</si>
  <si>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</si>
  <si>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</si>
  <si>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</si>
  <si>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</si>
  <si>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</si>
  <si>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139711101</t>
  </si>
  <si>
    <t>Vykopávka v uzavřených prostorách s naložením výkopku na dopravní prostředek v hornině tř. 1 až 4</t>
  </si>
  <si>
    <t>m3</t>
  </si>
  <si>
    <t>CS ÚRS 2019 01</t>
  </si>
  <si>
    <t>4</t>
  </si>
  <si>
    <t>-20604109</t>
  </si>
  <si>
    <t>PSC</t>
  </si>
  <si>
    <t xml:space="preserve">Poznámka k souboru cen:
1. V cenách nejsou započteny náklady na podchycení stavebních konstrukcí a případné odvětrávání pracovního prostoru.
</t>
  </si>
  <si>
    <t>VV</t>
  </si>
  <si>
    <t>371,67*1,0</t>
  </si>
  <si>
    <t>162201211</t>
  </si>
  <si>
    <t>Vodorovné přemístění výkopku nebo sypaniny stavebním kolečkem s naložením a vyprázdněním kolečka na hromady nebo do dopravního prostředku na vzdálenost do 10 m z horniny tř. 1 až 4</t>
  </si>
  <si>
    <t>-194701906</t>
  </si>
  <si>
    <t>3</t>
  </si>
  <si>
    <t>162201219</t>
  </si>
  <si>
    <t>Vodorovné přemístění výkopku nebo sypaniny stavebním kolečkem s naložením a vyprázdněním kolečka na hromady nebo do dopravního prostředku na vzdálenost do 10 m z horniny Příplatek k ceně za každých dalších 10 m</t>
  </si>
  <si>
    <t>-1941527781</t>
  </si>
  <si>
    <t>371,670*3</t>
  </si>
  <si>
    <t>162701105</t>
  </si>
  <si>
    <t>Vodorovné přemístění výkopku nebo sypaniny po suchu na obvyklém dopravním prostředku, bez naložení výkopku, avšak se složením bez rozhrnutí z horniny tř. 1 až 4 na vzdálenost přes 9 000 do 10 000 m</t>
  </si>
  <si>
    <t>-1715300057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</si>
  <si>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</si>
  <si>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</si>
  <si>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</si>
  <si>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</si>
  <si>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-1099498599</t>
  </si>
  <si>
    <t>371,670*5</t>
  </si>
  <si>
    <t>6</t>
  </si>
  <si>
    <t>167101102</t>
  </si>
  <si>
    <t>Nakládání, skládání a překládání neulehlého výkopku nebo sypaniny nakládání, množství přes 100 m3, z hornin tř. 1 až 4</t>
  </si>
  <si>
    <t>1104761220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</si>
  <si>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</si>
  <si>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7</t>
  </si>
  <si>
    <t>171201201</t>
  </si>
  <si>
    <t>Uložení sypaniny na skládky</t>
  </si>
  <si>
    <t>2130983115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</si>
  <si>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</si>
  <si>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8</t>
  </si>
  <si>
    <t>171201211</t>
  </si>
  <si>
    <t>Poplatek za uložení stavebního odpadu na skládce (skládkovné) zeminy a kameniva zatříděného do Katalogu odpadů pod kódem 170 504</t>
  </si>
  <si>
    <t>t</t>
  </si>
  <si>
    <t>1718186140</t>
  </si>
  <si>
    <t xml:space="preserve">Poznámka k souboru cen:
1. Ceny uvedené v souboru cen lze po dohodě upravit podle místních podmínek.
</t>
  </si>
  <si>
    <t>371,670*1,8</t>
  </si>
  <si>
    <t>Zakládání</t>
  </si>
  <si>
    <t>9</t>
  </si>
  <si>
    <t>213311113</t>
  </si>
  <si>
    <t>Polštáře zhutněné pod základy z kameniva hrubého drceného, frakce 16 - 63 mm</t>
  </si>
  <si>
    <t>-1230714451</t>
  </si>
  <si>
    <t xml:space="preserve">Poznámka k souboru cen:
1. Ceny jsou určeny pro jakoukoliv míru zhutnění.
2. V cenách jsou započteny i náklady na urovnání povrchu polštáře.
</t>
  </si>
  <si>
    <t>371,67*0,86</t>
  </si>
  <si>
    <t>Úpravy povrchů, podlahy a osazování výplní</t>
  </si>
  <si>
    <t>10</t>
  </si>
  <si>
    <t>631311115</t>
  </si>
  <si>
    <t>Mazanina z betonu prostého bez zvýšených nároků na prostředí tl. přes 50 do 80 mm tř. C 20/25</t>
  </si>
  <si>
    <t>-1746069918</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</si>
  <si>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</si>
  <si>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jídelna</t>
  </si>
  <si>
    <t>371,67*0,15</t>
  </si>
  <si>
    <t>Součet</t>
  </si>
  <si>
    <t>11</t>
  </si>
  <si>
    <t>631319175</t>
  </si>
  <si>
    <t>Příplatek k cenám mazanin za stržení povrchu spodní vrstvy mazaniny latí před vložením výztuže nebo pletiva pro tl. obou vrstev mazaniny přes 120 do 240 mm</t>
  </si>
  <si>
    <t>475697599</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</si>
  <si>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</si>
  <si>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12</t>
  </si>
  <si>
    <t>631362021</t>
  </si>
  <si>
    <t>Výztuž mazanin ze svařovaných sítí z drátů typu KARI</t>
  </si>
  <si>
    <t>1445618747</t>
  </si>
  <si>
    <t>371,67*1,15*(0,0079+0,00206)</t>
  </si>
  <si>
    <t>potěr</t>
  </si>
  <si>
    <t>371,67*1,15*0,00132</t>
  </si>
  <si>
    <t>13</t>
  </si>
  <si>
    <t>632451031</t>
  </si>
  <si>
    <t>Potěr cementový vyrovnávací z malty (MC-15) v ploše o průměrné (střední) tl. od 10 do 20 mm</t>
  </si>
  <si>
    <t>m2</t>
  </si>
  <si>
    <t>-895384173</t>
  </si>
  <si>
    <t xml:space="preserve">Poznámka k souboru cen:
1. Užití cen –1021 až –1024 – viz poznámka č. 1 souboru cen 632 45-01.
2. Užití cen –1031 až –1034 – viz poznámka č. 2 a 3 souboru cen 632 45-01.
3. V cenách jsou započteny i náklady na základní stržení povrchu potěru s urovnáním vibrační lištou nebo dřevěným hladítkem.
</t>
  </si>
  <si>
    <t>371,67</t>
  </si>
  <si>
    <t>14</t>
  </si>
  <si>
    <t>632451456</t>
  </si>
  <si>
    <t>Potěr pískocementový běžný tl. přes 40 do 50 mm tř. C 25</t>
  </si>
  <si>
    <t>1310326711</t>
  </si>
  <si>
    <t xml:space="preserve">Poznámka k souboru cen:
1. Ceny jsou určeny pro potěr na mazaninách nebo betonových podkladech připojený nebo plovoucí běžný (krycí nášlapný), pod tenkovrstvé podlahoviny nebo pro průmyslové podlahy (u vyšších pevností).
2. V cenách jsou započteny i náklady na základní stržení povrchu potěru s urovnáním vibrační lištou nebo dřevěným hladítkem.
3. V cenách -1491 a -1492 jsou započteny i náklady za přehlazení povrchu mazaniny ocelovým hladítkem, v ceně -1494 náklady na přehlazení povrchu hladičkou betonui..
</t>
  </si>
  <si>
    <t>632452515</t>
  </si>
  <si>
    <t>Potěr rychletuhnoucí ze suchých směsí na bázi hydraulických pojiv, tloušťky přes 20 do 30 mm - nenaceňovat</t>
  </si>
  <si>
    <t>-962970668</t>
  </si>
  <si>
    <t xml:space="preserve">Poznámka k souboru cen:
1. V cenách jsou započteny i náklady na základní stržení povrchu potěru s urovnáním vibrační lištou nebo dřevěným hladítkem.
</t>
  </si>
  <si>
    <t>položka navíc-chyba - nenaceňovat</t>
  </si>
  <si>
    <t>16</t>
  </si>
  <si>
    <t>6324525PRC</t>
  </si>
  <si>
    <t>Potěr rychletuhnoucí ze suchých směsí na bázi hydraulických pojiv, tloušťky 4 mm</t>
  </si>
  <si>
    <t>vlastní</t>
  </si>
  <si>
    <t>-214235333</t>
  </si>
  <si>
    <t>Ostatní konstrukce a práce, bourání</t>
  </si>
  <si>
    <t>17</t>
  </si>
  <si>
    <t>952901111</t>
  </si>
  <si>
    <t>Vyčištění budov nebo objektů před předáním do užívání budov bytové nebo občanské výstavby, světlé výšky podlaží do 4 m</t>
  </si>
  <si>
    <t>436027869</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</si>
  <si>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</si>
  <si>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18</t>
  </si>
  <si>
    <t>95291 PRC</t>
  </si>
  <si>
    <t>Vyhledání+odstranění příčiny zatékání</t>
  </si>
  <si>
    <t>soubor</t>
  </si>
  <si>
    <t>-1253705861</t>
  </si>
  <si>
    <t>19</t>
  </si>
  <si>
    <t>965042141</t>
  </si>
  <si>
    <t>Bourání mazanin betonových nebo z litého asfaltu tl. do 100 mm, plochy přes 4 m2</t>
  </si>
  <si>
    <t>-649114812</t>
  </si>
  <si>
    <t>371,670*0,08</t>
  </si>
  <si>
    <t>20</t>
  </si>
  <si>
    <t>965042241</t>
  </si>
  <si>
    <t>Bourání mazanin betonových nebo z litého asfaltu tl. přes 100 mm, plochy přes 4 m2</t>
  </si>
  <si>
    <t>596346710</t>
  </si>
  <si>
    <t>371,67*0,12</t>
  </si>
  <si>
    <t>997</t>
  </si>
  <si>
    <t>Přesun sutě</t>
  </si>
  <si>
    <t>997013111</t>
  </si>
  <si>
    <t>Vnitrostaveništní doprava suti a vybouraných hmot vodorovně do 50 m svisle s použitím mechanizace pro budovy a haly výšky do 6 m</t>
  </si>
  <si>
    <t>-1664988968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</si>
  <si>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</si>
  <si>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22</t>
  </si>
  <si>
    <t>997013509</t>
  </si>
  <si>
    <t>Odvoz suti a vybouraných hmot na skládku nebo meziskládku se složením, na vzdálenost Příplatek k ceně za každý další i započatý 1 km přes 1 km</t>
  </si>
  <si>
    <t>-1670860353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</si>
  <si>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</si>
  <si>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166,604*5</t>
  </si>
  <si>
    <t>23</t>
  </si>
  <si>
    <t>997013511</t>
  </si>
  <si>
    <t>Odvoz suti a vybouraných hmot z meziskládky na skládku s naložením a se složením, na vzdálenost do 1 km</t>
  </si>
  <si>
    <t>-814375846</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</si>
  <si>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</si>
  <si>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24</t>
  </si>
  <si>
    <t>997013801</t>
  </si>
  <si>
    <t>Poplatek za uložení stavebního odpadu na skládce (skládkovné) z prostého betonu zatříděného do Katalogu odpadů pod kódem 170 101</t>
  </si>
  <si>
    <t>-1816179782</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</si>
  <si>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</si>
  <si>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25</t>
  </si>
  <si>
    <t>997013813</t>
  </si>
  <si>
    <t>Poplatek za uložení stavebního odpadu na skládce (skládkovné) z plastických hmot zatříděného do Katalogu odpadů pod kódem 170 203</t>
  </si>
  <si>
    <t>-445594791</t>
  </si>
  <si>
    <t>26</t>
  </si>
  <si>
    <t>997223845</t>
  </si>
  <si>
    <t>Poplatek za uložení stavebního odpadu na skládce (skládkovné) asfaltového bez obsahu dehtu zatříděného do Katalogu odpadů pod kódem 170 302</t>
  </si>
  <si>
    <t>1225368456</t>
  </si>
  <si>
    <t>998</t>
  </si>
  <si>
    <t>Přesun hmot</t>
  </si>
  <si>
    <t>27</t>
  </si>
  <si>
    <t>998011001</t>
  </si>
  <si>
    <t>Přesun hmot pro budovy občanské výstavby, bydlení, výrobu a služby s nosnou svislou konstrukcí zděnou z cihel, tvárnic nebo kamene vodorovná dopravní vzdálenost do 100 m pro budovy výšky do 6 m</t>
  </si>
  <si>
    <t>-1435742951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</si>
  <si>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</si>
  <si>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</si>
  <si>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</si>
  <si>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</si>
  <si>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</si>
  <si>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28</t>
  </si>
  <si>
    <t>711111001</t>
  </si>
  <si>
    <t>Provedení izolace proti zemní vlhkosti natěradly a tmely za studena na ploše vodorovné V nátěrem penetračním</t>
  </si>
  <si>
    <t>-1843653043</t>
  </si>
  <si>
    <t xml:space="preserve">Poznámka k souboru cen:
1. Izolace plochy jednotlivě do 10 m2 se oceňují skladebně cenou příslušné izolace a cenou 711 19-9095 Příplatek za plochu do 10 m2.
</t>
  </si>
  <si>
    <t xml:space="preserve">jídelna </t>
  </si>
  <si>
    <t>29</t>
  </si>
  <si>
    <t>M</t>
  </si>
  <si>
    <t>11163150</t>
  </si>
  <si>
    <t>lak penetrační asfaltový</t>
  </si>
  <si>
    <t>-1566074964</t>
  </si>
  <si>
    <t>371,67*0,0003 'Přepočtené koeficientem množství</t>
  </si>
  <si>
    <t>30</t>
  </si>
  <si>
    <t>711131811</t>
  </si>
  <si>
    <t>Odstranění izolace proti zemní vlhkosti na ploše vodorovné V</t>
  </si>
  <si>
    <t>-1790416950</t>
  </si>
  <si>
    <t xml:space="preserve">Poznámka k souboru cen:
1. Ceny se používají pro odstranění hydroizolačních pásů a folií bez rozlišení tloušťky a počtu vrstev.
</t>
  </si>
  <si>
    <t>31</t>
  </si>
  <si>
    <t>711141559</t>
  </si>
  <si>
    <t>Provedení izolace proti zemní vlhkosti pásy přitavením NAIP na ploše vodorovné V</t>
  </si>
  <si>
    <t>2061565525</t>
  </si>
  <si>
    <t xml:space="preserve">Poznámka k souboru cen:
1. Izolace plochy jednotlivě do 10 m2 se oceňují skladebně cenou příslušné izolace a cenou 711 19-9097 Příplatek za plochu do 10 m2.
</t>
  </si>
  <si>
    <t>32</t>
  </si>
  <si>
    <t>62853001</t>
  </si>
  <si>
    <t>pás asfaltový samolepicí modifikovaný SBS tl 4mm s vložkou ze skleněné tkaniny se spalitelnou fólií nebo jemnozrnný minerálním posypem nebo textilií na horním povrchu</t>
  </si>
  <si>
    <t>-916778334</t>
  </si>
  <si>
    <t>371,67*1,15 'Přepočtené koeficientem množství</t>
  </si>
  <si>
    <t>33</t>
  </si>
  <si>
    <t>998711101</t>
  </si>
  <si>
    <t>Přesun hmot pro izolace proti vodě, vlhkosti a plynům stanovený z hmotnosti přesunovaného materiálu vodorovná dopravní vzdálenost do 50 m v objektech výšky do 6 m</t>
  </si>
  <si>
    <t>1196233400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</si>
  <si>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</si>
  <si>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</si>
  <si>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</si>
  <si>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34</t>
  </si>
  <si>
    <t>713121111</t>
  </si>
  <si>
    <t>Montáž tepelné izolace podlah rohožemi, pásy, deskami, dílci, bloky (izolační materiál ve specifikaci) kladenými volně jednovrstvá</t>
  </si>
  <si>
    <t>433529061</t>
  </si>
  <si>
    <t xml:space="preserve">Poznámka k souboru cen:
1. Množství tepelné izolace podlah okrajovými pásky k ceně -1211 se určuje v m projektované délky obložení (bez přesahů) na obvodu podlahy.
</t>
  </si>
  <si>
    <t>35</t>
  </si>
  <si>
    <t>28375990</t>
  </si>
  <si>
    <t>deska EPS 150 pro trvalé zatížení v tlaku (max. 3000 kg/m2) tl 140mm</t>
  </si>
  <si>
    <t>1865768762</t>
  </si>
  <si>
    <t>371,67*1,02 'Přepočtené koeficientem množství</t>
  </si>
  <si>
    <t>36</t>
  </si>
  <si>
    <t>713191132</t>
  </si>
  <si>
    <t>Montáž tepelné izolace stavebních konstrukcí - doplňky a konstrukční součásti podlah, stropů vrchem nebo střech překrytím fólií separační z PE</t>
  </si>
  <si>
    <t>-459491461</t>
  </si>
  <si>
    <t>37</t>
  </si>
  <si>
    <t>28329042</t>
  </si>
  <si>
    <t>fólie PE separační či ochranná tl. 0,2mm</t>
  </si>
  <si>
    <t>-1796139647</t>
  </si>
  <si>
    <t>371,67*1,1 'Přepočtené koeficientem množství</t>
  </si>
  <si>
    <t>38</t>
  </si>
  <si>
    <t>998713101</t>
  </si>
  <si>
    <t>Přesun hmot pro izolace tepelné stanovený z hmotnosti přesunovaného materiálu vodorovná dopravní vzdálenost do 50 m v objektech výšky do 6 m</t>
  </si>
  <si>
    <t>-569797916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</si>
  <si>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</si>
  <si>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776</t>
  </si>
  <si>
    <t>Podlahy povlakové</t>
  </si>
  <si>
    <t>39</t>
  </si>
  <si>
    <t>776201812</t>
  </si>
  <si>
    <t>Demontáž povlakových podlahovin lepených ručně s podložkou</t>
  </si>
  <si>
    <t>1134145898</t>
  </si>
  <si>
    <t>40</t>
  </si>
  <si>
    <t>776222111</t>
  </si>
  <si>
    <t>Montáž podlahovin z PVC lepením 2-složkovým lepidlem (do vlhkých prostor) z pásů</t>
  </si>
  <si>
    <t>1415900136</t>
  </si>
  <si>
    <t>42</t>
  </si>
  <si>
    <t>28411020</t>
  </si>
  <si>
    <t>PVC homogenní zátěžová tl 2,00 mm, úprava PUR, třída zátěže 34/43, hmotnost 3200g/m2, hořlavost Bfl S1,</t>
  </si>
  <si>
    <t>-1377143871</t>
  </si>
  <si>
    <t>43</t>
  </si>
  <si>
    <t>776410811</t>
  </si>
  <si>
    <t>Demontáž soklíků nebo lišt pryžových nebo plastových</t>
  </si>
  <si>
    <t>m</t>
  </si>
  <si>
    <t>1369168598</t>
  </si>
  <si>
    <t>(27,741+14,28+2,335+0,655+3,335*2+0,72+0,4+0,64*6)*2</t>
  </si>
  <si>
    <t>0,5*2*16</t>
  </si>
  <si>
    <t>-(0,9+1,73*3+1,42)</t>
  </si>
  <si>
    <t>44</t>
  </si>
  <si>
    <t>776411112</t>
  </si>
  <si>
    <t>Montáž soklíků lepením obvodových, výšky přes 80 do 100 mm</t>
  </si>
  <si>
    <t>1822634144</t>
  </si>
  <si>
    <t>121,772</t>
  </si>
  <si>
    <t>45</t>
  </si>
  <si>
    <t>28411010</t>
  </si>
  <si>
    <t>lišta soklová PVC 20x100mm</t>
  </si>
  <si>
    <t>1594925160</t>
  </si>
  <si>
    <t>121,772*1,02 'Přepočtené koeficientem množství</t>
  </si>
  <si>
    <t>46</t>
  </si>
  <si>
    <t>776991821</t>
  </si>
  <si>
    <t>Ostatní práce odstranění lepidla ručně z podlah</t>
  </si>
  <si>
    <t>-1790661333</t>
  </si>
  <si>
    <t>47</t>
  </si>
  <si>
    <t>998776101</t>
  </si>
  <si>
    <t>Přesun hmot pro podlahy povlakové stanovený z hmotnosti přesunovaného materiálu vodorovná dopravní vzdálenost do 50 m v objektech výšky do 6 m</t>
  </si>
  <si>
    <t>-429778185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</si>
  <si>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</si>
  <si>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777</t>
  </si>
  <si>
    <t>Podlahy lité</t>
  </si>
  <si>
    <t>48</t>
  </si>
  <si>
    <t>777131103</t>
  </si>
  <si>
    <t>Penetrační nátěr podlahy epoxidový na podklad vlhký nebo s nízkou nasákavostí</t>
  </si>
  <si>
    <t>-202577369</t>
  </si>
  <si>
    <t>49</t>
  </si>
  <si>
    <t>998777101</t>
  </si>
  <si>
    <t>Přesun hmot pro podlahy lité stanovený z hmotnosti přesunovaného materiálu vodorovná dopravní vzdálenost do 50 m v objektech výšky do 6 m</t>
  </si>
  <si>
    <t>844443356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</si>
  <si>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</si>
  <si>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191022b - Vedlejší a ostatní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</si>
  <si>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</si>
  <si>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</si>
  <si>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</si>
  <si>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</si>
  <si>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</si>
  <si>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</si>
  <si>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</si>
  <si>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</si>
  <si>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013254000</t>
  </si>
  <si>
    <t>Dokumentace skutečného provedení stavby</t>
  </si>
  <si>
    <t>1024</t>
  </si>
  <si>
    <t>-341527661</t>
  </si>
  <si>
    <t>VRN3</t>
  </si>
  <si>
    <t>Zařízení staveniště</t>
  </si>
  <si>
    <t>031203000</t>
  </si>
  <si>
    <t>Příprava zařízení staveniště</t>
  </si>
  <si>
    <t>1594946464</t>
  </si>
  <si>
    <t>032103000</t>
  </si>
  <si>
    <t>Náklady na stavební buňky,mobilní WC,sklad</t>
  </si>
  <si>
    <t>687695520</t>
  </si>
  <si>
    <t>033103000</t>
  </si>
  <si>
    <t>Připojení energií</t>
  </si>
  <si>
    <t>593748125</t>
  </si>
  <si>
    <t>034103000</t>
  </si>
  <si>
    <t>Oplocení staveniště</t>
  </si>
  <si>
    <t>-1650202837</t>
  </si>
  <si>
    <t>034303000</t>
  </si>
  <si>
    <t>Dopravní značení na staveništi</t>
  </si>
  <si>
    <t>-322760912</t>
  </si>
  <si>
    <t>034603000</t>
  </si>
  <si>
    <t>Alarm, strážní služba staveniště</t>
  </si>
  <si>
    <t>1198711356</t>
  </si>
  <si>
    <t>039103000</t>
  </si>
  <si>
    <t>Rozebrání, bourání a odvoz zařízení staveniště-uvedení do původního stavu</t>
  </si>
  <si>
    <t>1598604888</t>
  </si>
  <si>
    <t>VRN4</t>
  </si>
  <si>
    <t>Inženýrská činnost</t>
  </si>
  <si>
    <t>045002000</t>
  </si>
  <si>
    <t>Kompletační a koordinační činnost</t>
  </si>
  <si>
    <t>-805041925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</si>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</sst>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9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workbookViewId="0" topLeftCell="A46"/>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75"/>
      <c r="AS2" s="375"/>
      <c r="AT2" s="375"/>
      <c r="AU2" s="375"/>
      <c r="AV2" s="375"/>
      <c r="AW2" s="375"/>
      <c r="AX2" s="375"/>
      <c r="AY2" s="375"/>
      <c r="AZ2" s="375"/>
      <c r="BA2" s="375"/>
      <c r="BB2" s="375"/>
      <c r="BC2" s="375"/>
      <c r="BD2" s="375"/>
      <c r="BE2" s="375"/>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39" t="s">
        <v>14</v>
      </c>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23"/>
      <c r="AQ5" s="23"/>
      <c r="AR5" s="21"/>
      <c r="BE5" s="336" t="s">
        <v>15</v>
      </c>
      <c r="BS5" s="18" t="s">
        <v>6</v>
      </c>
    </row>
    <row r="6" spans="2:71" s="1" customFormat="1" ht="36.95" customHeight="1">
      <c r="B6" s="22"/>
      <c r="C6" s="23"/>
      <c r="D6" s="29" t="s">
        <v>16</v>
      </c>
      <c r="E6" s="23"/>
      <c r="F6" s="23"/>
      <c r="G6" s="23"/>
      <c r="H6" s="23"/>
      <c r="I6" s="23"/>
      <c r="J6" s="23"/>
      <c r="K6" s="341" t="s">
        <v>17</v>
      </c>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0"/>
      <c r="AN6" s="340"/>
      <c r="AO6" s="340"/>
      <c r="AP6" s="23"/>
      <c r="AQ6" s="23"/>
      <c r="AR6" s="21"/>
      <c r="BE6" s="337"/>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37"/>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37"/>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7"/>
      <c r="BS9" s="18" t="s">
        <v>6</v>
      </c>
    </row>
    <row r="10" spans="2:71" s="1" customFormat="1" ht="12" customHeight="1">
      <c r="B10" s="22"/>
      <c r="C10" s="23"/>
      <c r="D10" s="30" t="s">
        <v>28</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29</v>
      </c>
      <c r="AL10" s="23"/>
      <c r="AM10" s="23"/>
      <c r="AN10" s="28" t="s">
        <v>21</v>
      </c>
      <c r="AO10" s="23"/>
      <c r="AP10" s="23"/>
      <c r="AQ10" s="23"/>
      <c r="AR10" s="21"/>
      <c r="BE10" s="337"/>
      <c r="BS10" s="18" t="s">
        <v>6</v>
      </c>
    </row>
    <row r="11" spans="2:71" s="1" customFormat="1" ht="18.4" customHeight="1">
      <c r="B11" s="22"/>
      <c r="C11" s="23"/>
      <c r="D11" s="23"/>
      <c r="E11" s="28" t="s">
        <v>30</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31</v>
      </c>
      <c r="AL11" s="23"/>
      <c r="AM11" s="23"/>
      <c r="AN11" s="28" t="s">
        <v>21</v>
      </c>
      <c r="AO11" s="23"/>
      <c r="AP11" s="23"/>
      <c r="AQ11" s="23"/>
      <c r="AR11" s="21"/>
      <c r="BE11" s="337"/>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7"/>
      <c r="BS12" s="18" t="s">
        <v>6</v>
      </c>
    </row>
    <row r="13" spans="2:71" s="1" customFormat="1" ht="12" customHeight="1">
      <c r="B13" s="22"/>
      <c r="C13" s="23"/>
      <c r="D13" s="30"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29</v>
      </c>
      <c r="AL13" s="23"/>
      <c r="AM13" s="23"/>
      <c r="AN13" s="33" t="s">
        <v>33</v>
      </c>
      <c r="AO13" s="23"/>
      <c r="AP13" s="23"/>
      <c r="AQ13" s="23"/>
      <c r="AR13" s="21"/>
      <c r="BE13" s="337"/>
      <c r="BS13" s="18" t="s">
        <v>6</v>
      </c>
    </row>
    <row r="14" spans="2:71" ht="12.75">
      <c r="B14" s="22"/>
      <c r="C14" s="23"/>
      <c r="D14" s="23"/>
      <c r="E14" s="342" t="s">
        <v>33</v>
      </c>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0" t="s">
        <v>31</v>
      </c>
      <c r="AL14" s="23"/>
      <c r="AM14" s="23"/>
      <c r="AN14" s="33" t="s">
        <v>33</v>
      </c>
      <c r="AO14" s="23"/>
      <c r="AP14" s="23"/>
      <c r="AQ14" s="23"/>
      <c r="AR14" s="21"/>
      <c r="BE14" s="337"/>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7"/>
      <c r="BS15" s="18" t="s">
        <v>4</v>
      </c>
    </row>
    <row r="16" spans="2:71" s="1" customFormat="1" ht="12" customHeight="1">
      <c r="B16" s="22"/>
      <c r="C16" s="23"/>
      <c r="D16" s="30"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29</v>
      </c>
      <c r="AL16" s="23"/>
      <c r="AM16" s="23"/>
      <c r="AN16" s="28" t="s">
        <v>21</v>
      </c>
      <c r="AO16" s="23"/>
      <c r="AP16" s="23"/>
      <c r="AQ16" s="23"/>
      <c r="AR16" s="21"/>
      <c r="BE16" s="337"/>
      <c r="BS16" s="18" t="s">
        <v>4</v>
      </c>
    </row>
    <row r="17" spans="2:71" s="1" customFormat="1" ht="18.4" customHeight="1">
      <c r="B17" s="22"/>
      <c r="C17" s="23"/>
      <c r="D17" s="23"/>
      <c r="E17" s="28" t="s">
        <v>35</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31</v>
      </c>
      <c r="AL17" s="23"/>
      <c r="AM17" s="23"/>
      <c r="AN17" s="28" t="s">
        <v>21</v>
      </c>
      <c r="AO17" s="23"/>
      <c r="AP17" s="23"/>
      <c r="AQ17" s="23"/>
      <c r="AR17" s="21"/>
      <c r="BE17" s="337"/>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7"/>
      <c r="BS18" s="18" t="s">
        <v>6</v>
      </c>
    </row>
    <row r="19" spans="2:71" s="1" customFormat="1" ht="12" customHeight="1">
      <c r="B19" s="22"/>
      <c r="C19" s="23"/>
      <c r="D19" s="30"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29</v>
      </c>
      <c r="AL19" s="23"/>
      <c r="AM19" s="23"/>
      <c r="AN19" s="28" t="s">
        <v>21</v>
      </c>
      <c r="AO19" s="23"/>
      <c r="AP19" s="23"/>
      <c r="AQ19" s="23"/>
      <c r="AR19" s="21"/>
      <c r="BE19" s="337"/>
      <c r="BS19" s="18" t="s">
        <v>6</v>
      </c>
    </row>
    <row r="20" spans="2:71" s="1" customFormat="1" ht="18.4"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31</v>
      </c>
      <c r="AL20" s="23"/>
      <c r="AM20" s="23"/>
      <c r="AN20" s="28" t="s">
        <v>21</v>
      </c>
      <c r="AO20" s="23"/>
      <c r="AP20" s="23"/>
      <c r="AQ20" s="23"/>
      <c r="AR20" s="21"/>
      <c r="BE20" s="337"/>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7"/>
    </row>
    <row r="22" spans="2:57" s="1" customFormat="1" ht="12" customHeight="1">
      <c r="B22" s="22"/>
      <c r="C22" s="23"/>
      <c r="D22" s="30"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7"/>
    </row>
    <row r="23" spans="2:57" s="1" customFormat="1" ht="47.25" customHeight="1">
      <c r="B23" s="22"/>
      <c r="C23" s="23"/>
      <c r="D23" s="23"/>
      <c r="E23" s="344" t="s">
        <v>40</v>
      </c>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23"/>
      <c r="AP23" s="23"/>
      <c r="AQ23" s="23"/>
      <c r="AR23" s="21"/>
      <c r="BE23" s="337"/>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7"/>
    </row>
    <row r="25" spans="2:57"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37"/>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5">
        <f>ROUND(AG54,2)</f>
        <v>0</v>
      </c>
      <c r="AL26" s="346"/>
      <c r="AM26" s="346"/>
      <c r="AN26" s="346"/>
      <c r="AO26" s="346"/>
      <c r="AP26" s="38"/>
      <c r="AQ26" s="38"/>
      <c r="AR26" s="41"/>
      <c r="BE26" s="337"/>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7"/>
    </row>
    <row r="28" spans="1:57" s="2" customFormat="1" ht="12.75">
      <c r="A28" s="36"/>
      <c r="B28" s="37"/>
      <c r="C28" s="38"/>
      <c r="D28" s="38"/>
      <c r="E28" s="38"/>
      <c r="F28" s="38"/>
      <c r="G28" s="38"/>
      <c r="H28" s="38"/>
      <c r="I28" s="38"/>
      <c r="J28" s="38"/>
      <c r="K28" s="38"/>
      <c r="L28" s="347" t="s">
        <v>42</v>
      </c>
      <c r="M28" s="347"/>
      <c r="N28" s="347"/>
      <c r="O28" s="347"/>
      <c r="P28" s="347"/>
      <c r="Q28" s="38"/>
      <c r="R28" s="38"/>
      <c r="S28" s="38"/>
      <c r="T28" s="38"/>
      <c r="U28" s="38"/>
      <c r="V28" s="38"/>
      <c r="W28" s="347" t="s">
        <v>43</v>
      </c>
      <c r="X28" s="347"/>
      <c r="Y28" s="347"/>
      <c r="Z28" s="347"/>
      <c r="AA28" s="347"/>
      <c r="AB28" s="347"/>
      <c r="AC28" s="347"/>
      <c r="AD28" s="347"/>
      <c r="AE28" s="347"/>
      <c r="AF28" s="38"/>
      <c r="AG28" s="38"/>
      <c r="AH28" s="38"/>
      <c r="AI28" s="38"/>
      <c r="AJ28" s="38"/>
      <c r="AK28" s="347" t="s">
        <v>44</v>
      </c>
      <c r="AL28" s="347"/>
      <c r="AM28" s="347"/>
      <c r="AN28" s="347"/>
      <c r="AO28" s="347"/>
      <c r="AP28" s="38"/>
      <c r="AQ28" s="38"/>
      <c r="AR28" s="41"/>
      <c r="BE28" s="337"/>
    </row>
    <row r="29" spans="2:57" s="3" customFormat="1" ht="14.45" customHeight="1">
      <c r="B29" s="42"/>
      <c r="C29" s="43"/>
      <c r="D29" s="30" t="s">
        <v>45</v>
      </c>
      <c r="E29" s="43"/>
      <c r="F29" s="30" t="s">
        <v>46</v>
      </c>
      <c r="G29" s="43"/>
      <c r="H29" s="43"/>
      <c r="I29" s="43"/>
      <c r="J29" s="43"/>
      <c r="K29" s="43"/>
      <c r="L29" s="350">
        <v>0.21</v>
      </c>
      <c r="M29" s="349"/>
      <c r="N29" s="349"/>
      <c r="O29" s="349"/>
      <c r="P29" s="349"/>
      <c r="Q29" s="43"/>
      <c r="R29" s="43"/>
      <c r="S29" s="43"/>
      <c r="T29" s="43"/>
      <c r="U29" s="43"/>
      <c r="V29" s="43"/>
      <c r="W29" s="348">
        <f>ROUND(AZ54,2)</f>
        <v>0</v>
      </c>
      <c r="X29" s="349"/>
      <c r="Y29" s="349"/>
      <c r="Z29" s="349"/>
      <c r="AA29" s="349"/>
      <c r="AB29" s="349"/>
      <c r="AC29" s="349"/>
      <c r="AD29" s="349"/>
      <c r="AE29" s="349"/>
      <c r="AF29" s="43"/>
      <c r="AG29" s="43"/>
      <c r="AH29" s="43"/>
      <c r="AI29" s="43"/>
      <c r="AJ29" s="43"/>
      <c r="AK29" s="348">
        <f>ROUND(AV54,2)</f>
        <v>0</v>
      </c>
      <c r="AL29" s="349"/>
      <c r="AM29" s="349"/>
      <c r="AN29" s="349"/>
      <c r="AO29" s="349"/>
      <c r="AP29" s="43"/>
      <c r="AQ29" s="43"/>
      <c r="AR29" s="44"/>
      <c r="BE29" s="338"/>
    </row>
    <row r="30" spans="2:57" s="3" customFormat="1" ht="14.45" customHeight="1">
      <c r="B30" s="42"/>
      <c r="C30" s="43"/>
      <c r="D30" s="43"/>
      <c r="E30" s="43"/>
      <c r="F30" s="30" t="s">
        <v>47</v>
      </c>
      <c r="G30" s="43"/>
      <c r="H30" s="43"/>
      <c r="I30" s="43"/>
      <c r="J30" s="43"/>
      <c r="K30" s="43"/>
      <c r="L30" s="350">
        <v>0.15</v>
      </c>
      <c r="M30" s="349"/>
      <c r="N30" s="349"/>
      <c r="O30" s="349"/>
      <c r="P30" s="349"/>
      <c r="Q30" s="43"/>
      <c r="R30" s="43"/>
      <c r="S30" s="43"/>
      <c r="T30" s="43"/>
      <c r="U30" s="43"/>
      <c r="V30" s="43"/>
      <c r="W30" s="348">
        <f>ROUND(BA54,2)</f>
        <v>0</v>
      </c>
      <c r="X30" s="349"/>
      <c r="Y30" s="349"/>
      <c r="Z30" s="349"/>
      <c r="AA30" s="349"/>
      <c r="AB30" s="349"/>
      <c r="AC30" s="349"/>
      <c r="AD30" s="349"/>
      <c r="AE30" s="349"/>
      <c r="AF30" s="43"/>
      <c r="AG30" s="43"/>
      <c r="AH30" s="43"/>
      <c r="AI30" s="43"/>
      <c r="AJ30" s="43"/>
      <c r="AK30" s="348">
        <f>ROUND(AW54,2)</f>
        <v>0</v>
      </c>
      <c r="AL30" s="349"/>
      <c r="AM30" s="349"/>
      <c r="AN30" s="349"/>
      <c r="AO30" s="349"/>
      <c r="AP30" s="43"/>
      <c r="AQ30" s="43"/>
      <c r="AR30" s="44"/>
      <c r="BE30" s="338"/>
    </row>
    <row r="31" spans="2:57" s="3" customFormat="1" ht="14.45" customHeight="1" hidden="1">
      <c r="B31" s="42"/>
      <c r="C31" s="43"/>
      <c r="D31" s="43"/>
      <c r="E31" s="43"/>
      <c r="F31" s="30" t="s">
        <v>48</v>
      </c>
      <c r="G31" s="43"/>
      <c r="H31" s="43"/>
      <c r="I31" s="43"/>
      <c r="J31" s="43"/>
      <c r="K31" s="43"/>
      <c r="L31" s="350">
        <v>0.21</v>
      </c>
      <c r="M31" s="349"/>
      <c r="N31" s="349"/>
      <c r="O31" s="349"/>
      <c r="P31" s="349"/>
      <c r="Q31" s="43"/>
      <c r="R31" s="43"/>
      <c r="S31" s="43"/>
      <c r="T31" s="43"/>
      <c r="U31" s="43"/>
      <c r="V31" s="43"/>
      <c r="W31" s="348">
        <f>ROUND(BB54,2)</f>
        <v>0</v>
      </c>
      <c r="X31" s="349"/>
      <c r="Y31" s="349"/>
      <c r="Z31" s="349"/>
      <c r="AA31" s="349"/>
      <c r="AB31" s="349"/>
      <c r="AC31" s="349"/>
      <c r="AD31" s="349"/>
      <c r="AE31" s="349"/>
      <c r="AF31" s="43"/>
      <c r="AG31" s="43"/>
      <c r="AH31" s="43"/>
      <c r="AI31" s="43"/>
      <c r="AJ31" s="43"/>
      <c r="AK31" s="348">
        <v>0</v>
      </c>
      <c r="AL31" s="349"/>
      <c r="AM31" s="349"/>
      <c r="AN31" s="349"/>
      <c r="AO31" s="349"/>
      <c r="AP31" s="43"/>
      <c r="AQ31" s="43"/>
      <c r="AR31" s="44"/>
      <c r="BE31" s="338"/>
    </row>
    <row r="32" spans="2:57" s="3" customFormat="1" ht="14.45" customHeight="1" hidden="1">
      <c r="B32" s="42"/>
      <c r="C32" s="43"/>
      <c r="D32" s="43"/>
      <c r="E32" s="43"/>
      <c r="F32" s="30" t="s">
        <v>49</v>
      </c>
      <c r="G32" s="43"/>
      <c r="H32" s="43"/>
      <c r="I32" s="43"/>
      <c r="J32" s="43"/>
      <c r="K32" s="43"/>
      <c r="L32" s="350">
        <v>0.15</v>
      </c>
      <c r="M32" s="349"/>
      <c r="N32" s="349"/>
      <c r="O32" s="349"/>
      <c r="P32" s="349"/>
      <c r="Q32" s="43"/>
      <c r="R32" s="43"/>
      <c r="S32" s="43"/>
      <c r="T32" s="43"/>
      <c r="U32" s="43"/>
      <c r="V32" s="43"/>
      <c r="W32" s="348">
        <f>ROUND(BC54,2)</f>
        <v>0</v>
      </c>
      <c r="X32" s="349"/>
      <c r="Y32" s="349"/>
      <c r="Z32" s="349"/>
      <c r="AA32" s="349"/>
      <c r="AB32" s="349"/>
      <c r="AC32" s="349"/>
      <c r="AD32" s="349"/>
      <c r="AE32" s="349"/>
      <c r="AF32" s="43"/>
      <c r="AG32" s="43"/>
      <c r="AH32" s="43"/>
      <c r="AI32" s="43"/>
      <c r="AJ32" s="43"/>
      <c r="AK32" s="348">
        <v>0</v>
      </c>
      <c r="AL32" s="349"/>
      <c r="AM32" s="349"/>
      <c r="AN32" s="349"/>
      <c r="AO32" s="349"/>
      <c r="AP32" s="43"/>
      <c r="AQ32" s="43"/>
      <c r="AR32" s="44"/>
      <c r="BE32" s="338"/>
    </row>
    <row r="33" spans="2:44" s="3" customFormat="1" ht="14.45" customHeight="1" hidden="1">
      <c r="B33" s="42"/>
      <c r="C33" s="43"/>
      <c r="D33" s="43"/>
      <c r="E33" s="43"/>
      <c r="F33" s="30" t="s">
        <v>50</v>
      </c>
      <c r="G33" s="43"/>
      <c r="H33" s="43"/>
      <c r="I33" s="43"/>
      <c r="J33" s="43"/>
      <c r="K33" s="43"/>
      <c r="L33" s="350">
        <v>0</v>
      </c>
      <c r="M33" s="349"/>
      <c r="N33" s="349"/>
      <c r="O33" s="349"/>
      <c r="P33" s="349"/>
      <c r="Q33" s="43"/>
      <c r="R33" s="43"/>
      <c r="S33" s="43"/>
      <c r="T33" s="43"/>
      <c r="U33" s="43"/>
      <c r="V33" s="43"/>
      <c r="W33" s="348">
        <f>ROUND(BD54,2)</f>
        <v>0</v>
      </c>
      <c r="X33" s="349"/>
      <c r="Y33" s="349"/>
      <c r="Z33" s="349"/>
      <c r="AA33" s="349"/>
      <c r="AB33" s="349"/>
      <c r="AC33" s="349"/>
      <c r="AD33" s="349"/>
      <c r="AE33" s="349"/>
      <c r="AF33" s="43"/>
      <c r="AG33" s="43"/>
      <c r="AH33" s="43"/>
      <c r="AI33" s="43"/>
      <c r="AJ33" s="43"/>
      <c r="AK33" s="348">
        <v>0</v>
      </c>
      <c r="AL33" s="349"/>
      <c r="AM33" s="349"/>
      <c r="AN33" s="349"/>
      <c r="AO33" s="349"/>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51" t="s">
        <v>53</v>
      </c>
      <c r="Y35" s="352"/>
      <c r="Z35" s="352"/>
      <c r="AA35" s="352"/>
      <c r="AB35" s="352"/>
      <c r="AC35" s="47"/>
      <c r="AD35" s="47"/>
      <c r="AE35" s="47"/>
      <c r="AF35" s="47"/>
      <c r="AG35" s="47"/>
      <c r="AH35" s="47"/>
      <c r="AI35" s="47"/>
      <c r="AJ35" s="47"/>
      <c r="AK35" s="353">
        <f>SUM(AK26:AK33)</f>
        <v>0</v>
      </c>
      <c r="AL35" s="352"/>
      <c r="AM35" s="352"/>
      <c r="AN35" s="352"/>
      <c r="AO35" s="354"/>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4"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0" t="s">
        <v>13</v>
      </c>
      <c r="D44" s="54"/>
      <c r="E44" s="54"/>
      <c r="F44" s="54"/>
      <c r="G44" s="54"/>
      <c r="H44" s="54"/>
      <c r="I44" s="54"/>
      <c r="J44" s="54"/>
      <c r="K44" s="54"/>
      <c r="L44" s="54" t="str">
        <f>K5</f>
        <v>19102b</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55" t="str">
        <f>K6</f>
        <v>Oprava podlahy v jídelně a kuchyni ZŠ MUDr Lukášové 29,Ostrava-Hrabůvka</v>
      </c>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0" t="s">
        <v>22</v>
      </c>
      <c r="D47" s="38"/>
      <c r="E47" s="38"/>
      <c r="F47" s="38"/>
      <c r="G47" s="38"/>
      <c r="H47" s="38"/>
      <c r="I47" s="38"/>
      <c r="J47" s="38"/>
      <c r="K47" s="38"/>
      <c r="L47" s="60" t="str">
        <f>IF(K8="","",K8)</f>
        <v>Ostrava-Hrabůvka</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357" t="str">
        <f>IF(AN8="","",AN8)</f>
        <v>30. 4. 2019</v>
      </c>
      <c r="AN47" s="357"/>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7" customHeight="1">
      <c r="A49" s="36"/>
      <c r="B49" s="37"/>
      <c r="C49" s="30" t="s">
        <v>28</v>
      </c>
      <c r="D49" s="38"/>
      <c r="E49" s="38"/>
      <c r="F49" s="38"/>
      <c r="G49" s="38"/>
      <c r="H49" s="38"/>
      <c r="I49" s="38"/>
      <c r="J49" s="38"/>
      <c r="K49" s="38"/>
      <c r="L49" s="54" t="str">
        <f>IF(E11="","",E11)</f>
        <v>Městský obvod Ostrava-Jih</v>
      </c>
      <c r="M49" s="38"/>
      <c r="N49" s="38"/>
      <c r="O49" s="38"/>
      <c r="P49" s="38"/>
      <c r="Q49" s="38"/>
      <c r="R49" s="38"/>
      <c r="S49" s="38"/>
      <c r="T49" s="38"/>
      <c r="U49" s="38"/>
      <c r="V49" s="38"/>
      <c r="W49" s="38"/>
      <c r="X49" s="38"/>
      <c r="Y49" s="38"/>
      <c r="Z49" s="38"/>
      <c r="AA49" s="38"/>
      <c r="AB49" s="38"/>
      <c r="AC49" s="38"/>
      <c r="AD49" s="38"/>
      <c r="AE49" s="38"/>
      <c r="AF49" s="38"/>
      <c r="AG49" s="38"/>
      <c r="AH49" s="38"/>
      <c r="AI49" s="30" t="s">
        <v>34</v>
      </c>
      <c r="AJ49" s="38"/>
      <c r="AK49" s="38"/>
      <c r="AL49" s="38"/>
      <c r="AM49" s="358" t="str">
        <f>IF(E17="","",E17)</f>
        <v>ArchiBIM, Ostrava-Pustkovec</v>
      </c>
      <c r="AN49" s="359"/>
      <c r="AO49" s="359"/>
      <c r="AP49" s="359"/>
      <c r="AQ49" s="38"/>
      <c r="AR49" s="41"/>
      <c r="AS49" s="360" t="s">
        <v>55</v>
      </c>
      <c r="AT49" s="361"/>
      <c r="AU49" s="62"/>
      <c r="AV49" s="62"/>
      <c r="AW49" s="62"/>
      <c r="AX49" s="62"/>
      <c r="AY49" s="62"/>
      <c r="AZ49" s="62"/>
      <c r="BA49" s="62"/>
      <c r="BB49" s="62"/>
      <c r="BC49" s="62"/>
      <c r="BD49" s="63"/>
      <c r="BE49" s="36"/>
    </row>
    <row r="50" spans="1:57" s="2" customFormat="1" ht="15.2" customHeight="1">
      <c r="A50" s="36"/>
      <c r="B50" s="37"/>
      <c r="C50" s="30" t="s">
        <v>32</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37</v>
      </c>
      <c r="AJ50" s="38"/>
      <c r="AK50" s="38"/>
      <c r="AL50" s="38"/>
      <c r="AM50" s="358" t="str">
        <f>IF(E20="","",E20)</f>
        <v>Anna Mužná</v>
      </c>
      <c r="AN50" s="359"/>
      <c r="AO50" s="359"/>
      <c r="AP50" s="359"/>
      <c r="AQ50" s="38"/>
      <c r="AR50" s="41"/>
      <c r="AS50" s="362"/>
      <c r="AT50" s="363"/>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4"/>
      <c r="AT51" s="365"/>
      <c r="AU51" s="66"/>
      <c r="AV51" s="66"/>
      <c r="AW51" s="66"/>
      <c r="AX51" s="66"/>
      <c r="AY51" s="66"/>
      <c r="AZ51" s="66"/>
      <c r="BA51" s="66"/>
      <c r="BB51" s="66"/>
      <c r="BC51" s="66"/>
      <c r="BD51" s="67"/>
      <c r="BE51" s="36"/>
    </row>
    <row r="52" spans="1:57" s="2" customFormat="1" ht="29.25" customHeight="1">
      <c r="A52" s="36"/>
      <c r="B52" s="37"/>
      <c r="C52" s="366" t="s">
        <v>56</v>
      </c>
      <c r="D52" s="367"/>
      <c r="E52" s="367"/>
      <c r="F52" s="367"/>
      <c r="G52" s="367"/>
      <c r="H52" s="68"/>
      <c r="I52" s="368" t="s">
        <v>57</v>
      </c>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9" t="s">
        <v>58</v>
      </c>
      <c r="AH52" s="367"/>
      <c r="AI52" s="367"/>
      <c r="AJ52" s="367"/>
      <c r="AK52" s="367"/>
      <c r="AL52" s="367"/>
      <c r="AM52" s="367"/>
      <c r="AN52" s="368" t="s">
        <v>59</v>
      </c>
      <c r="AO52" s="367"/>
      <c r="AP52" s="367"/>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73">
        <f>ROUND(SUM(AG55:AG56),2)</f>
        <v>0</v>
      </c>
      <c r="AH54" s="373"/>
      <c r="AI54" s="373"/>
      <c r="AJ54" s="373"/>
      <c r="AK54" s="373"/>
      <c r="AL54" s="373"/>
      <c r="AM54" s="373"/>
      <c r="AN54" s="374">
        <f>SUM(AG54,AT54)</f>
        <v>0</v>
      </c>
      <c r="AO54" s="374"/>
      <c r="AP54" s="374"/>
      <c r="AQ54" s="80" t="s">
        <v>21</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74</v>
      </c>
      <c r="BT54" s="86" t="s">
        <v>75</v>
      </c>
      <c r="BU54" s="87" t="s">
        <v>76</v>
      </c>
      <c r="BV54" s="86" t="s">
        <v>77</v>
      </c>
      <c r="BW54" s="86" t="s">
        <v>5</v>
      </c>
      <c r="BX54" s="86" t="s">
        <v>78</v>
      </c>
      <c r="CL54" s="86" t="s">
        <v>19</v>
      </c>
    </row>
    <row r="55" spans="1:91" s="7" customFormat="1" ht="37.5" customHeight="1">
      <c r="A55" s="88" t="s">
        <v>79</v>
      </c>
      <c r="B55" s="89"/>
      <c r="C55" s="90"/>
      <c r="D55" s="372" t="s">
        <v>80</v>
      </c>
      <c r="E55" s="372"/>
      <c r="F55" s="372"/>
      <c r="G55" s="372"/>
      <c r="H55" s="372"/>
      <c r="I55" s="91"/>
      <c r="J55" s="372" t="s">
        <v>81</v>
      </c>
      <c r="K55" s="372"/>
      <c r="L55" s="372"/>
      <c r="M55" s="372"/>
      <c r="N55" s="372"/>
      <c r="O55" s="372"/>
      <c r="P55" s="372"/>
      <c r="Q55" s="372"/>
      <c r="R55" s="372"/>
      <c r="S55" s="372"/>
      <c r="T55" s="372"/>
      <c r="U55" s="372"/>
      <c r="V55" s="372"/>
      <c r="W55" s="372"/>
      <c r="X55" s="372"/>
      <c r="Y55" s="372"/>
      <c r="Z55" s="372"/>
      <c r="AA55" s="372"/>
      <c r="AB55" s="372"/>
      <c r="AC55" s="372"/>
      <c r="AD55" s="372"/>
      <c r="AE55" s="372"/>
      <c r="AF55" s="372"/>
      <c r="AG55" s="370">
        <f>'191021b - Oprava podlahy ...'!J30</f>
        <v>0</v>
      </c>
      <c r="AH55" s="371"/>
      <c r="AI55" s="371"/>
      <c r="AJ55" s="371"/>
      <c r="AK55" s="371"/>
      <c r="AL55" s="371"/>
      <c r="AM55" s="371"/>
      <c r="AN55" s="370">
        <f>SUM(AG55,AT55)</f>
        <v>0</v>
      </c>
      <c r="AO55" s="371"/>
      <c r="AP55" s="371"/>
      <c r="AQ55" s="92" t="s">
        <v>82</v>
      </c>
      <c r="AR55" s="93"/>
      <c r="AS55" s="94">
        <v>0</v>
      </c>
      <c r="AT55" s="95">
        <f>ROUND(SUM(AV55:AW55),2)</f>
        <v>0</v>
      </c>
      <c r="AU55" s="96">
        <f>'191021b - Oprava podlahy ...'!P91</f>
        <v>0</v>
      </c>
      <c r="AV55" s="95">
        <f>'191021b - Oprava podlahy ...'!J33</f>
        <v>0</v>
      </c>
      <c r="AW55" s="95">
        <f>'191021b - Oprava podlahy ...'!J34</f>
        <v>0</v>
      </c>
      <c r="AX55" s="95">
        <f>'191021b - Oprava podlahy ...'!J35</f>
        <v>0</v>
      </c>
      <c r="AY55" s="95">
        <f>'191021b - Oprava podlahy ...'!J36</f>
        <v>0</v>
      </c>
      <c r="AZ55" s="95">
        <f>'191021b - Oprava podlahy ...'!F33</f>
        <v>0</v>
      </c>
      <c r="BA55" s="95">
        <f>'191021b - Oprava podlahy ...'!F34</f>
        <v>0</v>
      </c>
      <c r="BB55" s="95">
        <f>'191021b - Oprava podlahy ...'!F35</f>
        <v>0</v>
      </c>
      <c r="BC55" s="95">
        <f>'191021b - Oprava podlahy ...'!F36</f>
        <v>0</v>
      </c>
      <c r="BD55" s="97">
        <f>'191021b - Oprava podlahy ...'!F37</f>
        <v>0</v>
      </c>
      <c r="BT55" s="98" t="s">
        <v>83</v>
      </c>
      <c r="BV55" s="98" t="s">
        <v>77</v>
      </c>
      <c r="BW55" s="98" t="s">
        <v>84</v>
      </c>
      <c r="BX55" s="98" t="s">
        <v>5</v>
      </c>
      <c r="CL55" s="98" t="s">
        <v>19</v>
      </c>
      <c r="CM55" s="98" t="s">
        <v>85</v>
      </c>
    </row>
    <row r="56" spans="1:91" s="7" customFormat="1" ht="16.5" customHeight="1">
      <c r="A56" s="88" t="s">
        <v>79</v>
      </c>
      <c r="B56" s="89"/>
      <c r="C56" s="90"/>
      <c r="D56" s="372" t="s">
        <v>86</v>
      </c>
      <c r="E56" s="372"/>
      <c r="F56" s="372"/>
      <c r="G56" s="372"/>
      <c r="H56" s="372"/>
      <c r="I56" s="91"/>
      <c r="J56" s="372" t="s">
        <v>87</v>
      </c>
      <c r="K56" s="372"/>
      <c r="L56" s="372"/>
      <c r="M56" s="372"/>
      <c r="N56" s="372"/>
      <c r="O56" s="372"/>
      <c r="P56" s="372"/>
      <c r="Q56" s="372"/>
      <c r="R56" s="372"/>
      <c r="S56" s="372"/>
      <c r="T56" s="372"/>
      <c r="U56" s="372"/>
      <c r="V56" s="372"/>
      <c r="W56" s="372"/>
      <c r="X56" s="372"/>
      <c r="Y56" s="372"/>
      <c r="Z56" s="372"/>
      <c r="AA56" s="372"/>
      <c r="AB56" s="372"/>
      <c r="AC56" s="372"/>
      <c r="AD56" s="372"/>
      <c r="AE56" s="372"/>
      <c r="AF56" s="372"/>
      <c r="AG56" s="370">
        <f>'191022b - Vedlejší a osta...'!J30</f>
        <v>0</v>
      </c>
      <c r="AH56" s="371"/>
      <c r="AI56" s="371"/>
      <c r="AJ56" s="371"/>
      <c r="AK56" s="371"/>
      <c r="AL56" s="371"/>
      <c r="AM56" s="371"/>
      <c r="AN56" s="370">
        <f>SUM(AG56,AT56)</f>
        <v>0</v>
      </c>
      <c r="AO56" s="371"/>
      <c r="AP56" s="371"/>
      <c r="AQ56" s="92" t="s">
        <v>82</v>
      </c>
      <c r="AR56" s="93"/>
      <c r="AS56" s="99">
        <v>0</v>
      </c>
      <c r="AT56" s="100">
        <f>ROUND(SUM(AV56:AW56),2)</f>
        <v>0</v>
      </c>
      <c r="AU56" s="101">
        <f>'191022b - Vedlejší a osta...'!P83</f>
        <v>0</v>
      </c>
      <c r="AV56" s="100">
        <f>'191022b - Vedlejší a osta...'!J33</f>
        <v>0</v>
      </c>
      <c r="AW56" s="100">
        <f>'191022b - Vedlejší a osta...'!J34</f>
        <v>0</v>
      </c>
      <c r="AX56" s="100">
        <f>'191022b - Vedlejší a osta...'!J35</f>
        <v>0</v>
      </c>
      <c r="AY56" s="100">
        <f>'191022b - Vedlejší a osta...'!J36</f>
        <v>0</v>
      </c>
      <c r="AZ56" s="100">
        <f>'191022b - Vedlejší a osta...'!F33</f>
        <v>0</v>
      </c>
      <c r="BA56" s="100">
        <f>'191022b - Vedlejší a osta...'!F34</f>
        <v>0</v>
      </c>
      <c r="BB56" s="100">
        <f>'191022b - Vedlejší a osta...'!F35</f>
        <v>0</v>
      </c>
      <c r="BC56" s="100">
        <f>'191022b - Vedlejší a osta...'!F36</f>
        <v>0</v>
      </c>
      <c r="BD56" s="102">
        <f>'191022b - Vedlejší a osta...'!F37</f>
        <v>0</v>
      </c>
      <c r="BT56" s="98" t="s">
        <v>83</v>
      </c>
      <c r="BV56" s="98" t="s">
        <v>77</v>
      </c>
      <c r="BW56" s="98" t="s">
        <v>88</v>
      </c>
      <c r="BX56" s="98" t="s">
        <v>5</v>
      </c>
      <c r="CL56" s="98" t="s">
        <v>19</v>
      </c>
      <c r="CM56" s="98" t="s">
        <v>85</v>
      </c>
    </row>
    <row r="57" spans="1:57" s="2" customFormat="1" ht="30" customHeight="1">
      <c r="A57" s="36"/>
      <c r="B57" s="37"/>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41"/>
      <c r="AS57" s="36"/>
      <c r="AT57" s="36"/>
      <c r="AU57" s="36"/>
      <c r="AV57" s="36"/>
      <c r="AW57" s="36"/>
      <c r="AX57" s="36"/>
      <c r="AY57" s="36"/>
      <c r="AZ57" s="36"/>
      <c r="BA57" s="36"/>
      <c r="BB57" s="36"/>
      <c r="BC57" s="36"/>
      <c r="BD57" s="36"/>
      <c r="BE57" s="36"/>
    </row>
    <row r="58" spans="1:57" s="2" customFormat="1" ht="6.95" customHeight="1">
      <c r="A58" s="36"/>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1"/>
      <c r="AS58" s="36"/>
      <c r="AT58" s="36"/>
      <c r="AU58" s="36"/>
      <c r="AV58" s="36"/>
      <c r="AW58" s="36"/>
      <c r="AX58" s="36"/>
      <c r="AY58" s="36"/>
      <c r="AZ58" s="36"/>
      <c r="BA58" s="36"/>
      <c r="BB58" s="36"/>
      <c r="BC58" s="36"/>
      <c r="BD58" s="36"/>
      <c r="BE58" s="36"/>
    </row>
  </sheetData>
  <sheetProtection algorithmName="SHA-512" hashValue="0T9WOdCSC+CIZ1pZaOb2+AquVytwknpu7SV+52Up0SFZjeQHMmLeOh8s/MIApKkbaSNGkAOgt1yo+tnpKDgJTw==" saltValue="qYpGLsBTlNTDpi/iTVyBGZrckLrsQqd5viYXXkzk8ZQTBaiDrQpch+hk5XLJcMwSvX0QFPsJXOwoOYAQP8PraQ=="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91021b - Oprava podlahy ...'!C2" display="/"/>
    <hyperlink ref="A56" location="'191022b - Vedlejší a osta...'!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3"/>
  <sheetViews>
    <sheetView showGridLines="0" tabSelected="1" workbookViewId="0" topLeftCell="A19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5"/>
      <c r="M2" s="375"/>
      <c r="N2" s="375"/>
      <c r="O2" s="375"/>
      <c r="P2" s="375"/>
      <c r="Q2" s="375"/>
      <c r="R2" s="375"/>
      <c r="S2" s="375"/>
      <c r="T2" s="375"/>
      <c r="U2" s="375"/>
      <c r="V2" s="375"/>
      <c r="AT2" s="18" t="s">
        <v>84</v>
      </c>
    </row>
    <row r="3" spans="2:46" s="1" customFormat="1" ht="6.95" customHeight="1">
      <c r="B3" s="104"/>
      <c r="C3" s="105"/>
      <c r="D3" s="105"/>
      <c r="E3" s="105"/>
      <c r="F3" s="105"/>
      <c r="G3" s="105"/>
      <c r="H3" s="105"/>
      <c r="I3" s="106"/>
      <c r="J3" s="105"/>
      <c r="K3" s="105"/>
      <c r="L3" s="21"/>
      <c r="AT3" s="18" t="s">
        <v>85</v>
      </c>
    </row>
    <row r="4" spans="2:46" s="1" customFormat="1" ht="24.95" customHeight="1">
      <c r="B4" s="21"/>
      <c r="D4" s="107" t="s">
        <v>89</v>
      </c>
      <c r="I4" s="103"/>
      <c r="L4" s="21"/>
      <c r="M4" s="108" t="s">
        <v>10</v>
      </c>
      <c r="AT4" s="18" t="s">
        <v>4</v>
      </c>
    </row>
    <row r="5" spans="2:12" s="1" customFormat="1" ht="6.95" customHeight="1">
      <c r="B5" s="21"/>
      <c r="I5" s="103"/>
      <c r="L5" s="21"/>
    </row>
    <row r="6" spans="2:12" s="1" customFormat="1" ht="12" customHeight="1">
      <c r="B6" s="21"/>
      <c r="D6" s="109" t="s">
        <v>16</v>
      </c>
      <c r="I6" s="103"/>
      <c r="L6" s="21"/>
    </row>
    <row r="7" spans="2:12" s="1" customFormat="1" ht="16.5" customHeight="1">
      <c r="B7" s="21"/>
      <c r="E7" s="376" t="str">
        <f>'Rekapitulace stavby'!K6</f>
        <v>Oprava podlahy v jídelně a kuchyni ZŠ MUDr Lukášové 29,Ostrava-Hrabůvka</v>
      </c>
      <c r="F7" s="377"/>
      <c r="G7" s="377"/>
      <c r="H7" s="377"/>
      <c r="I7" s="103"/>
      <c r="L7" s="21"/>
    </row>
    <row r="8" spans="1:31" s="2" customFormat="1" ht="12" customHeight="1">
      <c r="A8" s="36"/>
      <c r="B8" s="41"/>
      <c r="C8" s="36"/>
      <c r="D8" s="109" t="s">
        <v>90</v>
      </c>
      <c r="E8" s="36"/>
      <c r="F8" s="36"/>
      <c r="G8" s="36"/>
      <c r="H8" s="36"/>
      <c r="I8" s="110"/>
      <c r="J8" s="36"/>
      <c r="K8" s="36"/>
      <c r="L8" s="111"/>
      <c r="S8" s="36"/>
      <c r="T8" s="36"/>
      <c r="U8" s="36"/>
      <c r="V8" s="36"/>
      <c r="W8" s="36"/>
      <c r="X8" s="36"/>
      <c r="Y8" s="36"/>
      <c r="Z8" s="36"/>
      <c r="AA8" s="36"/>
      <c r="AB8" s="36"/>
      <c r="AC8" s="36"/>
      <c r="AD8" s="36"/>
      <c r="AE8" s="36"/>
    </row>
    <row r="9" spans="1:31" s="2" customFormat="1" ht="24.75" customHeight="1">
      <c r="A9" s="36"/>
      <c r="B9" s="41"/>
      <c r="C9" s="36"/>
      <c r="D9" s="36"/>
      <c r="E9" s="378" t="s">
        <v>91</v>
      </c>
      <c r="F9" s="379"/>
      <c r="G9" s="379"/>
      <c r="H9" s="379"/>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21</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30. 4. 2019</v>
      </c>
      <c r="K12" s="36"/>
      <c r="L12" s="111"/>
      <c r="S12" s="36"/>
      <c r="T12" s="36"/>
      <c r="U12" s="36"/>
      <c r="V12" s="36"/>
      <c r="W12" s="36"/>
      <c r="X12" s="36"/>
      <c r="Y12" s="36"/>
      <c r="Z12" s="36"/>
      <c r="AA12" s="36"/>
      <c r="AB12" s="36"/>
      <c r="AC12" s="36"/>
      <c r="AD12" s="36"/>
      <c r="AE12" s="36"/>
    </row>
    <row r="13" spans="1:31" s="2" customFormat="1" ht="21.75" customHeight="1">
      <c r="A13" s="36"/>
      <c r="B13" s="41"/>
      <c r="C13" s="36"/>
      <c r="D13" s="115" t="s">
        <v>26</v>
      </c>
      <c r="E13" s="36"/>
      <c r="F13" s="116" t="s">
        <v>27</v>
      </c>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28</v>
      </c>
      <c r="E14" s="36"/>
      <c r="F14" s="36"/>
      <c r="G14" s="36"/>
      <c r="H14" s="36"/>
      <c r="I14" s="113" t="s">
        <v>29</v>
      </c>
      <c r="J14" s="112" t="s">
        <v>21</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30</v>
      </c>
      <c r="F15" s="36"/>
      <c r="G15" s="36"/>
      <c r="H15" s="36"/>
      <c r="I15" s="113" t="s">
        <v>31</v>
      </c>
      <c r="J15" s="112" t="s">
        <v>21</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32</v>
      </c>
      <c r="E17" s="36"/>
      <c r="F17" s="36"/>
      <c r="G17" s="36"/>
      <c r="H17" s="36"/>
      <c r="I17" s="113" t="s">
        <v>29</v>
      </c>
      <c r="J17" s="31"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13" t="s">
        <v>31</v>
      </c>
      <c r="J18" s="31"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34</v>
      </c>
      <c r="E20" s="36"/>
      <c r="F20" s="36"/>
      <c r="G20" s="36"/>
      <c r="H20" s="36"/>
      <c r="I20" s="113" t="s">
        <v>29</v>
      </c>
      <c r="J20" s="112" t="s">
        <v>21</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31</v>
      </c>
      <c r="J21" s="112" t="s">
        <v>21</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37</v>
      </c>
      <c r="E23" s="36"/>
      <c r="F23" s="36"/>
      <c r="G23" s="36"/>
      <c r="H23" s="36"/>
      <c r="I23" s="113" t="s">
        <v>29</v>
      </c>
      <c r="J23" s="112" t="s">
        <v>21</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38</v>
      </c>
      <c r="F24" s="36"/>
      <c r="G24" s="36"/>
      <c r="H24" s="36"/>
      <c r="I24" s="113" t="s">
        <v>31</v>
      </c>
      <c r="J24" s="112" t="s">
        <v>21</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83.25" customHeight="1">
      <c r="A27" s="117"/>
      <c r="B27" s="118"/>
      <c r="C27" s="117"/>
      <c r="D27" s="117"/>
      <c r="E27" s="382" t="s">
        <v>40</v>
      </c>
      <c r="F27" s="382"/>
      <c r="G27" s="382"/>
      <c r="H27" s="382"/>
      <c r="I27" s="119"/>
      <c r="J27" s="117"/>
      <c r="K27" s="117"/>
      <c r="L27" s="120"/>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2"/>
      <c r="J29" s="121"/>
      <c r="K29" s="121"/>
      <c r="L29" s="111"/>
      <c r="S29" s="36"/>
      <c r="T29" s="36"/>
      <c r="U29" s="36"/>
      <c r="V29" s="36"/>
      <c r="W29" s="36"/>
      <c r="X29" s="36"/>
      <c r="Y29" s="36"/>
      <c r="Z29" s="36"/>
      <c r="AA29" s="36"/>
      <c r="AB29" s="36"/>
      <c r="AC29" s="36"/>
      <c r="AD29" s="36"/>
      <c r="AE29" s="36"/>
    </row>
    <row r="30" spans="1:31" s="2" customFormat="1" ht="25.35" customHeight="1">
      <c r="A30" s="36"/>
      <c r="B30" s="41"/>
      <c r="C30" s="36"/>
      <c r="D30" s="123" t="s">
        <v>41</v>
      </c>
      <c r="E30" s="36"/>
      <c r="F30" s="36"/>
      <c r="G30" s="36"/>
      <c r="H30" s="36"/>
      <c r="I30" s="110"/>
      <c r="J30" s="124">
        <f>ROUND(J91,2)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2"/>
      <c r="J31" s="121"/>
      <c r="K31" s="121"/>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5" t="s">
        <v>43</v>
      </c>
      <c r="G32" s="36"/>
      <c r="H32" s="36"/>
      <c r="I32" s="126" t="s">
        <v>42</v>
      </c>
      <c r="J32" s="125" t="s">
        <v>44</v>
      </c>
      <c r="K32" s="36"/>
      <c r="L32" s="111"/>
      <c r="S32" s="36"/>
      <c r="T32" s="36"/>
      <c r="U32" s="36"/>
      <c r="V32" s="36"/>
      <c r="W32" s="36"/>
      <c r="X32" s="36"/>
      <c r="Y32" s="36"/>
      <c r="Z32" s="36"/>
      <c r="AA32" s="36"/>
      <c r="AB32" s="36"/>
      <c r="AC32" s="36"/>
      <c r="AD32" s="36"/>
      <c r="AE32" s="36"/>
    </row>
    <row r="33" spans="1:31" s="2" customFormat="1" ht="14.45" customHeight="1">
      <c r="A33" s="36"/>
      <c r="B33" s="41"/>
      <c r="C33" s="36"/>
      <c r="D33" s="127" t="s">
        <v>45</v>
      </c>
      <c r="E33" s="109" t="s">
        <v>46</v>
      </c>
      <c r="F33" s="128">
        <f>ROUND((SUM(BE91:BE222)),2)</f>
        <v>0</v>
      </c>
      <c r="G33" s="36"/>
      <c r="H33" s="36"/>
      <c r="I33" s="129">
        <v>0.21</v>
      </c>
      <c r="J33" s="128">
        <f>ROUND(((SUM(BE91:BE222))*I33),2)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47</v>
      </c>
      <c r="F34" s="128">
        <f>ROUND((SUM(BF91:BF222)),2)</f>
        <v>0</v>
      </c>
      <c r="G34" s="36"/>
      <c r="H34" s="36"/>
      <c r="I34" s="129">
        <v>0.15</v>
      </c>
      <c r="J34" s="128">
        <f>ROUND(((SUM(BF91:BF222))*I34),2)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48</v>
      </c>
      <c r="F35" s="128">
        <f>ROUND((SUM(BG91:BG222)),2)</f>
        <v>0</v>
      </c>
      <c r="G35" s="36"/>
      <c r="H35" s="36"/>
      <c r="I35" s="129">
        <v>0.21</v>
      </c>
      <c r="J35" s="128">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49</v>
      </c>
      <c r="F36" s="128">
        <f>ROUND((SUM(BH91:BH222)),2)</f>
        <v>0</v>
      </c>
      <c r="G36" s="36"/>
      <c r="H36" s="36"/>
      <c r="I36" s="129">
        <v>0.15</v>
      </c>
      <c r="J36" s="128">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50</v>
      </c>
      <c r="F37" s="128">
        <f>ROUND((SUM(BI91:BI222)),2)</f>
        <v>0</v>
      </c>
      <c r="G37" s="36"/>
      <c r="H37" s="36"/>
      <c r="I37" s="129">
        <v>0</v>
      </c>
      <c r="J37" s="128">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30"/>
      <c r="D39" s="131" t="s">
        <v>51</v>
      </c>
      <c r="E39" s="132"/>
      <c r="F39" s="132"/>
      <c r="G39" s="133" t="s">
        <v>52</v>
      </c>
      <c r="H39" s="134" t="s">
        <v>53</v>
      </c>
      <c r="I39" s="135"/>
      <c r="J39" s="136">
        <f>SUM(J30:J37)</f>
        <v>0</v>
      </c>
      <c r="K39" s="137"/>
      <c r="L39" s="111"/>
      <c r="S39" s="36"/>
      <c r="T39" s="36"/>
      <c r="U39" s="36"/>
      <c r="V39" s="36"/>
      <c r="W39" s="36"/>
      <c r="X39" s="36"/>
      <c r="Y39" s="36"/>
      <c r="Z39" s="36"/>
      <c r="AA39" s="36"/>
      <c r="AB39" s="36"/>
      <c r="AC39" s="36"/>
      <c r="AD39" s="36"/>
      <c r="AE39" s="36"/>
    </row>
    <row r="40" spans="1:31" s="2" customFormat="1" ht="14.45" customHeight="1">
      <c r="A40" s="36"/>
      <c r="B40" s="138"/>
      <c r="C40" s="139"/>
      <c r="D40" s="139"/>
      <c r="E40" s="139"/>
      <c r="F40" s="139"/>
      <c r="G40" s="139"/>
      <c r="H40" s="139"/>
      <c r="I40" s="140"/>
      <c r="J40" s="139"/>
      <c r="K40" s="139"/>
      <c r="L40" s="111"/>
      <c r="S40" s="36"/>
      <c r="T40" s="36"/>
      <c r="U40" s="36"/>
      <c r="V40" s="36"/>
      <c r="W40" s="36"/>
      <c r="X40" s="36"/>
      <c r="Y40" s="36"/>
      <c r="Z40" s="36"/>
      <c r="AA40" s="36"/>
      <c r="AB40" s="36"/>
      <c r="AC40" s="36"/>
      <c r="AD40" s="36"/>
      <c r="AE40" s="36"/>
    </row>
    <row r="44" spans="1:31" s="2" customFormat="1" ht="6.95" customHeight="1">
      <c r="A44" s="36"/>
      <c r="B44" s="141"/>
      <c r="C44" s="142"/>
      <c r="D44" s="142"/>
      <c r="E44" s="142"/>
      <c r="F44" s="142"/>
      <c r="G44" s="142"/>
      <c r="H44" s="142"/>
      <c r="I44" s="143"/>
      <c r="J44" s="142"/>
      <c r="K44" s="142"/>
      <c r="L44" s="111"/>
      <c r="S44" s="36"/>
      <c r="T44" s="36"/>
      <c r="U44" s="36"/>
      <c r="V44" s="36"/>
      <c r="W44" s="36"/>
      <c r="X44" s="36"/>
      <c r="Y44" s="36"/>
      <c r="Z44" s="36"/>
      <c r="AA44" s="36"/>
      <c r="AB44" s="36"/>
      <c r="AC44" s="36"/>
      <c r="AD44" s="36"/>
      <c r="AE44" s="36"/>
    </row>
    <row r="45" spans="1:31" s="2" customFormat="1" ht="24.95" customHeight="1">
      <c r="A45" s="36"/>
      <c r="B45" s="37"/>
      <c r="C45" s="24" t="s">
        <v>92</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3" t="str">
        <f>E7</f>
        <v>Oprava podlahy v jídelně a kuchyni ZŠ MUDr Lukášové 29,Ostrava-Hrabůvka</v>
      </c>
      <c r="F48" s="384"/>
      <c r="G48" s="384"/>
      <c r="H48" s="384"/>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0" t="s">
        <v>90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24.75" customHeight="1">
      <c r="A50" s="36"/>
      <c r="B50" s="37"/>
      <c r="C50" s="38"/>
      <c r="D50" s="38"/>
      <c r="E50" s="355" t="str">
        <f>E9</f>
        <v>191021b - Oprava podlahy v jídelně a kuchyni ZŠ MUDr Lukášové 29,Ostrava-Hrabůvka-jídelna</v>
      </c>
      <c r="F50" s="385"/>
      <c r="G50" s="385"/>
      <c r="H50" s="385"/>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Ostrava-Hrabůvka</v>
      </c>
      <c r="G52" s="38"/>
      <c r="H52" s="38"/>
      <c r="I52" s="113" t="s">
        <v>24</v>
      </c>
      <c r="J52" s="61" t="str">
        <f>IF(J12="","",J12)</f>
        <v>30. 4. 2019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25.7" customHeight="1">
      <c r="A54" s="36"/>
      <c r="B54" s="37"/>
      <c r="C54" s="30" t="s">
        <v>28</v>
      </c>
      <c r="D54" s="38"/>
      <c r="E54" s="38"/>
      <c r="F54" s="28" t="str">
        <f>E15</f>
        <v>Městský obvod Ostrava-Jih</v>
      </c>
      <c r="G54" s="38"/>
      <c r="H54" s="38"/>
      <c r="I54" s="113" t="s">
        <v>34</v>
      </c>
      <c r="J54" s="34" t="str">
        <f>E21</f>
        <v>ArchiBIM, Ostrava-Pustkovec</v>
      </c>
      <c r="K54" s="38"/>
      <c r="L54" s="111"/>
      <c r="S54" s="36"/>
      <c r="T54" s="36"/>
      <c r="U54" s="36"/>
      <c r="V54" s="36"/>
      <c r="W54" s="36"/>
      <c r="X54" s="36"/>
      <c r="Y54" s="36"/>
      <c r="Z54" s="36"/>
      <c r="AA54" s="36"/>
      <c r="AB54" s="36"/>
      <c r="AC54" s="36"/>
      <c r="AD54" s="36"/>
      <c r="AE54" s="36"/>
    </row>
    <row r="55" spans="1:31" s="2" customFormat="1" ht="15.2" customHeight="1">
      <c r="A55" s="36"/>
      <c r="B55" s="37"/>
      <c r="C55" s="30" t="s">
        <v>32</v>
      </c>
      <c r="D55" s="38"/>
      <c r="E55" s="38"/>
      <c r="F55" s="28" t="str">
        <f>IF(E18="","",E18)</f>
        <v>Vyplň údaj</v>
      </c>
      <c r="G55" s="38"/>
      <c r="H55" s="38"/>
      <c r="I55" s="113" t="s">
        <v>37</v>
      </c>
      <c r="J55" s="34" t="str">
        <f>E24</f>
        <v>Anna Mužná</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4" t="s">
        <v>93</v>
      </c>
      <c r="D57" s="145"/>
      <c r="E57" s="145"/>
      <c r="F57" s="145"/>
      <c r="G57" s="145"/>
      <c r="H57" s="145"/>
      <c r="I57" s="146"/>
      <c r="J57" s="147" t="s">
        <v>94</v>
      </c>
      <c r="K57" s="145"/>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8" t="s">
        <v>73</v>
      </c>
      <c r="D59" s="38"/>
      <c r="E59" s="38"/>
      <c r="F59" s="38"/>
      <c r="G59" s="38"/>
      <c r="H59" s="38"/>
      <c r="I59" s="110"/>
      <c r="J59" s="79">
        <f>J91</f>
        <v>0</v>
      </c>
      <c r="K59" s="38"/>
      <c r="L59" s="111"/>
      <c r="S59" s="36"/>
      <c r="T59" s="36"/>
      <c r="U59" s="36"/>
      <c r="V59" s="36"/>
      <c r="W59" s="36"/>
      <c r="X59" s="36"/>
      <c r="Y59" s="36"/>
      <c r="Z59" s="36"/>
      <c r="AA59" s="36"/>
      <c r="AB59" s="36"/>
      <c r="AC59" s="36"/>
      <c r="AD59" s="36"/>
      <c r="AE59" s="36"/>
      <c r="AU59" s="18" t="s">
        <v>95</v>
      </c>
    </row>
    <row r="60" spans="2:12" s="9" customFormat="1" ht="24.95" customHeight="1">
      <c r="B60" s="149"/>
      <c r="C60" s="150"/>
      <c r="D60" s="151" t="s">
        <v>96</v>
      </c>
      <c r="E60" s="152"/>
      <c r="F60" s="152"/>
      <c r="G60" s="152"/>
      <c r="H60" s="152"/>
      <c r="I60" s="153"/>
      <c r="J60" s="154">
        <f>J92</f>
        <v>0</v>
      </c>
      <c r="K60" s="150"/>
      <c r="L60" s="155"/>
    </row>
    <row r="61" spans="2:12" s="10" customFormat="1" ht="19.9" customHeight="1">
      <c r="B61" s="156"/>
      <c r="C61" s="157"/>
      <c r="D61" s="158" t="s">
        <v>97</v>
      </c>
      <c r="E61" s="159"/>
      <c r="F61" s="159"/>
      <c r="G61" s="159"/>
      <c r="H61" s="159"/>
      <c r="I61" s="160"/>
      <c r="J61" s="161">
        <f>J93</f>
        <v>0</v>
      </c>
      <c r="K61" s="157"/>
      <c r="L61" s="162"/>
    </row>
    <row r="62" spans="2:12" s="10" customFormat="1" ht="19.9" customHeight="1">
      <c r="B62" s="156"/>
      <c r="C62" s="157"/>
      <c r="D62" s="158" t="s">
        <v>98</v>
      </c>
      <c r="E62" s="159"/>
      <c r="F62" s="159"/>
      <c r="G62" s="159"/>
      <c r="H62" s="159"/>
      <c r="I62" s="160"/>
      <c r="J62" s="161">
        <f>J112</f>
        <v>0</v>
      </c>
      <c r="K62" s="157"/>
      <c r="L62" s="162"/>
    </row>
    <row r="63" spans="2:12" s="10" customFormat="1" ht="19.9" customHeight="1">
      <c r="B63" s="156"/>
      <c r="C63" s="157"/>
      <c r="D63" s="158" t="s">
        <v>99</v>
      </c>
      <c r="E63" s="159"/>
      <c r="F63" s="159"/>
      <c r="G63" s="159"/>
      <c r="H63" s="159"/>
      <c r="I63" s="160"/>
      <c r="J63" s="161">
        <f>J116</f>
        <v>0</v>
      </c>
      <c r="K63" s="157"/>
      <c r="L63" s="162"/>
    </row>
    <row r="64" spans="2:12" s="10" customFormat="1" ht="19.9" customHeight="1">
      <c r="B64" s="156"/>
      <c r="C64" s="157"/>
      <c r="D64" s="158" t="s">
        <v>100</v>
      </c>
      <c r="E64" s="159"/>
      <c r="F64" s="159"/>
      <c r="G64" s="159"/>
      <c r="H64" s="159"/>
      <c r="I64" s="160"/>
      <c r="J64" s="161">
        <f>J143</f>
        <v>0</v>
      </c>
      <c r="K64" s="157"/>
      <c r="L64" s="162"/>
    </row>
    <row r="65" spans="2:12" s="10" customFormat="1" ht="19.9" customHeight="1">
      <c r="B65" s="156"/>
      <c r="C65" s="157"/>
      <c r="D65" s="158" t="s">
        <v>101</v>
      </c>
      <c r="E65" s="159"/>
      <c r="F65" s="159"/>
      <c r="G65" s="159"/>
      <c r="H65" s="159"/>
      <c r="I65" s="160"/>
      <c r="J65" s="161">
        <f>J152</f>
        <v>0</v>
      </c>
      <c r="K65" s="157"/>
      <c r="L65" s="162"/>
    </row>
    <row r="66" spans="2:12" s="10" customFormat="1" ht="19.9" customHeight="1">
      <c r="B66" s="156"/>
      <c r="C66" s="157"/>
      <c r="D66" s="158" t="s">
        <v>102</v>
      </c>
      <c r="E66" s="159"/>
      <c r="F66" s="159"/>
      <c r="G66" s="159"/>
      <c r="H66" s="159"/>
      <c r="I66" s="160"/>
      <c r="J66" s="161">
        <f>J166</f>
        <v>0</v>
      </c>
      <c r="K66" s="157"/>
      <c r="L66" s="162"/>
    </row>
    <row r="67" spans="2:12" s="9" customFormat="1" ht="24.95" customHeight="1">
      <c r="B67" s="149"/>
      <c r="C67" s="150"/>
      <c r="D67" s="151" t="s">
        <v>103</v>
      </c>
      <c r="E67" s="152"/>
      <c r="F67" s="152"/>
      <c r="G67" s="152"/>
      <c r="H67" s="152"/>
      <c r="I67" s="153"/>
      <c r="J67" s="154">
        <f>J169</f>
        <v>0</v>
      </c>
      <c r="K67" s="150"/>
      <c r="L67" s="155"/>
    </row>
    <row r="68" spans="2:12" s="10" customFormat="1" ht="19.9" customHeight="1">
      <c r="B68" s="156"/>
      <c r="C68" s="157"/>
      <c r="D68" s="158" t="s">
        <v>104</v>
      </c>
      <c r="E68" s="159"/>
      <c r="F68" s="159"/>
      <c r="G68" s="159"/>
      <c r="H68" s="159"/>
      <c r="I68" s="160"/>
      <c r="J68" s="161">
        <f>J170</f>
        <v>0</v>
      </c>
      <c r="K68" s="157"/>
      <c r="L68" s="162"/>
    </row>
    <row r="69" spans="2:12" s="10" customFormat="1" ht="19.9" customHeight="1">
      <c r="B69" s="156"/>
      <c r="C69" s="157"/>
      <c r="D69" s="158" t="s">
        <v>105</v>
      </c>
      <c r="E69" s="159"/>
      <c r="F69" s="159"/>
      <c r="G69" s="159"/>
      <c r="H69" s="159"/>
      <c r="I69" s="160"/>
      <c r="J69" s="161">
        <f>J186</f>
        <v>0</v>
      </c>
      <c r="K69" s="157"/>
      <c r="L69" s="162"/>
    </row>
    <row r="70" spans="2:12" s="10" customFormat="1" ht="19.9" customHeight="1">
      <c r="B70" s="156"/>
      <c r="C70" s="157"/>
      <c r="D70" s="158" t="s">
        <v>106</v>
      </c>
      <c r="E70" s="159"/>
      <c r="F70" s="159"/>
      <c r="G70" s="159"/>
      <c r="H70" s="159"/>
      <c r="I70" s="160"/>
      <c r="J70" s="161">
        <f>J199</f>
        <v>0</v>
      </c>
      <c r="K70" s="157"/>
      <c r="L70" s="162"/>
    </row>
    <row r="71" spans="2:12" s="10" customFormat="1" ht="19.9" customHeight="1">
      <c r="B71" s="156"/>
      <c r="C71" s="157"/>
      <c r="D71" s="158" t="s">
        <v>107</v>
      </c>
      <c r="E71" s="159"/>
      <c r="F71" s="159"/>
      <c r="G71" s="159"/>
      <c r="H71" s="159"/>
      <c r="I71" s="160"/>
      <c r="J71" s="161">
        <f>J216</f>
        <v>0</v>
      </c>
      <c r="K71" s="157"/>
      <c r="L71" s="162"/>
    </row>
    <row r="72" spans="1:31" s="2" customFormat="1" ht="21.75" customHeight="1">
      <c r="A72" s="36"/>
      <c r="B72" s="37"/>
      <c r="C72" s="38"/>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6.95" customHeight="1">
      <c r="A73" s="36"/>
      <c r="B73" s="49"/>
      <c r="C73" s="50"/>
      <c r="D73" s="50"/>
      <c r="E73" s="50"/>
      <c r="F73" s="50"/>
      <c r="G73" s="50"/>
      <c r="H73" s="50"/>
      <c r="I73" s="140"/>
      <c r="J73" s="50"/>
      <c r="K73" s="50"/>
      <c r="L73" s="111"/>
      <c r="S73" s="36"/>
      <c r="T73" s="36"/>
      <c r="U73" s="36"/>
      <c r="V73" s="36"/>
      <c r="W73" s="36"/>
      <c r="X73" s="36"/>
      <c r="Y73" s="36"/>
      <c r="Z73" s="36"/>
      <c r="AA73" s="36"/>
      <c r="AB73" s="36"/>
      <c r="AC73" s="36"/>
      <c r="AD73" s="36"/>
      <c r="AE73" s="36"/>
    </row>
    <row r="77" spans="1:31" s="2" customFormat="1" ht="6.95" customHeight="1">
      <c r="A77" s="36"/>
      <c r="B77" s="51"/>
      <c r="C77" s="52"/>
      <c r="D77" s="52"/>
      <c r="E77" s="52"/>
      <c r="F77" s="52"/>
      <c r="G77" s="52"/>
      <c r="H77" s="52"/>
      <c r="I77" s="143"/>
      <c r="J77" s="52"/>
      <c r="K77" s="52"/>
      <c r="L77" s="111"/>
      <c r="S77" s="36"/>
      <c r="T77" s="36"/>
      <c r="U77" s="36"/>
      <c r="V77" s="36"/>
      <c r="W77" s="36"/>
      <c r="X77" s="36"/>
      <c r="Y77" s="36"/>
      <c r="Z77" s="36"/>
      <c r="AA77" s="36"/>
      <c r="AB77" s="36"/>
      <c r="AC77" s="36"/>
      <c r="AD77" s="36"/>
      <c r="AE77" s="36"/>
    </row>
    <row r="78" spans="1:31" s="2" customFormat="1" ht="24.95" customHeight="1">
      <c r="A78" s="36"/>
      <c r="B78" s="37"/>
      <c r="C78" s="24" t="s">
        <v>108</v>
      </c>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2" customHeight="1">
      <c r="A80" s="36"/>
      <c r="B80" s="37"/>
      <c r="C80" s="30" t="s">
        <v>16</v>
      </c>
      <c r="D80" s="38"/>
      <c r="E80" s="38"/>
      <c r="F80" s="38"/>
      <c r="G80" s="38"/>
      <c r="H80" s="38"/>
      <c r="I80" s="110"/>
      <c r="J80" s="38"/>
      <c r="K80" s="38"/>
      <c r="L80" s="111"/>
      <c r="S80" s="36"/>
      <c r="T80" s="36"/>
      <c r="U80" s="36"/>
      <c r="V80" s="36"/>
      <c r="W80" s="36"/>
      <c r="X80" s="36"/>
      <c r="Y80" s="36"/>
      <c r="Z80" s="36"/>
      <c r="AA80" s="36"/>
      <c r="AB80" s="36"/>
      <c r="AC80" s="36"/>
      <c r="AD80" s="36"/>
      <c r="AE80" s="36"/>
    </row>
    <row r="81" spans="1:31" s="2" customFormat="1" ht="16.5" customHeight="1">
      <c r="A81" s="36"/>
      <c r="B81" s="37"/>
      <c r="C81" s="38"/>
      <c r="D81" s="38"/>
      <c r="E81" s="383" t="str">
        <f>E7</f>
        <v>Oprava podlahy v jídelně a kuchyni ZŠ MUDr Lukášové 29,Ostrava-Hrabůvka</v>
      </c>
      <c r="F81" s="384"/>
      <c r="G81" s="384"/>
      <c r="H81" s="384"/>
      <c r="I81" s="110"/>
      <c r="J81" s="38"/>
      <c r="K81" s="38"/>
      <c r="L81" s="111"/>
      <c r="S81" s="36"/>
      <c r="T81" s="36"/>
      <c r="U81" s="36"/>
      <c r="V81" s="36"/>
      <c r="W81" s="36"/>
      <c r="X81" s="36"/>
      <c r="Y81" s="36"/>
      <c r="Z81" s="36"/>
      <c r="AA81" s="36"/>
      <c r="AB81" s="36"/>
      <c r="AC81" s="36"/>
      <c r="AD81" s="36"/>
      <c r="AE81" s="36"/>
    </row>
    <row r="82" spans="1:31" s="2" customFormat="1" ht="12" customHeight="1">
      <c r="A82" s="36"/>
      <c r="B82" s="37"/>
      <c r="C82" s="30" t="s">
        <v>90</v>
      </c>
      <c r="D82" s="38"/>
      <c r="E82" s="38"/>
      <c r="F82" s="38"/>
      <c r="G82" s="38"/>
      <c r="H82" s="38"/>
      <c r="I82" s="110"/>
      <c r="J82" s="38"/>
      <c r="K82" s="38"/>
      <c r="L82" s="111"/>
      <c r="S82" s="36"/>
      <c r="T82" s="36"/>
      <c r="U82" s="36"/>
      <c r="V82" s="36"/>
      <c r="W82" s="36"/>
      <c r="X82" s="36"/>
      <c r="Y82" s="36"/>
      <c r="Z82" s="36"/>
      <c r="AA82" s="36"/>
      <c r="AB82" s="36"/>
      <c r="AC82" s="36"/>
      <c r="AD82" s="36"/>
      <c r="AE82" s="36"/>
    </row>
    <row r="83" spans="1:31" s="2" customFormat="1" ht="24.75" customHeight="1">
      <c r="A83" s="36"/>
      <c r="B83" s="37"/>
      <c r="C83" s="38"/>
      <c r="D83" s="38"/>
      <c r="E83" s="355" t="str">
        <f>E9</f>
        <v>191021b - Oprava podlahy v jídelně a kuchyni ZŠ MUDr Lukášové 29,Ostrava-Hrabůvka-jídelna</v>
      </c>
      <c r="F83" s="385"/>
      <c r="G83" s="385"/>
      <c r="H83" s="385"/>
      <c r="I83" s="110"/>
      <c r="J83" s="38"/>
      <c r="K83" s="38"/>
      <c r="L83" s="111"/>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110"/>
      <c r="J84" s="38"/>
      <c r="K84" s="38"/>
      <c r="L84" s="111"/>
      <c r="S84" s="36"/>
      <c r="T84" s="36"/>
      <c r="U84" s="36"/>
      <c r="V84" s="36"/>
      <c r="W84" s="36"/>
      <c r="X84" s="36"/>
      <c r="Y84" s="36"/>
      <c r="Z84" s="36"/>
      <c r="AA84" s="36"/>
      <c r="AB84" s="36"/>
      <c r="AC84" s="36"/>
      <c r="AD84" s="36"/>
      <c r="AE84" s="36"/>
    </row>
    <row r="85" spans="1:31" s="2" customFormat="1" ht="12" customHeight="1">
      <c r="A85" s="36"/>
      <c r="B85" s="37"/>
      <c r="C85" s="30" t="s">
        <v>22</v>
      </c>
      <c r="D85" s="38"/>
      <c r="E85" s="38"/>
      <c r="F85" s="28" t="str">
        <f>F12</f>
        <v>Ostrava-Hrabůvka</v>
      </c>
      <c r="G85" s="38"/>
      <c r="H85" s="38"/>
      <c r="I85" s="113" t="s">
        <v>24</v>
      </c>
      <c r="J85" s="61" t="str">
        <f>IF(J12="","",J12)</f>
        <v>30. 4. 2019</v>
      </c>
      <c r="K85" s="38"/>
      <c r="L85" s="111"/>
      <c r="S85" s="36"/>
      <c r="T85" s="36"/>
      <c r="U85" s="36"/>
      <c r="V85" s="36"/>
      <c r="W85" s="36"/>
      <c r="X85" s="36"/>
      <c r="Y85" s="36"/>
      <c r="Z85" s="36"/>
      <c r="AA85" s="36"/>
      <c r="AB85" s="36"/>
      <c r="AC85" s="36"/>
      <c r="AD85" s="36"/>
      <c r="AE85" s="36"/>
    </row>
    <row r="86" spans="1:31" s="2" customFormat="1" ht="6.95" customHeight="1">
      <c r="A86" s="36"/>
      <c r="B86" s="37"/>
      <c r="C86" s="38"/>
      <c r="D86" s="38"/>
      <c r="E86" s="38"/>
      <c r="F86" s="38"/>
      <c r="G86" s="38"/>
      <c r="H86" s="38"/>
      <c r="I86" s="110"/>
      <c r="J86" s="38"/>
      <c r="K86" s="38"/>
      <c r="L86" s="111"/>
      <c r="S86" s="36"/>
      <c r="T86" s="36"/>
      <c r="U86" s="36"/>
      <c r="V86" s="36"/>
      <c r="W86" s="36"/>
      <c r="X86" s="36"/>
      <c r="Y86" s="36"/>
      <c r="Z86" s="36"/>
      <c r="AA86" s="36"/>
      <c r="AB86" s="36"/>
      <c r="AC86" s="36"/>
      <c r="AD86" s="36"/>
      <c r="AE86" s="36"/>
    </row>
    <row r="87" spans="1:31" s="2" customFormat="1" ht="25.7" customHeight="1">
      <c r="A87" s="36"/>
      <c r="B87" s="37"/>
      <c r="C87" s="30" t="s">
        <v>28</v>
      </c>
      <c r="D87" s="38"/>
      <c r="E87" s="38"/>
      <c r="F87" s="28" t="str">
        <f>E15</f>
        <v>Městský obvod Ostrava-Jih</v>
      </c>
      <c r="G87" s="38"/>
      <c r="H87" s="38"/>
      <c r="I87" s="113" t="s">
        <v>34</v>
      </c>
      <c r="J87" s="34" t="str">
        <f>E21</f>
        <v>ArchiBIM, Ostrava-Pustkovec</v>
      </c>
      <c r="K87" s="38"/>
      <c r="L87" s="111"/>
      <c r="S87" s="36"/>
      <c r="T87" s="36"/>
      <c r="U87" s="36"/>
      <c r="V87" s="36"/>
      <c r="W87" s="36"/>
      <c r="X87" s="36"/>
      <c r="Y87" s="36"/>
      <c r="Z87" s="36"/>
      <c r="AA87" s="36"/>
      <c r="AB87" s="36"/>
      <c r="AC87" s="36"/>
      <c r="AD87" s="36"/>
      <c r="AE87" s="36"/>
    </row>
    <row r="88" spans="1:31" s="2" customFormat="1" ht="15.2" customHeight="1">
      <c r="A88" s="36"/>
      <c r="B88" s="37"/>
      <c r="C88" s="30" t="s">
        <v>32</v>
      </c>
      <c r="D88" s="38"/>
      <c r="E88" s="38"/>
      <c r="F88" s="28" t="str">
        <f>IF(E18="","",E18)</f>
        <v>Vyplň údaj</v>
      </c>
      <c r="G88" s="38"/>
      <c r="H88" s="38"/>
      <c r="I88" s="113" t="s">
        <v>37</v>
      </c>
      <c r="J88" s="34" t="str">
        <f>E24</f>
        <v>Anna Mužná</v>
      </c>
      <c r="K88" s="38"/>
      <c r="L88" s="111"/>
      <c r="S88" s="36"/>
      <c r="T88" s="36"/>
      <c r="U88" s="36"/>
      <c r="V88" s="36"/>
      <c r="W88" s="36"/>
      <c r="X88" s="36"/>
      <c r="Y88" s="36"/>
      <c r="Z88" s="36"/>
      <c r="AA88" s="36"/>
      <c r="AB88" s="36"/>
      <c r="AC88" s="36"/>
      <c r="AD88" s="36"/>
      <c r="AE88" s="36"/>
    </row>
    <row r="89" spans="1:31" s="2" customFormat="1" ht="10.35" customHeight="1">
      <c r="A89" s="36"/>
      <c r="B89" s="37"/>
      <c r="C89" s="38"/>
      <c r="D89" s="38"/>
      <c r="E89" s="38"/>
      <c r="F89" s="38"/>
      <c r="G89" s="38"/>
      <c r="H89" s="38"/>
      <c r="I89" s="110"/>
      <c r="J89" s="38"/>
      <c r="K89" s="38"/>
      <c r="L89" s="111"/>
      <c r="S89" s="36"/>
      <c r="T89" s="36"/>
      <c r="U89" s="36"/>
      <c r="V89" s="36"/>
      <c r="W89" s="36"/>
      <c r="X89" s="36"/>
      <c r="Y89" s="36"/>
      <c r="Z89" s="36"/>
      <c r="AA89" s="36"/>
      <c r="AB89" s="36"/>
      <c r="AC89" s="36"/>
      <c r="AD89" s="36"/>
      <c r="AE89" s="36"/>
    </row>
    <row r="90" spans="1:31" s="11" customFormat="1" ht="29.25" customHeight="1">
      <c r="A90" s="163"/>
      <c r="B90" s="164"/>
      <c r="C90" s="165" t="s">
        <v>109</v>
      </c>
      <c r="D90" s="166" t="s">
        <v>60</v>
      </c>
      <c r="E90" s="166" t="s">
        <v>56</v>
      </c>
      <c r="F90" s="166" t="s">
        <v>57</v>
      </c>
      <c r="G90" s="166" t="s">
        <v>110</v>
      </c>
      <c r="H90" s="166" t="s">
        <v>111</v>
      </c>
      <c r="I90" s="167" t="s">
        <v>112</v>
      </c>
      <c r="J90" s="166" t="s">
        <v>94</v>
      </c>
      <c r="K90" s="168" t="s">
        <v>113</v>
      </c>
      <c r="L90" s="169"/>
      <c r="M90" s="70" t="s">
        <v>21</v>
      </c>
      <c r="N90" s="71" t="s">
        <v>45</v>
      </c>
      <c r="O90" s="71" t="s">
        <v>114</v>
      </c>
      <c r="P90" s="71" t="s">
        <v>115</v>
      </c>
      <c r="Q90" s="71" t="s">
        <v>116</v>
      </c>
      <c r="R90" s="71" t="s">
        <v>117</v>
      </c>
      <c r="S90" s="71" t="s">
        <v>118</v>
      </c>
      <c r="T90" s="72" t="s">
        <v>119</v>
      </c>
      <c r="U90" s="163"/>
      <c r="V90" s="163"/>
      <c r="W90" s="163"/>
      <c r="X90" s="163"/>
      <c r="Y90" s="163"/>
      <c r="Z90" s="163"/>
      <c r="AA90" s="163"/>
      <c r="AB90" s="163"/>
      <c r="AC90" s="163"/>
      <c r="AD90" s="163"/>
      <c r="AE90" s="163"/>
    </row>
    <row r="91" spans="1:63" s="2" customFormat="1" ht="22.9" customHeight="1">
      <c r="A91" s="36"/>
      <c r="B91" s="37"/>
      <c r="C91" s="77" t="s">
        <v>120</v>
      </c>
      <c r="D91" s="38"/>
      <c r="E91" s="38"/>
      <c r="F91" s="38"/>
      <c r="G91" s="38"/>
      <c r="H91" s="38"/>
      <c r="I91" s="110"/>
      <c r="J91" s="170">
        <f>BK91</f>
        <v>0</v>
      </c>
      <c r="K91" s="38"/>
      <c r="L91" s="41"/>
      <c r="M91" s="73"/>
      <c r="N91" s="171"/>
      <c r="O91" s="74"/>
      <c r="P91" s="172">
        <f>P92+P169</f>
        <v>0</v>
      </c>
      <c r="Q91" s="74"/>
      <c r="R91" s="172">
        <f>R92+R169</f>
        <v>904.0104071800001</v>
      </c>
      <c r="S91" s="74"/>
      <c r="T91" s="173">
        <f>T92+T169</f>
        <v>166.17302160000003</v>
      </c>
      <c r="U91" s="36"/>
      <c r="V91" s="36"/>
      <c r="W91" s="36"/>
      <c r="X91" s="36"/>
      <c r="Y91" s="36"/>
      <c r="Z91" s="36"/>
      <c r="AA91" s="36"/>
      <c r="AB91" s="36"/>
      <c r="AC91" s="36"/>
      <c r="AD91" s="36"/>
      <c r="AE91" s="36"/>
      <c r="AT91" s="18" t="s">
        <v>74</v>
      </c>
      <c r="AU91" s="18" t="s">
        <v>95</v>
      </c>
      <c r="BK91" s="174">
        <f>BK92+BK169</f>
        <v>0</v>
      </c>
    </row>
    <row r="92" spans="2:63" s="12" customFormat="1" ht="25.9" customHeight="1">
      <c r="B92" s="175"/>
      <c r="C92" s="176"/>
      <c r="D92" s="177" t="s">
        <v>74</v>
      </c>
      <c r="E92" s="178" t="s">
        <v>121</v>
      </c>
      <c r="F92" s="178" t="s">
        <v>122</v>
      </c>
      <c r="G92" s="176"/>
      <c r="H92" s="176"/>
      <c r="I92" s="179"/>
      <c r="J92" s="180">
        <f>BK92</f>
        <v>0</v>
      </c>
      <c r="K92" s="176"/>
      <c r="L92" s="181"/>
      <c r="M92" s="182"/>
      <c r="N92" s="183"/>
      <c r="O92" s="183"/>
      <c r="P92" s="184">
        <f>P93+P112+P116+P143+P152+P166</f>
        <v>0</v>
      </c>
      <c r="Q92" s="183"/>
      <c r="R92" s="184">
        <f>R93+R112+R116+R143+R152+R166</f>
        <v>899.7985835600001</v>
      </c>
      <c r="S92" s="183"/>
      <c r="T92" s="185">
        <f>T93+T112+T116+T143+T152+T166</f>
        <v>163.53480000000002</v>
      </c>
      <c r="AR92" s="186" t="s">
        <v>83</v>
      </c>
      <c r="AT92" s="187" t="s">
        <v>74</v>
      </c>
      <c r="AU92" s="187" t="s">
        <v>75</v>
      </c>
      <c r="AY92" s="186" t="s">
        <v>123</v>
      </c>
      <c r="BK92" s="188">
        <f>BK93+BK112+BK116+BK143+BK152+BK166</f>
        <v>0</v>
      </c>
    </row>
    <row r="93" spans="2:63" s="12" customFormat="1" ht="22.9" customHeight="1">
      <c r="B93" s="175"/>
      <c r="C93" s="176"/>
      <c r="D93" s="177" t="s">
        <v>74</v>
      </c>
      <c r="E93" s="189" t="s">
        <v>83</v>
      </c>
      <c r="F93" s="189" t="s">
        <v>124</v>
      </c>
      <c r="G93" s="176"/>
      <c r="H93" s="176"/>
      <c r="I93" s="179"/>
      <c r="J93" s="190">
        <f>BK93</f>
        <v>0</v>
      </c>
      <c r="K93" s="176"/>
      <c r="L93" s="181"/>
      <c r="M93" s="182"/>
      <c r="N93" s="183"/>
      <c r="O93" s="183"/>
      <c r="P93" s="184">
        <f>SUM(P94:P111)</f>
        <v>0</v>
      </c>
      <c r="Q93" s="183"/>
      <c r="R93" s="184">
        <f>SUM(R94:R111)</f>
        <v>0</v>
      </c>
      <c r="S93" s="183"/>
      <c r="T93" s="185">
        <f>SUM(T94:T111)</f>
        <v>0</v>
      </c>
      <c r="AR93" s="186" t="s">
        <v>83</v>
      </c>
      <c r="AT93" s="187" t="s">
        <v>74</v>
      </c>
      <c r="AU93" s="187" t="s">
        <v>83</v>
      </c>
      <c r="AY93" s="186" t="s">
        <v>123</v>
      </c>
      <c r="BK93" s="188">
        <f>SUM(BK94:BK111)</f>
        <v>0</v>
      </c>
    </row>
    <row r="94" spans="1:65" s="2" customFormat="1" ht="21.75" customHeight="1">
      <c r="A94" s="36"/>
      <c r="B94" s="37"/>
      <c r="C94" s="191" t="s">
        <v>83</v>
      </c>
      <c r="D94" s="191" t="s">
        <v>125</v>
      </c>
      <c r="E94" s="192" t="s">
        <v>126</v>
      </c>
      <c r="F94" s="193" t="s">
        <v>127</v>
      </c>
      <c r="G94" s="194" t="s">
        <v>128</v>
      </c>
      <c r="H94" s="195">
        <v>371.67</v>
      </c>
      <c r="I94" s="196"/>
      <c r="J94" s="197">
        <f>ROUND(I94*H94,2)</f>
        <v>0</v>
      </c>
      <c r="K94" s="193" t="s">
        <v>129</v>
      </c>
      <c r="L94" s="41"/>
      <c r="M94" s="198" t="s">
        <v>21</v>
      </c>
      <c r="N94" s="199" t="s">
        <v>46</v>
      </c>
      <c r="O94" s="66"/>
      <c r="P94" s="200">
        <f>O94*H94</f>
        <v>0</v>
      </c>
      <c r="Q94" s="200">
        <v>0</v>
      </c>
      <c r="R94" s="200">
        <f>Q94*H94</f>
        <v>0</v>
      </c>
      <c r="S94" s="200">
        <v>0</v>
      </c>
      <c r="T94" s="201">
        <f>S94*H94</f>
        <v>0</v>
      </c>
      <c r="U94" s="36"/>
      <c r="V94" s="36"/>
      <c r="W94" s="36"/>
      <c r="X94" s="36"/>
      <c r="Y94" s="36"/>
      <c r="Z94" s="36"/>
      <c r="AA94" s="36"/>
      <c r="AB94" s="36"/>
      <c r="AC94" s="36"/>
      <c r="AD94" s="36"/>
      <c r="AE94" s="36"/>
      <c r="AR94" s="202" t="s">
        <v>130</v>
      </c>
      <c r="AT94" s="202" t="s">
        <v>125</v>
      </c>
      <c r="AU94" s="202" t="s">
        <v>85</v>
      </c>
      <c r="AY94" s="18" t="s">
        <v>123</v>
      </c>
      <c r="BE94" s="203">
        <f>IF(N94="základní",J94,0)</f>
        <v>0</v>
      </c>
      <c r="BF94" s="203">
        <f>IF(N94="snížená",J94,0)</f>
        <v>0</v>
      </c>
      <c r="BG94" s="203">
        <f>IF(N94="zákl. přenesená",J94,0)</f>
        <v>0</v>
      </c>
      <c r="BH94" s="203">
        <f>IF(N94="sníž. přenesená",J94,0)</f>
        <v>0</v>
      </c>
      <c r="BI94" s="203">
        <f>IF(N94="nulová",J94,0)</f>
        <v>0</v>
      </c>
      <c r="BJ94" s="18" t="s">
        <v>83</v>
      </c>
      <c r="BK94" s="203">
        <f>ROUND(I94*H94,2)</f>
        <v>0</v>
      </c>
      <c r="BL94" s="18" t="s">
        <v>130</v>
      </c>
      <c r="BM94" s="202" t="s">
        <v>131</v>
      </c>
    </row>
    <row r="95" spans="1:47" s="2" customFormat="1" ht="39">
      <c r="A95" s="36"/>
      <c r="B95" s="37"/>
      <c r="C95" s="38"/>
      <c r="D95" s="204" t="s">
        <v>132</v>
      </c>
      <c r="E95" s="38"/>
      <c r="F95" s="205" t="s">
        <v>133</v>
      </c>
      <c r="G95" s="38"/>
      <c r="H95" s="38"/>
      <c r="I95" s="110"/>
      <c r="J95" s="38"/>
      <c r="K95" s="38"/>
      <c r="L95" s="41"/>
      <c r="M95" s="206"/>
      <c r="N95" s="207"/>
      <c r="O95" s="66"/>
      <c r="P95" s="66"/>
      <c r="Q95" s="66"/>
      <c r="R95" s="66"/>
      <c r="S95" s="66"/>
      <c r="T95" s="67"/>
      <c r="U95" s="36"/>
      <c r="V95" s="36"/>
      <c r="W95" s="36"/>
      <c r="X95" s="36"/>
      <c r="Y95" s="36"/>
      <c r="Z95" s="36"/>
      <c r="AA95" s="36"/>
      <c r="AB95" s="36"/>
      <c r="AC95" s="36"/>
      <c r="AD95" s="36"/>
      <c r="AE95" s="36"/>
      <c r="AT95" s="18" t="s">
        <v>132</v>
      </c>
      <c r="AU95" s="18" t="s">
        <v>85</v>
      </c>
    </row>
    <row r="96" spans="2:51" s="13" customFormat="1" ht="11.25">
      <c r="B96" s="208"/>
      <c r="C96" s="209"/>
      <c r="D96" s="204" t="s">
        <v>134</v>
      </c>
      <c r="E96" s="210" t="s">
        <v>21</v>
      </c>
      <c r="F96" s="211" t="s">
        <v>135</v>
      </c>
      <c r="G96" s="209"/>
      <c r="H96" s="212">
        <v>371.67</v>
      </c>
      <c r="I96" s="213"/>
      <c r="J96" s="209"/>
      <c r="K96" s="209"/>
      <c r="L96" s="214"/>
      <c r="M96" s="215"/>
      <c r="N96" s="216"/>
      <c r="O96" s="216"/>
      <c r="P96" s="216"/>
      <c r="Q96" s="216"/>
      <c r="R96" s="216"/>
      <c r="S96" s="216"/>
      <c r="T96" s="217"/>
      <c r="AT96" s="218" t="s">
        <v>134</v>
      </c>
      <c r="AU96" s="218" t="s">
        <v>85</v>
      </c>
      <c r="AV96" s="13" t="s">
        <v>85</v>
      </c>
      <c r="AW96" s="13" t="s">
        <v>36</v>
      </c>
      <c r="AX96" s="13" t="s">
        <v>83</v>
      </c>
      <c r="AY96" s="218" t="s">
        <v>123</v>
      </c>
    </row>
    <row r="97" spans="1:65" s="2" customFormat="1" ht="44.25" customHeight="1">
      <c r="A97" s="36"/>
      <c r="B97" s="37"/>
      <c r="C97" s="191" t="s">
        <v>85</v>
      </c>
      <c r="D97" s="191" t="s">
        <v>125</v>
      </c>
      <c r="E97" s="192" t="s">
        <v>136</v>
      </c>
      <c r="F97" s="193" t="s">
        <v>137</v>
      </c>
      <c r="G97" s="194" t="s">
        <v>128</v>
      </c>
      <c r="H97" s="195">
        <v>371.67</v>
      </c>
      <c r="I97" s="196"/>
      <c r="J97" s="197">
        <f>ROUND(I97*H97,2)</f>
        <v>0</v>
      </c>
      <c r="K97" s="193" t="s">
        <v>129</v>
      </c>
      <c r="L97" s="41"/>
      <c r="M97" s="198" t="s">
        <v>21</v>
      </c>
      <c r="N97" s="199" t="s">
        <v>46</v>
      </c>
      <c r="O97" s="66"/>
      <c r="P97" s="200">
        <f>O97*H97</f>
        <v>0</v>
      </c>
      <c r="Q97" s="200">
        <v>0</v>
      </c>
      <c r="R97" s="200">
        <f>Q97*H97</f>
        <v>0</v>
      </c>
      <c r="S97" s="200">
        <v>0</v>
      </c>
      <c r="T97" s="201">
        <f>S97*H97</f>
        <v>0</v>
      </c>
      <c r="U97" s="36"/>
      <c r="V97" s="36"/>
      <c r="W97" s="36"/>
      <c r="X97" s="36"/>
      <c r="Y97" s="36"/>
      <c r="Z97" s="36"/>
      <c r="AA97" s="36"/>
      <c r="AB97" s="36"/>
      <c r="AC97" s="36"/>
      <c r="AD97" s="36"/>
      <c r="AE97" s="36"/>
      <c r="AR97" s="202" t="s">
        <v>130</v>
      </c>
      <c r="AT97" s="202" t="s">
        <v>125</v>
      </c>
      <c r="AU97" s="202" t="s">
        <v>85</v>
      </c>
      <c r="AY97" s="18" t="s">
        <v>123</v>
      </c>
      <c r="BE97" s="203">
        <f>IF(N97="základní",J97,0)</f>
        <v>0</v>
      </c>
      <c r="BF97" s="203">
        <f>IF(N97="snížená",J97,0)</f>
        <v>0</v>
      </c>
      <c r="BG97" s="203">
        <f>IF(N97="zákl. přenesená",J97,0)</f>
        <v>0</v>
      </c>
      <c r="BH97" s="203">
        <f>IF(N97="sníž. přenesená",J97,0)</f>
        <v>0</v>
      </c>
      <c r="BI97" s="203">
        <f>IF(N97="nulová",J97,0)</f>
        <v>0</v>
      </c>
      <c r="BJ97" s="18" t="s">
        <v>83</v>
      </c>
      <c r="BK97" s="203">
        <f>ROUND(I97*H97,2)</f>
        <v>0</v>
      </c>
      <c r="BL97" s="18" t="s">
        <v>130</v>
      </c>
      <c r="BM97" s="202" t="s">
        <v>138</v>
      </c>
    </row>
    <row r="98" spans="1:65" s="2" customFormat="1" ht="55.5" customHeight="1">
      <c r="A98" s="36"/>
      <c r="B98" s="37"/>
      <c r="C98" s="191" t="s">
        <v>139</v>
      </c>
      <c r="D98" s="191" t="s">
        <v>125</v>
      </c>
      <c r="E98" s="192" t="s">
        <v>140</v>
      </c>
      <c r="F98" s="193" t="s">
        <v>141</v>
      </c>
      <c r="G98" s="194" t="s">
        <v>128</v>
      </c>
      <c r="H98" s="195">
        <v>1115.01</v>
      </c>
      <c r="I98" s="196"/>
      <c r="J98" s="197">
        <f>ROUND(I98*H98,2)</f>
        <v>0</v>
      </c>
      <c r="K98" s="193" t="s">
        <v>129</v>
      </c>
      <c r="L98" s="41"/>
      <c r="M98" s="198" t="s">
        <v>21</v>
      </c>
      <c r="N98" s="199" t="s">
        <v>46</v>
      </c>
      <c r="O98" s="66"/>
      <c r="P98" s="200">
        <f>O98*H98</f>
        <v>0</v>
      </c>
      <c r="Q98" s="200">
        <v>0</v>
      </c>
      <c r="R98" s="200">
        <f>Q98*H98</f>
        <v>0</v>
      </c>
      <c r="S98" s="200">
        <v>0</v>
      </c>
      <c r="T98" s="201">
        <f>S98*H98</f>
        <v>0</v>
      </c>
      <c r="U98" s="36"/>
      <c r="V98" s="36"/>
      <c r="W98" s="36"/>
      <c r="X98" s="36"/>
      <c r="Y98" s="36"/>
      <c r="Z98" s="36"/>
      <c r="AA98" s="36"/>
      <c r="AB98" s="36"/>
      <c r="AC98" s="36"/>
      <c r="AD98" s="36"/>
      <c r="AE98" s="36"/>
      <c r="AR98" s="202" t="s">
        <v>130</v>
      </c>
      <c r="AT98" s="202" t="s">
        <v>125</v>
      </c>
      <c r="AU98" s="202" t="s">
        <v>85</v>
      </c>
      <c r="AY98" s="18" t="s">
        <v>123</v>
      </c>
      <c r="BE98" s="203">
        <f>IF(N98="základní",J98,0)</f>
        <v>0</v>
      </c>
      <c r="BF98" s="203">
        <f>IF(N98="snížená",J98,0)</f>
        <v>0</v>
      </c>
      <c r="BG98" s="203">
        <f>IF(N98="zákl. přenesená",J98,0)</f>
        <v>0</v>
      </c>
      <c r="BH98" s="203">
        <f>IF(N98="sníž. přenesená",J98,0)</f>
        <v>0</v>
      </c>
      <c r="BI98" s="203">
        <f>IF(N98="nulová",J98,0)</f>
        <v>0</v>
      </c>
      <c r="BJ98" s="18" t="s">
        <v>83</v>
      </c>
      <c r="BK98" s="203">
        <f>ROUND(I98*H98,2)</f>
        <v>0</v>
      </c>
      <c r="BL98" s="18" t="s">
        <v>130</v>
      </c>
      <c r="BM98" s="202" t="s">
        <v>142</v>
      </c>
    </row>
    <row r="99" spans="2:51" s="13" customFormat="1" ht="11.25">
      <c r="B99" s="208"/>
      <c r="C99" s="209"/>
      <c r="D99" s="204" t="s">
        <v>134</v>
      </c>
      <c r="E99" s="210" t="s">
        <v>21</v>
      </c>
      <c r="F99" s="211" t="s">
        <v>143</v>
      </c>
      <c r="G99" s="209"/>
      <c r="H99" s="212">
        <v>1115.01</v>
      </c>
      <c r="I99" s="213"/>
      <c r="J99" s="209"/>
      <c r="K99" s="209"/>
      <c r="L99" s="214"/>
      <c r="M99" s="215"/>
      <c r="N99" s="216"/>
      <c r="O99" s="216"/>
      <c r="P99" s="216"/>
      <c r="Q99" s="216"/>
      <c r="R99" s="216"/>
      <c r="S99" s="216"/>
      <c r="T99" s="217"/>
      <c r="AT99" s="218" t="s">
        <v>134</v>
      </c>
      <c r="AU99" s="218" t="s">
        <v>85</v>
      </c>
      <c r="AV99" s="13" t="s">
        <v>85</v>
      </c>
      <c r="AW99" s="13" t="s">
        <v>36</v>
      </c>
      <c r="AX99" s="13" t="s">
        <v>83</v>
      </c>
      <c r="AY99" s="218" t="s">
        <v>123</v>
      </c>
    </row>
    <row r="100" spans="1:65" s="2" customFormat="1" ht="44.25" customHeight="1">
      <c r="A100" s="36"/>
      <c r="B100" s="37"/>
      <c r="C100" s="191" t="s">
        <v>130</v>
      </c>
      <c r="D100" s="191" t="s">
        <v>125</v>
      </c>
      <c r="E100" s="192" t="s">
        <v>144</v>
      </c>
      <c r="F100" s="193" t="s">
        <v>145</v>
      </c>
      <c r="G100" s="194" t="s">
        <v>128</v>
      </c>
      <c r="H100" s="195">
        <v>371.67</v>
      </c>
      <c r="I100" s="196"/>
      <c r="J100" s="197">
        <f>ROUND(I100*H100,2)</f>
        <v>0</v>
      </c>
      <c r="K100" s="193" t="s">
        <v>129</v>
      </c>
      <c r="L100" s="41"/>
      <c r="M100" s="198" t="s">
        <v>21</v>
      </c>
      <c r="N100" s="199" t="s">
        <v>46</v>
      </c>
      <c r="O100" s="66"/>
      <c r="P100" s="200">
        <f>O100*H100</f>
        <v>0</v>
      </c>
      <c r="Q100" s="200">
        <v>0</v>
      </c>
      <c r="R100" s="200">
        <f>Q100*H100</f>
        <v>0</v>
      </c>
      <c r="S100" s="200">
        <v>0</v>
      </c>
      <c r="T100" s="201">
        <f>S100*H100</f>
        <v>0</v>
      </c>
      <c r="U100" s="36"/>
      <c r="V100" s="36"/>
      <c r="W100" s="36"/>
      <c r="X100" s="36"/>
      <c r="Y100" s="36"/>
      <c r="Z100" s="36"/>
      <c r="AA100" s="36"/>
      <c r="AB100" s="36"/>
      <c r="AC100" s="36"/>
      <c r="AD100" s="36"/>
      <c r="AE100" s="36"/>
      <c r="AR100" s="202" t="s">
        <v>130</v>
      </c>
      <c r="AT100" s="202" t="s">
        <v>125</v>
      </c>
      <c r="AU100" s="202" t="s">
        <v>85</v>
      </c>
      <c r="AY100" s="18" t="s">
        <v>123</v>
      </c>
      <c r="BE100" s="203">
        <f>IF(N100="základní",J100,0)</f>
        <v>0</v>
      </c>
      <c r="BF100" s="203">
        <f>IF(N100="snížená",J100,0)</f>
        <v>0</v>
      </c>
      <c r="BG100" s="203">
        <f>IF(N100="zákl. přenesená",J100,0)</f>
        <v>0</v>
      </c>
      <c r="BH100" s="203">
        <f>IF(N100="sníž. přenesená",J100,0)</f>
        <v>0</v>
      </c>
      <c r="BI100" s="203">
        <f>IF(N100="nulová",J100,0)</f>
        <v>0</v>
      </c>
      <c r="BJ100" s="18" t="s">
        <v>83</v>
      </c>
      <c r="BK100" s="203">
        <f>ROUND(I100*H100,2)</f>
        <v>0</v>
      </c>
      <c r="BL100" s="18" t="s">
        <v>130</v>
      </c>
      <c r="BM100" s="202" t="s">
        <v>146</v>
      </c>
    </row>
    <row r="101" spans="1:47" s="2" customFormat="1" ht="224.25">
      <c r="A101" s="36"/>
      <c r="B101" s="37"/>
      <c r="C101" s="38"/>
      <c r="D101" s="204" t="s">
        <v>132</v>
      </c>
      <c r="E101" s="38"/>
      <c r="F101" s="205" t="s">
        <v>147</v>
      </c>
      <c r="G101" s="38"/>
      <c r="H101" s="38"/>
      <c r="I101" s="110"/>
      <c r="J101" s="38"/>
      <c r="K101" s="38"/>
      <c r="L101" s="41"/>
      <c r="M101" s="206"/>
      <c r="N101" s="207"/>
      <c r="O101" s="66"/>
      <c r="P101" s="66"/>
      <c r="Q101" s="66"/>
      <c r="R101" s="66"/>
      <c r="S101" s="66"/>
      <c r="T101" s="67"/>
      <c r="U101" s="36"/>
      <c r="V101" s="36"/>
      <c r="W101" s="36"/>
      <c r="X101" s="36"/>
      <c r="Y101" s="36"/>
      <c r="Z101" s="36"/>
      <c r="AA101" s="36"/>
      <c r="AB101" s="36"/>
      <c r="AC101" s="36"/>
      <c r="AD101" s="36"/>
      <c r="AE101" s="36"/>
      <c r="AT101" s="18" t="s">
        <v>132</v>
      </c>
      <c r="AU101" s="18" t="s">
        <v>85</v>
      </c>
    </row>
    <row r="102" spans="1:65" s="2" customFormat="1" ht="55.5" customHeight="1">
      <c r="A102" s="36"/>
      <c r="B102" s="37"/>
      <c r="C102" s="191" t="s">
        <v>148</v>
      </c>
      <c r="D102" s="191" t="s">
        <v>125</v>
      </c>
      <c r="E102" s="192" t="s">
        <v>149</v>
      </c>
      <c r="F102" s="193" t="s">
        <v>150</v>
      </c>
      <c r="G102" s="194" t="s">
        <v>128</v>
      </c>
      <c r="H102" s="195">
        <v>1858.35</v>
      </c>
      <c r="I102" s="196"/>
      <c r="J102" s="197">
        <f>ROUND(I102*H102,2)</f>
        <v>0</v>
      </c>
      <c r="K102" s="193" t="s">
        <v>129</v>
      </c>
      <c r="L102" s="41"/>
      <c r="M102" s="198" t="s">
        <v>21</v>
      </c>
      <c r="N102" s="199" t="s">
        <v>46</v>
      </c>
      <c r="O102" s="66"/>
      <c r="P102" s="200">
        <f>O102*H102</f>
        <v>0</v>
      </c>
      <c r="Q102" s="200">
        <v>0</v>
      </c>
      <c r="R102" s="200">
        <f>Q102*H102</f>
        <v>0</v>
      </c>
      <c r="S102" s="200">
        <v>0</v>
      </c>
      <c r="T102" s="201">
        <f>S102*H102</f>
        <v>0</v>
      </c>
      <c r="U102" s="36"/>
      <c r="V102" s="36"/>
      <c r="W102" s="36"/>
      <c r="X102" s="36"/>
      <c r="Y102" s="36"/>
      <c r="Z102" s="36"/>
      <c r="AA102" s="36"/>
      <c r="AB102" s="36"/>
      <c r="AC102" s="36"/>
      <c r="AD102" s="36"/>
      <c r="AE102" s="36"/>
      <c r="AR102" s="202" t="s">
        <v>130</v>
      </c>
      <c r="AT102" s="202" t="s">
        <v>125</v>
      </c>
      <c r="AU102" s="202" t="s">
        <v>85</v>
      </c>
      <c r="AY102" s="18" t="s">
        <v>123</v>
      </c>
      <c r="BE102" s="203">
        <f>IF(N102="základní",J102,0)</f>
        <v>0</v>
      </c>
      <c r="BF102" s="203">
        <f>IF(N102="snížená",J102,0)</f>
        <v>0</v>
      </c>
      <c r="BG102" s="203">
        <f>IF(N102="zákl. přenesená",J102,0)</f>
        <v>0</v>
      </c>
      <c r="BH102" s="203">
        <f>IF(N102="sníž. přenesená",J102,0)</f>
        <v>0</v>
      </c>
      <c r="BI102" s="203">
        <f>IF(N102="nulová",J102,0)</f>
        <v>0</v>
      </c>
      <c r="BJ102" s="18" t="s">
        <v>83</v>
      </c>
      <c r="BK102" s="203">
        <f>ROUND(I102*H102,2)</f>
        <v>0</v>
      </c>
      <c r="BL102" s="18" t="s">
        <v>130</v>
      </c>
      <c r="BM102" s="202" t="s">
        <v>151</v>
      </c>
    </row>
    <row r="103" spans="1:47" s="2" customFormat="1" ht="224.25">
      <c r="A103" s="36"/>
      <c r="B103" s="37"/>
      <c r="C103" s="38"/>
      <c r="D103" s="204" t="s">
        <v>132</v>
      </c>
      <c r="E103" s="38"/>
      <c r="F103" s="205" t="s">
        <v>147</v>
      </c>
      <c r="G103" s="38"/>
      <c r="H103" s="38"/>
      <c r="I103" s="110"/>
      <c r="J103" s="38"/>
      <c r="K103" s="38"/>
      <c r="L103" s="41"/>
      <c r="M103" s="206"/>
      <c r="N103" s="207"/>
      <c r="O103" s="66"/>
      <c r="P103" s="66"/>
      <c r="Q103" s="66"/>
      <c r="R103" s="66"/>
      <c r="S103" s="66"/>
      <c r="T103" s="67"/>
      <c r="U103" s="36"/>
      <c r="V103" s="36"/>
      <c r="W103" s="36"/>
      <c r="X103" s="36"/>
      <c r="Y103" s="36"/>
      <c r="Z103" s="36"/>
      <c r="AA103" s="36"/>
      <c r="AB103" s="36"/>
      <c r="AC103" s="36"/>
      <c r="AD103" s="36"/>
      <c r="AE103" s="36"/>
      <c r="AT103" s="18" t="s">
        <v>132</v>
      </c>
      <c r="AU103" s="18" t="s">
        <v>85</v>
      </c>
    </row>
    <row r="104" spans="2:51" s="13" customFormat="1" ht="11.25">
      <c r="B104" s="208"/>
      <c r="C104" s="209"/>
      <c r="D104" s="204" t="s">
        <v>134</v>
      </c>
      <c r="E104" s="210" t="s">
        <v>21</v>
      </c>
      <c r="F104" s="211" t="s">
        <v>152</v>
      </c>
      <c r="G104" s="209"/>
      <c r="H104" s="212">
        <v>1858.35</v>
      </c>
      <c r="I104" s="213"/>
      <c r="J104" s="209"/>
      <c r="K104" s="209"/>
      <c r="L104" s="214"/>
      <c r="M104" s="215"/>
      <c r="N104" s="216"/>
      <c r="O104" s="216"/>
      <c r="P104" s="216"/>
      <c r="Q104" s="216"/>
      <c r="R104" s="216"/>
      <c r="S104" s="216"/>
      <c r="T104" s="217"/>
      <c r="AT104" s="218" t="s">
        <v>134</v>
      </c>
      <c r="AU104" s="218" t="s">
        <v>85</v>
      </c>
      <c r="AV104" s="13" t="s">
        <v>85</v>
      </c>
      <c r="AW104" s="13" t="s">
        <v>36</v>
      </c>
      <c r="AX104" s="13" t="s">
        <v>83</v>
      </c>
      <c r="AY104" s="218" t="s">
        <v>123</v>
      </c>
    </row>
    <row r="105" spans="1:65" s="2" customFormat="1" ht="33" customHeight="1">
      <c r="A105" s="36"/>
      <c r="B105" s="37"/>
      <c r="C105" s="191" t="s">
        <v>153</v>
      </c>
      <c r="D105" s="191" t="s">
        <v>125</v>
      </c>
      <c r="E105" s="192" t="s">
        <v>154</v>
      </c>
      <c r="F105" s="193" t="s">
        <v>155</v>
      </c>
      <c r="G105" s="194" t="s">
        <v>128</v>
      </c>
      <c r="H105" s="195">
        <v>371.67</v>
      </c>
      <c r="I105" s="196"/>
      <c r="J105" s="197">
        <f>ROUND(I105*H105,2)</f>
        <v>0</v>
      </c>
      <c r="K105" s="193" t="s">
        <v>129</v>
      </c>
      <c r="L105" s="41"/>
      <c r="M105" s="198" t="s">
        <v>21</v>
      </c>
      <c r="N105" s="199" t="s">
        <v>46</v>
      </c>
      <c r="O105" s="66"/>
      <c r="P105" s="200">
        <f>O105*H105</f>
        <v>0</v>
      </c>
      <c r="Q105" s="200">
        <v>0</v>
      </c>
      <c r="R105" s="200">
        <f>Q105*H105</f>
        <v>0</v>
      </c>
      <c r="S105" s="200">
        <v>0</v>
      </c>
      <c r="T105" s="201">
        <f>S105*H105</f>
        <v>0</v>
      </c>
      <c r="U105" s="36"/>
      <c r="V105" s="36"/>
      <c r="W105" s="36"/>
      <c r="X105" s="36"/>
      <c r="Y105" s="36"/>
      <c r="Z105" s="36"/>
      <c r="AA105" s="36"/>
      <c r="AB105" s="36"/>
      <c r="AC105" s="36"/>
      <c r="AD105" s="36"/>
      <c r="AE105" s="36"/>
      <c r="AR105" s="202" t="s">
        <v>130</v>
      </c>
      <c r="AT105" s="202" t="s">
        <v>125</v>
      </c>
      <c r="AU105" s="202" t="s">
        <v>85</v>
      </c>
      <c r="AY105" s="18" t="s">
        <v>123</v>
      </c>
      <c r="BE105" s="203">
        <f>IF(N105="základní",J105,0)</f>
        <v>0</v>
      </c>
      <c r="BF105" s="203">
        <f>IF(N105="snížená",J105,0)</f>
        <v>0</v>
      </c>
      <c r="BG105" s="203">
        <f>IF(N105="zákl. přenesená",J105,0)</f>
        <v>0</v>
      </c>
      <c r="BH105" s="203">
        <f>IF(N105="sníž. přenesená",J105,0)</f>
        <v>0</v>
      </c>
      <c r="BI105" s="203">
        <f>IF(N105="nulová",J105,0)</f>
        <v>0</v>
      </c>
      <c r="BJ105" s="18" t="s">
        <v>83</v>
      </c>
      <c r="BK105" s="203">
        <f>ROUND(I105*H105,2)</f>
        <v>0</v>
      </c>
      <c r="BL105" s="18" t="s">
        <v>130</v>
      </c>
      <c r="BM105" s="202" t="s">
        <v>156</v>
      </c>
    </row>
    <row r="106" spans="1:47" s="2" customFormat="1" ht="175.5">
      <c r="A106" s="36"/>
      <c r="B106" s="37"/>
      <c r="C106" s="38"/>
      <c r="D106" s="204" t="s">
        <v>132</v>
      </c>
      <c r="E106" s="38"/>
      <c r="F106" s="205" t="s">
        <v>157</v>
      </c>
      <c r="G106" s="38"/>
      <c r="H106" s="38"/>
      <c r="I106" s="110"/>
      <c r="J106" s="38"/>
      <c r="K106" s="38"/>
      <c r="L106" s="41"/>
      <c r="M106" s="206"/>
      <c r="N106" s="207"/>
      <c r="O106" s="66"/>
      <c r="P106" s="66"/>
      <c r="Q106" s="66"/>
      <c r="R106" s="66"/>
      <c r="S106" s="66"/>
      <c r="T106" s="67"/>
      <c r="U106" s="36"/>
      <c r="V106" s="36"/>
      <c r="W106" s="36"/>
      <c r="X106" s="36"/>
      <c r="Y106" s="36"/>
      <c r="Z106" s="36"/>
      <c r="AA106" s="36"/>
      <c r="AB106" s="36"/>
      <c r="AC106" s="36"/>
      <c r="AD106" s="36"/>
      <c r="AE106" s="36"/>
      <c r="AT106" s="18" t="s">
        <v>132</v>
      </c>
      <c r="AU106" s="18" t="s">
        <v>85</v>
      </c>
    </row>
    <row r="107" spans="1:65" s="2" customFormat="1" ht="16.5" customHeight="1">
      <c r="A107" s="36"/>
      <c r="B107" s="37"/>
      <c r="C107" s="191" t="s">
        <v>158</v>
      </c>
      <c r="D107" s="191" t="s">
        <v>125</v>
      </c>
      <c r="E107" s="192" t="s">
        <v>159</v>
      </c>
      <c r="F107" s="193" t="s">
        <v>160</v>
      </c>
      <c r="G107" s="194" t="s">
        <v>128</v>
      </c>
      <c r="H107" s="195">
        <v>371.67</v>
      </c>
      <c r="I107" s="196"/>
      <c r="J107" s="197">
        <f>ROUND(I107*H107,2)</f>
        <v>0</v>
      </c>
      <c r="K107" s="193" t="s">
        <v>129</v>
      </c>
      <c r="L107" s="41"/>
      <c r="M107" s="198" t="s">
        <v>21</v>
      </c>
      <c r="N107" s="199" t="s">
        <v>46</v>
      </c>
      <c r="O107" s="66"/>
      <c r="P107" s="200">
        <f>O107*H107</f>
        <v>0</v>
      </c>
      <c r="Q107" s="200">
        <v>0</v>
      </c>
      <c r="R107" s="200">
        <f>Q107*H107</f>
        <v>0</v>
      </c>
      <c r="S107" s="200">
        <v>0</v>
      </c>
      <c r="T107" s="201">
        <f>S107*H107</f>
        <v>0</v>
      </c>
      <c r="U107" s="36"/>
      <c r="V107" s="36"/>
      <c r="W107" s="36"/>
      <c r="X107" s="36"/>
      <c r="Y107" s="36"/>
      <c r="Z107" s="36"/>
      <c r="AA107" s="36"/>
      <c r="AB107" s="36"/>
      <c r="AC107" s="36"/>
      <c r="AD107" s="36"/>
      <c r="AE107" s="36"/>
      <c r="AR107" s="202" t="s">
        <v>130</v>
      </c>
      <c r="AT107" s="202" t="s">
        <v>125</v>
      </c>
      <c r="AU107" s="202" t="s">
        <v>85</v>
      </c>
      <c r="AY107" s="18" t="s">
        <v>123</v>
      </c>
      <c r="BE107" s="203">
        <f>IF(N107="základní",J107,0)</f>
        <v>0</v>
      </c>
      <c r="BF107" s="203">
        <f>IF(N107="snížená",J107,0)</f>
        <v>0</v>
      </c>
      <c r="BG107" s="203">
        <f>IF(N107="zákl. přenesená",J107,0)</f>
        <v>0</v>
      </c>
      <c r="BH107" s="203">
        <f>IF(N107="sníž. přenesená",J107,0)</f>
        <v>0</v>
      </c>
      <c r="BI107" s="203">
        <f>IF(N107="nulová",J107,0)</f>
        <v>0</v>
      </c>
      <c r="BJ107" s="18" t="s">
        <v>83</v>
      </c>
      <c r="BK107" s="203">
        <f>ROUND(I107*H107,2)</f>
        <v>0</v>
      </c>
      <c r="BL107" s="18" t="s">
        <v>130</v>
      </c>
      <c r="BM107" s="202" t="s">
        <v>161</v>
      </c>
    </row>
    <row r="108" spans="1:47" s="2" customFormat="1" ht="360.75">
      <c r="A108" s="36"/>
      <c r="B108" s="37"/>
      <c r="C108" s="38"/>
      <c r="D108" s="204" t="s">
        <v>132</v>
      </c>
      <c r="E108" s="38"/>
      <c r="F108" s="205" t="s">
        <v>162</v>
      </c>
      <c r="G108" s="38"/>
      <c r="H108" s="38"/>
      <c r="I108" s="110"/>
      <c r="J108" s="38"/>
      <c r="K108" s="38"/>
      <c r="L108" s="41"/>
      <c r="M108" s="206"/>
      <c r="N108" s="207"/>
      <c r="O108" s="66"/>
      <c r="P108" s="66"/>
      <c r="Q108" s="66"/>
      <c r="R108" s="66"/>
      <c r="S108" s="66"/>
      <c r="T108" s="67"/>
      <c r="U108" s="36"/>
      <c r="V108" s="36"/>
      <c r="W108" s="36"/>
      <c r="X108" s="36"/>
      <c r="Y108" s="36"/>
      <c r="Z108" s="36"/>
      <c r="AA108" s="36"/>
      <c r="AB108" s="36"/>
      <c r="AC108" s="36"/>
      <c r="AD108" s="36"/>
      <c r="AE108" s="36"/>
      <c r="AT108" s="18" t="s">
        <v>132</v>
      </c>
      <c r="AU108" s="18" t="s">
        <v>85</v>
      </c>
    </row>
    <row r="109" spans="1:65" s="2" customFormat="1" ht="33" customHeight="1">
      <c r="A109" s="36"/>
      <c r="B109" s="37"/>
      <c r="C109" s="191" t="s">
        <v>163</v>
      </c>
      <c r="D109" s="191" t="s">
        <v>125</v>
      </c>
      <c r="E109" s="192" t="s">
        <v>164</v>
      </c>
      <c r="F109" s="193" t="s">
        <v>165</v>
      </c>
      <c r="G109" s="194" t="s">
        <v>166</v>
      </c>
      <c r="H109" s="195">
        <v>669.006</v>
      </c>
      <c r="I109" s="196"/>
      <c r="J109" s="197">
        <f>ROUND(I109*H109,2)</f>
        <v>0</v>
      </c>
      <c r="K109" s="193" t="s">
        <v>129</v>
      </c>
      <c r="L109" s="41"/>
      <c r="M109" s="198" t="s">
        <v>21</v>
      </c>
      <c r="N109" s="199" t="s">
        <v>46</v>
      </c>
      <c r="O109" s="66"/>
      <c r="P109" s="200">
        <f>O109*H109</f>
        <v>0</v>
      </c>
      <c r="Q109" s="200">
        <v>0</v>
      </c>
      <c r="R109" s="200">
        <f>Q109*H109</f>
        <v>0</v>
      </c>
      <c r="S109" s="200">
        <v>0</v>
      </c>
      <c r="T109" s="201">
        <f>S109*H109</f>
        <v>0</v>
      </c>
      <c r="U109" s="36"/>
      <c r="V109" s="36"/>
      <c r="W109" s="36"/>
      <c r="X109" s="36"/>
      <c r="Y109" s="36"/>
      <c r="Z109" s="36"/>
      <c r="AA109" s="36"/>
      <c r="AB109" s="36"/>
      <c r="AC109" s="36"/>
      <c r="AD109" s="36"/>
      <c r="AE109" s="36"/>
      <c r="AR109" s="202" t="s">
        <v>130</v>
      </c>
      <c r="AT109" s="202" t="s">
        <v>125</v>
      </c>
      <c r="AU109" s="202" t="s">
        <v>85</v>
      </c>
      <c r="AY109" s="18" t="s">
        <v>123</v>
      </c>
      <c r="BE109" s="203">
        <f>IF(N109="základní",J109,0)</f>
        <v>0</v>
      </c>
      <c r="BF109" s="203">
        <f>IF(N109="snížená",J109,0)</f>
        <v>0</v>
      </c>
      <c r="BG109" s="203">
        <f>IF(N109="zákl. přenesená",J109,0)</f>
        <v>0</v>
      </c>
      <c r="BH109" s="203">
        <f>IF(N109="sníž. přenesená",J109,0)</f>
        <v>0</v>
      </c>
      <c r="BI109" s="203">
        <f>IF(N109="nulová",J109,0)</f>
        <v>0</v>
      </c>
      <c r="BJ109" s="18" t="s">
        <v>83</v>
      </c>
      <c r="BK109" s="203">
        <f>ROUND(I109*H109,2)</f>
        <v>0</v>
      </c>
      <c r="BL109" s="18" t="s">
        <v>130</v>
      </c>
      <c r="BM109" s="202" t="s">
        <v>167</v>
      </c>
    </row>
    <row r="110" spans="1:47" s="2" customFormat="1" ht="39">
      <c r="A110" s="36"/>
      <c r="B110" s="37"/>
      <c r="C110" s="38"/>
      <c r="D110" s="204" t="s">
        <v>132</v>
      </c>
      <c r="E110" s="38"/>
      <c r="F110" s="205" t="s">
        <v>168</v>
      </c>
      <c r="G110" s="38"/>
      <c r="H110" s="38"/>
      <c r="I110" s="110"/>
      <c r="J110" s="38"/>
      <c r="K110" s="38"/>
      <c r="L110" s="41"/>
      <c r="M110" s="206"/>
      <c r="N110" s="207"/>
      <c r="O110" s="66"/>
      <c r="P110" s="66"/>
      <c r="Q110" s="66"/>
      <c r="R110" s="66"/>
      <c r="S110" s="66"/>
      <c r="T110" s="67"/>
      <c r="U110" s="36"/>
      <c r="V110" s="36"/>
      <c r="W110" s="36"/>
      <c r="X110" s="36"/>
      <c r="Y110" s="36"/>
      <c r="Z110" s="36"/>
      <c r="AA110" s="36"/>
      <c r="AB110" s="36"/>
      <c r="AC110" s="36"/>
      <c r="AD110" s="36"/>
      <c r="AE110" s="36"/>
      <c r="AT110" s="18" t="s">
        <v>132</v>
      </c>
      <c r="AU110" s="18" t="s">
        <v>85</v>
      </c>
    </row>
    <row r="111" spans="2:51" s="13" customFormat="1" ht="11.25">
      <c r="B111" s="208"/>
      <c r="C111" s="209"/>
      <c r="D111" s="204" t="s">
        <v>134</v>
      </c>
      <c r="E111" s="210" t="s">
        <v>21</v>
      </c>
      <c r="F111" s="211" t="s">
        <v>169</v>
      </c>
      <c r="G111" s="209"/>
      <c r="H111" s="212">
        <v>669.006</v>
      </c>
      <c r="I111" s="213"/>
      <c r="J111" s="209"/>
      <c r="K111" s="209"/>
      <c r="L111" s="214"/>
      <c r="M111" s="215"/>
      <c r="N111" s="216"/>
      <c r="O111" s="216"/>
      <c r="P111" s="216"/>
      <c r="Q111" s="216"/>
      <c r="R111" s="216"/>
      <c r="S111" s="216"/>
      <c r="T111" s="217"/>
      <c r="AT111" s="218" t="s">
        <v>134</v>
      </c>
      <c r="AU111" s="218" t="s">
        <v>85</v>
      </c>
      <c r="AV111" s="13" t="s">
        <v>85</v>
      </c>
      <c r="AW111" s="13" t="s">
        <v>36</v>
      </c>
      <c r="AX111" s="13" t="s">
        <v>83</v>
      </c>
      <c r="AY111" s="218" t="s">
        <v>123</v>
      </c>
    </row>
    <row r="112" spans="2:63" s="12" customFormat="1" ht="22.9" customHeight="1">
      <c r="B112" s="175"/>
      <c r="C112" s="176"/>
      <c r="D112" s="177" t="s">
        <v>74</v>
      </c>
      <c r="E112" s="189" t="s">
        <v>85</v>
      </c>
      <c r="F112" s="189" t="s">
        <v>170</v>
      </c>
      <c r="G112" s="176"/>
      <c r="H112" s="176"/>
      <c r="I112" s="179"/>
      <c r="J112" s="190">
        <f>BK112</f>
        <v>0</v>
      </c>
      <c r="K112" s="176"/>
      <c r="L112" s="181"/>
      <c r="M112" s="182"/>
      <c r="N112" s="183"/>
      <c r="O112" s="183"/>
      <c r="P112" s="184">
        <f>SUM(P113:P115)</f>
        <v>0</v>
      </c>
      <c r="Q112" s="183"/>
      <c r="R112" s="184">
        <f>SUM(R113:R115)</f>
        <v>690.4137600000001</v>
      </c>
      <c r="S112" s="183"/>
      <c r="T112" s="185">
        <f>SUM(T113:T115)</f>
        <v>0</v>
      </c>
      <c r="AR112" s="186" t="s">
        <v>83</v>
      </c>
      <c r="AT112" s="187" t="s">
        <v>74</v>
      </c>
      <c r="AU112" s="187" t="s">
        <v>83</v>
      </c>
      <c r="AY112" s="186" t="s">
        <v>123</v>
      </c>
      <c r="BK112" s="188">
        <f>SUM(BK113:BK115)</f>
        <v>0</v>
      </c>
    </row>
    <row r="113" spans="1:65" s="2" customFormat="1" ht="21.75" customHeight="1">
      <c r="A113" s="36"/>
      <c r="B113" s="37"/>
      <c r="C113" s="191" t="s">
        <v>171</v>
      </c>
      <c r="D113" s="191" t="s">
        <v>125</v>
      </c>
      <c r="E113" s="192" t="s">
        <v>172</v>
      </c>
      <c r="F113" s="193" t="s">
        <v>173</v>
      </c>
      <c r="G113" s="194" t="s">
        <v>128</v>
      </c>
      <c r="H113" s="195">
        <v>319.636</v>
      </c>
      <c r="I113" s="196"/>
      <c r="J113" s="197">
        <f>ROUND(I113*H113,2)</f>
        <v>0</v>
      </c>
      <c r="K113" s="193" t="s">
        <v>129</v>
      </c>
      <c r="L113" s="41"/>
      <c r="M113" s="198" t="s">
        <v>21</v>
      </c>
      <c r="N113" s="199" t="s">
        <v>46</v>
      </c>
      <c r="O113" s="66"/>
      <c r="P113" s="200">
        <f>O113*H113</f>
        <v>0</v>
      </c>
      <c r="Q113" s="200">
        <v>2.16</v>
      </c>
      <c r="R113" s="200">
        <f>Q113*H113</f>
        <v>690.4137600000001</v>
      </c>
      <c r="S113" s="200">
        <v>0</v>
      </c>
      <c r="T113" s="201">
        <f>S113*H113</f>
        <v>0</v>
      </c>
      <c r="U113" s="36"/>
      <c r="V113" s="36"/>
      <c r="W113" s="36"/>
      <c r="X113" s="36"/>
      <c r="Y113" s="36"/>
      <c r="Z113" s="36"/>
      <c r="AA113" s="36"/>
      <c r="AB113" s="36"/>
      <c r="AC113" s="36"/>
      <c r="AD113" s="36"/>
      <c r="AE113" s="36"/>
      <c r="AR113" s="202" t="s">
        <v>130</v>
      </c>
      <c r="AT113" s="202" t="s">
        <v>125</v>
      </c>
      <c r="AU113" s="202" t="s">
        <v>85</v>
      </c>
      <c r="AY113" s="18" t="s">
        <v>123</v>
      </c>
      <c r="BE113" s="203">
        <f>IF(N113="základní",J113,0)</f>
        <v>0</v>
      </c>
      <c r="BF113" s="203">
        <f>IF(N113="snížená",J113,0)</f>
        <v>0</v>
      </c>
      <c r="BG113" s="203">
        <f>IF(N113="zákl. přenesená",J113,0)</f>
        <v>0</v>
      </c>
      <c r="BH113" s="203">
        <f>IF(N113="sníž. přenesená",J113,0)</f>
        <v>0</v>
      </c>
      <c r="BI113" s="203">
        <f>IF(N113="nulová",J113,0)</f>
        <v>0</v>
      </c>
      <c r="BJ113" s="18" t="s">
        <v>83</v>
      </c>
      <c r="BK113" s="203">
        <f>ROUND(I113*H113,2)</f>
        <v>0</v>
      </c>
      <c r="BL113" s="18" t="s">
        <v>130</v>
      </c>
      <c r="BM113" s="202" t="s">
        <v>174</v>
      </c>
    </row>
    <row r="114" spans="1:47" s="2" customFormat="1" ht="39">
      <c r="A114" s="36"/>
      <c r="B114" s="37"/>
      <c r="C114" s="38"/>
      <c r="D114" s="204" t="s">
        <v>132</v>
      </c>
      <c r="E114" s="38"/>
      <c r="F114" s="205" t="s">
        <v>175</v>
      </c>
      <c r="G114" s="38"/>
      <c r="H114" s="38"/>
      <c r="I114" s="110"/>
      <c r="J114" s="38"/>
      <c r="K114" s="38"/>
      <c r="L114" s="41"/>
      <c r="M114" s="206"/>
      <c r="N114" s="207"/>
      <c r="O114" s="66"/>
      <c r="P114" s="66"/>
      <c r="Q114" s="66"/>
      <c r="R114" s="66"/>
      <c r="S114" s="66"/>
      <c r="T114" s="67"/>
      <c r="U114" s="36"/>
      <c r="V114" s="36"/>
      <c r="W114" s="36"/>
      <c r="X114" s="36"/>
      <c r="Y114" s="36"/>
      <c r="Z114" s="36"/>
      <c r="AA114" s="36"/>
      <c r="AB114" s="36"/>
      <c r="AC114" s="36"/>
      <c r="AD114" s="36"/>
      <c r="AE114" s="36"/>
      <c r="AT114" s="18" t="s">
        <v>132</v>
      </c>
      <c r="AU114" s="18" t="s">
        <v>85</v>
      </c>
    </row>
    <row r="115" spans="2:51" s="13" customFormat="1" ht="11.25">
      <c r="B115" s="208"/>
      <c r="C115" s="209"/>
      <c r="D115" s="204" t="s">
        <v>134</v>
      </c>
      <c r="E115" s="210" t="s">
        <v>21</v>
      </c>
      <c r="F115" s="211" t="s">
        <v>176</v>
      </c>
      <c r="G115" s="209"/>
      <c r="H115" s="212">
        <v>319.636</v>
      </c>
      <c r="I115" s="213"/>
      <c r="J115" s="209"/>
      <c r="K115" s="209"/>
      <c r="L115" s="214"/>
      <c r="M115" s="215"/>
      <c r="N115" s="216"/>
      <c r="O115" s="216"/>
      <c r="P115" s="216"/>
      <c r="Q115" s="216"/>
      <c r="R115" s="216"/>
      <c r="S115" s="216"/>
      <c r="T115" s="217"/>
      <c r="AT115" s="218" t="s">
        <v>134</v>
      </c>
      <c r="AU115" s="218" t="s">
        <v>85</v>
      </c>
      <c r="AV115" s="13" t="s">
        <v>85</v>
      </c>
      <c r="AW115" s="13" t="s">
        <v>36</v>
      </c>
      <c r="AX115" s="13" t="s">
        <v>83</v>
      </c>
      <c r="AY115" s="218" t="s">
        <v>123</v>
      </c>
    </row>
    <row r="116" spans="2:63" s="12" customFormat="1" ht="22.9" customHeight="1">
      <c r="B116" s="175"/>
      <c r="C116" s="176"/>
      <c r="D116" s="177" t="s">
        <v>74</v>
      </c>
      <c r="E116" s="189" t="s">
        <v>153</v>
      </c>
      <c r="F116" s="189" t="s">
        <v>177</v>
      </c>
      <c r="G116" s="176"/>
      <c r="H116" s="176"/>
      <c r="I116" s="179"/>
      <c r="J116" s="190">
        <f>BK116</f>
        <v>0</v>
      </c>
      <c r="K116" s="176"/>
      <c r="L116" s="181"/>
      <c r="M116" s="182"/>
      <c r="N116" s="183"/>
      <c r="O116" s="183"/>
      <c r="P116" s="184">
        <f>SUM(P117:P142)</f>
        <v>0</v>
      </c>
      <c r="Q116" s="183"/>
      <c r="R116" s="184">
        <f>SUM(R117:R142)</f>
        <v>209.36995675999998</v>
      </c>
      <c r="S116" s="183"/>
      <c r="T116" s="185">
        <f>SUM(T117:T142)</f>
        <v>0</v>
      </c>
      <c r="AR116" s="186" t="s">
        <v>83</v>
      </c>
      <c r="AT116" s="187" t="s">
        <v>74</v>
      </c>
      <c r="AU116" s="187" t="s">
        <v>83</v>
      </c>
      <c r="AY116" s="186" t="s">
        <v>123</v>
      </c>
      <c r="BK116" s="188">
        <f>SUM(BK117:BK142)</f>
        <v>0</v>
      </c>
    </row>
    <row r="117" spans="1:65" s="2" customFormat="1" ht="21.75" customHeight="1">
      <c r="A117" s="36"/>
      <c r="B117" s="37"/>
      <c r="C117" s="191" t="s">
        <v>178</v>
      </c>
      <c r="D117" s="191" t="s">
        <v>125</v>
      </c>
      <c r="E117" s="192" t="s">
        <v>179</v>
      </c>
      <c r="F117" s="193" t="s">
        <v>180</v>
      </c>
      <c r="G117" s="194" t="s">
        <v>128</v>
      </c>
      <c r="H117" s="195">
        <v>55.751</v>
      </c>
      <c r="I117" s="196"/>
      <c r="J117" s="197">
        <f>ROUND(I117*H117,2)</f>
        <v>0</v>
      </c>
      <c r="K117" s="193" t="s">
        <v>129</v>
      </c>
      <c r="L117" s="41"/>
      <c r="M117" s="198" t="s">
        <v>21</v>
      </c>
      <c r="N117" s="199" t="s">
        <v>46</v>
      </c>
      <c r="O117" s="66"/>
      <c r="P117" s="200">
        <f>O117*H117</f>
        <v>0</v>
      </c>
      <c r="Q117" s="200">
        <v>2.45329</v>
      </c>
      <c r="R117" s="200">
        <f>Q117*H117</f>
        <v>136.77337079</v>
      </c>
      <c r="S117" s="200">
        <v>0</v>
      </c>
      <c r="T117" s="201">
        <f>S117*H117</f>
        <v>0</v>
      </c>
      <c r="U117" s="36"/>
      <c r="V117" s="36"/>
      <c r="W117" s="36"/>
      <c r="X117" s="36"/>
      <c r="Y117" s="36"/>
      <c r="Z117" s="36"/>
      <c r="AA117" s="36"/>
      <c r="AB117" s="36"/>
      <c r="AC117" s="36"/>
      <c r="AD117" s="36"/>
      <c r="AE117" s="36"/>
      <c r="AR117" s="202" t="s">
        <v>130</v>
      </c>
      <c r="AT117" s="202" t="s">
        <v>125</v>
      </c>
      <c r="AU117" s="202" t="s">
        <v>85</v>
      </c>
      <c r="AY117" s="18" t="s">
        <v>123</v>
      </c>
      <c r="BE117" s="203">
        <f>IF(N117="základní",J117,0)</f>
        <v>0</v>
      </c>
      <c r="BF117" s="203">
        <f>IF(N117="snížená",J117,0)</f>
        <v>0</v>
      </c>
      <c r="BG117" s="203">
        <f>IF(N117="zákl. přenesená",J117,0)</f>
        <v>0</v>
      </c>
      <c r="BH117" s="203">
        <f>IF(N117="sníž. přenesená",J117,0)</f>
        <v>0</v>
      </c>
      <c r="BI117" s="203">
        <f>IF(N117="nulová",J117,0)</f>
        <v>0</v>
      </c>
      <c r="BJ117" s="18" t="s">
        <v>83</v>
      </c>
      <c r="BK117" s="203">
        <f>ROUND(I117*H117,2)</f>
        <v>0</v>
      </c>
      <c r="BL117" s="18" t="s">
        <v>130</v>
      </c>
      <c r="BM117" s="202" t="s">
        <v>181</v>
      </c>
    </row>
    <row r="118" spans="1:47" s="2" customFormat="1" ht="224.25">
      <c r="A118" s="36"/>
      <c r="B118" s="37"/>
      <c r="C118" s="38"/>
      <c r="D118" s="204" t="s">
        <v>132</v>
      </c>
      <c r="E118" s="38"/>
      <c r="F118" s="205" t="s">
        <v>182</v>
      </c>
      <c r="G118" s="38"/>
      <c r="H118" s="38"/>
      <c r="I118" s="110"/>
      <c r="J118" s="38"/>
      <c r="K118" s="38"/>
      <c r="L118" s="41"/>
      <c r="M118" s="206"/>
      <c r="N118" s="207"/>
      <c r="O118" s="66"/>
      <c r="P118" s="66"/>
      <c r="Q118" s="66"/>
      <c r="R118" s="66"/>
      <c r="S118" s="66"/>
      <c r="T118" s="67"/>
      <c r="U118" s="36"/>
      <c r="V118" s="36"/>
      <c r="W118" s="36"/>
      <c r="X118" s="36"/>
      <c r="Y118" s="36"/>
      <c r="Z118" s="36"/>
      <c r="AA118" s="36"/>
      <c r="AB118" s="36"/>
      <c r="AC118" s="36"/>
      <c r="AD118" s="36"/>
      <c r="AE118" s="36"/>
      <c r="AT118" s="18" t="s">
        <v>132</v>
      </c>
      <c r="AU118" s="18" t="s">
        <v>85</v>
      </c>
    </row>
    <row r="119" spans="2:51" s="14" customFormat="1" ht="11.25">
      <c r="B119" s="219"/>
      <c r="C119" s="220"/>
      <c r="D119" s="204" t="s">
        <v>134</v>
      </c>
      <c r="E119" s="221" t="s">
        <v>21</v>
      </c>
      <c r="F119" s="222" t="s">
        <v>183</v>
      </c>
      <c r="G119" s="220"/>
      <c r="H119" s="221" t="s">
        <v>21</v>
      </c>
      <c r="I119" s="223"/>
      <c r="J119" s="220"/>
      <c r="K119" s="220"/>
      <c r="L119" s="224"/>
      <c r="M119" s="225"/>
      <c r="N119" s="226"/>
      <c r="O119" s="226"/>
      <c r="P119" s="226"/>
      <c r="Q119" s="226"/>
      <c r="R119" s="226"/>
      <c r="S119" s="226"/>
      <c r="T119" s="227"/>
      <c r="AT119" s="228" t="s">
        <v>134</v>
      </c>
      <c r="AU119" s="228" t="s">
        <v>85</v>
      </c>
      <c r="AV119" s="14" t="s">
        <v>83</v>
      </c>
      <c r="AW119" s="14" t="s">
        <v>36</v>
      </c>
      <c r="AX119" s="14" t="s">
        <v>75</v>
      </c>
      <c r="AY119" s="228" t="s">
        <v>123</v>
      </c>
    </row>
    <row r="120" spans="2:51" s="13" customFormat="1" ht="11.25">
      <c r="B120" s="208"/>
      <c r="C120" s="209"/>
      <c r="D120" s="204" t="s">
        <v>134</v>
      </c>
      <c r="E120" s="210" t="s">
        <v>21</v>
      </c>
      <c r="F120" s="211" t="s">
        <v>184</v>
      </c>
      <c r="G120" s="209"/>
      <c r="H120" s="212">
        <v>55.751</v>
      </c>
      <c r="I120" s="213"/>
      <c r="J120" s="209"/>
      <c r="K120" s="209"/>
      <c r="L120" s="214"/>
      <c r="M120" s="215"/>
      <c r="N120" s="216"/>
      <c r="O120" s="216"/>
      <c r="P120" s="216"/>
      <c r="Q120" s="216"/>
      <c r="R120" s="216"/>
      <c r="S120" s="216"/>
      <c r="T120" s="217"/>
      <c r="AT120" s="218" t="s">
        <v>134</v>
      </c>
      <c r="AU120" s="218" t="s">
        <v>85</v>
      </c>
      <c r="AV120" s="13" t="s">
        <v>85</v>
      </c>
      <c r="AW120" s="13" t="s">
        <v>36</v>
      </c>
      <c r="AX120" s="13" t="s">
        <v>75</v>
      </c>
      <c r="AY120" s="218" t="s">
        <v>123</v>
      </c>
    </row>
    <row r="121" spans="2:51" s="15" customFormat="1" ht="11.25">
      <c r="B121" s="229"/>
      <c r="C121" s="230"/>
      <c r="D121" s="204" t="s">
        <v>134</v>
      </c>
      <c r="E121" s="231" t="s">
        <v>21</v>
      </c>
      <c r="F121" s="232" t="s">
        <v>185</v>
      </c>
      <c r="G121" s="230"/>
      <c r="H121" s="233">
        <v>55.751</v>
      </c>
      <c r="I121" s="234"/>
      <c r="J121" s="230"/>
      <c r="K121" s="230"/>
      <c r="L121" s="235"/>
      <c r="M121" s="236"/>
      <c r="N121" s="237"/>
      <c r="O121" s="237"/>
      <c r="P121" s="237"/>
      <c r="Q121" s="237"/>
      <c r="R121" s="237"/>
      <c r="S121" s="237"/>
      <c r="T121" s="238"/>
      <c r="AT121" s="239" t="s">
        <v>134</v>
      </c>
      <c r="AU121" s="239" t="s">
        <v>85</v>
      </c>
      <c r="AV121" s="15" t="s">
        <v>130</v>
      </c>
      <c r="AW121" s="15" t="s">
        <v>36</v>
      </c>
      <c r="AX121" s="15" t="s">
        <v>83</v>
      </c>
      <c r="AY121" s="239" t="s">
        <v>123</v>
      </c>
    </row>
    <row r="122" spans="1:65" s="2" customFormat="1" ht="33" customHeight="1">
      <c r="A122" s="36"/>
      <c r="B122" s="37"/>
      <c r="C122" s="191" t="s">
        <v>186</v>
      </c>
      <c r="D122" s="191" t="s">
        <v>125</v>
      </c>
      <c r="E122" s="192" t="s">
        <v>187</v>
      </c>
      <c r="F122" s="193" t="s">
        <v>188</v>
      </c>
      <c r="G122" s="194" t="s">
        <v>128</v>
      </c>
      <c r="H122" s="195">
        <v>55.751</v>
      </c>
      <c r="I122" s="196"/>
      <c r="J122" s="197">
        <f>ROUND(I122*H122,2)</f>
        <v>0</v>
      </c>
      <c r="K122" s="193" t="s">
        <v>129</v>
      </c>
      <c r="L122" s="41"/>
      <c r="M122" s="198" t="s">
        <v>21</v>
      </c>
      <c r="N122" s="199" t="s">
        <v>46</v>
      </c>
      <c r="O122" s="66"/>
      <c r="P122" s="200">
        <f>O122*H122</f>
        <v>0</v>
      </c>
      <c r="Q122" s="200">
        <v>0</v>
      </c>
      <c r="R122" s="200">
        <f>Q122*H122</f>
        <v>0</v>
      </c>
      <c r="S122" s="200">
        <v>0</v>
      </c>
      <c r="T122" s="201">
        <f>S122*H122</f>
        <v>0</v>
      </c>
      <c r="U122" s="36"/>
      <c r="V122" s="36"/>
      <c r="W122" s="36"/>
      <c r="X122" s="36"/>
      <c r="Y122" s="36"/>
      <c r="Z122" s="36"/>
      <c r="AA122" s="36"/>
      <c r="AB122" s="36"/>
      <c r="AC122" s="36"/>
      <c r="AD122" s="36"/>
      <c r="AE122" s="36"/>
      <c r="AR122" s="202" t="s">
        <v>130</v>
      </c>
      <c r="AT122" s="202" t="s">
        <v>125</v>
      </c>
      <c r="AU122" s="202" t="s">
        <v>85</v>
      </c>
      <c r="AY122" s="18" t="s">
        <v>123</v>
      </c>
      <c r="BE122" s="203">
        <f>IF(N122="základní",J122,0)</f>
        <v>0</v>
      </c>
      <c r="BF122" s="203">
        <f>IF(N122="snížená",J122,0)</f>
        <v>0</v>
      </c>
      <c r="BG122" s="203">
        <f>IF(N122="zákl. přenesená",J122,0)</f>
        <v>0</v>
      </c>
      <c r="BH122" s="203">
        <f>IF(N122="sníž. přenesená",J122,0)</f>
        <v>0</v>
      </c>
      <c r="BI122" s="203">
        <f>IF(N122="nulová",J122,0)</f>
        <v>0</v>
      </c>
      <c r="BJ122" s="18" t="s">
        <v>83</v>
      </c>
      <c r="BK122" s="203">
        <f>ROUND(I122*H122,2)</f>
        <v>0</v>
      </c>
      <c r="BL122" s="18" t="s">
        <v>130</v>
      </c>
      <c r="BM122" s="202" t="s">
        <v>189</v>
      </c>
    </row>
    <row r="123" spans="1:47" s="2" customFormat="1" ht="87.75">
      <c r="A123" s="36"/>
      <c r="B123" s="37"/>
      <c r="C123" s="38"/>
      <c r="D123" s="204" t="s">
        <v>132</v>
      </c>
      <c r="E123" s="38"/>
      <c r="F123" s="205" t="s">
        <v>190</v>
      </c>
      <c r="G123" s="38"/>
      <c r="H123" s="38"/>
      <c r="I123" s="110"/>
      <c r="J123" s="38"/>
      <c r="K123" s="38"/>
      <c r="L123" s="41"/>
      <c r="M123" s="206"/>
      <c r="N123" s="207"/>
      <c r="O123" s="66"/>
      <c r="P123" s="66"/>
      <c r="Q123" s="66"/>
      <c r="R123" s="66"/>
      <c r="S123" s="66"/>
      <c r="T123" s="67"/>
      <c r="U123" s="36"/>
      <c r="V123" s="36"/>
      <c r="W123" s="36"/>
      <c r="X123" s="36"/>
      <c r="Y123" s="36"/>
      <c r="Z123" s="36"/>
      <c r="AA123" s="36"/>
      <c r="AB123" s="36"/>
      <c r="AC123" s="36"/>
      <c r="AD123" s="36"/>
      <c r="AE123" s="36"/>
      <c r="AT123" s="18" t="s">
        <v>132</v>
      </c>
      <c r="AU123" s="18" t="s">
        <v>85</v>
      </c>
    </row>
    <row r="124" spans="1:65" s="2" customFormat="1" ht="16.5" customHeight="1">
      <c r="A124" s="36"/>
      <c r="B124" s="37"/>
      <c r="C124" s="191" t="s">
        <v>191</v>
      </c>
      <c r="D124" s="191" t="s">
        <v>125</v>
      </c>
      <c r="E124" s="192" t="s">
        <v>192</v>
      </c>
      <c r="F124" s="193" t="s">
        <v>193</v>
      </c>
      <c r="G124" s="194" t="s">
        <v>166</v>
      </c>
      <c r="H124" s="195">
        <v>4.821</v>
      </c>
      <c r="I124" s="196"/>
      <c r="J124" s="197">
        <f>ROUND(I124*H124,2)</f>
        <v>0</v>
      </c>
      <c r="K124" s="193" t="s">
        <v>129</v>
      </c>
      <c r="L124" s="41"/>
      <c r="M124" s="198" t="s">
        <v>21</v>
      </c>
      <c r="N124" s="199" t="s">
        <v>46</v>
      </c>
      <c r="O124" s="66"/>
      <c r="P124" s="200">
        <f>O124*H124</f>
        <v>0</v>
      </c>
      <c r="Q124" s="200">
        <v>1.06277</v>
      </c>
      <c r="R124" s="200">
        <f>Q124*H124</f>
        <v>5.12361417</v>
      </c>
      <c r="S124" s="200">
        <v>0</v>
      </c>
      <c r="T124" s="201">
        <f>S124*H124</f>
        <v>0</v>
      </c>
      <c r="U124" s="36"/>
      <c r="V124" s="36"/>
      <c r="W124" s="36"/>
      <c r="X124" s="36"/>
      <c r="Y124" s="36"/>
      <c r="Z124" s="36"/>
      <c r="AA124" s="36"/>
      <c r="AB124" s="36"/>
      <c r="AC124" s="36"/>
      <c r="AD124" s="36"/>
      <c r="AE124" s="36"/>
      <c r="AR124" s="202" t="s">
        <v>130</v>
      </c>
      <c r="AT124" s="202" t="s">
        <v>125</v>
      </c>
      <c r="AU124" s="202" t="s">
        <v>85</v>
      </c>
      <c r="AY124" s="18" t="s">
        <v>123</v>
      </c>
      <c r="BE124" s="203">
        <f>IF(N124="základní",J124,0)</f>
        <v>0</v>
      </c>
      <c r="BF124" s="203">
        <f>IF(N124="snížená",J124,0)</f>
        <v>0</v>
      </c>
      <c r="BG124" s="203">
        <f>IF(N124="zákl. přenesená",J124,0)</f>
        <v>0</v>
      </c>
      <c r="BH124" s="203">
        <f>IF(N124="sníž. přenesená",J124,0)</f>
        <v>0</v>
      </c>
      <c r="BI124" s="203">
        <f>IF(N124="nulová",J124,0)</f>
        <v>0</v>
      </c>
      <c r="BJ124" s="18" t="s">
        <v>83</v>
      </c>
      <c r="BK124" s="203">
        <f>ROUND(I124*H124,2)</f>
        <v>0</v>
      </c>
      <c r="BL124" s="18" t="s">
        <v>130</v>
      </c>
      <c r="BM124" s="202" t="s">
        <v>194</v>
      </c>
    </row>
    <row r="125" spans="2:51" s="14" customFormat="1" ht="11.25">
      <c r="B125" s="219"/>
      <c r="C125" s="220"/>
      <c r="D125" s="204" t="s">
        <v>134</v>
      </c>
      <c r="E125" s="221" t="s">
        <v>21</v>
      </c>
      <c r="F125" s="222" t="s">
        <v>183</v>
      </c>
      <c r="G125" s="220"/>
      <c r="H125" s="221" t="s">
        <v>21</v>
      </c>
      <c r="I125" s="223"/>
      <c r="J125" s="220"/>
      <c r="K125" s="220"/>
      <c r="L125" s="224"/>
      <c r="M125" s="225"/>
      <c r="N125" s="226"/>
      <c r="O125" s="226"/>
      <c r="P125" s="226"/>
      <c r="Q125" s="226"/>
      <c r="R125" s="226"/>
      <c r="S125" s="226"/>
      <c r="T125" s="227"/>
      <c r="AT125" s="228" t="s">
        <v>134</v>
      </c>
      <c r="AU125" s="228" t="s">
        <v>85</v>
      </c>
      <c r="AV125" s="14" t="s">
        <v>83</v>
      </c>
      <c r="AW125" s="14" t="s">
        <v>36</v>
      </c>
      <c r="AX125" s="14" t="s">
        <v>75</v>
      </c>
      <c r="AY125" s="228" t="s">
        <v>123</v>
      </c>
    </row>
    <row r="126" spans="2:51" s="13" customFormat="1" ht="11.25">
      <c r="B126" s="208"/>
      <c r="C126" s="209"/>
      <c r="D126" s="204" t="s">
        <v>134</v>
      </c>
      <c r="E126" s="210" t="s">
        <v>21</v>
      </c>
      <c r="F126" s="211" t="s">
        <v>195</v>
      </c>
      <c r="G126" s="209"/>
      <c r="H126" s="212">
        <v>4.257</v>
      </c>
      <c r="I126" s="213"/>
      <c r="J126" s="209"/>
      <c r="K126" s="209"/>
      <c r="L126" s="214"/>
      <c r="M126" s="215"/>
      <c r="N126" s="216"/>
      <c r="O126" s="216"/>
      <c r="P126" s="216"/>
      <c r="Q126" s="216"/>
      <c r="R126" s="216"/>
      <c r="S126" s="216"/>
      <c r="T126" s="217"/>
      <c r="AT126" s="218" t="s">
        <v>134</v>
      </c>
      <c r="AU126" s="218" t="s">
        <v>85</v>
      </c>
      <c r="AV126" s="13" t="s">
        <v>85</v>
      </c>
      <c r="AW126" s="13" t="s">
        <v>36</v>
      </c>
      <c r="AX126" s="13" t="s">
        <v>75</v>
      </c>
      <c r="AY126" s="218" t="s">
        <v>123</v>
      </c>
    </row>
    <row r="127" spans="2:51" s="14" customFormat="1" ht="11.25">
      <c r="B127" s="219"/>
      <c r="C127" s="220"/>
      <c r="D127" s="204" t="s">
        <v>134</v>
      </c>
      <c r="E127" s="221" t="s">
        <v>21</v>
      </c>
      <c r="F127" s="222" t="s">
        <v>196</v>
      </c>
      <c r="G127" s="220"/>
      <c r="H127" s="221" t="s">
        <v>21</v>
      </c>
      <c r="I127" s="223"/>
      <c r="J127" s="220"/>
      <c r="K127" s="220"/>
      <c r="L127" s="224"/>
      <c r="M127" s="225"/>
      <c r="N127" s="226"/>
      <c r="O127" s="226"/>
      <c r="P127" s="226"/>
      <c r="Q127" s="226"/>
      <c r="R127" s="226"/>
      <c r="S127" s="226"/>
      <c r="T127" s="227"/>
      <c r="AT127" s="228" t="s">
        <v>134</v>
      </c>
      <c r="AU127" s="228" t="s">
        <v>85</v>
      </c>
      <c r="AV127" s="14" t="s">
        <v>83</v>
      </c>
      <c r="AW127" s="14" t="s">
        <v>36</v>
      </c>
      <c r="AX127" s="14" t="s">
        <v>75</v>
      </c>
      <c r="AY127" s="228" t="s">
        <v>123</v>
      </c>
    </row>
    <row r="128" spans="2:51" s="13" customFormat="1" ht="11.25">
      <c r="B128" s="208"/>
      <c r="C128" s="209"/>
      <c r="D128" s="204" t="s">
        <v>134</v>
      </c>
      <c r="E128" s="210" t="s">
        <v>21</v>
      </c>
      <c r="F128" s="211" t="s">
        <v>197</v>
      </c>
      <c r="G128" s="209"/>
      <c r="H128" s="212">
        <v>0.564</v>
      </c>
      <c r="I128" s="213"/>
      <c r="J128" s="209"/>
      <c r="K128" s="209"/>
      <c r="L128" s="214"/>
      <c r="M128" s="215"/>
      <c r="N128" s="216"/>
      <c r="O128" s="216"/>
      <c r="P128" s="216"/>
      <c r="Q128" s="216"/>
      <c r="R128" s="216"/>
      <c r="S128" s="216"/>
      <c r="T128" s="217"/>
      <c r="AT128" s="218" t="s">
        <v>134</v>
      </c>
      <c r="AU128" s="218" t="s">
        <v>85</v>
      </c>
      <c r="AV128" s="13" t="s">
        <v>85</v>
      </c>
      <c r="AW128" s="13" t="s">
        <v>36</v>
      </c>
      <c r="AX128" s="13" t="s">
        <v>75</v>
      </c>
      <c r="AY128" s="218" t="s">
        <v>123</v>
      </c>
    </row>
    <row r="129" spans="2:51" s="15" customFormat="1" ht="11.25">
      <c r="B129" s="229"/>
      <c r="C129" s="230"/>
      <c r="D129" s="204" t="s">
        <v>134</v>
      </c>
      <c r="E129" s="231" t="s">
        <v>21</v>
      </c>
      <c r="F129" s="232" t="s">
        <v>185</v>
      </c>
      <c r="G129" s="230"/>
      <c r="H129" s="233">
        <v>4.821</v>
      </c>
      <c r="I129" s="234"/>
      <c r="J129" s="230"/>
      <c r="K129" s="230"/>
      <c r="L129" s="235"/>
      <c r="M129" s="236"/>
      <c r="N129" s="237"/>
      <c r="O129" s="237"/>
      <c r="P129" s="237"/>
      <c r="Q129" s="237"/>
      <c r="R129" s="237"/>
      <c r="S129" s="237"/>
      <c r="T129" s="238"/>
      <c r="AT129" s="239" t="s">
        <v>134</v>
      </c>
      <c r="AU129" s="239" t="s">
        <v>85</v>
      </c>
      <c r="AV129" s="15" t="s">
        <v>130</v>
      </c>
      <c r="AW129" s="15" t="s">
        <v>36</v>
      </c>
      <c r="AX129" s="15" t="s">
        <v>83</v>
      </c>
      <c r="AY129" s="239" t="s">
        <v>123</v>
      </c>
    </row>
    <row r="130" spans="1:65" s="2" customFormat="1" ht="21.75" customHeight="1">
      <c r="A130" s="36"/>
      <c r="B130" s="37"/>
      <c r="C130" s="191" t="s">
        <v>198</v>
      </c>
      <c r="D130" s="191" t="s">
        <v>125</v>
      </c>
      <c r="E130" s="192" t="s">
        <v>199</v>
      </c>
      <c r="F130" s="193" t="s">
        <v>200</v>
      </c>
      <c r="G130" s="194" t="s">
        <v>201</v>
      </c>
      <c r="H130" s="195">
        <v>371.67</v>
      </c>
      <c r="I130" s="196"/>
      <c r="J130" s="197">
        <f>ROUND(I130*H130,2)</f>
        <v>0</v>
      </c>
      <c r="K130" s="193" t="s">
        <v>129</v>
      </c>
      <c r="L130" s="41"/>
      <c r="M130" s="198" t="s">
        <v>21</v>
      </c>
      <c r="N130" s="199" t="s">
        <v>46</v>
      </c>
      <c r="O130" s="66"/>
      <c r="P130" s="200">
        <f>O130*H130</f>
        <v>0</v>
      </c>
      <c r="Q130" s="200">
        <v>0.04984</v>
      </c>
      <c r="R130" s="200">
        <f>Q130*H130</f>
        <v>18.5240328</v>
      </c>
      <c r="S130" s="200">
        <v>0</v>
      </c>
      <c r="T130" s="201">
        <f>S130*H130</f>
        <v>0</v>
      </c>
      <c r="U130" s="36"/>
      <c r="V130" s="36"/>
      <c r="W130" s="36"/>
      <c r="X130" s="36"/>
      <c r="Y130" s="36"/>
      <c r="Z130" s="36"/>
      <c r="AA130" s="36"/>
      <c r="AB130" s="36"/>
      <c r="AC130" s="36"/>
      <c r="AD130" s="36"/>
      <c r="AE130" s="36"/>
      <c r="AR130" s="202" t="s">
        <v>130</v>
      </c>
      <c r="AT130" s="202" t="s">
        <v>125</v>
      </c>
      <c r="AU130" s="202" t="s">
        <v>85</v>
      </c>
      <c r="AY130" s="18" t="s">
        <v>123</v>
      </c>
      <c r="BE130" s="203">
        <f>IF(N130="základní",J130,0)</f>
        <v>0</v>
      </c>
      <c r="BF130" s="203">
        <f>IF(N130="snížená",J130,0)</f>
        <v>0</v>
      </c>
      <c r="BG130" s="203">
        <f>IF(N130="zákl. přenesená",J130,0)</f>
        <v>0</v>
      </c>
      <c r="BH130" s="203">
        <f>IF(N130="sníž. přenesená",J130,0)</f>
        <v>0</v>
      </c>
      <c r="BI130" s="203">
        <f>IF(N130="nulová",J130,0)</f>
        <v>0</v>
      </c>
      <c r="BJ130" s="18" t="s">
        <v>83</v>
      </c>
      <c r="BK130" s="203">
        <f>ROUND(I130*H130,2)</f>
        <v>0</v>
      </c>
      <c r="BL130" s="18" t="s">
        <v>130</v>
      </c>
      <c r="BM130" s="202" t="s">
        <v>202</v>
      </c>
    </row>
    <row r="131" spans="1:47" s="2" customFormat="1" ht="78">
      <c r="A131" s="36"/>
      <c r="B131" s="37"/>
      <c r="C131" s="38"/>
      <c r="D131" s="204" t="s">
        <v>132</v>
      </c>
      <c r="E131" s="38"/>
      <c r="F131" s="205" t="s">
        <v>203</v>
      </c>
      <c r="G131" s="38"/>
      <c r="H131" s="38"/>
      <c r="I131" s="110"/>
      <c r="J131" s="38"/>
      <c r="K131" s="38"/>
      <c r="L131" s="41"/>
      <c r="M131" s="206"/>
      <c r="N131" s="207"/>
      <c r="O131" s="66"/>
      <c r="P131" s="66"/>
      <c r="Q131" s="66"/>
      <c r="R131" s="66"/>
      <c r="S131" s="66"/>
      <c r="T131" s="67"/>
      <c r="U131" s="36"/>
      <c r="V131" s="36"/>
      <c r="W131" s="36"/>
      <c r="X131" s="36"/>
      <c r="Y131" s="36"/>
      <c r="Z131" s="36"/>
      <c r="AA131" s="36"/>
      <c r="AB131" s="36"/>
      <c r="AC131" s="36"/>
      <c r="AD131" s="36"/>
      <c r="AE131" s="36"/>
      <c r="AT131" s="18" t="s">
        <v>132</v>
      </c>
      <c r="AU131" s="18" t="s">
        <v>85</v>
      </c>
    </row>
    <row r="132" spans="2:51" s="14" customFormat="1" ht="11.25">
      <c r="B132" s="219"/>
      <c r="C132" s="220"/>
      <c r="D132" s="204" t="s">
        <v>134</v>
      </c>
      <c r="E132" s="221" t="s">
        <v>21</v>
      </c>
      <c r="F132" s="222" t="s">
        <v>183</v>
      </c>
      <c r="G132" s="220"/>
      <c r="H132" s="221" t="s">
        <v>21</v>
      </c>
      <c r="I132" s="223"/>
      <c r="J132" s="220"/>
      <c r="K132" s="220"/>
      <c r="L132" s="224"/>
      <c r="M132" s="225"/>
      <c r="N132" s="226"/>
      <c r="O132" s="226"/>
      <c r="P132" s="226"/>
      <c r="Q132" s="226"/>
      <c r="R132" s="226"/>
      <c r="S132" s="226"/>
      <c r="T132" s="227"/>
      <c r="AT132" s="228" t="s">
        <v>134</v>
      </c>
      <c r="AU132" s="228" t="s">
        <v>85</v>
      </c>
      <c r="AV132" s="14" t="s">
        <v>83</v>
      </c>
      <c r="AW132" s="14" t="s">
        <v>36</v>
      </c>
      <c r="AX132" s="14" t="s">
        <v>75</v>
      </c>
      <c r="AY132" s="228" t="s">
        <v>123</v>
      </c>
    </row>
    <row r="133" spans="2:51" s="13" customFormat="1" ht="11.25">
      <c r="B133" s="208"/>
      <c r="C133" s="209"/>
      <c r="D133" s="204" t="s">
        <v>134</v>
      </c>
      <c r="E133" s="210" t="s">
        <v>21</v>
      </c>
      <c r="F133" s="211" t="s">
        <v>204</v>
      </c>
      <c r="G133" s="209"/>
      <c r="H133" s="212">
        <v>371.67</v>
      </c>
      <c r="I133" s="213"/>
      <c r="J133" s="209"/>
      <c r="K133" s="209"/>
      <c r="L133" s="214"/>
      <c r="M133" s="215"/>
      <c r="N133" s="216"/>
      <c r="O133" s="216"/>
      <c r="P133" s="216"/>
      <c r="Q133" s="216"/>
      <c r="R133" s="216"/>
      <c r="S133" s="216"/>
      <c r="T133" s="217"/>
      <c r="AT133" s="218" t="s">
        <v>134</v>
      </c>
      <c r="AU133" s="218" t="s">
        <v>85</v>
      </c>
      <c r="AV133" s="13" t="s">
        <v>85</v>
      </c>
      <c r="AW133" s="13" t="s">
        <v>36</v>
      </c>
      <c r="AX133" s="13" t="s">
        <v>75</v>
      </c>
      <c r="AY133" s="218" t="s">
        <v>123</v>
      </c>
    </row>
    <row r="134" spans="2:51" s="15" customFormat="1" ht="11.25">
      <c r="B134" s="229"/>
      <c r="C134" s="230"/>
      <c r="D134" s="204" t="s">
        <v>134</v>
      </c>
      <c r="E134" s="231" t="s">
        <v>21</v>
      </c>
      <c r="F134" s="232" t="s">
        <v>185</v>
      </c>
      <c r="G134" s="230"/>
      <c r="H134" s="233">
        <v>371.67</v>
      </c>
      <c r="I134" s="234"/>
      <c r="J134" s="230"/>
      <c r="K134" s="230"/>
      <c r="L134" s="235"/>
      <c r="M134" s="236"/>
      <c r="N134" s="237"/>
      <c r="O134" s="237"/>
      <c r="P134" s="237"/>
      <c r="Q134" s="237"/>
      <c r="R134" s="237"/>
      <c r="S134" s="237"/>
      <c r="T134" s="238"/>
      <c r="AT134" s="239" t="s">
        <v>134</v>
      </c>
      <c r="AU134" s="239" t="s">
        <v>85</v>
      </c>
      <c r="AV134" s="15" t="s">
        <v>130</v>
      </c>
      <c r="AW134" s="15" t="s">
        <v>36</v>
      </c>
      <c r="AX134" s="15" t="s">
        <v>83</v>
      </c>
      <c r="AY134" s="239" t="s">
        <v>123</v>
      </c>
    </row>
    <row r="135" spans="1:65" s="2" customFormat="1" ht="21.75" customHeight="1">
      <c r="A135" s="36"/>
      <c r="B135" s="37"/>
      <c r="C135" s="191" t="s">
        <v>205</v>
      </c>
      <c r="D135" s="191" t="s">
        <v>125</v>
      </c>
      <c r="E135" s="192" t="s">
        <v>206</v>
      </c>
      <c r="F135" s="193" t="s">
        <v>207</v>
      </c>
      <c r="G135" s="194" t="s">
        <v>201</v>
      </c>
      <c r="H135" s="195">
        <v>371.67</v>
      </c>
      <c r="I135" s="196"/>
      <c r="J135" s="197">
        <f>ROUND(I135*H135,2)</f>
        <v>0</v>
      </c>
      <c r="K135" s="193" t="s">
        <v>129</v>
      </c>
      <c r="L135" s="41"/>
      <c r="M135" s="198" t="s">
        <v>21</v>
      </c>
      <c r="N135" s="199" t="s">
        <v>46</v>
      </c>
      <c r="O135" s="66"/>
      <c r="P135" s="200">
        <f>O135*H135</f>
        <v>0</v>
      </c>
      <c r="Q135" s="200">
        <v>0.1117</v>
      </c>
      <c r="R135" s="200">
        <f>Q135*H135</f>
        <v>41.515539</v>
      </c>
      <c r="S135" s="200">
        <v>0</v>
      </c>
      <c r="T135" s="201">
        <f>S135*H135</f>
        <v>0</v>
      </c>
      <c r="U135" s="36"/>
      <c r="V135" s="36"/>
      <c r="W135" s="36"/>
      <c r="X135" s="36"/>
      <c r="Y135" s="36"/>
      <c r="Z135" s="36"/>
      <c r="AA135" s="36"/>
      <c r="AB135" s="36"/>
      <c r="AC135" s="36"/>
      <c r="AD135" s="36"/>
      <c r="AE135" s="36"/>
      <c r="AR135" s="202" t="s">
        <v>130</v>
      </c>
      <c r="AT135" s="202" t="s">
        <v>125</v>
      </c>
      <c r="AU135" s="202" t="s">
        <v>85</v>
      </c>
      <c r="AY135" s="18" t="s">
        <v>123</v>
      </c>
      <c r="BE135" s="203">
        <f>IF(N135="základní",J135,0)</f>
        <v>0</v>
      </c>
      <c r="BF135" s="203">
        <f>IF(N135="snížená",J135,0)</f>
        <v>0</v>
      </c>
      <c r="BG135" s="203">
        <f>IF(N135="zákl. přenesená",J135,0)</f>
        <v>0</v>
      </c>
      <c r="BH135" s="203">
        <f>IF(N135="sníž. přenesená",J135,0)</f>
        <v>0</v>
      </c>
      <c r="BI135" s="203">
        <f>IF(N135="nulová",J135,0)</f>
        <v>0</v>
      </c>
      <c r="BJ135" s="18" t="s">
        <v>83</v>
      </c>
      <c r="BK135" s="203">
        <f>ROUND(I135*H135,2)</f>
        <v>0</v>
      </c>
      <c r="BL135" s="18" t="s">
        <v>130</v>
      </c>
      <c r="BM135" s="202" t="s">
        <v>208</v>
      </c>
    </row>
    <row r="136" spans="1:47" s="2" customFormat="1" ht="107.25">
      <c r="A136" s="36"/>
      <c r="B136" s="37"/>
      <c r="C136" s="38"/>
      <c r="D136" s="204" t="s">
        <v>132</v>
      </c>
      <c r="E136" s="38"/>
      <c r="F136" s="205" t="s">
        <v>209</v>
      </c>
      <c r="G136" s="38"/>
      <c r="H136" s="38"/>
      <c r="I136" s="110"/>
      <c r="J136" s="38"/>
      <c r="K136" s="38"/>
      <c r="L136" s="41"/>
      <c r="M136" s="206"/>
      <c r="N136" s="207"/>
      <c r="O136" s="66"/>
      <c r="P136" s="66"/>
      <c r="Q136" s="66"/>
      <c r="R136" s="66"/>
      <c r="S136" s="66"/>
      <c r="T136" s="67"/>
      <c r="U136" s="36"/>
      <c r="V136" s="36"/>
      <c r="W136" s="36"/>
      <c r="X136" s="36"/>
      <c r="Y136" s="36"/>
      <c r="Z136" s="36"/>
      <c r="AA136" s="36"/>
      <c r="AB136" s="36"/>
      <c r="AC136" s="36"/>
      <c r="AD136" s="36"/>
      <c r="AE136" s="36"/>
      <c r="AT136" s="18" t="s">
        <v>132</v>
      </c>
      <c r="AU136" s="18" t="s">
        <v>85</v>
      </c>
    </row>
    <row r="137" spans="1:65" s="2" customFormat="1" ht="33" customHeight="1">
      <c r="A137" s="36"/>
      <c r="B137" s="37"/>
      <c r="C137" s="191" t="s">
        <v>8</v>
      </c>
      <c r="D137" s="191" t="s">
        <v>125</v>
      </c>
      <c r="E137" s="192" t="s">
        <v>210</v>
      </c>
      <c r="F137" s="193" t="s">
        <v>211</v>
      </c>
      <c r="G137" s="194" t="s">
        <v>201</v>
      </c>
      <c r="H137" s="195">
        <v>0</v>
      </c>
      <c r="I137" s="196"/>
      <c r="J137" s="197">
        <f>ROUND(I137*H137,2)</f>
        <v>0</v>
      </c>
      <c r="K137" s="193" t="s">
        <v>129</v>
      </c>
      <c r="L137" s="41"/>
      <c r="M137" s="198" t="s">
        <v>21</v>
      </c>
      <c r="N137" s="199" t="s">
        <v>46</v>
      </c>
      <c r="O137" s="66"/>
      <c r="P137" s="200">
        <f>O137*H137</f>
        <v>0</v>
      </c>
      <c r="Q137" s="200">
        <v>0.06</v>
      </c>
      <c r="R137" s="200">
        <f>Q137*H137</f>
        <v>0</v>
      </c>
      <c r="S137" s="200">
        <v>0</v>
      </c>
      <c r="T137" s="201">
        <f>S137*H137</f>
        <v>0</v>
      </c>
      <c r="U137" s="36"/>
      <c r="V137" s="36"/>
      <c r="W137" s="36"/>
      <c r="X137" s="36"/>
      <c r="Y137" s="36"/>
      <c r="Z137" s="36"/>
      <c r="AA137" s="36"/>
      <c r="AB137" s="36"/>
      <c r="AC137" s="36"/>
      <c r="AD137" s="36"/>
      <c r="AE137" s="36"/>
      <c r="AR137" s="202" t="s">
        <v>130</v>
      </c>
      <c r="AT137" s="202" t="s">
        <v>125</v>
      </c>
      <c r="AU137" s="202" t="s">
        <v>85</v>
      </c>
      <c r="AY137" s="18" t="s">
        <v>123</v>
      </c>
      <c r="BE137" s="203">
        <f>IF(N137="základní",J137,0)</f>
        <v>0</v>
      </c>
      <c r="BF137" s="203">
        <f>IF(N137="snížená",J137,0)</f>
        <v>0</v>
      </c>
      <c r="BG137" s="203">
        <f>IF(N137="zákl. přenesená",J137,0)</f>
        <v>0</v>
      </c>
      <c r="BH137" s="203">
        <f>IF(N137="sníž. přenesená",J137,0)</f>
        <v>0</v>
      </c>
      <c r="BI137" s="203">
        <f>IF(N137="nulová",J137,0)</f>
        <v>0</v>
      </c>
      <c r="BJ137" s="18" t="s">
        <v>83</v>
      </c>
      <c r="BK137" s="203">
        <f>ROUND(I137*H137,2)</f>
        <v>0</v>
      </c>
      <c r="BL137" s="18" t="s">
        <v>130</v>
      </c>
      <c r="BM137" s="202" t="s">
        <v>212</v>
      </c>
    </row>
    <row r="138" spans="1:47" s="2" customFormat="1" ht="39">
      <c r="A138" s="36"/>
      <c r="B138" s="37"/>
      <c r="C138" s="38"/>
      <c r="D138" s="204" t="s">
        <v>132</v>
      </c>
      <c r="E138" s="38"/>
      <c r="F138" s="205" t="s">
        <v>213</v>
      </c>
      <c r="G138" s="38"/>
      <c r="H138" s="38"/>
      <c r="I138" s="110"/>
      <c r="J138" s="38"/>
      <c r="K138" s="38"/>
      <c r="L138" s="41"/>
      <c r="M138" s="206"/>
      <c r="N138" s="207"/>
      <c r="O138" s="66"/>
      <c r="P138" s="66"/>
      <c r="Q138" s="66"/>
      <c r="R138" s="66"/>
      <c r="S138" s="66"/>
      <c r="T138" s="67"/>
      <c r="U138" s="36"/>
      <c r="V138" s="36"/>
      <c r="W138" s="36"/>
      <c r="X138" s="36"/>
      <c r="Y138" s="36"/>
      <c r="Z138" s="36"/>
      <c r="AA138" s="36"/>
      <c r="AB138" s="36"/>
      <c r="AC138" s="36"/>
      <c r="AD138" s="36"/>
      <c r="AE138" s="36"/>
      <c r="AT138" s="18" t="s">
        <v>132</v>
      </c>
      <c r="AU138" s="18" t="s">
        <v>85</v>
      </c>
    </row>
    <row r="139" spans="2:51" s="14" customFormat="1" ht="11.25">
      <c r="B139" s="219"/>
      <c r="C139" s="220"/>
      <c r="D139" s="204" t="s">
        <v>134</v>
      </c>
      <c r="E139" s="221" t="s">
        <v>21</v>
      </c>
      <c r="F139" s="222" t="s">
        <v>214</v>
      </c>
      <c r="G139" s="220"/>
      <c r="H139" s="221" t="s">
        <v>21</v>
      </c>
      <c r="I139" s="223"/>
      <c r="J139" s="220"/>
      <c r="K139" s="220"/>
      <c r="L139" s="224"/>
      <c r="M139" s="225"/>
      <c r="N139" s="226"/>
      <c r="O139" s="226"/>
      <c r="P139" s="226"/>
      <c r="Q139" s="226"/>
      <c r="R139" s="226"/>
      <c r="S139" s="226"/>
      <c r="T139" s="227"/>
      <c r="AT139" s="228" t="s">
        <v>134</v>
      </c>
      <c r="AU139" s="228" t="s">
        <v>85</v>
      </c>
      <c r="AV139" s="14" t="s">
        <v>83</v>
      </c>
      <c r="AW139" s="14" t="s">
        <v>36</v>
      </c>
      <c r="AX139" s="14" t="s">
        <v>75</v>
      </c>
      <c r="AY139" s="228" t="s">
        <v>123</v>
      </c>
    </row>
    <row r="140" spans="2:51" s="13" customFormat="1" ht="11.25">
      <c r="B140" s="208"/>
      <c r="C140" s="209"/>
      <c r="D140" s="204" t="s">
        <v>134</v>
      </c>
      <c r="E140" s="210" t="s">
        <v>21</v>
      </c>
      <c r="F140" s="211" t="s">
        <v>75</v>
      </c>
      <c r="G140" s="209"/>
      <c r="H140" s="212">
        <v>0</v>
      </c>
      <c r="I140" s="213"/>
      <c r="J140" s="209"/>
      <c r="K140" s="209"/>
      <c r="L140" s="214"/>
      <c r="M140" s="215"/>
      <c r="N140" s="216"/>
      <c r="O140" s="216"/>
      <c r="P140" s="216"/>
      <c r="Q140" s="216"/>
      <c r="R140" s="216"/>
      <c r="S140" s="216"/>
      <c r="T140" s="217"/>
      <c r="AT140" s="218" t="s">
        <v>134</v>
      </c>
      <c r="AU140" s="218" t="s">
        <v>85</v>
      </c>
      <c r="AV140" s="13" t="s">
        <v>85</v>
      </c>
      <c r="AW140" s="13" t="s">
        <v>36</v>
      </c>
      <c r="AX140" s="13" t="s">
        <v>83</v>
      </c>
      <c r="AY140" s="218" t="s">
        <v>123</v>
      </c>
    </row>
    <row r="141" spans="1:65" s="2" customFormat="1" ht="21.75" customHeight="1">
      <c r="A141" s="36"/>
      <c r="B141" s="37"/>
      <c r="C141" s="191" t="s">
        <v>215</v>
      </c>
      <c r="D141" s="191" t="s">
        <v>125</v>
      </c>
      <c r="E141" s="192" t="s">
        <v>216</v>
      </c>
      <c r="F141" s="193" t="s">
        <v>217</v>
      </c>
      <c r="G141" s="194" t="s">
        <v>201</v>
      </c>
      <c r="H141" s="195">
        <v>371.67</v>
      </c>
      <c r="I141" s="196"/>
      <c r="J141" s="197">
        <f>ROUND(I141*H141,2)</f>
        <v>0</v>
      </c>
      <c r="K141" s="193" t="s">
        <v>218</v>
      </c>
      <c r="L141" s="41"/>
      <c r="M141" s="198" t="s">
        <v>21</v>
      </c>
      <c r="N141" s="199" t="s">
        <v>46</v>
      </c>
      <c r="O141" s="66"/>
      <c r="P141" s="200">
        <f>O141*H141</f>
        <v>0</v>
      </c>
      <c r="Q141" s="200">
        <v>0.02</v>
      </c>
      <c r="R141" s="200">
        <f>Q141*H141</f>
        <v>7.433400000000001</v>
      </c>
      <c r="S141" s="200">
        <v>0</v>
      </c>
      <c r="T141" s="201">
        <f>S141*H141</f>
        <v>0</v>
      </c>
      <c r="U141" s="36"/>
      <c r="V141" s="36"/>
      <c r="W141" s="36"/>
      <c r="X141" s="36"/>
      <c r="Y141" s="36"/>
      <c r="Z141" s="36"/>
      <c r="AA141" s="36"/>
      <c r="AB141" s="36"/>
      <c r="AC141" s="36"/>
      <c r="AD141" s="36"/>
      <c r="AE141" s="36"/>
      <c r="AR141" s="202" t="s">
        <v>130</v>
      </c>
      <c r="AT141" s="202" t="s">
        <v>125</v>
      </c>
      <c r="AU141" s="202" t="s">
        <v>85</v>
      </c>
      <c r="AY141" s="18" t="s">
        <v>123</v>
      </c>
      <c r="BE141" s="203">
        <f>IF(N141="základní",J141,0)</f>
        <v>0</v>
      </c>
      <c r="BF141" s="203">
        <f>IF(N141="snížená",J141,0)</f>
        <v>0</v>
      </c>
      <c r="BG141" s="203">
        <f>IF(N141="zákl. přenesená",J141,0)</f>
        <v>0</v>
      </c>
      <c r="BH141" s="203">
        <f>IF(N141="sníž. přenesená",J141,0)</f>
        <v>0</v>
      </c>
      <c r="BI141" s="203">
        <f>IF(N141="nulová",J141,0)</f>
        <v>0</v>
      </c>
      <c r="BJ141" s="18" t="s">
        <v>83</v>
      </c>
      <c r="BK141" s="203">
        <f>ROUND(I141*H141,2)</f>
        <v>0</v>
      </c>
      <c r="BL141" s="18" t="s">
        <v>130</v>
      </c>
      <c r="BM141" s="202" t="s">
        <v>219</v>
      </c>
    </row>
    <row r="142" spans="1:47" s="2" customFormat="1" ht="39">
      <c r="A142" s="36"/>
      <c r="B142" s="37"/>
      <c r="C142" s="38"/>
      <c r="D142" s="204" t="s">
        <v>132</v>
      </c>
      <c r="E142" s="38"/>
      <c r="F142" s="205" t="s">
        <v>213</v>
      </c>
      <c r="G142" s="38"/>
      <c r="H142" s="38"/>
      <c r="I142" s="110"/>
      <c r="J142" s="38"/>
      <c r="K142" s="38"/>
      <c r="L142" s="41"/>
      <c r="M142" s="206"/>
      <c r="N142" s="207"/>
      <c r="O142" s="66"/>
      <c r="P142" s="66"/>
      <c r="Q142" s="66"/>
      <c r="R142" s="66"/>
      <c r="S142" s="66"/>
      <c r="T142" s="67"/>
      <c r="U142" s="36"/>
      <c r="V142" s="36"/>
      <c r="W142" s="36"/>
      <c r="X142" s="36"/>
      <c r="Y142" s="36"/>
      <c r="Z142" s="36"/>
      <c r="AA142" s="36"/>
      <c r="AB142" s="36"/>
      <c r="AC142" s="36"/>
      <c r="AD142" s="36"/>
      <c r="AE142" s="36"/>
      <c r="AT142" s="18" t="s">
        <v>132</v>
      </c>
      <c r="AU142" s="18" t="s">
        <v>85</v>
      </c>
    </row>
    <row r="143" spans="2:63" s="12" customFormat="1" ht="22.9" customHeight="1">
      <c r="B143" s="175"/>
      <c r="C143" s="176"/>
      <c r="D143" s="177" t="s">
        <v>74</v>
      </c>
      <c r="E143" s="189" t="s">
        <v>171</v>
      </c>
      <c r="F143" s="189" t="s">
        <v>220</v>
      </c>
      <c r="G143" s="176"/>
      <c r="H143" s="176"/>
      <c r="I143" s="179"/>
      <c r="J143" s="190">
        <f>BK143</f>
        <v>0</v>
      </c>
      <c r="K143" s="176"/>
      <c r="L143" s="181"/>
      <c r="M143" s="182"/>
      <c r="N143" s="183"/>
      <c r="O143" s="183"/>
      <c r="P143" s="184">
        <f>SUM(P144:P151)</f>
        <v>0</v>
      </c>
      <c r="Q143" s="183"/>
      <c r="R143" s="184">
        <f>SUM(R144:R151)</f>
        <v>0.014866800000000001</v>
      </c>
      <c r="S143" s="183"/>
      <c r="T143" s="185">
        <f>SUM(T144:T151)</f>
        <v>163.53480000000002</v>
      </c>
      <c r="AR143" s="186" t="s">
        <v>83</v>
      </c>
      <c r="AT143" s="187" t="s">
        <v>74</v>
      </c>
      <c r="AU143" s="187" t="s">
        <v>83</v>
      </c>
      <c r="AY143" s="186" t="s">
        <v>123</v>
      </c>
      <c r="BK143" s="188">
        <f>SUM(BK144:BK151)</f>
        <v>0</v>
      </c>
    </row>
    <row r="144" spans="1:65" s="2" customFormat="1" ht="33" customHeight="1">
      <c r="A144" s="36"/>
      <c r="B144" s="37"/>
      <c r="C144" s="191" t="s">
        <v>221</v>
      </c>
      <c r="D144" s="191" t="s">
        <v>125</v>
      </c>
      <c r="E144" s="192" t="s">
        <v>222</v>
      </c>
      <c r="F144" s="193" t="s">
        <v>223</v>
      </c>
      <c r="G144" s="194" t="s">
        <v>201</v>
      </c>
      <c r="H144" s="195">
        <v>371.67</v>
      </c>
      <c r="I144" s="196"/>
      <c r="J144" s="197">
        <f>ROUND(I144*H144,2)</f>
        <v>0</v>
      </c>
      <c r="K144" s="193" t="s">
        <v>129</v>
      </c>
      <c r="L144" s="41"/>
      <c r="M144" s="198" t="s">
        <v>21</v>
      </c>
      <c r="N144" s="199" t="s">
        <v>46</v>
      </c>
      <c r="O144" s="66"/>
      <c r="P144" s="200">
        <f>O144*H144</f>
        <v>0</v>
      </c>
      <c r="Q144" s="200">
        <v>4E-05</v>
      </c>
      <c r="R144" s="200">
        <f>Q144*H144</f>
        <v>0.014866800000000001</v>
      </c>
      <c r="S144" s="200">
        <v>0</v>
      </c>
      <c r="T144" s="201">
        <f>S144*H144</f>
        <v>0</v>
      </c>
      <c r="U144" s="36"/>
      <c r="V144" s="36"/>
      <c r="W144" s="36"/>
      <c r="X144" s="36"/>
      <c r="Y144" s="36"/>
      <c r="Z144" s="36"/>
      <c r="AA144" s="36"/>
      <c r="AB144" s="36"/>
      <c r="AC144" s="36"/>
      <c r="AD144" s="36"/>
      <c r="AE144" s="36"/>
      <c r="AR144" s="202" t="s">
        <v>130</v>
      </c>
      <c r="AT144" s="202" t="s">
        <v>125</v>
      </c>
      <c r="AU144" s="202" t="s">
        <v>85</v>
      </c>
      <c r="AY144" s="18" t="s">
        <v>123</v>
      </c>
      <c r="BE144" s="203">
        <f>IF(N144="základní",J144,0)</f>
        <v>0</v>
      </c>
      <c r="BF144" s="203">
        <f>IF(N144="snížená",J144,0)</f>
        <v>0</v>
      </c>
      <c r="BG144" s="203">
        <f>IF(N144="zákl. přenesená",J144,0)</f>
        <v>0</v>
      </c>
      <c r="BH144" s="203">
        <f>IF(N144="sníž. přenesená",J144,0)</f>
        <v>0</v>
      </c>
      <c r="BI144" s="203">
        <f>IF(N144="nulová",J144,0)</f>
        <v>0</v>
      </c>
      <c r="BJ144" s="18" t="s">
        <v>83</v>
      </c>
      <c r="BK144" s="203">
        <f>ROUND(I144*H144,2)</f>
        <v>0</v>
      </c>
      <c r="BL144" s="18" t="s">
        <v>130</v>
      </c>
      <c r="BM144" s="202" t="s">
        <v>224</v>
      </c>
    </row>
    <row r="145" spans="1:47" s="2" customFormat="1" ht="273">
      <c r="A145" s="36"/>
      <c r="B145" s="37"/>
      <c r="C145" s="38"/>
      <c r="D145" s="204" t="s">
        <v>132</v>
      </c>
      <c r="E145" s="38"/>
      <c r="F145" s="205" t="s">
        <v>225</v>
      </c>
      <c r="G145" s="38"/>
      <c r="H145" s="38"/>
      <c r="I145" s="110"/>
      <c r="J145" s="38"/>
      <c r="K145" s="38"/>
      <c r="L145" s="41"/>
      <c r="M145" s="206"/>
      <c r="N145" s="207"/>
      <c r="O145" s="66"/>
      <c r="P145" s="66"/>
      <c r="Q145" s="66"/>
      <c r="R145" s="66"/>
      <c r="S145" s="66"/>
      <c r="T145" s="67"/>
      <c r="U145" s="36"/>
      <c r="V145" s="36"/>
      <c r="W145" s="36"/>
      <c r="X145" s="36"/>
      <c r="Y145" s="36"/>
      <c r="Z145" s="36"/>
      <c r="AA145" s="36"/>
      <c r="AB145" s="36"/>
      <c r="AC145" s="36"/>
      <c r="AD145" s="36"/>
      <c r="AE145" s="36"/>
      <c r="AT145" s="18" t="s">
        <v>132</v>
      </c>
      <c r="AU145" s="18" t="s">
        <v>85</v>
      </c>
    </row>
    <row r="146" spans="2:51" s="13" customFormat="1" ht="11.25">
      <c r="B146" s="208"/>
      <c r="C146" s="209"/>
      <c r="D146" s="204" t="s">
        <v>134</v>
      </c>
      <c r="E146" s="210" t="s">
        <v>21</v>
      </c>
      <c r="F146" s="211" t="s">
        <v>204</v>
      </c>
      <c r="G146" s="209"/>
      <c r="H146" s="212">
        <v>371.67</v>
      </c>
      <c r="I146" s="213"/>
      <c r="J146" s="209"/>
      <c r="K146" s="209"/>
      <c r="L146" s="214"/>
      <c r="M146" s="215"/>
      <c r="N146" s="216"/>
      <c r="O146" s="216"/>
      <c r="P146" s="216"/>
      <c r="Q146" s="216"/>
      <c r="R146" s="216"/>
      <c r="S146" s="216"/>
      <c r="T146" s="217"/>
      <c r="AT146" s="218" t="s">
        <v>134</v>
      </c>
      <c r="AU146" s="218" t="s">
        <v>85</v>
      </c>
      <c r="AV146" s="13" t="s">
        <v>85</v>
      </c>
      <c r="AW146" s="13" t="s">
        <v>36</v>
      </c>
      <c r="AX146" s="13" t="s">
        <v>83</v>
      </c>
      <c r="AY146" s="218" t="s">
        <v>123</v>
      </c>
    </row>
    <row r="147" spans="1:65" s="2" customFormat="1" ht="16.5" customHeight="1">
      <c r="A147" s="36"/>
      <c r="B147" s="37"/>
      <c r="C147" s="191" t="s">
        <v>226</v>
      </c>
      <c r="D147" s="191" t="s">
        <v>125</v>
      </c>
      <c r="E147" s="192" t="s">
        <v>227</v>
      </c>
      <c r="F147" s="193" t="s">
        <v>228</v>
      </c>
      <c r="G147" s="194" t="s">
        <v>229</v>
      </c>
      <c r="H147" s="195">
        <v>1</v>
      </c>
      <c r="I147" s="196"/>
      <c r="J147" s="197">
        <f>ROUND(I147*H147,2)</f>
        <v>0</v>
      </c>
      <c r="K147" s="193" t="s">
        <v>21</v>
      </c>
      <c r="L147" s="41"/>
      <c r="M147" s="198" t="s">
        <v>21</v>
      </c>
      <c r="N147" s="199" t="s">
        <v>46</v>
      </c>
      <c r="O147" s="66"/>
      <c r="P147" s="200">
        <f>O147*H147</f>
        <v>0</v>
      </c>
      <c r="Q147" s="200">
        <v>0</v>
      </c>
      <c r="R147" s="200">
        <f>Q147*H147</f>
        <v>0</v>
      </c>
      <c r="S147" s="200">
        <v>0</v>
      </c>
      <c r="T147" s="201">
        <f>S147*H147</f>
        <v>0</v>
      </c>
      <c r="U147" s="36"/>
      <c r="V147" s="36"/>
      <c r="W147" s="36"/>
      <c r="X147" s="36"/>
      <c r="Y147" s="36"/>
      <c r="Z147" s="36"/>
      <c r="AA147" s="36"/>
      <c r="AB147" s="36"/>
      <c r="AC147" s="36"/>
      <c r="AD147" s="36"/>
      <c r="AE147" s="36"/>
      <c r="AR147" s="202" t="s">
        <v>130</v>
      </c>
      <c r="AT147" s="202" t="s">
        <v>125</v>
      </c>
      <c r="AU147" s="202" t="s">
        <v>85</v>
      </c>
      <c r="AY147" s="18" t="s">
        <v>123</v>
      </c>
      <c r="BE147" s="203">
        <f>IF(N147="základní",J147,0)</f>
        <v>0</v>
      </c>
      <c r="BF147" s="203">
        <f>IF(N147="snížená",J147,0)</f>
        <v>0</v>
      </c>
      <c r="BG147" s="203">
        <f>IF(N147="zákl. přenesená",J147,0)</f>
        <v>0</v>
      </c>
      <c r="BH147" s="203">
        <f>IF(N147="sníž. přenesená",J147,0)</f>
        <v>0</v>
      </c>
      <c r="BI147" s="203">
        <f>IF(N147="nulová",J147,0)</f>
        <v>0</v>
      </c>
      <c r="BJ147" s="18" t="s">
        <v>83</v>
      </c>
      <c r="BK147" s="203">
        <f>ROUND(I147*H147,2)</f>
        <v>0</v>
      </c>
      <c r="BL147" s="18" t="s">
        <v>130</v>
      </c>
      <c r="BM147" s="202" t="s">
        <v>230</v>
      </c>
    </row>
    <row r="148" spans="1:65" s="2" customFormat="1" ht="21.75" customHeight="1">
      <c r="A148" s="36"/>
      <c r="B148" s="37"/>
      <c r="C148" s="191" t="s">
        <v>231</v>
      </c>
      <c r="D148" s="191" t="s">
        <v>125</v>
      </c>
      <c r="E148" s="192" t="s">
        <v>232</v>
      </c>
      <c r="F148" s="193" t="s">
        <v>233</v>
      </c>
      <c r="G148" s="194" t="s">
        <v>128</v>
      </c>
      <c r="H148" s="195">
        <v>29.734</v>
      </c>
      <c r="I148" s="196"/>
      <c r="J148" s="197">
        <f>ROUND(I148*H148,2)</f>
        <v>0</v>
      </c>
      <c r="K148" s="193" t="s">
        <v>129</v>
      </c>
      <c r="L148" s="41"/>
      <c r="M148" s="198" t="s">
        <v>21</v>
      </c>
      <c r="N148" s="199" t="s">
        <v>46</v>
      </c>
      <c r="O148" s="66"/>
      <c r="P148" s="200">
        <f>O148*H148</f>
        <v>0</v>
      </c>
      <c r="Q148" s="200">
        <v>0</v>
      </c>
      <c r="R148" s="200">
        <f>Q148*H148</f>
        <v>0</v>
      </c>
      <c r="S148" s="200">
        <v>2.2</v>
      </c>
      <c r="T148" s="201">
        <f>S148*H148</f>
        <v>65.41480000000001</v>
      </c>
      <c r="U148" s="36"/>
      <c r="V148" s="36"/>
      <c r="W148" s="36"/>
      <c r="X148" s="36"/>
      <c r="Y148" s="36"/>
      <c r="Z148" s="36"/>
      <c r="AA148" s="36"/>
      <c r="AB148" s="36"/>
      <c r="AC148" s="36"/>
      <c r="AD148" s="36"/>
      <c r="AE148" s="36"/>
      <c r="AR148" s="202" t="s">
        <v>130</v>
      </c>
      <c r="AT148" s="202" t="s">
        <v>125</v>
      </c>
      <c r="AU148" s="202" t="s">
        <v>85</v>
      </c>
      <c r="AY148" s="18" t="s">
        <v>123</v>
      </c>
      <c r="BE148" s="203">
        <f>IF(N148="základní",J148,0)</f>
        <v>0</v>
      </c>
      <c r="BF148" s="203">
        <f>IF(N148="snížená",J148,0)</f>
        <v>0</v>
      </c>
      <c r="BG148" s="203">
        <f>IF(N148="zákl. přenesená",J148,0)</f>
        <v>0</v>
      </c>
      <c r="BH148" s="203">
        <f>IF(N148="sníž. přenesená",J148,0)</f>
        <v>0</v>
      </c>
      <c r="BI148" s="203">
        <f>IF(N148="nulová",J148,0)</f>
        <v>0</v>
      </c>
      <c r="BJ148" s="18" t="s">
        <v>83</v>
      </c>
      <c r="BK148" s="203">
        <f>ROUND(I148*H148,2)</f>
        <v>0</v>
      </c>
      <c r="BL148" s="18" t="s">
        <v>130</v>
      </c>
      <c r="BM148" s="202" t="s">
        <v>234</v>
      </c>
    </row>
    <row r="149" spans="2:51" s="13" customFormat="1" ht="11.25">
      <c r="B149" s="208"/>
      <c r="C149" s="209"/>
      <c r="D149" s="204" t="s">
        <v>134</v>
      </c>
      <c r="E149" s="210" t="s">
        <v>21</v>
      </c>
      <c r="F149" s="211" t="s">
        <v>235</v>
      </c>
      <c r="G149" s="209"/>
      <c r="H149" s="212">
        <v>29.734</v>
      </c>
      <c r="I149" s="213"/>
      <c r="J149" s="209"/>
      <c r="K149" s="209"/>
      <c r="L149" s="214"/>
      <c r="M149" s="215"/>
      <c r="N149" s="216"/>
      <c r="O149" s="216"/>
      <c r="P149" s="216"/>
      <c r="Q149" s="216"/>
      <c r="R149" s="216"/>
      <c r="S149" s="216"/>
      <c r="T149" s="217"/>
      <c r="AT149" s="218" t="s">
        <v>134</v>
      </c>
      <c r="AU149" s="218" t="s">
        <v>85</v>
      </c>
      <c r="AV149" s="13" t="s">
        <v>85</v>
      </c>
      <c r="AW149" s="13" t="s">
        <v>36</v>
      </c>
      <c r="AX149" s="13" t="s">
        <v>83</v>
      </c>
      <c r="AY149" s="218" t="s">
        <v>123</v>
      </c>
    </row>
    <row r="150" spans="1:65" s="2" customFormat="1" ht="21.75" customHeight="1">
      <c r="A150" s="36"/>
      <c r="B150" s="37"/>
      <c r="C150" s="191" t="s">
        <v>236</v>
      </c>
      <c r="D150" s="191" t="s">
        <v>125</v>
      </c>
      <c r="E150" s="192" t="s">
        <v>237</v>
      </c>
      <c r="F150" s="193" t="s">
        <v>238</v>
      </c>
      <c r="G150" s="194" t="s">
        <v>128</v>
      </c>
      <c r="H150" s="195">
        <v>44.6</v>
      </c>
      <c r="I150" s="196"/>
      <c r="J150" s="197">
        <f>ROUND(I150*H150,2)</f>
        <v>0</v>
      </c>
      <c r="K150" s="193" t="s">
        <v>129</v>
      </c>
      <c r="L150" s="41"/>
      <c r="M150" s="198" t="s">
        <v>21</v>
      </c>
      <c r="N150" s="199" t="s">
        <v>46</v>
      </c>
      <c r="O150" s="66"/>
      <c r="P150" s="200">
        <f>O150*H150</f>
        <v>0</v>
      </c>
      <c r="Q150" s="200">
        <v>0</v>
      </c>
      <c r="R150" s="200">
        <f>Q150*H150</f>
        <v>0</v>
      </c>
      <c r="S150" s="200">
        <v>2.2</v>
      </c>
      <c r="T150" s="201">
        <f>S150*H150</f>
        <v>98.12</v>
      </c>
      <c r="U150" s="36"/>
      <c r="V150" s="36"/>
      <c r="W150" s="36"/>
      <c r="X150" s="36"/>
      <c r="Y150" s="36"/>
      <c r="Z150" s="36"/>
      <c r="AA150" s="36"/>
      <c r="AB150" s="36"/>
      <c r="AC150" s="36"/>
      <c r="AD150" s="36"/>
      <c r="AE150" s="36"/>
      <c r="AR150" s="202" t="s">
        <v>130</v>
      </c>
      <c r="AT150" s="202" t="s">
        <v>125</v>
      </c>
      <c r="AU150" s="202" t="s">
        <v>85</v>
      </c>
      <c r="AY150" s="18" t="s">
        <v>123</v>
      </c>
      <c r="BE150" s="203">
        <f>IF(N150="základní",J150,0)</f>
        <v>0</v>
      </c>
      <c r="BF150" s="203">
        <f>IF(N150="snížená",J150,0)</f>
        <v>0</v>
      </c>
      <c r="BG150" s="203">
        <f>IF(N150="zákl. přenesená",J150,0)</f>
        <v>0</v>
      </c>
      <c r="BH150" s="203">
        <f>IF(N150="sníž. přenesená",J150,0)</f>
        <v>0</v>
      </c>
      <c r="BI150" s="203">
        <f>IF(N150="nulová",J150,0)</f>
        <v>0</v>
      </c>
      <c r="BJ150" s="18" t="s">
        <v>83</v>
      </c>
      <c r="BK150" s="203">
        <f>ROUND(I150*H150,2)</f>
        <v>0</v>
      </c>
      <c r="BL150" s="18" t="s">
        <v>130</v>
      </c>
      <c r="BM150" s="202" t="s">
        <v>239</v>
      </c>
    </row>
    <row r="151" spans="2:51" s="13" customFormat="1" ht="11.25">
      <c r="B151" s="208"/>
      <c r="C151" s="209"/>
      <c r="D151" s="204" t="s">
        <v>134</v>
      </c>
      <c r="E151" s="210" t="s">
        <v>21</v>
      </c>
      <c r="F151" s="211" t="s">
        <v>240</v>
      </c>
      <c r="G151" s="209"/>
      <c r="H151" s="212">
        <v>44.6</v>
      </c>
      <c r="I151" s="213"/>
      <c r="J151" s="209"/>
      <c r="K151" s="209"/>
      <c r="L151" s="214"/>
      <c r="M151" s="215"/>
      <c r="N151" s="216"/>
      <c r="O151" s="216"/>
      <c r="P151" s="216"/>
      <c r="Q151" s="216"/>
      <c r="R151" s="216"/>
      <c r="S151" s="216"/>
      <c r="T151" s="217"/>
      <c r="AT151" s="218" t="s">
        <v>134</v>
      </c>
      <c r="AU151" s="218" t="s">
        <v>85</v>
      </c>
      <c r="AV151" s="13" t="s">
        <v>85</v>
      </c>
      <c r="AW151" s="13" t="s">
        <v>36</v>
      </c>
      <c r="AX151" s="13" t="s">
        <v>83</v>
      </c>
      <c r="AY151" s="218" t="s">
        <v>123</v>
      </c>
    </row>
    <row r="152" spans="2:63" s="12" customFormat="1" ht="22.9" customHeight="1">
      <c r="B152" s="175"/>
      <c r="C152" s="176"/>
      <c r="D152" s="177" t="s">
        <v>74</v>
      </c>
      <c r="E152" s="189" t="s">
        <v>241</v>
      </c>
      <c r="F152" s="189" t="s">
        <v>242</v>
      </c>
      <c r="G152" s="176"/>
      <c r="H152" s="176"/>
      <c r="I152" s="179"/>
      <c r="J152" s="190">
        <f>BK152</f>
        <v>0</v>
      </c>
      <c r="K152" s="176"/>
      <c r="L152" s="181"/>
      <c r="M152" s="182"/>
      <c r="N152" s="183"/>
      <c r="O152" s="183"/>
      <c r="P152" s="184">
        <f>SUM(P153:P165)</f>
        <v>0</v>
      </c>
      <c r="Q152" s="183"/>
      <c r="R152" s="184">
        <f>SUM(R153:R165)</f>
        <v>0</v>
      </c>
      <c r="S152" s="183"/>
      <c r="T152" s="185">
        <f>SUM(T153:T165)</f>
        <v>0</v>
      </c>
      <c r="AR152" s="186" t="s">
        <v>83</v>
      </c>
      <c r="AT152" s="187" t="s">
        <v>74</v>
      </c>
      <c r="AU152" s="187" t="s">
        <v>83</v>
      </c>
      <c r="AY152" s="186" t="s">
        <v>123</v>
      </c>
      <c r="BK152" s="188">
        <f>SUM(BK153:BK165)</f>
        <v>0</v>
      </c>
    </row>
    <row r="153" spans="1:65" s="2" customFormat="1" ht="33" customHeight="1">
      <c r="A153" s="36"/>
      <c r="B153" s="37"/>
      <c r="C153" s="191" t="s">
        <v>7</v>
      </c>
      <c r="D153" s="191" t="s">
        <v>125</v>
      </c>
      <c r="E153" s="192" t="s">
        <v>243</v>
      </c>
      <c r="F153" s="193" t="s">
        <v>244</v>
      </c>
      <c r="G153" s="194" t="s">
        <v>166</v>
      </c>
      <c r="H153" s="195">
        <v>166.173</v>
      </c>
      <c r="I153" s="196"/>
      <c r="J153" s="197">
        <f>ROUND(I153*H153,2)</f>
        <v>0</v>
      </c>
      <c r="K153" s="193" t="s">
        <v>129</v>
      </c>
      <c r="L153" s="41"/>
      <c r="M153" s="198" t="s">
        <v>21</v>
      </c>
      <c r="N153" s="199" t="s">
        <v>46</v>
      </c>
      <c r="O153" s="66"/>
      <c r="P153" s="200">
        <f>O153*H153</f>
        <v>0</v>
      </c>
      <c r="Q153" s="200">
        <v>0</v>
      </c>
      <c r="R153" s="200">
        <f>Q153*H153</f>
        <v>0</v>
      </c>
      <c r="S153" s="200">
        <v>0</v>
      </c>
      <c r="T153" s="201">
        <f>S153*H153</f>
        <v>0</v>
      </c>
      <c r="U153" s="36"/>
      <c r="V153" s="36"/>
      <c r="W153" s="36"/>
      <c r="X153" s="36"/>
      <c r="Y153" s="36"/>
      <c r="Z153" s="36"/>
      <c r="AA153" s="36"/>
      <c r="AB153" s="36"/>
      <c r="AC153" s="36"/>
      <c r="AD153" s="36"/>
      <c r="AE153" s="36"/>
      <c r="AR153" s="202" t="s">
        <v>130</v>
      </c>
      <c r="AT153" s="202" t="s">
        <v>125</v>
      </c>
      <c r="AU153" s="202" t="s">
        <v>85</v>
      </c>
      <c r="AY153" s="18" t="s">
        <v>123</v>
      </c>
      <c r="BE153" s="203">
        <f>IF(N153="základní",J153,0)</f>
        <v>0</v>
      </c>
      <c r="BF153" s="203">
        <f>IF(N153="snížená",J153,0)</f>
        <v>0</v>
      </c>
      <c r="BG153" s="203">
        <f>IF(N153="zákl. přenesená",J153,0)</f>
        <v>0</v>
      </c>
      <c r="BH153" s="203">
        <f>IF(N153="sníž. přenesená",J153,0)</f>
        <v>0</v>
      </c>
      <c r="BI153" s="203">
        <f>IF(N153="nulová",J153,0)</f>
        <v>0</v>
      </c>
      <c r="BJ153" s="18" t="s">
        <v>83</v>
      </c>
      <c r="BK153" s="203">
        <f>ROUND(I153*H153,2)</f>
        <v>0</v>
      </c>
      <c r="BL153" s="18" t="s">
        <v>130</v>
      </c>
      <c r="BM153" s="202" t="s">
        <v>245</v>
      </c>
    </row>
    <row r="154" spans="1:47" s="2" customFormat="1" ht="146.25">
      <c r="A154" s="36"/>
      <c r="B154" s="37"/>
      <c r="C154" s="38"/>
      <c r="D154" s="204" t="s">
        <v>132</v>
      </c>
      <c r="E154" s="38"/>
      <c r="F154" s="205" t="s">
        <v>246</v>
      </c>
      <c r="G154" s="38"/>
      <c r="H154" s="38"/>
      <c r="I154" s="110"/>
      <c r="J154" s="38"/>
      <c r="K154" s="38"/>
      <c r="L154" s="41"/>
      <c r="M154" s="206"/>
      <c r="N154" s="207"/>
      <c r="O154" s="66"/>
      <c r="P154" s="66"/>
      <c r="Q154" s="66"/>
      <c r="R154" s="66"/>
      <c r="S154" s="66"/>
      <c r="T154" s="67"/>
      <c r="U154" s="36"/>
      <c r="V154" s="36"/>
      <c r="W154" s="36"/>
      <c r="X154" s="36"/>
      <c r="Y154" s="36"/>
      <c r="Z154" s="36"/>
      <c r="AA154" s="36"/>
      <c r="AB154" s="36"/>
      <c r="AC154" s="36"/>
      <c r="AD154" s="36"/>
      <c r="AE154" s="36"/>
      <c r="AT154" s="18" t="s">
        <v>132</v>
      </c>
      <c r="AU154" s="18" t="s">
        <v>85</v>
      </c>
    </row>
    <row r="155" spans="1:65" s="2" customFormat="1" ht="33" customHeight="1">
      <c r="A155" s="36"/>
      <c r="B155" s="37"/>
      <c r="C155" s="191" t="s">
        <v>247</v>
      </c>
      <c r="D155" s="191" t="s">
        <v>125</v>
      </c>
      <c r="E155" s="192" t="s">
        <v>248</v>
      </c>
      <c r="F155" s="193" t="s">
        <v>249</v>
      </c>
      <c r="G155" s="194" t="s">
        <v>166</v>
      </c>
      <c r="H155" s="195">
        <v>833.02</v>
      </c>
      <c r="I155" s="196"/>
      <c r="J155" s="197">
        <f>ROUND(I155*H155,2)</f>
        <v>0</v>
      </c>
      <c r="K155" s="193" t="s">
        <v>129</v>
      </c>
      <c r="L155" s="41"/>
      <c r="M155" s="198" t="s">
        <v>21</v>
      </c>
      <c r="N155" s="199" t="s">
        <v>46</v>
      </c>
      <c r="O155" s="66"/>
      <c r="P155" s="200">
        <f>O155*H155</f>
        <v>0</v>
      </c>
      <c r="Q155" s="200">
        <v>0</v>
      </c>
      <c r="R155" s="200">
        <f>Q155*H155</f>
        <v>0</v>
      </c>
      <c r="S155" s="200">
        <v>0</v>
      </c>
      <c r="T155" s="201">
        <f>S155*H155</f>
        <v>0</v>
      </c>
      <c r="U155" s="36"/>
      <c r="V155" s="36"/>
      <c r="W155" s="36"/>
      <c r="X155" s="36"/>
      <c r="Y155" s="36"/>
      <c r="Z155" s="36"/>
      <c r="AA155" s="36"/>
      <c r="AB155" s="36"/>
      <c r="AC155" s="36"/>
      <c r="AD155" s="36"/>
      <c r="AE155" s="36"/>
      <c r="AR155" s="202" t="s">
        <v>130</v>
      </c>
      <c r="AT155" s="202" t="s">
        <v>125</v>
      </c>
      <c r="AU155" s="202" t="s">
        <v>85</v>
      </c>
      <c r="AY155" s="18" t="s">
        <v>123</v>
      </c>
      <c r="BE155" s="203">
        <f>IF(N155="základní",J155,0)</f>
        <v>0</v>
      </c>
      <c r="BF155" s="203">
        <f>IF(N155="snížená",J155,0)</f>
        <v>0</v>
      </c>
      <c r="BG155" s="203">
        <f>IF(N155="zákl. přenesená",J155,0)</f>
        <v>0</v>
      </c>
      <c r="BH155" s="203">
        <f>IF(N155="sníž. přenesená",J155,0)</f>
        <v>0</v>
      </c>
      <c r="BI155" s="203">
        <f>IF(N155="nulová",J155,0)</f>
        <v>0</v>
      </c>
      <c r="BJ155" s="18" t="s">
        <v>83</v>
      </c>
      <c r="BK155" s="203">
        <f>ROUND(I155*H155,2)</f>
        <v>0</v>
      </c>
      <c r="BL155" s="18" t="s">
        <v>130</v>
      </c>
      <c r="BM155" s="202" t="s">
        <v>250</v>
      </c>
    </row>
    <row r="156" spans="1:47" s="2" customFormat="1" ht="87.75">
      <c r="A156" s="36"/>
      <c r="B156" s="37"/>
      <c r="C156" s="38"/>
      <c r="D156" s="204" t="s">
        <v>132</v>
      </c>
      <c r="E156" s="38"/>
      <c r="F156" s="205" t="s">
        <v>251</v>
      </c>
      <c r="G156" s="38"/>
      <c r="H156" s="38"/>
      <c r="I156" s="110"/>
      <c r="J156" s="38"/>
      <c r="K156" s="38"/>
      <c r="L156" s="41"/>
      <c r="M156" s="206"/>
      <c r="N156" s="207"/>
      <c r="O156" s="66"/>
      <c r="P156" s="66"/>
      <c r="Q156" s="66"/>
      <c r="R156" s="66"/>
      <c r="S156" s="66"/>
      <c r="T156" s="67"/>
      <c r="U156" s="36"/>
      <c r="V156" s="36"/>
      <c r="W156" s="36"/>
      <c r="X156" s="36"/>
      <c r="Y156" s="36"/>
      <c r="Z156" s="36"/>
      <c r="AA156" s="36"/>
      <c r="AB156" s="36"/>
      <c r="AC156" s="36"/>
      <c r="AD156" s="36"/>
      <c r="AE156" s="36"/>
      <c r="AT156" s="18" t="s">
        <v>132</v>
      </c>
      <c r="AU156" s="18" t="s">
        <v>85</v>
      </c>
    </row>
    <row r="157" spans="2:51" s="13" customFormat="1" ht="11.25">
      <c r="B157" s="208"/>
      <c r="C157" s="209"/>
      <c r="D157" s="204" t="s">
        <v>134</v>
      </c>
      <c r="E157" s="210" t="s">
        <v>21</v>
      </c>
      <c r="F157" s="211" t="s">
        <v>252</v>
      </c>
      <c r="G157" s="209"/>
      <c r="H157" s="212">
        <v>833.02</v>
      </c>
      <c r="I157" s="213"/>
      <c r="J157" s="209"/>
      <c r="K157" s="209"/>
      <c r="L157" s="214"/>
      <c r="M157" s="215"/>
      <c r="N157" s="216"/>
      <c r="O157" s="216"/>
      <c r="P157" s="216"/>
      <c r="Q157" s="216"/>
      <c r="R157" s="216"/>
      <c r="S157" s="216"/>
      <c r="T157" s="217"/>
      <c r="AT157" s="218" t="s">
        <v>134</v>
      </c>
      <c r="AU157" s="218" t="s">
        <v>85</v>
      </c>
      <c r="AV157" s="13" t="s">
        <v>85</v>
      </c>
      <c r="AW157" s="13" t="s">
        <v>36</v>
      </c>
      <c r="AX157" s="13" t="s">
        <v>83</v>
      </c>
      <c r="AY157" s="218" t="s">
        <v>123</v>
      </c>
    </row>
    <row r="158" spans="1:65" s="2" customFormat="1" ht="33" customHeight="1">
      <c r="A158" s="36"/>
      <c r="B158" s="37"/>
      <c r="C158" s="191" t="s">
        <v>253</v>
      </c>
      <c r="D158" s="191" t="s">
        <v>125</v>
      </c>
      <c r="E158" s="192" t="s">
        <v>254</v>
      </c>
      <c r="F158" s="193" t="s">
        <v>255</v>
      </c>
      <c r="G158" s="194" t="s">
        <v>166</v>
      </c>
      <c r="H158" s="195">
        <v>166.173</v>
      </c>
      <c r="I158" s="196"/>
      <c r="J158" s="197">
        <f>ROUND(I158*H158,2)</f>
        <v>0</v>
      </c>
      <c r="K158" s="193" t="s">
        <v>129</v>
      </c>
      <c r="L158" s="41"/>
      <c r="M158" s="198" t="s">
        <v>21</v>
      </c>
      <c r="N158" s="199" t="s">
        <v>46</v>
      </c>
      <c r="O158" s="66"/>
      <c r="P158" s="200">
        <f>O158*H158</f>
        <v>0</v>
      </c>
      <c r="Q158" s="200">
        <v>0</v>
      </c>
      <c r="R158" s="200">
        <f>Q158*H158</f>
        <v>0</v>
      </c>
      <c r="S158" s="200">
        <v>0</v>
      </c>
      <c r="T158" s="201">
        <f>S158*H158</f>
        <v>0</v>
      </c>
      <c r="U158" s="36"/>
      <c r="V158" s="36"/>
      <c r="W158" s="36"/>
      <c r="X158" s="36"/>
      <c r="Y158" s="36"/>
      <c r="Z158" s="36"/>
      <c r="AA158" s="36"/>
      <c r="AB158" s="36"/>
      <c r="AC158" s="36"/>
      <c r="AD158" s="36"/>
      <c r="AE158" s="36"/>
      <c r="AR158" s="202" t="s">
        <v>130</v>
      </c>
      <c r="AT158" s="202" t="s">
        <v>125</v>
      </c>
      <c r="AU158" s="202" t="s">
        <v>85</v>
      </c>
      <c r="AY158" s="18" t="s">
        <v>123</v>
      </c>
      <c r="BE158" s="203">
        <f>IF(N158="základní",J158,0)</f>
        <v>0</v>
      </c>
      <c r="BF158" s="203">
        <f>IF(N158="snížená",J158,0)</f>
        <v>0</v>
      </c>
      <c r="BG158" s="203">
        <f>IF(N158="zákl. přenesená",J158,0)</f>
        <v>0</v>
      </c>
      <c r="BH158" s="203">
        <f>IF(N158="sníž. přenesená",J158,0)</f>
        <v>0</v>
      </c>
      <c r="BI158" s="203">
        <f>IF(N158="nulová",J158,0)</f>
        <v>0</v>
      </c>
      <c r="BJ158" s="18" t="s">
        <v>83</v>
      </c>
      <c r="BK158" s="203">
        <f>ROUND(I158*H158,2)</f>
        <v>0</v>
      </c>
      <c r="BL158" s="18" t="s">
        <v>130</v>
      </c>
      <c r="BM158" s="202" t="s">
        <v>256</v>
      </c>
    </row>
    <row r="159" spans="1:47" s="2" customFormat="1" ht="97.5">
      <c r="A159" s="36"/>
      <c r="B159" s="37"/>
      <c r="C159" s="38"/>
      <c r="D159" s="204" t="s">
        <v>132</v>
      </c>
      <c r="E159" s="38"/>
      <c r="F159" s="205" t="s">
        <v>257</v>
      </c>
      <c r="G159" s="38"/>
      <c r="H159" s="38"/>
      <c r="I159" s="110"/>
      <c r="J159" s="38"/>
      <c r="K159" s="38"/>
      <c r="L159" s="41"/>
      <c r="M159" s="206"/>
      <c r="N159" s="207"/>
      <c r="O159" s="66"/>
      <c r="P159" s="66"/>
      <c r="Q159" s="66"/>
      <c r="R159" s="66"/>
      <c r="S159" s="66"/>
      <c r="T159" s="67"/>
      <c r="U159" s="36"/>
      <c r="V159" s="36"/>
      <c r="W159" s="36"/>
      <c r="X159" s="36"/>
      <c r="Y159" s="36"/>
      <c r="Z159" s="36"/>
      <c r="AA159" s="36"/>
      <c r="AB159" s="36"/>
      <c r="AC159" s="36"/>
      <c r="AD159" s="36"/>
      <c r="AE159" s="36"/>
      <c r="AT159" s="18" t="s">
        <v>132</v>
      </c>
      <c r="AU159" s="18" t="s">
        <v>85</v>
      </c>
    </row>
    <row r="160" spans="1:65" s="2" customFormat="1" ht="33" customHeight="1">
      <c r="A160" s="36"/>
      <c r="B160" s="37"/>
      <c r="C160" s="191" t="s">
        <v>258</v>
      </c>
      <c r="D160" s="191" t="s">
        <v>125</v>
      </c>
      <c r="E160" s="192" t="s">
        <v>259</v>
      </c>
      <c r="F160" s="193" t="s">
        <v>260</v>
      </c>
      <c r="G160" s="194" t="s">
        <v>166</v>
      </c>
      <c r="H160" s="195">
        <v>163.535</v>
      </c>
      <c r="I160" s="196"/>
      <c r="J160" s="197">
        <f>ROUND(I160*H160,2)</f>
        <v>0</v>
      </c>
      <c r="K160" s="193" t="s">
        <v>129</v>
      </c>
      <c r="L160" s="41"/>
      <c r="M160" s="198" t="s">
        <v>21</v>
      </c>
      <c r="N160" s="199" t="s">
        <v>46</v>
      </c>
      <c r="O160" s="66"/>
      <c r="P160" s="200">
        <f>O160*H160</f>
        <v>0</v>
      </c>
      <c r="Q160" s="200">
        <v>0</v>
      </c>
      <c r="R160" s="200">
        <f>Q160*H160</f>
        <v>0</v>
      </c>
      <c r="S160" s="200">
        <v>0</v>
      </c>
      <c r="T160" s="201">
        <f>S160*H160</f>
        <v>0</v>
      </c>
      <c r="U160" s="36"/>
      <c r="V160" s="36"/>
      <c r="W160" s="36"/>
      <c r="X160" s="36"/>
      <c r="Y160" s="36"/>
      <c r="Z160" s="36"/>
      <c r="AA160" s="36"/>
      <c r="AB160" s="36"/>
      <c r="AC160" s="36"/>
      <c r="AD160" s="36"/>
      <c r="AE160" s="36"/>
      <c r="AR160" s="202" t="s">
        <v>130</v>
      </c>
      <c r="AT160" s="202" t="s">
        <v>125</v>
      </c>
      <c r="AU160" s="202" t="s">
        <v>85</v>
      </c>
      <c r="AY160" s="18" t="s">
        <v>123</v>
      </c>
      <c r="BE160" s="203">
        <f>IF(N160="základní",J160,0)</f>
        <v>0</v>
      </c>
      <c r="BF160" s="203">
        <f>IF(N160="snížená",J160,0)</f>
        <v>0</v>
      </c>
      <c r="BG160" s="203">
        <f>IF(N160="zákl. přenesená",J160,0)</f>
        <v>0</v>
      </c>
      <c r="BH160" s="203">
        <f>IF(N160="sníž. přenesená",J160,0)</f>
        <v>0</v>
      </c>
      <c r="BI160" s="203">
        <f>IF(N160="nulová",J160,0)</f>
        <v>0</v>
      </c>
      <c r="BJ160" s="18" t="s">
        <v>83</v>
      </c>
      <c r="BK160" s="203">
        <f>ROUND(I160*H160,2)</f>
        <v>0</v>
      </c>
      <c r="BL160" s="18" t="s">
        <v>130</v>
      </c>
      <c r="BM160" s="202" t="s">
        <v>261</v>
      </c>
    </row>
    <row r="161" spans="1:47" s="2" customFormat="1" ht="97.5">
      <c r="A161" s="36"/>
      <c r="B161" s="37"/>
      <c r="C161" s="38"/>
      <c r="D161" s="204" t="s">
        <v>132</v>
      </c>
      <c r="E161" s="38"/>
      <c r="F161" s="205" t="s">
        <v>262</v>
      </c>
      <c r="G161" s="38"/>
      <c r="H161" s="38"/>
      <c r="I161" s="110"/>
      <c r="J161" s="38"/>
      <c r="K161" s="38"/>
      <c r="L161" s="41"/>
      <c r="M161" s="206"/>
      <c r="N161" s="207"/>
      <c r="O161" s="66"/>
      <c r="P161" s="66"/>
      <c r="Q161" s="66"/>
      <c r="R161" s="66"/>
      <c r="S161" s="66"/>
      <c r="T161" s="67"/>
      <c r="U161" s="36"/>
      <c r="V161" s="36"/>
      <c r="W161" s="36"/>
      <c r="X161" s="36"/>
      <c r="Y161" s="36"/>
      <c r="Z161" s="36"/>
      <c r="AA161" s="36"/>
      <c r="AB161" s="36"/>
      <c r="AC161" s="36"/>
      <c r="AD161" s="36"/>
      <c r="AE161" s="36"/>
      <c r="AT161" s="18" t="s">
        <v>132</v>
      </c>
      <c r="AU161" s="18" t="s">
        <v>85</v>
      </c>
    </row>
    <row r="162" spans="1:65" s="2" customFormat="1" ht="33" customHeight="1">
      <c r="A162" s="36"/>
      <c r="B162" s="37"/>
      <c r="C162" s="191" t="s">
        <v>263</v>
      </c>
      <c r="D162" s="191" t="s">
        <v>125</v>
      </c>
      <c r="E162" s="192" t="s">
        <v>264</v>
      </c>
      <c r="F162" s="193" t="s">
        <v>265</v>
      </c>
      <c r="G162" s="194" t="s">
        <v>166</v>
      </c>
      <c r="H162" s="195">
        <v>1.152</v>
      </c>
      <c r="I162" s="196"/>
      <c r="J162" s="197">
        <f>ROUND(I162*H162,2)</f>
        <v>0</v>
      </c>
      <c r="K162" s="193" t="s">
        <v>129</v>
      </c>
      <c r="L162" s="41"/>
      <c r="M162" s="198" t="s">
        <v>21</v>
      </c>
      <c r="N162" s="199" t="s">
        <v>46</v>
      </c>
      <c r="O162" s="66"/>
      <c r="P162" s="200">
        <f>O162*H162</f>
        <v>0</v>
      </c>
      <c r="Q162" s="200">
        <v>0</v>
      </c>
      <c r="R162" s="200">
        <f>Q162*H162</f>
        <v>0</v>
      </c>
      <c r="S162" s="200">
        <v>0</v>
      </c>
      <c r="T162" s="201">
        <f>S162*H162</f>
        <v>0</v>
      </c>
      <c r="U162" s="36"/>
      <c r="V162" s="36"/>
      <c r="W162" s="36"/>
      <c r="X162" s="36"/>
      <c r="Y162" s="36"/>
      <c r="Z162" s="36"/>
      <c r="AA162" s="36"/>
      <c r="AB162" s="36"/>
      <c r="AC162" s="36"/>
      <c r="AD162" s="36"/>
      <c r="AE162" s="36"/>
      <c r="AR162" s="202" t="s">
        <v>130</v>
      </c>
      <c r="AT162" s="202" t="s">
        <v>125</v>
      </c>
      <c r="AU162" s="202" t="s">
        <v>85</v>
      </c>
      <c r="AY162" s="18" t="s">
        <v>123</v>
      </c>
      <c r="BE162" s="203">
        <f>IF(N162="základní",J162,0)</f>
        <v>0</v>
      </c>
      <c r="BF162" s="203">
        <f>IF(N162="snížená",J162,0)</f>
        <v>0</v>
      </c>
      <c r="BG162" s="203">
        <f>IF(N162="zákl. přenesená",J162,0)</f>
        <v>0</v>
      </c>
      <c r="BH162" s="203">
        <f>IF(N162="sníž. přenesená",J162,0)</f>
        <v>0</v>
      </c>
      <c r="BI162" s="203">
        <f>IF(N162="nulová",J162,0)</f>
        <v>0</v>
      </c>
      <c r="BJ162" s="18" t="s">
        <v>83</v>
      </c>
      <c r="BK162" s="203">
        <f>ROUND(I162*H162,2)</f>
        <v>0</v>
      </c>
      <c r="BL162" s="18" t="s">
        <v>130</v>
      </c>
      <c r="BM162" s="202" t="s">
        <v>266</v>
      </c>
    </row>
    <row r="163" spans="1:47" s="2" customFormat="1" ht="97.5">
      <c r="A163" s="36"/>
      <c r="B163" s="37"/>
      <c r="C163" s="38"/>
      <c r="D163" s="204" t="s">
        <v>132</v>
      </c>
      <c r="E163" s="38"/>
      <c r="F163" s="205" t="s">
        <v>262</v>
      </c>
      <c r="G163" s="38"/>
      <c r="H163" s="38"/>
      <c r="I163" s="110"/>
      <c r="J163" s="38"/>
      <c r="K163" s="38"/>
      <c r="L163" s="41"/>
      <c r="M163" s="206"/>
      <c r="N163" s="207"/>
      <c r="O163" s="66"/>
      <c r="P163" s="66"/>
      <c r="Q163" s="66"/>
      <c r="R163" s="66"/>
      <c r="S163" s="66"/>
      <c r="T163" s="67"/>
      <c r="U163" s="36"/>
      <c r="V163" s="36"/>
      <c r="W163" s="36"/>
      <c r="X163" s="36"/>
      <c r="Y163" s="36"/>
      <c r="Z163" s="36"/>
      <c r="AA163" s="36"/>
      <c r="AB163" s="36"/>
      <c r="AC163" s="36"/>
      <c r="AD163" s="36"/>
      <c r="AE163" s="36"/>
      <c r="AT163" s="18" t="s">
        <v>132</v>
      </c>
      <c r="AU163" s="18" t="s">
        <v>85</v>
      </c>
    </row>
    <row r="164" spans="1:65" s="2" customFormat="1" ht="33" customHeight="1">
      <c r="A164" s="36"/>
      <c r="B164" s="37"/>
      <c r="C164" s="191" t="s">
        <v>267</v>
      </c>
      <c r="D164" s="191" t="s">
        <v>125</v>
      </c>
      <c r="E164" s="192" t="s">
        <v>268</v>
      </c>
      <c r="F164" s="193" t="s">
        <v>269</v>
      </c>
      <c r="G164" s="194" t="s">
        <v>166</v>
      </c>
      <c r="H164" s="195">
        <v>1.487</v>
      </c>
      <c r="I164" s="196"/>
      <c r="J164" s="197">
        <f>ROUND(I164*H164,2)</f>
        <v>0</v>
      </c>
      <c r="K164" s="193" t="s">
        <v>129</v>
      </c>
      <c r="L164" s="41"/>
      <c r="M164" s="198" t="s">
        <v>21</v>
      </c>
      <c r="N164" s="199" t="s">
        <v>46</v>
      </c>
      <c r="O164" s="66"/>
      <c r="P164" s="200">
        <f>O164*H164</f>
        <v>0</v>
      </c>
      <c r="Q164" s="200">
        <v>0</v>
      </c>
      <c r="R164" s="200">
        <f>Q164*H164</f>
        <v>0</v>
      </c>
      <c r="S164" s="200">
        <v>0</v>
      </c>
      <c r="T164" s="201">
        <f>S164*H164</f>
        <v>0</v>
      </c>
      <c r="U164" s="36"/>
      <c r="V164" s="36"/>
      <c r="W164" s="36"/>
      <c r="X164" s="36"/>
      <c r="Y164" s="36"/>
      <c r="Z164" s="36"/>
      <c r="AA164" s="36"/>
      <c r="AB164" s="36"/>
      <c r="AC164" s="36"/>
      <c r="AD164" s="36"/>
      <c r="AE164" s="36"/>
      <c r="AR164" s="202" t="s">
        <v>130</v>
      </c>
      <c r="AT164" s="202" t="s">
        <v>125</v>
      </c>
      <c r="AU164" s="202" t="s">
        <v>85</v>
      </c>
      <c r="AY164" s="18" t="s">
        <v>123</v>
      </c>
      <c r="BE164" s="203">
        <f>IF(N164="základní",J164,0)</f>
        <v>0</v>
      </c>
      <c r="BF164" s="203">
        <f>IF(N164="snížená",J164,0)</f>
        <v>0</v>
      </c>
      <c r="BG164" s="203">
        <f>IF(N164="zákl. přenesená",J164,0)</f>
        <v>0</v>
      </c>
      <c r="BH164" s="203">
        <f>IF(N164="sníž. přenesená",J164,0)</f>
        <v>0</v>
      </c>
      <c r="BI164" s="203">
        <f>IF(N164="nulová",J164,0)</f>
        <v>0</v>
      </c>
      <c r="BJ164" s="18" t="s">
        <v>83</v>
      </c>
      <c r="BK164" s="203">
        <f>ROUND(I164*H164,2)</f>
        <v>0</v>
      </c>
      <c r="BL164" s="18" t="s">
        <v>130</v>
      </c>
      <c r="BM164" s="202" t="s">
        <v>270</v>
      </c>
    </row>
    <row r="165" spans="1:47" s="2" customFormat="1" ht="97.5">
      <c r="A165" s="36"/>
      <c r="B165" s="37"/>
      <c r="C165" s="38"/>
      <c r="D165" s="204" t="s">
        <v>132</v>
      </c>
      <c r="E165" s="38"/>
      <c r="F165" s="205" t="s">
        <v>262</v>
      </c>
      <c r="G165" s="38"/>
      <c r="H165" s="38"/>
      <c r="I165" s="110"/>
      <c r="J165" s="38"/>
      <c r="K165" s="38"/>
      <c r="L165" s="41"/>
      <c r="M165" s="206"/>
      <c r="N165" s="207"/>
      <c r="O165" s="66"/>
      <c r="P165" s="66"/>
      <c r="Q165" s="66"/>
      <c r="R165" s="66"/>
      <c r="S165" s="66"/>
      <c r="T165" s="67"/>
      <c r="U165" s="36"/>
      <c r="V165" s="36"/>
      <c r="W165" s="36"/>
      <c r="X165" s="36"/>
      <c r="Y165" s="36"/>
      <c r="Z165" s="36"/>
      <c r="AA165" s="36"/>
      <c r="AB165" s="36"/>
      <c r="AC165" s="36"/>
      <c r="AD165" s="36"/>
      <c r="AE165" s="36"/>
      <c r="AT165" s="18" t="s">
        <v>132</v>
      </c>
      <c r="AU165" s="18" t="s">
        <v>85</v>
      </c>
    </row>
    <row r="166" spans="2:63" s="12" customFormat="1" ht="22.9" customHeight="1">
      <c r="B166" s="175"/>
      <c r="C166" s="176"/>
      <c r="D166" s="177" t="s">
        <v>74</v>
      </c>
      <c r="E166" s="189" t="s">
        <v>271</v>
      </c>
      <c r="F166" s="189" t="s">
        <v>272</v>
      </c>
      <c r="G166" s="176"/>
      <c r="H166" s="176"/>
      <c r="I166" s="179"/>
      <c r="J166" s="190">
        <f>BK166</f>
        <v>0</v>
      </c>
      <c r="K166" s="176"/>
      <c r="L166" s="181"/>
      <c r="M166" s="182"/>
      <c r="N166" s="183"/>
      <c r="O166" s="183"/>
      <c r="P166" s="184">
        <f>SUM(P167:P168)</f>
        <v>0</v>
      </c>
      <c r="Q166" s="183"/>
      <c r="R166" s="184">
        <f>SUM(R167:R168)</f>
        <v>0</v>
      </c>
      <c r="S166" s="183"/>
      <c r="T166" s="185">
        <f>SUM(T167:T168)</f>
        <v>0</v>
      </c>
      <c r="AR166" s="186" t="s">
        <v>83</v>
      </c>
      <c r="AT166" s="187" t="s">
        <v>74</v>
      </c>
      <c r="AU166" s="187" t="s">
        <v>83</v>
      </c>
      <c r="AY166" s="186" t="s">
        <v>123</v>
      </c>
      <c r="BK166" s="188">
        <f>SUM(BK167:BK168)</f>
        <v>0</v>
      </c>
    </row>
    <row r="167" spans="1:65" s="2" customFormat="1" ht="44.25" customHeight="1">
      <c r="A167" s="36"/>
      <c r="B167" s="37"/>
      <c r="C167" s="191" t="s">
        <v>273</v>
      </c>
      <c r="D167" s="191" t="s">
        <v>125</v>
      </c>
      <c r="E167" s="192" t="s">
        <v>274</v>
      </c>
      <c r="F167" s="193" t="s">
        <v>275</v>
      </c>
      <c r="G167" s="194" t="s">
        <v>166</v>
      </c>
      <c r="H167" s="195">
        <v>899.911</v>
      </c>
      <c r="I167" s="196"/>
      <c r="J167" s="197">
        <f>ROUND(I167*H167,2)</f>
        <v>0</v>
      </c>
      <c r="K167" s="193" t="s">
        <v>129</v>
      </c>
      <c r="L167" s="41"/>
      <c r="M167" s="198" t="s">
        <v>21</v>
      </c>
      <c r="N167" s="199" t="s">
        <v>46</v>
      </c>
      <c r="O167" s="66"/>
      <c r="P167" s="200">
        <f>O167*H167</f>
        <v>0</v>
      </c>
      <c r="Q167" s="200">
        <v>0</v>
      </c>
      <c r="R167" s="200">
        <f>Q167*H167</f>
        <v>0</v>
      </c>
      <c r="S167" s="200">
        <v>0</v>
      </c>
      <c r="T167" s="201">
        <f>S167*H167</f>
        <v>0</v>
      </c>
      <c r="U167" s="36"/>
      <c r="V167" s="36"/>
      <c r="W167" s="36"/>
      <c r="X167" s="36"/>
      <c r="Y167" s="36"/>
      <c r="Z167" s="36"/>
      <c r="AA167" s="36"/>
      <c r="AB167" s="36"/>
      <c r="AC167" s="36"/>
      <c r="AD167" s="36"/>
      <c r="AE167" s="36"/>
      <c r="AR167" s="202" t="s">
        <v>130</v>
      </c>
      <c r="AT167" s="202" t="s">
        <v>125</v>
      </c>
      <c r="AU167" s="202" t="s">
        <v>85</v>
      </c>
      <c r="AY167" s="18" t="s">
        <v>123</v>
      </c>
      <c r="BE167" s="203">
        <f>IF(N167="základní",J167,0)</f>
        <v>0</v>
      </c>
      <c r="BF167" s="203">
        <f>IF(N167="snížená",J167,0)</f>
        <v>0</v>
      </c>
      <c r="BG167" s="203">
        <f>IF(N167="zákl. přenesená",J167,0)</f>
        <v>0</v>
      </c>
      <c r="BH167" s="203">
        <f>IF(N167="sníž. přenesená",J167,0)</f>
        <v>0</v>
      </c>
      <c r="BI167" s="203">
        <f>IF(N167="nulová",J167,0)</f>
        <v>0</v>
      </c>
      <c r="BJ167" s="18" t="s">
        <v>83</v>
      </c>
      <c r="BK167" s="203">
        <f>ROUND(I167*H167,2)</f>
        <v>0</v>
      </c>
      <c r="BL167" s="18" t="s">
        <v>130</v>
      </c>
      <c r="BM167" s="202" t="s">
        <v>276</v>
      </c>
    </row>
    <row r="168" spans="1:47" s="2" customFormat="1" ht="87.75">
      <c r="A168" s="36"/>
      <c r="B168" s="37"/>
      <c r="C168" s="38"/>
      <c r="D168" s="204" t="s">
        <v>132</v>
      </c>
      <c r="E168" s="38"/>
      <c r="F168" s="205" t="s">
        <v>277</v>
      </c>
      <c r="G168" s="38"/>
      <c r="H168" s="38"/>
      <c r="I168" s="110"/>
      <c r="J168" s="38"/>
      <c r="K168" s="38"/>
      <c r="L168" s="41"/>
      <c r="M168" s="206"/>
      <c r="N168" s="207"/>
      <c r="O168" s="66"/>
      <c r="P168" s="66"/>
      <c r="Q168" s="66"/>
      <c r="R168" s="66"/>
      <c r="S168" s="66"/>
      <c r="T168" s="67"/>
      <c r="U168" s="36"/>
      <c r="V168" s="36"/>
      <c r="W168" s="36"/>
      <c r="X168" s="36"/>
      <c r="Y168" s="36"/>
      <c r="Z168" s="36"/>
      <c r="AA168" s="36"/>
      <c r="AB168" s="36"/>
      <c r="AC168" s="36"/>
      <c r="AD168" s="36"/>
      <c r="AE168" s="36"/>
      <c r="AT168" s="18" t="s">
        <v>132</v>
      </c>
      <c r="AU168" s="18" t="s">
        <v>85</v>
      </c>
    </row>
    <row r="169" spans="2:63" s="12" customFormat="1" ht="25.9" customHeight="1">
      <c r="B169" s="175"/>
      <c r="C169" s="176"/>
      <c r="D169" s="177" t="s">
        <v>74</v>
      </c>
      <c r="E169" s="178" t="s">
        <v>278</v>
      </c>
      <c r="F169" s="178" t="s">
        <v>279</v>
      </c>
      <c r="G169" s="176"/>
      <c r="H169" s="176"/>
      <c r="I169" s="179"/>
      <c r="J169" s="180">
        <f>BK169</f>
        <v>0</v>
      </c>
      <c r="K169" s="176"/>
      <c r="L169" s="181"/>
      <c r="M169" s="182"/>
      <c r="N169" s="183"/>
      <c r="O169" s="183"/>
      <c r="P169" s="184">
        <f>P170+P186+P199+P216</f>
        <v>0</v>
      </c>
      <c r="Q169" s="183"/>
      <c r="R169" s="184">
        <f>R170+R186+R199+R216</f>
        <v>4.21182362</v>
      </c>
      <c r="S169" s="183"/>
      <c r="T169" s="185">
        <f>T170+T186+T199+T216</f>
        <v>2.6382216</v>
      </c>
      <c r="AR169" s="186" t="s">
        <v>85</v>
      </c>
      <c r="AT169" s="187" t="s">
        <v>74</v>
      </c>
      <c r="AU169" s="187" t="s">
        <v>75</v>
      </c>
      <c r="AY169" s="186" t="s">
        <v>123</v>
      </c>
      <c r="BK169" s="188">
        <f>BK170+BK186+BK199+BK216</f>
        <v>0</v>
      </c>
    </row>
    <row r="170" spans="2:63" s="12" customFormat="1" ht="22.9" customHeight="1">
      <c r="B170" s="175"/>
      <c r="C170" s="176"/>
      <c r="D170" s="177" t="s">
        <v>74</v>
      </c>
      <c r="E170" s="189" t="s">
        <v>280</v>
      </c>
      <c r="F170" s="189" t="s">
        <v>281</v>
      </c>
      <c r="G170" s="176"/>
      <c r="H170" s="176"/>
      <c r="I170" s="179"/>
      <c r="J170" s="190">
        <f>BK170</f>
        <v>0</v>
      </c>
      <c r="K170" s="176"/>
      <c r="L170" s="181"/>
      <c r="M170" s="182"/>
      <c r="N170" s="183"/>
      <c r="O170" s="183"/>
      <c r="P170" s="184">
        <f>SUM(P171:P185)</f>
        <v>0</v>
      </c>
      <c r="Q170" s="183"/>
      <c r="R170" s="184">
        <f>SUM(R171:R185)</f>
        <v>0.688089</v>
      </c>
      <c r="S170" s="183"/>
      <c r="T170" s="185">
        <f>SUM(T171:T185)</f>
        <v>1.48668</v>
      </c>
      <c r="AR170" s="186" t="s">
        <v>85</v>
      </c>
      <c r="AT170" s="187" t="s">
        <v>74</v>
      </c>
      <c r="AU170" s="187" t="s">
        <v>83</v>
      </c>
      <c r="AY170" s="186" t="s">
        <v>123</v>
      </c>
      <c r="BK170" s="188">
        <f>SUM(BK171:BK185)</f>
        <v>0</v>
      </c>
    </row>
    <row r="171" spans="1:65" s="2" customFormat="1" ht="21.75" customHeight="1">
      <c r="A171" s="36"/>
      <c r="B171" s="37"/>
      <c r="C171" s="191" t="s">
        <v>282</v>
      </c>
      <c r="D171" s="191" t="s">
        <v>125</v>
      </c>
      <c r="E171" s="192" t="s">
        <v>283</v>
      </c>
      <c r="F171" s="193" t="s">
        <v>284</v>
      </c>
      <c r="G171" s="194" t="s">
        <v>201</v>
      </c>
      <c r="H171" s="195">
        <v>371.67</v>
      </c>
      <c r="I171" s="196"/>
      <c r="J171" s="197">
        <f>ROUND(I171*H171,2)</f>
        <v>0</v>
      </c>
      <c r="K171" s="193" t="s">
        <v>129</v>
      </c>
      <c r="L171" s="41"/>
      <c r="M171" s="198" t="s">
        <v>21</v>
      </c>
      <c r="N171" s="199" t="s">
        <v>46</v>
      </c>
      <c r="O171" s="66"/>
      <c r="P171" s="200">
        <f>O171*H171</f>
        <v>0</v>
      </c>
      <c r="Q171" s="200">
        <v>0</v>
      </c>
      <c r="R171" s="200">
        <f>Q171*H171</f>
        <v>0</v>
      </c>
      <c r="S171" s="200">
        <v>0</v>
      </c>
      <c r="T171" s="201">
        <f>S171*H171</f>
        <v>0</v>
      </c>
      <c r="U171" s="36"/>
      <c r="V171" s="36"/>
      <c r="W171" s="36"/>
      <c r="X171" s="36"/>
      <c r="Y171" s="36"/>
      <c r="Z171" s="36"/>
      <c r="AA171" s="36"/>
      <c r="AB171" s="36"/>
      <c r="AC171" s="36"/>
      <c r="AD171" s="36"/>
      <c r="AE171" s="36"/>
      <c r="AR171" s="202" t="s">
        <v>130</v>
      </c>
      <c r="AT171" s="202" t="s">
        <v>125</v>
      </c>
      <c r="AU171" s="202" t="s">
        <v>85</v>
      </c>
      <c r="AY171" s="18" t="s">
        <v>123</v>
      </c>
      <c r="BE171" s="203">
        <f>IF(N171="základní",J171,0)</f>
        <v>0</v>
      </c>
      <c r="BF171" s="203">
        <f>IF(N171="snížená",J171,0)</f>
        <v>0</v>
      </c>
      <c r="BG171" s="203">
        <f>IF(N171="zákl. přenesená",J171,0)</f>
        <v>0</v>
      </c>
      <c r="BH171" s="203">
        <f>IF(N171="sníž. přenesená",J171,0)</f>
        <v>0</v>
      </c>
      <c r="BI171" s="203">
        <f>IF(N171="nulová",J171,0)</f>
        <v>0</v>
      </c>
      <c r="BJ171" s="18" t="s">
        <v>83</v>
      </c>
      <c r="BK171" s="203">
        <f>ROUND(I171*H171,2)</f>
        <v>0</v>
      </c>
      <c r="BL171" s="18" t="s">
        <v>130</v>
      </c>
      <c r="BM171" s="202" t="s">
        <v>285</v>
      </c>
    </row>
    <row r="172" spans="1:47" s="2" customFormat="1" ht="39">
      <c r="A172" s="36"/>
      <c r="B172" s="37"/>
      <c r="C172" s="38"/>
      <c r="D172" s="204" t="s">
        <v>132</v>
      </c>
      <c r="E172" s="38"/>
      <c r="F172" s="205" t="s">
        <v>286</v>
      </c>
      <c r="G172" s="38"/>
      <c r="H172" s="38"/>
      <c r="I172" s="110"/>
      <c r="J172" s="38"/>
      <c r="K172" s="38"/>
      <c r="L172" s="41"/>
      <c r="M172" s="206"/>
      <c r="N172" s="207"/>
      <c r="O172" s="66"/>
      <c r="P172" s="66"/>
      <c r="Q172" s="66"/>
      <c r="R172" s="66"/>
      <c r="S172" s="66"/>
      <c r="T172" s="67"/>
      <c r="U172" s="36"/>
      <c r="V172" s="36"/>
      <c r="W172" s="36"/>
      <c r="X172" s="36"/>
      <c r="Y172" s="36"/>
      <c r="Z172" s="36"/>
      <c r="AA172" s="36"/>
      <c r="AB172" s="36"/>
      <c r="AC172" s="36"/>
      <c r="AD172" s="36"/>
      <c r="AE172" s="36"/>
      <c r="AT172" s="18" t="s">
        <v>132</v>
      </c>
      <c r="AU172" s="18" t="s">
        <v>85</v>
      </c>
    </row>
    <row r="173" spans="2:51" s="14" customFormat="1" ht="11.25">
      <c r="B173" s="219"/>
      <c r="C173" s="220"/>
      <c r="D173" s="204" t="s">
        <v>134</v>
      </c>
      <c r="E173" s="221" t="s">
        <v>21</v>
      </c>
      <c r="F173" s="222" t="s">
        <v>287</v>
      </c>
      <c r="G173" s="220"/>
      <c r="H173" s="221" t="s">
        <v>21</v>
      </c>
      <c r="I173" s="223"/>
      <c r="J173" s="220"/>
      <c r="K173" s="220"/>
      <c r="L173" s="224"/>
      <c r="M173" s="225"/>
      <c r="N173" s="226"/>
      <c r="O173" s="226"/>
      <c r="P173" s="226"/>
      <c r="Q173" s="226"/>
      <c r="R173" s="226"/>
      <c r="S173" s="226"/>
      <c r="T173" s="227"/>
      <c r="AT173" s="228" t="s">
        <v>134</v>
      </c>
      <c r="AU173" s="228" t="s">
        <v>85</v>
      </c>
      <c r="AV173" s="14" t="s">
        <v>83</v>
      </c>
      <c r="AW173" s="14" t="s">
        <v>36</v>
      </c>
      <c r="AX173" s="14" t="s">
        <v>75</v>
      </c>
      <c r="AY173" s="228" t="s">
        <v>123</v>
      </c>
    </row>
    <row r="174" spans="2:51" s="13" customFormat="1" ht="11.25">
      <c r="B174" s="208"/>
      <c r="C174" s="209"/>
      <c r="D174" s="204" t="s">
        <v>134</v>
      </c>
      <c r="E174" s="210" t="s">
        <v>21</v>
      </c>
      <c r="F174" s="211" t="s">
        <v>204</v>
      </c>
      <c r="G174" s="209"/>
      <c r="H174" s="212">
        <v>371.67</v>
      </c>
      <c r="I174" s="213"/>
      <c r="J174" s="209"/>
      <c r="K174" s="209"/>
      <c r="L174" s="214"/>
      <c r="M174" s="215"/>
      <c r="N174" s="216"/>
      <c r="O174" s="216"/>
      <c r="P174" s="216"/>
      <c r="Q174" s="216"/>
      <c r="R174" s="216"/>
      <c r="S174" s="216"/>
      <c r="T174" s="217"/>
      <c r="AT174" s="218" t="s">
        <v>134</v>
      </c>
      <c r="AU174" s="218" t="s">
        <v>85</v>
      </c>
      <c r="AV174" s="13" t="s">
        <v>85</v>
      </c>
      <c r="AW174" s="13" t="s">
        <v>36</v>
      </c>
      <c r="AX174" s="13" t="s">
        <v>75</v>
      </c>
      <c r="AY174" s="218" t="s">
        <v>123</v>
      </c>
    </row>
    <row r="175" spans="2:51" s="15" customFormat="1" ht="11.25">
      <c r="B175" s="229"/>
      <c r="C175" s="230"/>
      <c r="D175" s="204" t="s">
        <v>134</v>
      </c>
      <c r="E175" s="231" t="s">
        <v>21</v>
      </c>
      <c r="F175" s="232" t="s">
        <v>185</v>
      </c>
      <c r="G175" s="230"/>
      <c r="H175" s="233">
        <v>371.67</v>
      </c>
      <c r="I175" s="234"/>
      <c r="J175" s="230"/>
      <c r="K175" s="230"/>
      <c r="L175" s="235"/>
      <c r="M175" s="236"/>
      <c r="N175" s="237"/>
      <c r="O175" s="237"/>
      <c r="P175" s="237"/>
      <c r="Q175" s="237"/>
      <c r="R175" s="237"/>
      <c r="S175" s="237"/>
      <c r="T175" s="238"/>
      <c r="AT175" s="239" t="s">
        <v>134</v>
      </c>
      <c r="AU175" s="239" t="s">
        <v>85</v>
      </c>
      <c r="AV175" s="15" t="s">
        <v>130</v>
      </c>
      <c r="AW175" s="15" t="s">
        <v>36</v>
      </c>
      <c r="AX175" s="15" t="s">
        <v>83</v>
      </c>
      <c r="AY175" s="239" t="s">
        <v>123</v>
      </c>
    </row>
    <row r="176" spans="1:65" s="2" customFormat="1" ht="16.5" customHeight="1">
      <c r="A176" s="36"/>
      <c r="B176" s="37"/>
      <c r="C176" s="240" t="s">
        <v>288</v>
      </c>
      <c r="D176" s="240" t="s">
        <v>289</v>
      </c>
      <c r="E176" s="241" t="s">
        <v>290</v>
      </c>
      <c r="F176" s="242" t="s">
        <v>291</v>
      </c>
      <c r="G176" s="243" t="s">
        <v>166</v>
      </c>
      <c r="H176" s="244">
        <v>0.112</v>
      </c>
      <c r="I176" s="245"/>
      <c r="J176" s="246">
        <f>ROUND(I176*H176,2)</f>
        <v>0</v>
      </c>
      <c r="K176" s="242" t="s">
        <v>129</v>
      </c>
      <c r="L176" s="247"/>
      <c r="M176" s="248" t="s">
        <v>21</v>
      </c>
      <c r="N176" s="249" t="s">
        <v>46</v>
      </c>
      <c r="O176" s="66"/>
      <c r="P176" s="200">
        <f>O176*H176</f>
        <v>0</v>
      </c>
      <c r="Q176" s="200">
        <v>1</v>
      </c>
      <c r="R176" s="200">
        <f>Q176*H176</f>
        <v>0.112</v>
      </c>
      <c r="S176" s="200">
        <v>0</v>
      </c>
      <c r="T176" s="201">
        <f>S176*H176</f>
        <v>0</v>
      </c>
      <c r="U176" s="36"/>
      <c r="V176" s="36"/>
      <c r="W176" s="36"/>
      <c r="X176" s="36"/>
      <c r="Y176" s="36"/>
      <c r="Z176" s="36"/>
      <c r="AA176" s="36"/>
      <c r="AB176" s="36"/>
      <c r="AC176" s="36"/>
      <c r="AD176" s="36"/>
      <c r="AE176" s="36"/>
      <c r="AR176" s="202" t="s">
        <v>163</v>
      </c>
      <c r="AT176" s="202" t="s">
        <v>289</v>
      </c>
      <c r="AU176" s="202" t="s">
        <v>85</v>
      </c>
      <c r="AY176" s="18" t="s">
        <v>123</v>
      </c>
      <c r="BE176" s="203">
        <f>IF(N176="základní",J176,0)</f>
        <v>0</v>
      </c>
      <c r="BF176" s="203">
        <f>IF(N176="snížená",J176,0)</f>
        <v>0</v>
      </c>
      <c r="BG176" s="203">
        <f>IF(N176="zákl. přenesená",J176,0)</f>
        <v>0</v>
      </c>
      <c r="BH176" s="203">
        <f>IF(N176="sníž. přenesená",J176,0)</f>
        <v>0</v>
      </c>
      <c r="BI176" s="203">
        <f>IF(N176="nulová",J176,0)</f>
        <v>0</v>
      </c>
      <c r="BJ176" s="18" t="s">
        <v>83</v>
      </c>
      <c r="BK176" s="203">
        <f>ROUND(I176*H176,2)</f>
        <v>0</v>
      </c>
      <c r="BL176" s="18" t="s">
        <v>130</v>
      </c>
      <c r="BM176" s="202" t="s">
        <v>292</v>
      </c>
    </row>
    <row r="177" spans="2:51" s="13" customFormat="1" ht="11.25">
      <c r="B177" s="208"/>
      <c r="C177" s="209"/>
      <c r="D177" s="204" t="s">
        <v>134</v>
      </c>
      <c r="E177" s="209"/>
      <c r="F177" s="211" t="s">
        <v>293</v>
      </c>
      <c r="G177" s="209"/>
      <c r="H177" s="212">
        <v>0.112</v>
      </c>
      <c r="I177" s="213"/>
      <c r="J177" s="209"/>
      <c r="K177" s="209"/>
      <c r="L177" s="214"/>
      <c r="M177" s="215"/>
      <c r="N177" s="216"/>
      <c r="O177" s="216"/>
      <c r="P177" s="216"/>
      <c r="Q177" s="216"/>
      <c r="R177" s="216"/>
      <c r="S177" s="216"/>
      <c r="T177" s="217"/>
      <c r="AT177" s="218" t="s">
        <v>134</v>
      </c>
      <c r="AU177" s="218" t="s">
        <v>85</v>
      </c>
      <c r="AV177" s="13" t="s">
        <v>85</v>
      </c>
      <c r="AW177" s="13" t="s">
        <v>4</v>
      </c>
      <c r="AX177" s="13" t="s">
        <v>83</v>
      </c>
      <c r="AY177" s="218" t="s">
        <v>123</v>
      </c>
    </row>
    <row r="178" spans="1:65" s="2" customFormat="1" ht="21.75" customHeight="1">
      <c r="A178" s="36"/>
      <c r="B178" s="37"/>
      <c r="C178" s="191" t="s">
        <v>294</v>
      </c>
      <c r="D178" s="191" t="s">
        <v>125</v>
      </c>
      <c r="E178" s="192" t="s">
        <v>295</v>
      </c>
      <c r="F178" s="193" t="s">
        <v>296</v>
      </c>
      <c r="G178" s="194" t="s">
        <v>201</v>
      </c>
      <c r="H178" s="195">
        <v>371.67</v>
      </c>
      <c r="I178" s="196"/>
      <c r="J178" s="197">
        <f>ROUND(I178*H178,2)</f>
        <v>0</v>
      </c>
      <c r="K178" s="193" t="s">
        <v>129</v>
      </c>
      <c r="L178" s="41"/>
      <c r="M178" s="198" t="s">
        <v>21</v>
      </c>
      <c r="N178" s="199" t="s">
        <v>46</v>
      </c>
      <c r="O178" s="66"/>
      <c r="P178" s="200">
        <f>O178*H178</f>
        <v>0</v>
      </c>
      <c r="Q178" s="200">
        <v>0</v>
      </c>
      <c r="R178" s="200">
        <f>Q178*H178</f>
        <v>0</v>
      </c>
      <c r="S178" s="200">
        <v>0.004</v>
      </c>
      <c r="T178" s="201">
        <f>S178*H178</f>
        <v>1.48668</v>
      </c>
      <c r="U178" s="36"/>
      <c r="V178" s="36"/>
      <c r="W178" s="36"/>
      <c r="X178" s="36"/>
      <c r="Y178" s="36"/>
      <c r="Z178" s="36"/>
      <c r="AA178" s="36"/>
      <c r="AB178" s="36"/>
      <c r="AC178" s="36"/>
      <c r="AD178" s="36"/>
      <c r="AE178" s="36"/>
      <c r="AR178" s="202" t="s">
        <v>215</v>
      </c>
      <c r="AT178" s="202" t="s">
        <v>125</v>
      </c>
      <c r="AU178" s="202" t="s">
        <v>85</v>
      </c>
      <c r="AY178" s="18" t="s">
        <v>123</v>
      </c>
      <c r="BE178" s="203">
        <f>IF(N178="základní",J178,0)</f>
        <v>0</v>
      </c>
      <c r="BF178" s="203">
        <f>IF(N178="snížená",J178,0)</f>
        <v>0</v>
      </c>
      <c r="BG178" s="203">
        <f>IF(N178="zákl. přenesená",J178,0)</f>
        <v>0</v>
      </c>
      <c r="BH178" s="203">
        <f>IF(N178="sníž. přenesená",J178,0)</f>
        <v>0</v>
      </c>
      <c r="BI178" s="203">
        <f>IF(N178="nulová",J178,0)</f>
        <v>0</v>
      </c>
      <c r="BJ178" s="18" t="s">
        <v>83</v>
      </c>
      <c r="BK178" s="203">
        <f>ROUND(I178*H178,2)</f>
        <v>0</v>
      </c>
      <c r="BL178" s="18" t="s">
        <v>215</v>
      </c>
      <c r="BM178" s="202" t="s">
        <v>297</v>
      </c>
    </row>
    <row r="179" spans="1:47" s="2" customFormat="1" ht="39">
      <c r="A179" s="36"/>
      <c r="B179" s="37"/>
      <c r="C179" s="38"/>
      <c r="D179" s="204" t="s">
        <v>132</v>
      </c>
      <c r="E179" s="38"/>
      <c r="F179" s="205" t="s">
        <v>298</v>
      </c>
      <c r="G179" s="38"/>
      <c r="H179" s="38"/>
      <c r="I179" s="110"/>
      <c r="J179" s="38"/>
      <c r="K179" s="38"/>
      <c r="L179" s="41"/>
      <c r="M179" s="206"/>
      <c r="N179" s="207"/>
      <c r="O179" s="66"/>
      <c r="P179" s="66"/>
      <c r="Q179" s="66"/>
      <c r="R179" s="66"/>
      <c r="S179" s="66"/>
      <c r="T179" s="67"/>
      <c r="U179" s="36"/>
      <c r="V179" s="36"/>
      <c r="W179" s="36"/>
      <c r="X179" s="36"/>
      <c r="Y179" s="36"/>
      <c r="Z179" s="36"/>
      <c r="AA179" s="36"/>
      <c r="AB179" s="36"/>
      <c r="AC179" s="36"/>
      <c r="AD179" s="36"/>
      <c r="AE179" s="36"/>
      <c r="AT179" s="18" t="s">
        <v>132</v>
      </c>
      <c r="AU179" s="18" t="s">
        <v>85</v>
      </c>
    </row>
    <row r="180" spans="1:65" s="2" customFormat="1" ht="21.75" customHeight="1">
      <c r="A180" s="36"/>
      <c r="B180" s="37"/>
      <c r="C180" s="191" t="s">
        <v>299</v>
      </c>
      <c r="D180" s="191" t="s">
        <v>125</v>
      </c>
      <c r="E180" s="192" t="s">
        <v>300</v>
      </c>
      <c r="F180" s="193" t="s">
        <v>301</v>
      </c>
      <c r="G180" s="194" t="s">
        <v>201</v>
      </c>
      <c r="H180" s="195">
        <v>371.67</v>
      </c>
      <c r="I180" s="196"/>
      <c r="J180" s="197">
        <f>ROUND(I180*H180,2)</f>
        <v>0</v>
      </c>
      <c r="K180" s="193" t="s">
        <v>129</v>
      </c>
      <c r="L180" s="41"/>
      <c r="M180" s="198" t="s">
        <v>21</v>
      </c>
      <c r="N180" s="199" t="s">
        <v>46</v>
      </c>
      <c r="O180" s="66"/>
      <c r="P180" s="200">
        <f>O180*H180</f>
        <v>0</v>
      </c>
      <c r="Q180" s="200">
        <v>0.0004</v>
      </c>
      <c r="R180" s="200">
        <f>Q180*H180</f>
        <v>0.14866800000000002</v>
      </c>
      <c r="S180" s="200">
        <v>0</v>
      </c>
      <c r="T180" s="201">
        <f>S180*H180</f>
        <v>0</v>
      </c>
      <c r="U180" s="36"/>
      <c r="V180" s="36"/>
      <c r="W180" s="36"/>
      <c r="X180" s="36"/>
      <c r="Y180" s="36"/>
      <c r="Z180" s="36"/>
      <c r="AA180" s="36"/>
      <c r="AB180" s="36"/>
      <c r="AC180" s="36"/>
      <c r="AD180" s="36"/>
      <c r="AE180" s="36"/>
      <c r="AR180" s="202" t="s">
        <v>215</v>
      </c>
      <c r="AT180" s="202" t="s">
        <v>125</v>
      </c>
      <c r="AU180" s="202" t="s">
        <v>85</v>
      </c>
      <c r="AY180" s="18" t="s">
        <v>123</v>
      </c>
      <c r="BE180" s="203">
        <f>IF(N180="základní",J180,0)</f>
        <v>0</v>
      </c>
      <c r="BF180" s="203">
        <f>IF(N180="snížená",J180,0)</f>
        <v>0</v>
      </c>
      <c r="BG180" s="203">
        <f>IF(N180="zákl. přenesená",J180,0)</f>
        <v>0</v>
      </c>
      <c r="BH180" s="203">
        <f>IF(N180="sníž. přenesená",J180,0)</f>
        <v>0</v>
      </c>
      <c r="BI180" s="203">
        <f>IF(N180="nulová",J180,0)</f>
        <v>0</v>
      </c>
      <c r="BJ180" s="18" t="s">
        <v>83</v>
      </c>
      <c r="BK180" s="203">
        <f>ROUND(I180*H180,2)</f>
        <v>0</v>
      </c>
      <c r="BL180" s="18" t="s">
        <v>215</v>
      </c>
      <c r="BM180" s="202" t="s">
        <v>302</v>
      </c>
    </row>
    <row r="181" spans="1:47" s="2" customFormat="1" ht="39">
      <c r="A181" s="36"/>
      <c r="B181" s="37"/>
      <c r="C181" s="38"/>
      <c r="D181" s="204" t="s">
        <v>132</v>
      </c>
      <c r="E181" s="38"/>
      <c r="F181" s="205" t="s">
        <v>303</v>
      </c>
      <c r="G181" s="38"/>
      <c r="H181" s="38"/>
      <c r="I181" s="110"/>
      <c r="J181" s="38"/>
      <c r="K181" s="38"/>
      <c r="L181" s="41"/>
      <c r="M181" s="206"/>
      <c r="N181" s="207"/>
      <c r="O181" s="66"/>
      <c r="P181" s="66"/>
      <c r="Q181" s="66"/>
      <c r="R181" s="66"/>
      <c r="S181" s="66"/>
      <c r="T181" s="67"/>
      <c r="U181" s="36"/>
      <c r="V181" s="36"/>
      <c r="W181" s="36"/>
      <c r="X181" s="36"/>
      <c r="Y181" s="36"/>
      <c r="Z181" s="36"/>
      <c r="AA181" s="36"/>
      <c r="AB181" s="36"/>
      <c r="AC181" s="36"/>
      <c r="AD181" s="36"/>
      <c r="AE181" s="36"/>
      <c r="AT181" s="18" t="s">
        <v>132</v>
      </c>
      <c r="AU181" s="18" t="s">
        <v>85</v>
      </c>
    </row>
    <row r="182" spans="1:65" s="2" customFormat="1" ht="44.25" customHeight="1">
      <c r="A182" s="36"/>
      <c r="B182" s="37"/>
      <c r="C182" s="240" t="s">
        <v>304</v>
      </c>
      <c r="D182" s="240" t="s">
        <v>289</v>
      </c>
      <c r="E182" s="241" t="s">
        <v>305</v>
      </c>
      <c r="F182" s="242" t="s">
        <v>306</v>
      </c>
      <c r="G182" s="243" t="s">
        <v>201</v>
      </c>
      <c r="H182" s="244">
        <v>427.421</v>
      </c>
      <c r="I182" s="245"/>
      <c r="J182" s="246">
        <f>ROUND(I182*H182,2)</f>
        <v>0</v>
      </c>
      <c r="K182" s="242" t="s">
        <v>129</v>
      </c>
      <c r="L182" s="247"/>
      <c r="M182" s="248" t="s">
        <v>21</v>
      </c>
      <c r="N182" s="249" t="s">
        <v>46</v>
      </c>
      <c r="O182" s="66"/>
      <c r="P182" s="200">
        <f>O182*H182</f>
        <v>0</v>
      </c>
      <c r="Q182" s="200">
        <v>0.001</v>
      </c>
      <c r="R182" s="200">
        <f>Q182*H182</f>
        <v>0.427421</v>
      </c>
      <c r="S182" s="200">
        <v>0</v>
      </c>
      <c r="T182" s="201">
        <f>S182*H182</f>
        <v>0</v>
      </c>
      <c r="U182" s="36"/>
      <c r="V182" s="36"/>
      <c r="W182" s="36"/>
      <c r="X182" s="36"/>
      <c r="Y182" s="36"/>
      <c r="Z182" s="36"/>
      <c r="AA182" s="36"/>
      <c r="AB182" s="36"/>
      <c r="AC182" s="36"/>
      <c r="AD182" s="36"/>
      <c r="AE182" s="36"/>
      <c r="AR182" s="202" t="s">
        <v>304</v>
      </c>
      <c r="AT182" s="202" t="s">
        <v>289</v>
      </c>
      <c r="AU182" s="202" t="s">
        <v>85</v>
      </c>
      <c r="AY182" s="18" t="s">
        <v>123</v>
      </c>
      <c r="BE182" s="203">
        <f>IF(N182="základní",J182,0)</f>
        <v>0</v>
      </c>
      <c r="BF182" s="203">
        <f>IF(N182="snížená",J182,0)</f>
        <v>0</v>
      </c>
      <c r="BG182" s="203">
        <f>IF(N182="zákl. přenesená",J182,0)</f>
        <v>0</v>
      </c>
      <c r="BH182" s="203">
        <f>IF(N182="sníž. přenesená",J182,0)</f>
        <v>0</v>
      </c>
      <c r="BI182" s="203">
        <f>IF(N182="nulová",J182,0)</f>
        <v>0</v>
      </c>
      <c r="BJ182" s="18" t="s">
        <v>83</v>
      </c>
      <c r="BK182" s="203">
        <f>ROUND(I182*H182,2)</f>
        <v>0</v>
      </c>
      <c r="BL182" s="18" t="s">
        <v>215</v>
      </c>
      <c r="BM182" s="202" t="s">
        <v>307</v>
      </c>
    </row>
    <row r="183" spans="2:51" s="13" customFormat="1" ht="11.25">
      <c r="B183" s="208"/>
      <c r="C183" s="209"/>
      <c r="D183" s="204" t="s">
        <v>134</v>
      </c>
      <c r="E183" s="209"/>
      <c r="F183" s="211" t="s">
        <v>308</v>
      </c>
      <c r="G183" s="209"/>
      <c r="H183" s="212">
        <v>427.421</v>
      </c>
      <c r="I183" s="213"/>
      <c r="J183" s="209"/>
      <c r="K183" s="209"/>
      <c r="L183" s="214"/>
      <c r="M183" s="215"/>
      <c r="N183" s="216"/>
      <c r="O183" s="216"/>
      <c r="P183" s="216"/>
      <c r="Q183" s="216"/>
      <c r="R183" s="216"/>
      <c r="S183" s="216"/>
      <c r="T183" s="217"/>
      <c r="AT183" s="218" t="s">
        <v>134</v>
      </c>
      <c r="AU183" s="218" t="s">
        <v>85</v>
      </c>
      <c r="AV183" s="13" t="s">
        <v>85</v>
      </c>
      <c r="AW183" s="13" t="s">
        <v>4</v>
      </c>
      <c r="AX183" s="13" t="s">
        <v>83</v>
      </c>
      <c r="AY183" s="218" t="s">
        <v>123</v>
      </c>
    </row>
    <row r="184" spans="1:65" s="2" customFormat="1" ht="44.25" customHeight="1">
      <c r="A184" s="36"/>
      <c r="B184" s="37"/>
      <c r="C184" s="191" t="s">
        <v>309</v>
      </c>
      <c r="D184" s="191" t="s">
        <v>125</v>
      </c>
      <c r="E184" s="192" t="s">
        <v>310</v>
      </c>
      <c r="F184" s="193" t="s">
        <v>311</v>
      </c>
      <c r="G184" s="194" t="s">
        <v>166</v>
      </c>
      <c r="H184" s="195">
        <v>0.576</v>
      </c>
      <c r="I184" s="196"/>
      <c r="J184" s="197">
        <f>ROUND(I184*H184,2)</f>
        <v>0</v>
      </c>
      <c r="K184" s="193" t="s">
        <v>129</v>
      </c>
      <c r="L184" s="41"/>
      <c r="M184" s="198" t="s">
        <v>21</v>
      </c>
      <c r="N184" s="199" t="s">
        <v>46</v>
      </c>
      <c r="O184" s="66"/>
      <c r="P184" s="200">
        <f>O184*H184</f>
        <v>0</v>
      </c>
      <c r="Q184" s="200">
        <v>0</v>
      </c>
      <c r="R184" s="200">
        <f>Q184*H184</f>
        <v>0</v>
      </c>
      <c r="S184" s="200">
        <v>0</v>
      </c>
      <c r="T184" s="201">
        <f>S184*H184</f>
        <v>0</v>
      </c>
      <c r="U184" s="36"/>
      <c r="V184" s="36"/>
      <c r="W184" s="36"/>
      <c r="X184" s="36"/>
      <c r="Y184" s="36"/>
      <c r="Z184" s="36"/>
      <c r="AA184" s="36"/>
      <c r="AB184" s="36"/>
      <c r="AC184" s="36"/>
      <c r="AD184" s="36"/>
      <c r="AE184" s="36"/>
      <c r="AR184" s="202" t="s">
        <v>215</v>
      </c>
      <c r="AT184" s="202" t="s">
        <v>125</v>
      </c>
      <c r="AU184" s="202" t="s">
        <v>85</v>
      </c>
      <c r="AY184" s="18" t="s">
        <v>123</v>
      </c>
      <c r="BE184" s="203">
        <f>IF(N184="základní",J184,0)</f>
        <v>0</v>
      </c>
      <c r="BF184" s="203">
        <f>IF(N184="snížená",J184,0)</f>
        <v>0</v>
      </c>
      <c r="BG184" s="203">
        <f>IF(N184="zákl. přenesená",J184,0)</f>
        <v>0</v>
      </c>
      <c r="BH184" s="203">
        <f>IF(N184="sníž. přenesená",J184,0)</f>
        <v>0</v>
      </c>
      <c r="BI184" s="203">
        <f>IF(N184="nulová",J184,0)</f>
        <v>0</v>
      </c>
      <c r="BJ184" s="18" t="s">
        <v>83</v>
      </c>
      <c r="BK184" s="203">
        <f>ROUND(I184*H184,2)</f>
        <v>0</v>
      </c>
      <c r="BL184" s="18" t="s">
        <v>215</v>
      </c>
      <c r="BM184" s="202" t="s">
        <v>312</v>
      </c>
    </row>
    <row r="185" spans="1:47" s="2" customFormat="1" ht="126.75">
      <c r="A185" s="36"/>
      <c r="B185" s="37"/>
      <c r="C185" s="38"/>
      <c r="D185" s="204" t="s">
        <v>132</v>
      </c>
      <c r="E185" s="38"/>
      <c r="F185" s="205" t="s">
        <v>313</v>
      </c>
      <c r="G185" s="38"/>
      <c r="H185" s="38"/>
      <c r="I185" s="110"/>
      <c r="J185" s="38"/>
      <c r="K185" s="38"/>
      <c r="L185" s="41"/>
      <c r="M185" s="206"/>
      <c r="N185" s="207"/>
      <c r="O185" s="66"/>
      <c r="P185" s="66"/>
      <c r="Q185" s="66"/>
      <c r="R185" s="66"/>
      <c r="S185" s="66"/>
      <c r="T185" s="67"/>
      <c r="U185" s="36"/>
      <c r="V185" s="36"/>
      <c r="W185" s="36"/>
      <c r="X185" s="36"/>
      <c r="Y185" s="36"/>
      <c r="Z185" s="36"/>
      <c r="AA185" s="36"/>
      <c r="AB185" s="36"/>
      <c r="AC185" s="36"/>
      <c r="AD185" s="36"/>
      <c r="AE185" s="36"/>
      <c r="AT185" s="18" t="s">
        <v>132</v>
      </c>
      <c r="AU185" s="18" t="s">
        <v>85</v>
      </c>
    </row>
    <row r="186" spans="2:63" s="12" customFormat="1" ht="22.9" customHeight="1">
      <c r="B186" s="175"/>
      <c r="C186" s="176"/>
      <c r="D186" s="177" t="s">
        <v>74</v>
      </c>
      <c r="E186" s="189" t="s">
        <v>314</v>
      </c>
      <c r="F186" s="189" t="s">
        <v>315</v>
      </c>
      <c r="G186" s="176"/>
      <c r="H186" s="176"/>
      <c r="I186" s="179"/>
      <c r="J186" s="190">
        <f>BK186</f>
        <v>0</v>
      </c>
      <c r="K186" s="176"/>
      <c r="L186" s="181"/>
      <c r="M186" s="182"/>
      <c r="N186" s="183"/>
      <c r="O186" s="183"/>
      <c r="P186" s="184">
        <f>SUM(P187:P198)</f>
        <v>0</v>
      </c>
      <c r="Q186" s="183"/>
      <c r="R186" s="184">
        <f>SUM(R187:R198)</f>
        <v>1.7557674</v>
      </c>
      <c r="S186" s="183"/>
      <c r="T186" s="185">
        <f>SUM(T187:T198)</f>
        <v>0</v>
      </c>
      <c r="AR186" s="186" t="s">
        <v>85</v>
      </c>
      <c r="AT186" s="187" t="s">
        <v>74</v>
      </c>
      <c r="AU186" s="187" t="s">
        <v>83</v>
      </c>
      <c r="AY186" s="186" t="s">
        <v>123</v>
      </c>
      <c r="BK186" s="188">
        <f>SUM(BK187:BK198)</f>
        <v>0</v>
      </c>
    </row>
    <row r="187" spans="1:65" s="2" customFormat="1" ht="33" customHeight="1">
      <c r="A187" s="36"/>
      <c r="B187" s="37"/>
      <c r="C187" s="191" t="s">
        <v>316</v>
      </c>
      <c r="D187" s="191" t="s">
        <v>125</v>
      </c>
      <c r="E187" s="192" t="s">
        <v>317</v>
      </c>
      <c r="F187" s="193" t="s">
        <v>318</v>
      </c>
      <c r="G187" s="194" t="s">
        <v>201</v>
      </c>
      <c r="H187" s="195">
        <v>371.67</v>
      </c>
      <c r="I187" s="196"/>
      <c r="J187" s="197">
        <f>ROUND(I187*H187,2)</f>
        <v>0</v>
      </c>
      <c r="K187" s="193" t="s">
        <v>129</v>
      </c>
      <c r="L187" s="41"/>
      <c r="M187" s="198" t="s">
        <v>21</v>
      </c>
      <c r="N187" s="199" t="s">
        <v>46</v>
      </c>
      <c r="O187" s="66"/>
      <c r="P187" s="200">
        <f>O187*H187</f>
        <v>0</v>
      </c>
      <c r="Q187" s="200">
        <v>0</v>
      </c>
      <c r="R187" s="200">
        <f>Q187*H187</f>
        <v>0</v>
      </c>
      <c r="S187" s="200">
        <v>0</v>
      </c>
      <c r="T187" s="201">
        <f>S187*H187</f>
        <v>0</v>
      </c>
      <c r="U187" s="36"/>
      <c r="V187" s="36"/>
      <c r="W187" s="36"/>
      <c r="X187" s="36"/>
      <c r="Y187" s="36"/>
      <c r="Z187" s="36"/>
      <c r="AA187" s="36"/>
      <c r="AB187" s="36"/>
      <c r="AC187" s="36"/>
      <c r="AD187" s="36"/>
      <c r="AE187" s="36"/>
      <c r="AR187" s="202" t="s">
        <v>215</v>
      </c>
      <c r="AT187" s="202" t="s">
        <v>125</v>
      </c>
      <c r="AU187" s="202" t="s">
        <v>85</v>
      </c>
      <c r="AY187" s="18" t="s">
        <v>123</v>
      </c>
      <c r="BE187" s="203">
        <f>IF(N187="základní",J187,0)</f>
        <v>0</v>
      </c>
      <c r="BF187" s="203">
        <f>IF(N187="snížená",J187,0)</f>
        <v>0</v>
      </c>
      <c r="BG187" s="203">
        <f>IF(N187="zákl. přenesená",J187,0)</f>
        <v>0</v>
      </c>
      <c r="BH187" s="203">
        <f>IF(N187="sníž. přenesená",J187,0)</f>
        <v>0</v>
      </c>
      <c r="BI187" s="203">
        <f>IF(N187="nulová",J187,0)</f>
        <v>0</v>
      </c>
      <c r="BJ187" s="18" t="s">
        <v>83</v>
      </c>
      <c r="BK187" s="203">
        <f>ROUND(I187*H187,2)</f>
        <v>0</v>
      </c>
      <c r="BL187" s="18" t="s">
        <v>215</v>
      </c>
      <c r="BM187" s="202" t="s">
        <v>319</v>
      </c>
    </row>
    <row r="188" spans="1:47" s="2" customFormat="1" ht="48.75">
      <c r="A188" s="36"/>
      <c r="B188" s="37"/>
      <c r="C188" s="38"/>
      <c r="D188" s="204" t="s">
        <v>132</v>
      </c>
      <c r="E188" s="38"/>
      <c r="F188" s="205" t="s">
        <v>320</v>
      </c>
      <c r="G188" s="38"/>
      <c r="H188" s="38"/>
      <c r="I188" s="110"/>
      <c r="J188" s="38"/>
      <c r="K188" s="38"/>
      <c r="L188" s="41"/>
      <c r="M188" s="206"/>
      <c r="N188" s="207"/>
      <c r="O188" s="66"/>
      <c r="P188" s="66"/>
      <c r="Q188" s="66"/>
      <c r="R188" s="66"/>
      <c r="S188" s="66"/>
      <c r="T188" s="67"/>
      <c r="U188" s="36"/>
      <c r="V188" s="36"/>
      <c r="W188" s="36"/>
      <c r="X188" s="36"/>
      <c r="Y188" s="36"/>
      <c r="Z188" s="36"/>
      <c r="AA188" s="36"/>
      <c r="AB188" s="36"/>
      <c r="AC188" s="36"/>
      <c r="AD188" s="36"/>
      <c r="AE188" s="36"/>
      <c r="AT188" s="18" t="s">
        <v>132</v>
      </c>
      <c r="AU188" s="18" t="s">
        <v>85</v>
      </c>
    </row>
    <row r="189" spans="1:65" s="2" customFormat="1" ht="21.75" customHeight="1">
      <c r="A189" s="36"/>
      <c r="B189" s="37"/>
      <c r="C189" s="240" t="s">
        <v>321</v>
      </c>
      <c r="D189" s="240" t="s">
        <v>289</v>
      </c>
      <c r="E189" s="241" t="s">
        <v>322</v>
      </c>
      <c r="F189" s="242" t="s">
        <v>323</v>
      </c>
      <c r="G189" s="243" t="s">
        <v>201</v>
      </c>
      <c r="H189" s="244">
        <v>379.103</v>
      </c>
      <c r="I189" s="245"/>
      <c r="J189" s="246">
        <f>ROUND(I189*H189,2)</f>
        <v>0</v>
      </c>
      <c r="K189" s="242" t="s">
        <v>129</v>
      </c>
      <c r="L189" s="247"/>
      <c r="M189" s="248" t="s">
        <v>21</v>
      </c>
      <c r="N189" s="249" t="s">
        <v>46</v>
      </c>
      <c r="O189" s="66"/>
      <c r="P189" s="200">
        <f>O189*H189</f>
        <v>0</v>
      </c>
      <c r="Q189" s="200">
        <v>0.0042</v>
      </c>
      <c r="R189" s="200">
        <f>Q189*H189</f>
        <v>1.5922326</v>
      </c>
      <c r="S189" s="200">
        <v>0</v>
      </c>
      <c r="T189" s="201">
        <f>S189*H189</f>
        <v>0</v>
      </c>
      <c r="U189" s="36"/>
      <c r="V189" s="36"/>
      <c r="W189" s="36"/>
      <c r="X189" s="36"/>
      <c r="Y189" s="36"/>
      <c r="Z189" s="36"/>
      <c r="AA189" s="36"/>
      <c r="AB189" s="36"/>
      <c r="AC189" s="36"/>
      <c r="AD189" s="36"/>
      <c r="AE189" s="36"/>
      <c r="AR189" s="202" t="s">
        <v>304</v>
      </c>
      <c r="AT189" s="202" t="s">
        <v>289</v>
      </c>
      <c r="AU189" s="202" t="s">
        <v>85</v>
      </c>
      <c r="AY189" s="18" t="s">
        <v>123</v>
      </c>
      <c r="BE189" s="203">
        <f>IF(N189="základní",J189,0)</f>
        <v>0</v>
      </c>
      <c r="BF189" s="203">
        <f>IF(N189="snížená",J189,0)</f>
        <v>0</v>
      </c>
      <c r="BG189" s="203">
        <f>IF(N189="zákl. přenesená",J189,0)</f>
        <v>0</v>
      </c>
      <c r="BH189" s="203">
        <f>IF(N189="sníž. přenesená",J189,0)</f>
        <v>0</v>
      </c>
      <c r="BI189" s="203">
        <f>IF(N189="nulová",J189,0)</f>
        <v>0</v>
      </c>
      <c r="BJ189" s="18" t="s">
        <v>83</v>
      </c>
      <c r="BK189" s="203">
        <f>ROUND(I189*H189,2)</f>
        <v>0</v>
      </c>
      <c r="BL189" s="18" t="s">
        <v>215</v>
      </c>
      <c r="BM189" s="202" t="s">
        <v>324</v>
      </c>
    </row>
    <row r="190" spans="2:51" s="13" customFormat="1" ht="11.25">
      <c r="B190" s="208"/>
      <c r="C190" s="209"/>
      <c r="D190" s="204" t="s">
        <v>134</v>
      </c>
      <c r="E190" s="209"/>
      <c r="F190" s="211" t="s">
        <v>325</v>
      </c>
      <c r="G190" s="209"/>
      <c r="H190" s="212">
        <v>379.103</v>
      </c>
      <c r="I190" s="213"/>
      <c r="J190" s="209"/>
      <c r="K190" s="209"/>
      <c r="L190" s="214"/>
      <c r="M190" s="215"/>
      <c r="N190" s="216"/>
      <c r="O190" s="216"/>
      <c r="P190" s="216"/>
      <c r="Q190" s="216"/>
      <c r="R190" s="216"/>
      <c r="S190" s="216"/>
      <c r="T190" s="217"/>
      <c r="AT190" s="218" t="s">
        <v>134</v>
      </c>
      <c r="AU190" s="218" t="s">
        <v>85</v>
      </c>
      <c r="AV190" s="13" t="s">
        <v>85</v>
      </c>
      <c r="AW190" s="13" t="s">
        <v>4</v>
      </c>
      <c r="AX190" s="13" t="s">
        <v>83</v>
      </c>
      <c r="AY190" s="218" t="s">
        <v>123</v>
      </c>
    </row>
    <row r="191" spans="1:65" s="2" customFormat="1" ht="33" customHeight="1">
      <c r="A191" s="36"/>
      <c r="B191" s="37"/>
      <c r="C191" s="191" t="s">
        <v>326</v>
      </c>
      <c r="D191" s="191" t="s">
        <v>125</v>
      </c>
      <c r="E191" s="192" t="s">
        <v>327</v>
      </c>
      <c r="F191" s="193" t="s">
        <v>328</v>
      </c>
      <c r="G191" s="194" t="s">
        <v>201</v>
      </c>
      <c r="H191" s="195">
        <v>371.67</v>
      </c>
      <c r="I191" s="196"/>
      <c r="J191" s="197">
        <f>ROUND(I191*H191,2)</f>
        <v>0</v>
      </c>
      <c r="K191" s="193" t="s">
        <v>129</v>
      </c>
      <c r="L191" s="41"/>
      <c r="M191" s="198" t="s">
        <v>21</v>
      </c>
      <c r="N191" s="199" t="s">
        <v>46</v>
      </c>
      <c r="O191" s="66"/>
      <c r="P191" s="200">
        <f>O191*H191</f>
        <v>0</v>
      </c>
      <c r="Q191" s="200">
        <v>0</v>
      </c>
      <c r="R191" s="200">
        <f>Q191*H191</f>
        <v>0</v>
      </c>
      <c r="S191" s="200">
        <v>0</v>
      </c>
      <c r="T191" s="201">
        <f>S191*H191</f>
        <v>0</v>
      </c>
      <c r="U191" s="36"/>
      <c r="V191" s="36"/>
      <c r="W191" s="36"/>
      <c r="X191" s="36"/>
      <c r="Y191" s="36"/>
      <c r="Z191" s="36"/>
      <c r="AA191" s="36"/>
      <c r="AB191" s="36"/>
      <c r="AC191" s="36"/>
      <c r="AD191" s="36"/>
      <c r="AE191" s="36"/>
      <c r="AR191" s="202" t="s">
        <v>215</v>
      </c>
      <c r="AT191" s="202" t="s">
        <v>125</v>
      </c>
      <c r="AU191" s="202" t="s">
        <v>85</v>
      </c>
      <c r="AY191" s="18" t="s">
        <v>123</v>
      </c>
      <c r="BE191" s="203">
        <f>IF(N191="základní",J191,0)</f>
        <v>0</v>
      </c>
      <c r="BF191" s="203">
        <f>IF(N191="snížená",J191,0)</f>
        <v>0</v>
      </c>
      <c r="BG191" s="203">
        <f>IF(N191="zákl. přenesená",J191,0)</f>
        <v>0</v>
      </c>
      <c r="BH191" s="203">
        <f>IF(N191="sníž. přenesená",J191,0)</f>
        <v>0</v>
      </c>
      <c r="BI191" s="203">
        <f>IF(N191="nulová",J191,0)</f>
        <v>0</v>
      </c>
      <c r="BJ191" s="18" t="s">
        <v>83</v>
      </c>
      <c r="BK191" s="203">
        <f>ROUND(I191*H191,2)</f>
        <v>0</v>
      </c>
      <c r="BL191" s="18" t="s">
        <v>215</v>
      </c>
      <c r="BM191" s="202" t="s">
        <v>329</v>
      </c>
    </row>
    <row r="192" spans="2:51" s="14" customFormat="1" ht="11.25">
      <c r="B192" s="219"/>
      <c r="C192" s="220"/>
      <c r="D192" s="204" t="s">
        <v>134</v>
      </c>
      <c r="E192" s="221" t="s">
        <v>21</v>
      </c>
      <c r="F192" s="222" t="s">
        <v>183</v>
      </c>
      <c r="G192" s="220"/>
      <c r="H192" s="221" t="s">
        <v>21</v>
      </c>
      <c r="I192" s="223"/>
      <c r="J192" s="220"/>
      <c r="K192" s="220"/>
      <c r="L192" s="224"/>
      <c r="M192" s="225"/>
      <c r="N192" s="226"/>
      <c r="O192" s="226"/>
      <c r="P192" s="226"/>
      <c r="Q192" s="226"/>
      <c r="R192" s="226"/>
      <c r="S192" s="226"/>
      <c r="T192" s="227"/>
      <c r="AT192" s="228" t="s">
        <v>134</v>
      </c>
      <c r="AU192" s="228" t="s">
        <v>85</v>
      </c>
      <c r="AV192" s="14" t="s">
        <v>83</v>
      </c>
      <c r="AW192" s="14" t="s">
        <v>36</v>
      </c>
      <c r="AX192" s="14" t="s">
        <v>75</v>
      </c>
      <c r="AY192" s="228" t="s">
        <v>123</v>
      </c>
    </row>
    <row r="193" spans="2:51" s="13" customFormat="1" ht="11.25">
      <c r="B193" s="208"/>
      <c r="C193" s="209"/>
      <c r="D193" s="204" t="s">
        <v>134</v>
      </c>
      <c r="E193" s="210" t="s">
        <v>21</v>
      </c>
      <c r="F193" s="211" t="s">
        <v>204</v>
      </c>
      <c r="G193" s="209"/>
      <c r="H193" s="212">
        <v>371.67</v>
      </c>
      <c r="I193" s="213"/>
      <c r="J193" s="209"/>
      <c r="K193" s="209"/>
      <c r="L193" s="214"/>
      <c r="M193" s="215"/>
      <c r="N193" s="216"/>
      <c r="O193" s="216"/>
      <c r="P193" s="216"/>
      <c r="Q193" s="216"/>
      <c r="R193" s="216"/>
      <c r="S193" s="216"/>
      <c r="T193" s="217"/>
      <c r="AT193" s="218" t="s">
        <v>134</v>
      </c>
      <c r="AU193" s="218" t="s">
        <v>85</v>
      </c>
      <c r="AV193" s="13" t="s">
        <v>85</v>
      </c>
      <c r="AW193" s="13" t="s">
        <v>36</v>
      </c>
      <c r="AX193" s="13" t="s">
        <v>75</v>
      </c>
      <c r="AY193" s="218" t="s">
        <v>123</v>
      </c>
    </row>
    <row r="194" spans="2:51" s="15" customFormat="1" ht="11.25">
      <c r="B194" s="229"/>
      <c r="C194" s="230"/>
      <c r="D194" s="204" t="s">
        <v>134</v>
      </c>
      <c r="E194" s="231" t="s">
        <v>21</v>
      </c>
      <c r="F194" s="232" t="s">
        <v>185</v>
      </c>
      <c r="G194" s="230"/>
      <c r="H194" s="233">
        <v>371.67</v>
      </c>
      <c r="I194" s="234"/>
      <c r="J194" s="230"/>
      <c r="K194" s="230"/>
      <c r="L194" s="235"/>
      <c r="M194" s="236"/>
      <c r="N194" s="237"/>
      <c r="O194" s="237"/>
      <c r="P194" s="237"/>
      <c r="Q194" s="237"/>
      <c r="R194" s="237"/>
      <c r="S194" s="237"/>
      <c r="T194" s="238"/>
      <c r="AT194" s="239" t="s">
        <v>134</v>
      </c>
      <c r="AU194" s="239" t="s">
        <v>85</v>
      </c>
      <c r="AV194" s="15" t="s">
        <v>130</v>
      </c>
      <c r="AW194" s="15" t="s">
        <v>36</v>
      </c>
      <c r="AX194" s="15" t="s">
        <v>83</v>
      </c>
      <c r="AY194" s="239" t="s">
        <v>123</v>
      </c>
    </row>
    <row r="195" spans="1:65" s="2" customFormat="1" ht="16.5" customHeight="1">
      <c r="A195" s="36"/>
      <c r="B195" s="37"/>
      <c r="C195" s="240" t="s">
        <v>330</v>
      </c>
      <c r="D195" s="240" t="s">
        <v>289</v>
      </c>
      <c r="E195" s="241" t="s">
        <v>331</v>
      </c>
      <c r="F195" s="242" t="s">
        <v>332</v>
      </c>
      <c r="G195" s="243" t="s">
        <v>201</v>
      </c>
      <c r="H195" s="244">
        <v>408.837</v>
      </c>
      <c r="I195" s="245"/>
      <c r="J195" s="246">
        <f>ROUND(I195*H195,2)</f>
        <v>0</v>
      </c>
      <c r="K195" s="242" t="s">
        <v>129</v>
      </c>
      <c r="L195" s="247"/>
      <c r="M195" s="248" t="s">
        <v>21</v>
      </c>
      <c r="N195" s="249" t="s">
        <v>46</v>
      </c>
      <c r="O195" s="66"/>
      <c r="P195" s="200">
        <f>O195*H195</f>
        <v>0</v>
      </c>
      <c r="Q195" s="200">
        <v>0.0004</v>
      </c>
      <c r="R195" s="200">
        <f>Q195*H195</f>
        <v>0.1635348</v>
      </c>
      <c r="S195" s="200">
        <v>0</v>
      </c>
      <c r="T195" s="201">
        <f>S195*H195</f>
        <v>0</v>
      </c>
      <c r="U195" s="36"/>
      <c r="V195" s="36"/>
      <c r="W195" s="36"/>
      <c r="X195" s="36"/>
      <c r="Y195" s="36"/>
      <c r="Z195" s="36"/>
      <c r="AA195" s="36"/>
      <c r="AB195" s="36"/>
      <c r="AC195" s="36"/>
      <c r="AD195" s="36"/>
      <c r="AE195" s="36"/>
      <c r="AR195" s="202" t="s">
        <v>304</v>
      </c>
      <c r="AT195" s="202" t="s">
        <v>289</v>
      </c>
      <c r="AU195" s="202" t="s">
        <v>85</v>
      </c>
      <c r="AY195" s="18" t="s">
        <v>123</v>
      </c>
      <c r="BE195" s="203">
        <f>IF(N195="základní",J195,0)</f>
        <v>0</v>
      </c>
      <c r="BF195" s="203">
        <f>IF(N195="snížená",J195,0)</f>
        <v>0</v>
      </c>
      <c r="BG195" s="203">
        <f>IF(N195="zákl. přenesená",J195,0)</f>
        <v>0</v>
      </c>
      <c r="BH195" s="203">
        <f>IF(N195="sníž. přenesená",J195,0)</f>
        <v>0</v>
      </c>
      <c r="BI195" s="203">
        <f>IF(N195="nulová",J195,0)</f>
        <v>0</v>
      </c>
      <c r="BJ195" s="18" t="s">
        <v>83</v>
      </c>
      <c r="BK195" s="203">
        <f>ROUND(I195*H195,2)</f>
        <v>0</v>
      </c>
      <c r="BL195" s="18" t="s">
        <v>215</v>
      </c>
      <c r="BM195" s="202" t="s">
        <v>333</v>
      </c>
    </row>
    <row r="196" spans="2:51" s="13" customFormat="1" ht="11.25">
      <c r="B196" s="208"/>
      <c r="C196" s="209"/>
      <c r="D196" s="204" t="s">
        <v>134</v>
      </c>
      <c r="E196" s="209"/>
      <c r="F196" s="211" t="s">
        <v>334</v>
      </c>
      <c r="G196" s="209"/>
      <c r="H196" s="212">
        <v>408.837</v>
      </c>
      <c r="I196" s="213"/>
      <c r="J196" s="209"/>
      <c r="K196" s="209"/>
      <c r="L196" s="214"/>
      <c r="M196" s="215"/>
      <c r="N196" s="216"/>
      <c r="O196" s="216"/>
      <c r="P196" s="216"/>
      <c r="Q196" s="216"/>
      <c r="R196" s="216"/>
      <c r="S196" s="216"/>
      <c r="T196" s="217"/>
      <c r="AT196" s="218" t="s">
        <v>134</v>
      </c>
      <c r="AU196" s="218" t="s">
        <v>85</v>
      </c>
      <c r="AV196" s="13" t="s">
        <v>85</v>
      </c>
      <c r="AW196" s="13" t="s">
        <v>4</v>
      </c>
      <c r="AX196" s="13" t="s">
        <v>83</v>
      </c>
      <c r="AY196" s="218" t="s">
        <v>123</v>
      </c>
    </row>
    <row r="197" spans="1:65" s="2" customFormat="1" ht="33" customHeight="1">
      <c r="A197" s="36"/>
      <c r="B197" s="37"/>
      <c r="C197" s="191" t="s">
        <v>335</v>
      </c>
      <c r="D197" s="191" t="s">
        <v>125</v>
      </c>
      <c r="E197" s="192" t="s">
        <v>336</v>
      </c>
      <c r="F197" s="193" t="s">
        <v>337</v>
      </c>
      <c r="G197" s="194" t="s">
        <v>166</v>
      </c>
      <c r="H197" s="195">
        <v>1.756</v>
      </c>
      <c r="I197" s="196"/>
      <c r="J197" s="197">
        <f>ROUND(I197*H197,2)</f>
        <v>0</v>
      </c>
      <c r="K197" s="193" t="s">
        <v>129</v>
      </c>
      <c r="L197" s="41"/>
      <c r="M197" s="198" t="s">
        <v>21</v>
      </c>
      <c r="N197" s="199" t="s">
        <v>46</v>
      </c>
      <c r="O197" s="66"/>
      <c r="P197" s="200">
        <f>O197*H197</f>
        <v>0</v>
      </c>
      <c r="Q197" s="200">
        <v>0</v>
      </c>
      <c r="R197" s="200">
        <f>Q197*H197</f>
        <v>0</v>
      </c>
      <c r="S197" s="200">
        <v>0</v>
      </c>
      <c r="T197" s="201">
        <f>S197*H197</f>
        <v>0</v>
      </c>
      <c r="U197" s="36"/>
      <c r="V197" s="36"/>
      <c r="W197" s="36"/>
      <c r="X197" s="36"/>
      <c r="Y197" s="36"/>
      <c r="Z197" s="36"/>
      <c r="AA197" s="36"/>
      <c r="AB197" s="36"/>
      <c r="AC197" s="36"/>
      <c r="AD197" s="36"/>
      <c r="AE197" s="36"/>
      <c r="AR197" s="202" t="s">
        <v>215</v>
      </c>
      <c r="AT197" s="202" t="s">
        <v>125</v>
      </c>
      <c r="AU197" s="202" t="s">
        <v>85</v>
      </c>
      <c r="AY197" s="18" t="s">
        <v>123</v>
      </c>
      <c r="BE197" s="203">
        <f>IF(N197="základní",J197,0)</f>
        <v>0</v>
      </c>
      <c r="BF197" s="203">
        <f>IF(N197="snížená",J197,0)</f>
        <v>0</v>
      </c>
      <c r="BG197" s="203">
        <f>IF(N197="zákl. přenesená",J197,0)</f>
        <v>0</v>
      </c>
      <c r="BH197" s="203">
        <f>IF(N197="sníž. přenesená",J197,0)</f>
        <v>0</v>
      </c>
      <c r="BI197" s="203">
        <f>IF(N197="nulová",J197,0)</f>
        <v>0</v>
      </c>
      <c r="BJ197" s="18" t="s">
        <v>83</v>
      </c>
      <c r="BK197" s="203">
        <f>ROUND(I197*H197,2)</f>
        <v>0</v>
      </c>
      <c r="BL197" s="18" t="s">
        <v>215</v>
      </c>
      <c r="BM197" s="202" t="s">
        <v>338</v>
      </c>
    </row>
    <row r="198" spans="1:47" s="2" customFormat="1" ht="126.75">
      <c r="A198" s="36"/>
      <c r="B198" s="37"/>
      <c r="C198" s="38"/>
      <c r="D198" s="204" t="s">
        <v>132</v>
      </c>
      <c r="E198" s="38"/>
      <c r="F198" s="205" t="s">
        <v>339</v>
      </c>
      <c r="G198" s="38"/>
      <c r="H198" s="38"/>
      <c r="I198" s="110"/>
      <c r="J198" s="38"/>
      <c r="K198" s="38"/>
      <c r="L198" s="41"/>
      <c r="M198" s="206"/>
      <c r="N198" s="207"/>
      <c r="O198" s="66"/>
      <c r="P198" s="66"/>
      <c r="Q198" s="66"/>
      <c r="R198" s="66"/>
      <c r="S198" s="66"/>
      <c r="T198" s="67"/>
      <c r="U198" s="36"/>
      <c r="V198" s="36"/>
      <c r="W198" s="36"/>
      <c r="X198" s="36"/>
      <c r="Y198" s="36"/>
      <c r="Z198" s="36"/>
      <c r="AA198" s="36"/>
      <c r="AB198" s="36"/>
      <c r="AC198" s="36"/>
      <c r="AD198" s="36"/>
      <c r="AE198" s="36"/>
      <c r="AT198" s="18" t="s">
        <v>132</v>
      </c>
      <c r="AU198" s="18" t="s">
        <v>85</v>
      </c>
    </row>
    <row r="199" spans="2:63" s="12" customFormat="1" ht="22.9" customHeight="1">
      <c r="B199" s="175"/>
      <c r="C199" s="176"/>
      <c r="D199" s="177" t="s">
        <v>74</v>
      </c>
      <c r="E199" s="189" t="s">
        <v>340</v>
      </c>
      <c r="F199" s="189" t="s">
        <v>341</v>
      </c>
      <c r="G199" s="176"/>
      <c r="H199" s="176"/>
      <c r="I199" s="179"/>
      <c r="J199" s="190">
        <f>BK199</f>
        <v>0</v>
      </c>
      <c r="K199" s="176"/>
      <c r="L199" s="181"/>
      <c r="M199" s="182"/>
      <c r="N199" s="183"/>
      <c r="O199" s="183"/>
      <c r="P199" s="184">
        <f>SUM(P200:P215)</f>
        <v>0</v>
      </c>
      <c r="Q199" s="183"/>
      <c r="R199" s="184">
        <f>SUM(R200:R215)</f>
        <v>1.6192992200000003</v>
      </c>
      <c r="S199" s="183"/>
      <c r="T199" s="185">
        <f>SUM(T200:T215)</f>
        <v>1.1515416</v>
      </c>
      <c r="AR199" s="186" t="s">
        <v>85</v>
      </c>
      <c r="AT199" s="187" t="s">
        <v>74</v>
      </c>
      <c r="AU199" s="187" t="s">
        <v>83</v>
      </c>
      <c r="AY199" s="186" t="s">
        <v>123</v>
      </c>
      <c r="BK199" s="188">
        <f>SUM(BK200:BK215)</f>
        <v>0</v>
      </c>
    </row>
    <row r="200" spans="1:65" s="2" customFormat="1" ht="21.75" customHeight="1">
      <c r="A200" s="36"/>
      <c r="B200" s="37"/>
      <c r="C200" s="191" t="s">
        <v>342</v>
      </c>
      <c r="D200" s="191" t="s">
        <v>125</v>
      </c>
      <c r="E200" s="192" t="s">
        <v>343</v>
      </c>
      <c r="F200" s="193" t="s">
        <v>344</v>
      </c>
      <c r="G200" s="194" t="s">
        <v>201</v>
      </c>
      <c r="H200" s="195">
        <v>371.67</v>
      </c>
      <c r="I200" s="196"/>
      <c r="J200" s="197">
        <f>ROUND(I200*H200,2)</f>
        <v>0</v>
      </c>
      <c r="K200" s="193" t="s">
        <v>129</v>
      </c>
      <c r="L200" s="41"/>
      <c r="M200" s="198" t="s">
        <v>21</v>
      </c>
      <c r="N200" s="199" t="s">
        <v>46</v>
      </c>
      <c r="O200" s="66"/>
      <c r="P200" s="200">
        <f>O200*H200</f>
        <v>0</v>
      </c>
      <c r="Q200" s="200">
        <v>0</v>
      </c>
      <c r="R200" s="200">
        <f>Q200*H200</f>
        <v>0</v>
      </c>
      <c r="S200" s="200">
        <v>0.003</v>
      </c>
      <c r="T200" s="201">
        <f>S200*H200</f>
        <v>1.11501</v>
      </c>
      <c r="U200" s="36"/>
      <c r="V200" s="36"/>
      <c r="W200" s="36"/>
      <c r="X200" s="36"/>
      <c r="Y200" s="36"/>
      <c r="Z200" s="36"/>
      <c r="AA200" s="36"/>
      <c r="AB200" s="36"/>
      <c r="AC200" s="36"/>
      <c r="AD200" s="36"/>
      <c r="AE200" s="36"/>
      <c r="AR200" s="202" t="s">
        <v>215</v>
      </c>
      <c r="AT200" s="202" t="s">
        <v>125</v>
      </c>
      <c r="AU200" s="202" t="s">
        <v>85</v>
      </c>
      <c r="AY200" s="18" t="s">
        <v>123</v>
      </c>
      <c r="BE200" s="203">
        <f>IF(N200="základní",J200,0)</f>
        <v>0</v>
      </c>
      <c r="BF200" s="203">
        <f>IF(N200="snížená",J200,0)</f>
        <v>0</v>
      </c>
      <c r="BG200" s="203">
        <f>IF(N200="zákl. přenesená",J200,0)</f>
        <v>0</v>
      </c>
      <c r="BH200" s="203">
        <f>IF(N200="sníž. přenesená",J200,0)</f>
        <v>0</v>
      </c>
      <c r="BI200" s="203">
        <f>IF(N200="nulová",J200,0)</f>
        <v>0</v>
      </c>
      <c r="BJ200" s="18" t="s">
        <v>83</v>
      </c>
      <c r="BK200" s="203">
        <f>ROUND(I200*H200,2)</f>
        <v>0</v>
      </c>
      <c r="BL200" s="18" t="s">
        <v>215</v>
      </c>
      <c r="BM200" s="202" t="s">
        <v>345</v>
      </c>
    </row>
    <row r="201" spans="1:65" s="2" customFormat="1" ht="21.75" customHeight="1">
      <c r="A201" s="36"/>
      <c r="B201" s="37"/>
      <c r="C201" s="191" t="s">
        <v>346</v>
      </c>
      <c r="D201" s="191" t="s">
        <v>125</v>
      </c>
      <c r="E201" s="192" t="s">
        <v>347</v>
      </c>
      <c r="F201" s="193" t="s">
        <v>348</v>
      </c>
      <c r="G201" s="194" t="s">
        <v>201</v>
      </c>
      <c r="H201" s="195">
        <v>371.67</v>
      </c>
      <c r="I201" s="196"/>
      <c r="J201" s="197">
        <f>ROUND(I201*H201,2)</f>
        <v>0</v>
      </c>
      <c r="K201" s="193" t="s">
        <v>129</v>
      </c>
      <c r="L201" s="41"/>
      <c r="M201" s="198" t="s">
        <v>21</v>
      </c>
      <c r="N201" s="199" t="s">
        <v>46</v>
      </c>
      <c r="O201" s="66"/>
      <c r="P201" s="200">
        <f>O201*H201</f>
        <v>0</v>
      </c>
      <c r="Q201" s="200">
        <v>0.0007</v>
      </c>
      <c r="R201" s="200">
        <f>Q201*H201</f>
        <v>0.260169</v>
      </c>
      <c r="S201" s="200">
        <v>0</v>
      </c>
      <c r="T201" s="201">
        <f>S201*H201</f>
        <v>0</v>
      </c>
      <c r="U201" s="36"/>
      <c r="V201" s="36"/>
      <c r="W201" s="36"/>
      <c r="X201" s="36"/>
      <c r="Y201" s="36"/>
      <c r="Z201" s="36"/>
      <c r="AA201" s="36"/>
      <c r="AB201" s="36"/>
      <c r="AC201" s="36"/>
      <c r="AD201" s="36"/>
      <c r="AE201" s="36"/>
      <c r="AR201" s="202" t="s">
        <v>215</v>
      </c>
      <c r="AT201" s="202" t="s">
        <v>125</v>
      </c>
      <c r="AU201" s="202" t="s">
        <v>85</v>
      </c>
      <c r="AY201" s="18" t="s">
        <v>123</v>
      </c>
      <c r="BE201" s="203">
        <f>IF(N201="základní",J201,0)</f>
        <v>0</v>
      </c>
      <c r="BF201" s="203">
        <f>IF(N201="snížená",J201,0)</f>
        <v>0</v>
      </c>
      <c r="BG201" s="203">
        <f>IF(N201="zákl. přenesená",J201,0)</f>
        <v>0</v>
      </c>
      <c r="BH201" s="203">
        <f>IF(N201="sníž. přenesená",J201,0)</f>
        <v>0</v>
      </c>
      <c r="BI201" s="203">
        <f>IF(N201="nulová",J201,0)</f>
        <v>0</v>
      </c>
      <c r="BJ201" s="18" t="s">
        <v>83</v>
      </c>
      <c r="BK201" s="203">
        <f>ROUND(I201*H201,2)</f>
        <v>0</v>
      </c>
      <c r="BL201" s="18" t="s">
        <v>215</v>
      </c>
      <c r="BM201" s="202" t="s">
        <v>349</v>
      </c>
    </row>
    <row r="202" spans="1:65" s="2" customFormat="1" ht="33" customHeight="1">
      <c r="A202" s="36"/>
      <c r="B202" s="37"/>
      <c r="C202" s="240" t="s">
        <v>350</v>
      </c>
      <c r="D202" s="240" t="s">
        <v>289</v>
      </c>
      <c r="E202" s="241" t="s">
        <v>351</v>
      </c>
      <c r="F202" s="242" t="s">
        <v>352</v>
      </c>
      <c r="G202" s="243" t="s">
        <v>201</v>
      </c>
      <c r="H202" s="244">
        <v>408.837</v>
      </c>
      <c r="I202" s="245"/>
      <c r="J202" s="246">
        <f>ROUND(I202*H202,2)</f>
        <v>0</v>
      </c>
      <c r="K202" s="242" t="s">
        <v>129</v>
      </c>
      <c r="L202" s="247"/>
      <c r="M202" s="248" t="s">
        <v>21</v>
      </c>
      <c r="N202" s="249" t="s">
        <v>46</v>
      </c>
      <c r="O202" s="66"/>
      <c r="P202" s="200">
        <f>O202*H202</f>
        <v>0</v>
      </c>
      <c r="Q202" s="200">
        <v>0.0032</v>
      </c>
      <c r="R202" s="200">
        <f>Q202*H202</f>
        <v>1.3082784</v>
      </c>
      <c r="S202" s="200">
        <v>0</v>
      </c>
      <c r="T202" s="201">
        <f>S202*H202</f>
        <v>0</v>
      </c>
      <c r="U202" s="36"/>
      <c r="V202" s="36"/>
      <c r="W202" s="36"/>
      <c r="X202" s="36"/>
      <c r="Y202" s="36"/>
      <c r="Z202" s="36"/>
      <c r="AA202" s="36"/>
      <c r="AB202" s="36"/>
      <c r="AC202" s="36"/>
      <c r="AD202" s="36"/>
      <c r="AE202" s="36"/>
      <c r="AR202" s="202" t="s">
        <v>304</v>
      </c>
      <c r="AT202" s="202" t="s">
        <v>289</v>
      </c>
      <c r="AU202" s="202" t="s">
        <v>85</v>
      </c>
      <c r="AY202" s="18" t="s">
        <v>123</v>
      </c>
      <c r="BE202" s="203">
        <f>IF(N202="základní",J202,0)</f>
        <v>0</v>
      </c>
      <c r="BF202" s="203">
        <f>IF(N202="snížená",J202,0)</f>
        <v>0</v>
      </c>
      <c r="BG202" s="203">
        <f>IF(N202="zákl. přenesená",J202,0)</f>
        <v>0</v>
      </c>
      <c r="BH202" s="203">
        <f>IF(N202="sníž. přenesená",J202,0)</f>
        <v>0</v>
      </c>
      <c r="BI202" s="203">
        <f>IF(N202="nulová",J202,0)</f>
        <v>0</v>
      </c>
      <c r="BJ202" s="18" t="s">
        <v>83</v>
      </c>
      <c r="BK202" s="203">
        <f>ROUND(I202*H202,2)</f>
        <v>0</v>
      </c>
      <c r="BL202" s="18" t="s">
        <v>215</v>
      </c>
      <c r="BM202" s="202" t="s">
        <v>353</v>
      </c>
    </row>
    <row r="203" spans="2:51" s="13" customFormat="1" ht="11.25">
      <c r="B203" s="208"/>
      <c r="C203" s="209"/>
      <c r="D203" s="204" t="s">
        <v>134</v>
      </c>
      <c r="E203" s="209"/>
      <c r="F203" s="211" t="s">
        <v>334</v>
      </c>
      <c r="G203" s="209"/>
      <c r="H203" s="212">
        <v>408.837</v>
      </c>
      <c r="I203" s="213"/>
      <c r="J203" s="209"/>
      <c r="K203" s="209"/>
      <c r="L203" s="214"/>
      <c r="M203" s="215"/>
      <c r="N203" s="216"/>
      <c r="O203" s="216"/>
      <c r="P203" s="216"/>
      <c r="Q203" s="216"/>
      <c r="R203" s="216"/>
      <c r="S203" s="216"/>
      <c r="T203" s="217"/>
      <c r="AT203" s="218" t="s">
        <v>134</v>
      </c>
      <c r="AU203" s="218" t="s">
        <v>85</v>
      </c>
      <c r="AV203" s="13" t="s">
        <v>85</v>
      </c>
      <c r="AW203" s="13" t="s">
        <v>4</v>
      </c>
      <c r="AX203" s="13" t="s">
        <v>83</v>
      </c>
      <c r="AY203" s="218" t="s">
        <v>123</v>
      </c>
    </row>
    <row r="204" spans="1:65" s="2" customFormat="1" ht="16.5" customHeight="1">
      <c r="A204" s="36"/>
      <c r="B204" s="37"/>
      <c r="C204" s="191" t="s">
        <v>354</v>
      </c>
      <c r="D204" s="191" t="s">
        <v>125</v>
      </c>
      <c r="E204" s="192" t="s">
        <v>355</v>
      </c>
      <c r="F204" s="193" t="s">
        <v>356</v>
      </c>
      <c r="G204" s="194" t="s">
        <v>357</v>
      </c>
      <c r="H204" s="195">
        <v>121.772</v>
      </c>
      <c r="I204" s="196"/>
      <c r="J204" s="197">
        <f>ROUND(I204*H204,2)</f>
        <v>0</v>
      </c>
      <c r="K204" s="193" t="s">
        <v>129</v>
      </c>
      <c r="L204" s="41"/>
      <c r="M204" s="198" t="s">
        <v>21</v>
      </c>
      <c r="N204" s="199" t="s">
        <v>46</v>
      </c>
      <c r="O204" s="66"/>
      <c r="P204" s="200">
        <f>O204*H204</f>
        <v>0</v>
      </c>
      <c r="Q204" s="200">
        <v>0</v>
      </c>
      <c r="R204" s="200">
        <f>Q204*H204</f>
        <v>0</v>
      </c>
      <c r="S204" s="200">
        <v>0.0003</v>
      </c>
      <c r="T204" s="201">
        <f>S204*H204</f>
        <v>0.0365316</v>
      </c>
      <c r="U204" s="36"/>
      <c r="V204" s="36"/>
      <c r="W204" s="36"/>
      <c r="X204" s="36"/>
      <c r="Y204" s="36"/>
      <c r="Z204" s="36"/>
      <c r="AA204" s="36"/>
      <c r="AB204" s="36"/>
      <c r="AC204" s="36"/>
      <c r="AD204" s="36"/>
      <c r="AE204" s="36"/>
      <c r="AR204" s="202" t="s">
        <v>215</v>
      </c>
      <c r="AT204" s="202" t="s">
        <v>125</v>
      </c>
      <c r="AU204" s="202" t="s">
        <v>85</v>
      </c>
      <c r="AY204" s="18" t="s">
        <v>123</v>
      </c>
      <c r="BE204" s="203">
        <f>IF(N204="základní",J204,0)</f>
        <v>0</v>
      </c>
      <c r="BF204" s="203">
        <f>IF(N204="snížená",J204,0)</f>
        <v>0</v>
      </c>
      <c r="BG204" s="203">
        <f>IF(N204="zákl. přenesená",J204,0)</f>
        <v>0</v>
      </c>
      <c r="BH204" s="203">
        <f>IF(N204="sníž. přenesená",J204,0)</f>
        <v>0</v>
      </c>
      <c r="BI204" s="203">
        <f>IF(N204="nulová",J204,0)</f>
        <v>0</v>
      </c>
      <c r="BJ204" s="18" t="s">
        <v>83</v>
      </c>
      <c r="BK204" s="203">
        <f>ROUND(I204*H204,2)</f>
        <v>0</v>
      </c>
      <c r="BL204" s="18" t="s">
        <v>215</v>
      </c>
      <c r="BM204" s="202" t="s">
        <v>358</v>
      </c>
    </row>
    <row r="205" spans="2:51" s="13" customFormat="1" ht="11.25">
      <c r="B205" s="208"/>
      <c r="C205" s="209"/>
      <c r="D205" s="204" t="s">
        <v>134</v>
      </c>
      <c r="E205" s="210" t="s">
        <v>21</v>
      </c>
      <c r="F205" s="211" t="s">
        <v>359</v>
      </c>
      <c r="G205" s="209"/>
      <c r="H205" s="212">
        <v>113.282</v>
      </c>
      <c r="I205" s="213"/>
      <c r="J205" s="209"/>
      <c r="K205" s="209"/>
      <c r="L205" s="214"/>
      <c r="M205" s="215"/>
      <c r="N205" s="216"/>
      <c r="O205" s="216"/>
      <c r="P205" s="216"/>
      <c r="Q205" s="216"/>
      <c r="R205" s="216"/>
      <c r="S205" s="216"/>
      <c r="T205" s="217"/>
      <c r="AT205" s="218" t="s">
        <v>134</v>
      </c>
      <c r="AU205" s="218" t="s">
        <v>85</v>
      </c>
      <c r="AV205" s="13" t="s">
        <v>85</v>
      </c>
      <c r="AW205" s="13" t="s">
        <v>36</v>
      </c>
      <c r="AX205" s="13" t="s">
        <v>75</v>
      </c>
      <c r="AY205" s="218" t="s">
        <v>123</v>
      </c>
    </row>
    <row r="206" spans="2:51" s="13" customFormat="1" ht="11.25">
      <c r="B206" s="208"/>
      <c r="C206" s="209"/>
      <c r="D206" s="204" t="s">
        <v>134</v>
      </c>
      <c r="E206" s="210" t="s">
        <v>21</v>
      </c>
      <c r="F206" s="211" t="s">
        <v>360</v>
      </c>
      <c r="G206" s="209"/>
      <c r="H206" s="212">
        <v>16</v>
      </c>
      <c r="I206" s="213"/>
      <c r="J206" s="209"/>
      <c r="K206" s="209"/>
      <c r="L206" s="214"/>
      <c r="M206" s="215"/>
      <c r="N206" s="216"/>
      <c r="O206" s="216"/>
      <c r="P206" s="216"/>
      <c r="Q206" s="216"/>
      <c r="R206" s="216"/>
      <c r="S206" s="216"/>
      <c r="T206" s="217"/>
      <c r="AT206" s="218" t="s">
        <v>134</v>
      </c>
      <c r="AU206" s="218" t="s">
        <v>85</v>
      </c>
      <c r="AV206" s="13" t="s">
        <v>85</v>
      </c>
      <c r="AW206" s="13" t="s">
        <v>36</v>
      </c>
      <c r="AX206" s="13" t="s">
        <v>75</v>
      </c>
      <c r="AY206" s="218" t="s">
        <v>123</v>
      </c>
    </row>
    <row r="207" spans="2:51" s="13" customFormat="1" ht="11.25">
      <c r="B207" s="208"/>
      <c r="C207" s="209"/>
      <c r="D207" s="204" t="s">
        <v>134</v>
      </c>
      <c r="E207" s="210" t="s">
        <v>21</v>
      </c>
      <c r="F207" s="211" t="s">
        <v>361</v>
      </c>
      <c r="G207" s="209"/>
      <c r="H207" s="212">
        <v>-7.51</v>
      </c>
      <c r="I207" s="213"/>
      <c r="J207" s="209"/>
      <c r="K207" s="209"/>
      <c r="L207" s="214"/>
      <c r="M207" s="215"/>
      <c r="N207" s="216"/>
      <c r="O207" s="216"/>
      <c r="P207" s="216"/>
      <c r="Q207" s="216"/>
      <c r="R207" s="216"/>
      <c r="S207" s="216"/>
      <c r="T207" s="217"/>
      <c r="AT207" s="218" t="s">
        <v>134</v>
      </c>
      <c r="AU207" s="218" t="s">
        <v>85</v>
      </c>
      <c r="AV207" s="13" t="s">
        <v>85</v>
      </c>
      <c r="AW207" s="13" t="s">
        <v>36</v>
      </c>
      <c r="AX207" s="13" t="s">
        <v>75</v>
      </c>
      <c r="AY207" s="218" t="s">
        <v>123</v>
      </c>
    </row>
    <row r="208" spans="2:51" s="15" customFormat="1" ht="11.25">
      <c r="B208" s="229"/>
      <c r="C208" s="230"/>
      <c r="D208" s="204" t="s">
        <v>134</v>
      </c>
      <c r="E208" s="231" t="s">
        <v>21</v>
      </c>
      <c r="F208" s="232" t="s">
        <v>185</v>
      </c>
      <c r="G208" s="230"/>
      <c r="H208" s="233">
        <v>121.77199999999998</v>
      </c>
      <c r="I208" s="234"/>
      <c r="J208" s="230"/>
      <c r="K208" s="230"/>
      <c r="L208" s="235"/>
      <c r="M208" s="236"/>
      <c r="N208" s="237"/>
      <c r="O208" s="237"/>
      <c r="P208" s="237"/>
      <c r="Q208" s="237"/>
      <c r="R208" s="237"/>
      <c r="S208" s="237"/>
      <c r="T208" s="238"/>
      <c r="AT208" s="239" t="s">
        <v>134</v>
      </c>
      <c r="AU208" s="239" t="s">
        <v>85</v>
      </c>
      <c r="AV208" s="15" t="s">
        <v>130</v>
      </c>
      <c r="AW208" s="15" t="s">
        <v>36</v>
      </c>
      <c r="AX208" s="15" t="s">
        <v>83</v>
      </c>
      <c r="AY208" s="239" t="s">
        <v>123</v>
      </c>
    </row>
    <row r="209" spans="1:65" s="2" customFormat="1" ht="21.75" customHeight="1">
      <c r="A209" s="36"/>
      <c r="B209" s="37"/>
      <c r="C209" s="191" t="s">
        <v>362</v>
      </c>
      <c r="D209" s="191" t="s">
        <v>125</v>
      </c>
      <c r="E209" s="192" t="s">
        <v>363</v>
      </c>
      <c r="F209" s="193" t="s">
        <v>364</v>
      </c>
      <c r="G209" s="194" t="s">
        <v>357</v>
      </c>
      <c r="H209" s="195">
        <v>121.772</v>
      </c>
      <c r="I209" s="196"/>
      <c r="J209" s="197">
        <f>ROUND(I209*H209,2)</f>
        <v>0</v>
      </c>
      <c r="K209" s="193" t="s">
        <v>129</v>
      </c>
      <c r="L209" s="41"/>
      <c r="M209" s="198" t="s">
        <v>21</v>
      </c>
      <c r="N209" s="199" t="s">
        <v>46</v>
      </c>
      <c r="O209" s="66"/>
      <c r="P209" s="200">
        <f>O209*H209</f>
        <v>0</v>
      </c>
      <c r="Q209" s="200">
        <v>3E-05</v>
      </c>
      <c r="R209" s="200">
        <f>Q209*H209</f>
        <v>0.0036531600000000003</v>
      </c>
      <c r="S209" s="200">
        <v>0</v>
      </c>
      <c r="T209" s="201">
        <f>S209*H209</f>
        <v>0</v>
      </c>
      <c r="U209" s="36"/>
      <c r="V209" s="36"/>
      <c r="W209" s="36"/>
      <c r="X209" s="36"/>
      <c r="Y209" s="36"/>
      <c r="Z209" s="36"/>
      <c r="AA209" s="36"/>
      <c r="AB209" s="36"/>
      <c r="AC209" s="36"/>
      <c r="AD209" s="36"/>
      <c r="AE209" s="36"/>
      <c r="AR209" s="202" t="s">
        <v>215</v>
      </c>
      <c r="AT209" s="202" t="s">
        <v>125</v>
      </c>
      <c r="AU209" s="202" t="s">
        <v>85</v>
      </c>
      <c r="AY209" s="18" t="s">
        <v>123</v>
      </c>
      <c r="BE209" s="203">
        <f>IF(N209="základní",J209,0)</f>
        <v>0</v>
      </c>
      <c r="BF209" s="203">
        <f>IF(N209="snížená",J209,0)</f>
        <v>0</v>
      </c>
      <c r="BG209" s="203">
        <f>IF(N209="zákl. přenesená",J209,0)</f>
        <v>0</v>
      </c>
      <c r="BH209" s="203">
        <f>IF(N209="sníž. přenesená",J209,0)</f>
        <v>0</v>
      </c>
      <c r="BI209" s="203">
        <f>IF(N209="nulová",J209,0)</f>
        <v>0</v>
      </c>
      <c r="BJ209" s="18" t="s">
        <v>83</v>
      </c>
      <c r="BK209" s="203">
        <f>ROUND(I209*H209,2)</f>
        <v>0</v>
      </c>
      <c r="BL209" s="18" t="s">
        <v>215</v>
      </c>
      <c r="BM209" s="202" t="s">
        <v>365</v>
      </c>
    </row>
    <row r="210" spans="2:51" s="13" customFormat="1" ht="11.25">
      <c r="B210" s="208"/>
      <c r="C210" s="209"/>
      <c r="D210" s="204" t="s">
        <v>134</v>
      </c>
      <c r="E210" s="210" t="s">
        <v>21</v>
      </c>
      <c r="F210" s="211" t="s">
        <v>366</v>
      </c>
      <c r="G210" s="209"/>
      <c r="H210" s="212">
        <v>121.772</v>
      </c>
      <c r="I210" s="213"/>
      <c r="J210" s="209"/>
      <c r="K210" s="209"/>
      <c r="L210" s="214"/>
      <c r="M210" s="215"/>
      <c r="N210" s="216"/>
      <c r="O210" s="216"/>
      <c r="P210" s="216"/>
      <c r="Q210" s="216"/>
      <c r="R210" s="216"/>
      <c r="S210" s="216"/>
      <c r="T210" s="217"/>
      <c r="AT210" s="218" t="s">
        <v>134</v>
      </c>
      <c r="AU210" s="218" t="s">
        <v>85</v>
      </c>
      <c r="AV210" s="13" t="s">
        <v>85</v>
      </c>
      <c r="AW210" s="13" t="s">
        <v>36</v>
      </c>
      <c r="AX210" s="13" t="s">
        <v>83</v>
      </c>
      <c r="AY210" s="218" t="s">
        <v>123</v>
      </c>
    </row>
    <row r="211" spans="1:65" s="2" customFormat="1" ht="16.5" customHeight="1">
      <c r="A211" s="36"/>
      <c r="B211" s="37"/>
      <c r="C211" s="240" t="s">
        <v>367</v>
      </c>
      <c r="D211" s="240" t="s">
        <v>289</v>
      </c>
      <c r="E211" s="241" t="s">
        <v>368</v>
      </c>
      <c r="F211" s="242" t="s">
        <v>369</v>
      </c>
      <c r="G211" s="243" t="s">
        <v>357</v>
      </c>
      <c r="H211" s="244">
        <v>124.207</v>
      </c>
      <c r="I211" s="245"/>
      <c r="J211" s="246">
        <f>ROUND(I211*H211,2)</f>
        <v>0</v>
      </c>
      <c r="K211" s="242" t="s">
        <v>129</v>
      </c>
      <c r="L211" s="247"/>
      <c r="M211" s="248" t="s">
        <v>21</v>
      </c>
      <c r="N211" s="249" t="s">
        <v>46</v>
      </c>
      <c r="O211" s="66"/>
      <c r="P211" s="200">
        <f>O211*H211</f>
        <v>0</v>
      </c>
      <c r="Q211" s="200">
        <v>0.00038</v>
      </c>
      <c r="R211" s="200">
        <f>Q211*H211</f>
        <v>0.04719866</v>
      </c>
      <c r="S211" s="200">
        <v>0</v>
      </c>
      <c r="T211" s="201">
        <f>S211*H211</f>
        <v>0</v>
      </c>
      <c r="U211" s="36"/>
      <c r="V211" s="36"/>
      <c r="W211" s="36"/>
      <c r="X211" s="36"/>
      <c r="Y211" s="36"/>
      <c r="Z211" s="36"/>
      <c r="AA211" s="36"/>
      <c r="AB211" s="36"/>
      <c r="AC211" s="36"/>
      <c r="AD211" s="36"/>
      <c r="AE211" s="36"/>
      <c r="AR211" s="202" t="s">
        <v>304</v>
      </c>
      <c r="AT211" s="202" t="s">
        <v>289</v>
      </c>
      <c r="AU211" s="202" t="s">
        <v>85</v>
      </c>
      <c r="AY211" s="18" t="s">
        <v>123</v>
      </c>
      <c r="BE211" s="203">
        <f>IF(N211="základní",J211,0)</f>
        <v>0</v>
      </c>
      <c r="BF211" s="203">
        <f>IF(N211="snížená",J211,0)</f>
        <v>0</v>
      </c>
      <c r="BG211" s="203">
        <f>IF(N211="zákl. přenesená",J211,0)</f>
        <v>0</v>
      </c>
      <c r="BH211" s="203">
        <f>IF(N211="sníž. přenesená",J211,0)</f>
        <v>0</v>
      </c>
      <c r="BI211" s="203">
        <f>IF(N211="nulová",J211,0)</f>
        <v>0</v>
      </c>
      <c r="BJ211" s="18" t="s">
        <v>83</v>
      </c>
      <c r="BK211" s="203">
        <f>ROUND(I211*H211,2)</f>
        <v>0</v>
      </c>
      <c r="BL211" s="18" t="s">
        <v>215</v>
      </c>
      <c r="BM211" s="202" t="s">
        <v>370</v>
      </c>
    </row>
    <row r="212" spans="2:51" s="13" customFormat="1" ht="11.25">
      <c r="B212" s="208"/>
      <c r="C212" s="209"/>
      <c r="D212" s="204" t="s">
        <v>134</v>
      </c>
      <c r="E212" s="209"/>
      <c r="F212" s="211" t="s">
        <v>371</v>
      </c>
      <c r="G212" s="209"/>
      <c r="H212" s="212">
        <v>124.207</v>
      </c>
      <c r="I212" s="213"/>
      <c r="J212" s="209"/>
      <c r="K212" s="209"/>
      <c r="L212" s="214"/>
      <c r="M212" s="215"/>
      <c r="N212" s="216"/>
      <c r="O212" s="216"/>
      <c r="P212" s="216"/>
      <c r="Q212" s="216"/>
      <c r="R212" s="216"/>
      <c r="S212" s="216"/>
      <c r="T212" s="217"/>
      <c r="AT212" s="218" t="s">
        <v>134</v>
      </c>
      <c r="AU212" s="218" t="s">
        <v>85</v>
      </c>
      <c r="AV212" s="13" t="s">
        <v>85</v>
      </c>
      <c r="AW212" s="13" t="s">
        <v>4</v>
      </c>
      <c r="AX212" s="13" t="s">
        <v>83</v>
      </c>
      <c r="AY212" s="218" t="s">
        <v>123</v>
      </c>
    </row>
    <row r="213" spans="1:65" s="2" customFormat="1" ht="16.5" customHeight="1">
      <c r="A213" s="36"/>
      <c r="B213" s="37"/>
      <c r="C213" s="191" t="s">
        <v>372</v>
      </c>
      <c r="D213" s="191" t="s">
        <v>125</v>
      </c>
      <c r="E213" s="192" t="s">
        <v>373</v>
      </c>
      <c r="F213" s="193" t="s">
        <v>374</v>
      </c>
      <c r="G213" s="194" t="s">
        <v>201</v>
      </c>
      <c r="H213" s="195">
        <v>371.67</v>
      </c>
      <c r="I213" s="196"/>
      <c r="J213" s="197">
        <f>ROUND(I213*H213,2)</f>
        <v>0</v>
      </c>
      <c r="K213" s="193" t="s">
        <v>129</v>
      </c>
      <c r="L213" s="41"/>
      <c r="M213" s="198" t="s">
        <v>21</v>
      </c>
      <c r="N213" s="199" t="s">
        <v>46</v>
      </c>
      <c r="O213" s="66"/>
      <c r="P213" s="200">
        <f>O213*H213</f>
        <v>0</v>
      </c>
      <c r="Q213" s="200">
        <v>0</v>
      </c>
      <c r="R213" s="200">
        <f>Q213*H213</f>
        <v>0</v>
      </c>
      <c r="S213" s="200">
        <v>0</v>
      </c>
      <c r="T213" s="201">
        <f>S213*H213</f>
        <v>0</v>
      </c>
      <c r="U213" s="36"/>
      <c r="V213" s="36"/>
      <c r="W213" s="36"/>
      <c r="X213" s="36"/>
      <c r="Y213" s="36"/>
      <c r="Z213" s="36"/>
      <c r="AA213" s="36"/>
      <c r="AB213" s="36"/>
      <c r="AC213" s="36"/>
      <c r="AD213" s="36"/>
      <c r="AE213" s="36"/>
      <c r="AR213" s="202" t="s">
        <v>215</v>
      </c>
      <c r="AT213" s="202" t="s">
        <v>125</v>
      </c>
      <c r="AU213" s="202" t="s">
        <v>85</v>
      </c>
      <c r="AY213" s="18" t="s">
        <v>123</v>
      </c>
      <c r="BE213" s="203">
        <f>IF(N213="základní",J213,0)</f>
        <v>0</v>
      </c>
      <c r="BF213" s="203">
        <f>IF(N213="snížená",J213,0)</f>
        <v>0</v>
      </c>
      <c r="BG213" s="203">
        <f>IF(N213="zákl. přenesená",J213,0)</f>
        <v>0</v>
      </c>
      <c r="BH213" s="203">
        <f>IF(N213="sníž. přenesená",J213,0)</f>
        <v>0</v>
      </c>
      <c r="BI213" s="203">
        <f>IF(N213="nulová",J213,0)</f>
        <v>0</v>
      </c>
      <c r="BJ213" s="18" t="s">
        <v>83</v>
      </c>
      <c r="BK213" s="203">
        <f>ROUND(I213*H213,2)</f>
        <v>0</v>
      </c>
      <c r="BL213" s="18" t="s">
        <v>215</v>
      </c>
      <c r="BM213" s="202" t="s">
        <v>375</v>
      </c>
    </row>
    <row r="214" spans="1:65" s="2" customFormat="1" ht="33" customHeight="1">
      <c r="A214" s="36"/>
      <c r="B214" s="37"/>
      <c r="C214" s="191" t="s">
        <v>376</v>
      </c>
      <c r="D214" s="191" t="s">
        <v>125</v>
      </c>
      <c r="E214" s="192" t="s">
        <v>377</v>
      </c>
      <c r="F214" s="193" t="s">
        <v>378</v>
      </c>
      <c r="G214" s="194" t="s">
        <v>166</v>
      </c>
      <c r="H214" s="195">
        <v>1.619</v>
      </c>
      <c r="I214" s="196"/>
      <c r="J214" s="197">
        <f>ROUND(I214*H214,2)</f>
        <v>0</v>
      </c>
      <c r="K214" s="193" t="s">
        <v>129</v>
      </c>
      <c r="L214" s="41"/>
      <c r="M214" s="198" t="s">
        <v>21</v>
      </c>
      <c r="N214" s="199" t="s">
        <v>46</v>
      </c>
      <c r="O214" s="66"/>
      <c r="P214" s="200">
        <f>O214*H214</f>
        <v>0</v>
      </c>
      <c r="Q214" s="200">
        <v>0</v>
      </c>
      <c r="R214" s="200">
        <f>Q214*H214</f>
        <v>0</v>
      </c>
      <c r="S214" s="200">
        <v>0</v>
      </c>
      <c r="T214" s="201">
        <f>S214*H214</f>
        <v>0</v>
      </c>
      <c r="U214" s="36"/>
      <c r="V214" s="36"/>
      <c r="W214" s="36"/>
      <c r="X214" s="36"/>
      <c r="Y214" s="36"/>
      <c r="Z214" s="36"/>
      <c r="AA214" s="36"/>
      <c r="AB214" s="36"/>
      <c r="AC214" s="36"/>
      <c r="AD214" s="36"/>
      <c r="AE214" s="36"/>
      <c r="AR214" s="202" t="s">
        <v>215</v>
      </c>
      <c r="AT214" s="202" t="s">
        <v>125</v>
      </c>
      <c r="AU214" s="202" t="s">
        <v>85</v>
      </c>
      <c r="AY214" s="18" t="s">
        <v>123</v>
      </c>
      <c r="BE214" s="203">
        <f>IF(N214="základní",J214,0)</f>
        <v>0</v>
      </c>
      <c r="BF214" s="203">
        <f>IF(N214="snížená",J214,0)</f>
        <v>0</v>
      </c>
      <c r="BG214" s="203">
        <f>IF(N214="zákl. přenesená",J214,0)</f>
        <v>0</v>
      </c>
      <c r="BH214" s="203">
        <f>IF(N214="sníž. přenesená",J214,0)</f>
        <v>0</v>
      </c>
      <c r="BI214" s="203">
        <f>IF(N214="nulová",J214,0)</f>
        <v>0</v>
      </c>
      <c r="BJ214" s="18" t="s">
        <v>83</v>
      </c>
      <c r="BK214" s="203">
        <f>ROUND(I214*H214,2)</f>
        <v>0</v>
      </c>
      <c r="BL214" s="18" t="s">
        <v>215</v>
      </c>
      <c r="BM214" s="202" t="s">
        <v>379</v>
      </c>
    </row>
    <row r="215" spans="1:47" s="2" customFormat="1" ht="126.75">
      <c r="A215" s="36"/>
      <c r="B215" s="37"/>
      <c r="C215" s="38"/>
      <c r="D215" s="204" t="s">
        <v>132</v>
      </c>
      <c r="E215" s="38"/>
      <c r="F215" s="205" t="s">
        <v>380</v>
      </c>
      <c r="G215" s="38"/>
      <c r="H215" s="38"/>
      <c r="I215" s="110"/>
      <c r="J215" s="38"/>
      <c r="K215" s="38"/>
      <c r="L215" s="41"/>
      <c r="M215" s="206"/>
      <c r="N215" s="207"/>
      <c r="O215" s="66"/>
      <c r="P215" s="66"/>
      <c r="Q215" s="66"/>
      <c r="R215" s="66"/>
      <c r="S215" s="66"/>
      <c r="T215" s="67"/>
      <c r="U215" s="36"/>
      <c r="V215" s="36"/>
      <c r="W215" s="36"/>
      <c r="X215" s="36"/>
      <c r="Y215" s="36"/>
      <c r="Z215" s="36"/>
      <c r="AA215" s="36"/>
      <c r="AB215" s="36"/>
      <c r="AC215" s="36"/>
      <c r="AD215" s="36"/>
      <c r="AE215" s="36"/>
      <c r="AT215" s="18" t="s">
        <v>132</v>
      </c>
      <c r="AU215" s="18" t="s">
        <v>85</v>
      </c>
    </row>
    <row r="216" spans="2:63" s="12" customFormat="1" ht="22.9" customHeight="1">
      <c r="B216" s="175"/>
      <c r="C216" s="176"/>
      <c r="D216" s="177" t="s">
        <v>74</v>
      </c>
      <c r="E216" s="189" t="s">
        <v>381</v>
      </c>
      <c r="F216" s="189" t="s">
        <v>382</v>
      </c>
      <c r="G216" s="176"/>
      <c r="H216" s="176"/>
      <c r="I216" s="179"/>
      <c r="J216" s="190">
        <f>BK216</f>
        <v>0</v>
      </c>
      <c r="K216" s="176"/>
      <c r="L216" s="181"/>
      <c r="M216" s="182"/>
      <c r="N216" s="183"/>
      <c r="O216" s="183"/>
      <c r="P216" s="184">
        <f>SUM(P217:P222)</f>
        <v>0</v>
      </c>
      <c r="Q216" s="183"/>
      <c r="R216" s="184">
        <f>SUM(R217:R222)</f>
        <v>0.14866800000000002</v>
      </c>
      <c r="S216" s="183"/>
      <c r="T216" s="185">
        <f>SUM(T217:T222)</f>
        <v>0</v>
      </c>
      <c r="AR216" s="186" t="s">
        <v>85</v>
      </c>
      <c r="AT216" s="187" t="s">
        <v>74</v>
      </c>
      <c r="AU216" s="187" t="s">
        <v>83</v>
      </c>
      <c r="AY216" s="186" t="s">
        <v>123</v>
      </c>
      <c r="BK216" s="188">
        <f>SUM(BK217:BK222)</f>
        <v>0</v>
      </c>
    </row>
    <row r="217" spans="1:65" s="2" customFormat="1" ht="21.75" customHeight="1">
      <c r="A217" s="36"/>
      <c r="B217" s="37"/>
      <c r="C217" s="191" t="s">
        <v>383</v>
      </c>
      <c r="D217" s="191" t="s">
        <v>125</v>
      </c>
      <c r="E217" s="192" t="s">
        <v>384</v>
      </c>
      <c r="F217" s="193" t="s">
        <v>385</v>
      </c>
      <c r="G217" s="194" t="s">
        <v>201</v>
      </c>
      <c r="H217" s="195">
        <v>371.67</v>
      </c>
      <c r="I217" s="196"/>
      <c r="J217" s="197">
        <f>ROUND(I217*H217,2)</f>
        <v>0</v>
      </c>
      <c r="K217" s="193" t="s">
        <v>129</v>
      </c>
      <c r="L217" s="41"/>
      <c r="M217" s="198" t="s">
        <v>21</v>
      </c>
      <c r="N217" s="199" t="s">
        <v>46</v>
      </c>
      <c r="O217" s="66"/>
      <c r="P217" s="200">
        <f>O217*H217</f>
        <v>0</v>
      </c>
      <c r="Q217" s="200">
        <v>0.0004</v>
      </c>
      <c r="R217" s="200">
        <f>Q217*H217</f>
        <v>0.14866800000000002</v>
      </c>
      <c r="S217" s="200">
        <v>0</v>
      </c>
      <c r="T217" s="201">
        <f>S217*H217</f>
        <v>0</v>
      </c>
      <c r="U217" s="36"/>
      <c r="V217" s="36"/>
      <c r="W217" s="36"/>
      <c r="X217" s="36"/>
      <c r="Y217" s="36"/>
      <c r="Z217" s="36"/>
      <c r="AA217" s="36"/>
      <c r="AB217" s="36"/>
      <c r="AC217" s="36"/>
      <c r="AD217" s="36"/>
      <c r="AE217" s="36"/>
      <c r="AR217" s="202" t="s">
        <v>215</v>
      </c>
      <c r="AT217" s="202" t="s">
        <v>125</v>
      </c>
      <c r="AU217" s="202" t="s">
        <v>85</v>
      </c>
      <c r="AY217" s="18" t="s">
        <v>123</v>
      </c>
      <c r="BE217" s="203">
        <f>IF(N217="základní",J217,0)</f>
        <v>0</v>
      </c>
      <c r="BF217" s="203">
        <f>IF(N217="snížená",J217,0)</f>
        <v>0</v>
      </c>
      <c r="BG217" s="203">
        <f>IF(N217="zákl. přenesená",J217,0)</f>
        <v>0</v>
      </c>
      <c r="BH217" s="203">
        <f>IF(N217="sníž. přenesená",J217,0)</f>
        <v>0</v>
      </c>
      <c r="BI217" s="203">
        <f>IF(N217="nulová",J217,0)</f>
        <v>0</v>
      </c>
      <c r="BJ217" s="18" t="s">
        <v>83</v>
      </c>
      <c r="BK217" s="203">
        <f>ROUND(I217*H217,2)</f>
        <v>0</v>
      </c>
      <c r="BL217" s="18" t="s">
        <v>215</v>
      </c>
      <c r="BM217" s="202" t="s">
        <v>386</v>
      </c>
    </row>
    <row r="218" spans="2:51" s="14" customFormat="1" ht="11.25">
      <c r="B218" s="219"/>
      <c r="C218" s="220"/>
      <c r="D218" s="204" t="s">
        <v>134</v>
      </c>
      <c r="E218" s="221" t="s">
        <v>21</v>
      </c>
      <c r="F218" s="222" t="s">
        <v>183</v>
      </c>
      <c r="G218" s="220"/>
      <c r="H218" s="221" t="s">
        <v>21</v>
      </c>
      <c r="I218" s="223"/>
      <c r="J218" s="220"/>
      <c r="K218" s="220"/>
      <c r="L218" s="224"/>
      <c r="M218" s="225"/>
      <c r="N218" s="226"/>
      <c r="O218" s="226"/>
      <c r="P218" s="226"/>
      <c r="Q218" s="226"/>
      <c r="R218" s="226"/>
      <c r="S218" s="226"/>
      <c r="T218" s="227"/>
      <c r="AT218" s="228" t="s">
        <v>134</v>
      </c>
      <c r="AU218" s="228" t="s">
        <v>85</v>
      </c>
      <c r="AV218" s="14" t="s">
        <v>83</v>
      </c>
      <c r="AW218" s="14" t="s">
        <v>36</v>
      </c>
      <c r="AX218" s="14" t="s">
        <v>75</v>
      </c>
      <c r="AY218" s="228" t="s">
        <v>123</v>
      </c>
    </row>
    <row r="219" spans="2:51" s="13" customFormat="1" ht="11.25">
      <c r="B219" s="208"/>
      <c r="C219" s="209"/>
      <c r="D219" s="204" t="s">
        <v>134</v>
      </c>
      <c r="E219" s="210" t="s">
        <v>21</v>
      </c>
      <c r="F219" s="211" t="s">
        <v>204</v>
      </c>
      <c r="G219" s="209"/>
      <c r="H219" s="212">
        <v>371.67</v>
      </c>
      <c r="I219" s="213"/>
      <c r="J219" s="209"/>
      <c r="K219" s="209"/>
      <c r="L219" s="214"/>
      <c r="M219" s="215"/>
      <c r="N219" s="216"/>
      <c r="O219" s="216"/>
      <c r="P219" s="216"/>
      <c r="Q219" s="216"/>
      <c r="R219" s="216"/>
      <c r="S219" s="216"/>
      <c r="T219" s="217"/>
      <c r="AT219" s="218" t="s">
        <v>134</v>
      </c>
      <c r="AU219" s="218" t="s">
        <v>85</v>
      </c>
      <c r="AV219" s="13" t="s">
        <v>85</v>
      </c>
      <c r="AW219" s="13" t="s">
        <v>36</v>
      </c>
      <c r="AX219" s="13" t="s">
        <v>75</v>
      </c>
      <c r="AY219" s="218" t="s">
        <v>123</v>
      </c>
    </row>
    <row r="220" spans="2:51" s="15" customFormat="1" ht="11.25">
      <c r="B220" s="229"/>
      <c r="C220" s="230"/>
      <c r="D220" s="204" t="s">
        <v>134</v>
      </c>
      <c r="E220" s="231" t="s">
        <v>21</v>
      </c>
      <c r="F220" s="232" t="s">
        <v>185</v>
      </c>
      <c r="G220" s="230"/>
      <c r="H220" s="233">
        <v>371.67</v>
      </c>
      <c r="I220" s="234"/>
      <c r="J220" s="230"/>
      <c r="K220" s="230"/>
      <c r="L220" s="235"/>
      <c r="M220" s="236"/>
      <c r="N220" s="237"/>
      <c r="O220" s="237"/>
      <c r="P220" s="237"/>
      <c r="Q220" s="237"/>
      <c r="R220" s="237"/>
      <c r="S220" s="237"/>
      <c r="T220" s="238"/>
      <c r="AT220" s="239" t="s">
        <v>134</v>
      </c>
      <c r="AU220" s="239" t="s">
        <v>85</v>
      </c>
      <c r="AV220" s="15" t="s">
        <v>130</v>
      </c>
      <c r="AW220" s="15" t="s">
        <v>36</v>
      </c>
      <c r="AX220" s="15" t="s">
        <v>83</v>
      </c>
      <c r="AY220" s="239" t="s">
        <v>123</v>
      </c>
    </row>
    <row r="221" spans="1:65" s="2" customFormat="1" ht="33" customHeight="1">
      <c r="A221" s="36"/>
      <c r="B221" s="37"/>
      <c r="C221" s="191" t="s">
        <v>387</v>
      </c>
      <c r="D221" s="191" t="s">
        <v>125</v>
      </c>
      <c r="E221" s="192" t="s">
        <v>388</v>
      </c>
      <c r="F221" s="193" t="s">
        <v>389</v>
      </c>
      <c r="G221" s="194" t="s">
        <v>166</v>
      </c>
      <c r="H221" s="195">
        <v>0.149</v>
      </c>
      <c r="I221" s="196"/>
      <c r="J221" s="197">
        <f>ROUND(I221*H221,2)</f>
        <v>0</v>
      </c>
      <c r="K221" s="193" t="s">
        <v>129</v>
      </c>
      <c r="L221" s="41"/>
      <c r="M221" s="198" t="s">
        <v>21</v>
      </c>
      <c r="N221" s="199" t="s">
        <v>46</v>
      </c>
      <c r="O221" s="66"/>
      <c r="P221" s="200">
        <f>O221*H221</f>
        <v>0</v>
      </c>
      <c r="Q221" s="200">
        <v>0</v>
      </c>
      <c r="R221" s="200">
        <f>Q221*H221</f>
        <v>0</v>
      </c>
      <c r="S221" s="200">
        <v>0</v>
      </c>
      <c r="T221" s="201">
        <f>S221*H221</f>
        <v>0</v>
      </c>
      <c r="U221" s="36"/>
      <c r="V221" s="36"/>
      <c r="W221" s="36"/>
      <c r="X221" s="36"/>
      <c r="Y221" s="36"/>
      <c r="Z221" s="36"/>
      <c r="AA221" s="36"/>
      <c r="AB221" s="36"/>
      <c r="AC221" s="36"/>
      <c r="AD221" s="36"/>
      <c r="AE221" s="36"/>
      <c r="AR221" s="202" t="s">
        <v>215</v>
      </c>
      <c r="AT221" s="202" t="s">
        <v>125</v>
      </c>
      <c r="AU221" s="202" t="s">
        <v>85</v>
      </c>
      <c r="AY221" s="18" t="s">
        <v>123</v>
      </c>
      <c r="BE221" s="203">
        <f>IF(N221="základní",J221,0)</f>
        <v>0</v>
      </c>
      <c r="BF221" s="203">
        <f>IF(N221="snížená",J221,0)</f>
        <v>0</v>
      </c>
      <c r="BG221" s="203">
        <f>IF(N221="zákl. přenesená",J221,0)</f>
        <v>0</v>
      </c>
      <c r="BH221" s="203">
        <f>IF(N221="sníž. přenesená",J221,0)</f>
        <v>0</v>
      </c>
      <c r="BI221" s="203">
        <f>IF(N221="nulová",J221,0)</f>
        <v>0</v>
      </c>
      <c r="BJ221" s="18" t="s">
        <v>83</v>
      </c>
      <c r="BK221" s="203">
        <f>ROUND(I221*H221,2)</f>
        <v>0</v>
      </c>
      <c r="BL221" s="18" t="s">
        <v>215</v>
      </c>
      <c r="BM221" s="202" t="s">
        <v>390</v>
      </c>
    </row>
    <row r="222" spans="1:47" s="2" customFormat="1" ht="126.75">
      <c r="A222" s="36"/>
      <c r="B222" s="37"/>
      <c r="C222" s="38"/>
      <c r="D222" s="204" t="s">
        <v>132</v>
      </c>
      <c r="E222" s="38"/>
      <c r="F222" s="205" t="s">
        <v>391</v>
      </c>
      <c r="G222" s="38"/>
      <c r="H222" s="38"/>
      <c r="I222" s="110"/>
      <c r="J222" s="38"/>
      <c r="K222" s="38"/>
      <c r="L222" s="41"/>
      <c r="M222" s="250"/>
      <c r="N222" s="251"/>
      <c r="O222" s="252"/>
      <c r="P222" s="252"/>
      <c r="Q222" s="252"/>
      <c r="R222" s="252"/>
      <c r="S222" s="252"/>
      <c r="T222" s="253"/>
      <c r="U222" s="36"/>
      <c r="V222" s="36"/>
      <c r="W222" s="36"/>
      <c r="X222" s="36"/>
      <c r="Y222" s="36"/>
      <c r="Z222" s="36"/>
      <c r="AA222" s="36"/>
      <c r="AB222" s="36"/>
      <c r="AC222" s="36"/>
      <c r="AD222" s="36"/>
      <c r="AE222" s="36"/>
      <c r="AT222" s="18" t="s">
        <v>132</v>
      </c>
      <c r="AU222" s="18" t="s">
        <v>85</v>
      </c>
    </row>
    <row r="223" spans="1:31" s="2" customFormat="1" ht="6.95" customHeight="1">
      <c r="A223" s="36"/>
      <c r="B223" s="49"/>
      <c r="C223" s="50"/>
      <c r="D223" s="50"/>
      <c r="E223" s="50"/>
      <c r="F223" s="50"/>
      <c r="G223" s="50"/>
      <c r="H223" s="50"/>
      <c r="I223" s="140"/>
      <c r="J223" s="50"/>
      <c r="K223" s="50"/>
      <c r="L223" s="41"/>
      <c r="M223" s="36"/>
      <c r="O223" s="36"/>
      <c r="P223" s="36"/>
      <c r="Q223" s="36"/>
      <c r="R223" s="36"/>
      <c r="S223" s="36"/>
      <c r="T223" s="36"/>
      <c r="U223" s="36"/>
      <c r="V223" s="36"/>
      <c r="W223" s="36"/>
      <c r="X223" s="36"/>
      <c r="Y223" s="36"/>
      <c r="Z223" s="36"/>
      <c r="AA223" s="36"/>
      <c r="AB223" s="36"/>
      <c r="AC223" s="36"/>
      <c r="AD223" s="36"/>
      <c r="AE223" s="36"/>
    </row>
  </sheetData>
  <sheetProtection algorithmName="SHA-512" hashValue="wBvNNImVj55rSmHinEQ+CnGSJiMy3LJcqkUqU0HZYm9VP/QME8Qlq4MOp1x2QwT7qO9GPO7x36IxVC9rat/o+A==" saltValue="4NqQXpvNj7/9zA7rvJ54AzJ5sm/+/dxWBOsws+jzI8D4Wzz6Pnmp3QPuXKPf1NEyDqhpzELpjmOX98h9WxWtfw==" spinCount="100000" sheet="1" objects="1" scenarios="1" formatColumns="0" formatRows="0" autoFilter="0"/>
  <autoFilter ref="C90:K222"/>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5"/>
      <c r="M2" s="375"/>
      <c r="N2" s="375"/>
      <c r="O2" s="375"/>
      <c r="P2" s="375"/>
      <c r="Q2" s="375"/>
      <c r="R2" s="375"/>
      <c r="S2" s="375"/>
      <c r="T2" s="375"/>
      <c r="U2" s="375"/>
      <c r="V2" s="375"/>
      <c r="AT2" s="18" t="s">
        <v>88</v>
      </c>
    </row>
    <row r="3" spans="2:46" s="1" customFormat="1" ht="6.95" customHeight="1">
      <c r="B3" s="104"/>
      <c r="C3" s="105"/>
      <c r="D3" s="105"/>
      <c r="E3" s="105"/>
      <c r="F3" s="105"/>
      <c r="G3" s="105"/>
      <c r="H3" s="105"/>
      <c r="I3" s="106"/>
      <c r="J3" s="105"/>
      <c r="K3" s="105"/>
      <c r="L3" s="21"/>
      <c r="AT3" s="18" t="s">
        <v>85</v>
      </c>
    </row>
    <row r="4" spans="2:46" s="1" customFormat="1" ht="24.95" customHeight="1">
      <c r="B4" s="21"/>
      <c r="D4" s="107" t="s">
        <v>89</v>
      </c>
      <c r="I4" s="103"/>
      <c r="L4" s="21"/>
      <c r="M4" s="108" t="s">
        <v>10</v>
      </c>
      <c r="AT4" s="18" t="s">
        <v>4</v>
      </c>
    </row>
    <row r="5" spans="2:12" s="1" customFormat="1" ht="6.95" customHeight="1">
      <c r="B5" s="21"/>
      <c r="I5" s="103"/>
      <c r="L5" s="21"/>
    </row>
    <row r="6" spans="2:12" s="1" customFormat="1" ht="12" customHeight="1">
      <c r="B6" s="21"/>
      <c r="D6" s="109" t="s">
        <v>16</v>
      </c>
      <c r="I6" s="103"/>
      <c r="L6" s="21"/>
    </row>
    <row r="7" spans="2:12" s="1" customFormat="1" ht="16.5" customHeight="1">
      <c r="B7" s="21"/>
      <c r="E7" s="376" t="str">
        <f>'Rekapitulace stavby'!K6</f>
        <v>Oprava podlahy v jídelně a kuchyni ZŠ MUDr Lukášové 29,Ostrava-Hrabůvka</v>
      </c>
      <c r="F7" s="377"/>
      <c r="G7" s="377"/>
      <c r="H7" s="377"/>
      <c r="I7" s="103"/>
      <c r="L7" s="21"/>
    </row>
    <row r="8" spans="1:31" s="2" customFormat="1" ht="12" customHeight="1">
      <c r="A8" s="36"/>
      <c r="B8" s="41"/>
      <c r="C8" s="36"/>
      <c r="D8" s="109" t="s">
        <v>90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78" t="s">
        <v>392</v>
      </c>
      <c r="F9" s="379"/>
      <c r="G9" s="379"/>
      <c r="H9" s="379"/>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21</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22</v>
      </c>
      <c r="E12" s="36"/>
      <c r="F12" s="112" t="s">
        <v>23</v>
      </c>
      <c r="G12" s="36"/>
      <c r="H12" s="36"/>
      <c r="I12" s="113" t="s">
        <v>24</v>
      </c>
      <c r="J12" s="114" t="str">
        <f>'Rekapitulace stavby'!AN8</f>
        <v>30. 4. 2019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28</v>
      </c>
      <c r="E14" s="36"/>
      <c r="F14" s="36"/>
      <c r="G14" s="36"/>
      <c r="H14" s="36"/>
      <c r="I14" s="113" t="s">
        <v>29</v>
      </c>
      <c r="J14" s="112" t="s">
        <v>21</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30</v>
      </c>
      <c r="F15" s="36"/>
      <c r="G15" s="36"/>
      <c r="H15" s="36"/>
      <c r="I15" s="113" t="s">
        <v>31</v>
      </c>
      <c r="J15" s="112" t="s">
        <v>21</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32</v>
      </c>
      <c r="E17" s="36"/>
      <c r="F17" s="36"/>
      <c r="G17" s="36"/>
      <c r="H17" s="36"/>
      <c r="I17" s="113" t="s">
        <v>29</v>
      </c>
      <c r="J17" s="31"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80" t="str">
        <f>'Rekapitulace stavby'!E14</f>
        <v>Vyplň údaj</v>
      </c>
      <c r="F18" s="381"/>
      <c r="G18" s="381"/>
      <c r="H18" s="381"/>
      <c r="I18" s="113" t="s">
        <v>31</v>
      </c>
      <c r="J18" s="31"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34</v>
      </c>
      <c r="E20" s="36"/>
      <c r="F20" s="36"/>
      <c r="G20" s="36"/>
      <c r="H20" s="36"/>
      <c r="I20" s="113" t="s">
        <v>29</v>
      </c>
      <c r="J20" s="112" t="s">
        <v>21</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31</v>
      </c>
      <c r="J21" s="112" t="s">
        <v>21</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37</v>
      </c>
      <c r="E23" s="36"/>
      <c r="F23" s="36"/>
      <c r="G23" s="36"/>
      <c r="H23" s="36"/>
      <c r="I23" s="113" t="s">
        <v>29</v>
      </c>
      <c r="J23" s="112" t="s">
        <v>21</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38</v>
      </c>
      <c r="F24" s="36"/>
      <c r="G24" s="36"/>
      <c r="H24" s="36"/>
      <c r="I24" s="113" t="s">
        <v>31</v>
      </c>
      <c r="J24" s="112" t="s">
        <v>21</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39</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7"/>
      <c r="B27" s="118"/>
      <c r="C27" s="117"/>
      <c r="D27" s="117"/>
      <c r="E27" s="382" t="s">
        <v>21</v>
      </c>
      <c r="F27" s="382"/>
      <c r="G27" s="382"/>
      <c r="H27" s="382"/>
      <c r="I27" s="119"/>
      <c r="J27" s="117"/>
      <c r="K27" s="117"/>
      <c r="L27" s="120"/>
      <c r="S27" s="117"/>
      <c r="T27" s="117"/>
      <c r="U27" s="117"/>
      <c r="V27" s="117"/>
      <c r="W27" s="117"/>
      <c r="X27" s="117"/>
      <c r="Y27" s="117"/>
      <c r="Z27" s="117"/>
      <c r="AA27" s="117"/>
      <c r="AB27" s="117"/>
      <c r="AC27" s="117"/>
      <c r="AD27" s="117"/>
      <c r="AE27" s="117"/>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21"/>
      <c r="E29" s="121"/>
      <c r="F29" s="121"/>
      <c r="G29" s="121"/>
      <c r="H29" s="121"/>
      <c r="I29" s="122"/>
      <c r="J29" s="121"/>
      <c r="K29" s="121"/>
      <c r="L29" s="111"/>
      <c r="S29" s="36"/>
      <c r="T29" s="36"/>
      <c r="U29" s="36"/>
      <c r="V29" s="36"/>
      <c r="W29" s="36"/>
      <c r="X29" s="36"/>
      <c r="Y29" s="36"/>
      <c r="Z29" s="36"/>
      <c r="AA29" s="36"/>
      <c r="AB29" s="36"/>
      <c r="AC29" s="36"/>
      <c r="AD29" s="36"/>
      <c r="AE29" s="36"/>
    </row>
    <row r="30" spans="1:31" s="2" customFormat="1" ht="25.35" customHeight="1">
      <c r="A30" s="36"/>
      <c r="B30" s="41"/>
      <c r="C30" s="36"/>
      <c r="D30" s="123" t="s">
        <v>41</v>
      </c>
      <c r="E30" s="36"/>
      <c r="F30" s="36"/>
      <c r="G30" s="36"/>
      <c r="H30" s="36"/>
      <c r="I30" s="110"/>
      <c r="J30" s="124">
        <f>ROUND(J83,2)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21"/>
      <c r="E31" s="121"/>
      <c r="F31" s="121"/>
      <c r="G31" s="121"/>
      <c r="H31" s="121"/>
      <c r="I31" s="122"/>
      <c r="J31" s="121"/>
      <c r="K31" s="121"/>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5" t="s">
        <v>43</v>
      </c>
      <c r="G32" s="36"/>
      <c r="H32" s="36"/>
      <c r="I32" s="126" t="s">
        <v>42</v>
      </c>
      <c r="J32" s="125" t="s">
        <v>44</v>
      </c>
      <c r="K32" s="36"/>
      <c r="L32" s="111"/>
      <c r="S32" s="36"/>
      <c r="T32" s="36"/>
      <c r="U32" s="36"/>
      <c r="V32" s="36"/>
      <c r="W32" s="36"/>
      <c r="X32" s="36"/>
      <c r="Y32" s="36"/>
      <c r="Z32" s="36"/>
      <c r="AA32" s="36"/>
      <c r="AB32" s="36"/>
      <c r="AC32" s="36"/>
      <c r="AD32" s="36"/>
      <c r="AE32" s="36"/>
    </row>
    <row r="33" spans="1:31" s="2" customFormat="1" ht="14.45" customHeight="1">
      <c r="A33" s="36"/>
      <c r="B33" s="41"/>
      <c r="C33" s="36"/>
      <c r="D33" s="127" t="s">
        <v>45</v>
      </c>
      <c r="E33" s="109" t="s">
        <v>46</v>
      </c>
      <c r="F33" s="128">
        <f>ROUND((SUM(BE83:BE96)),2)</f>
        <v>0</v>
      </c>
      <c r="G33" s="36"/>
      <c r="H33" s="36"/>
      <c r="I33" s="129">
        <v>0.21</v>
      </c>
      <c r="J33" s="128">
        <f>ROUND(((SUM(BE83:BE96))*I33),2)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47</v>
      </c>
      <c r="F34" s="128">
        <f>ROUND((SUM(BF83:BF96)),2)</f>
        <v>0</v>
      </c>
      <c r="G34" s="36"/>
      <c r="H34" s="36"/>
      <c r="I34" s="129">
        <v>0.15</v>
      </c>
      <c r="J34" s="128">
        <f>ROUND(((SUM(BF83:BF96))*I34),2)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48</v>
      </c>
      <c r="F35" s="128">
        <f>ROUND((SUM(BG83:BG96)),2)</f>
        <v>0</v>
      </c>
      <c r="G35" s="36"/>
      <c r="H35" s="36"/>
      <c r="I35" s="129">
        <v>0.21</v>
      </c>
      <c r="J35" s="128">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49</v>
      </c>
      <c r="F36" s="128">
        <f>ROUND((SUM(BH83:BH96)),2)</f>
        <v>0</v>
      </c>
      <c r="G36" s="36"/>
      <c r="H36" s="36"/>
      <c r="I36" s="129">
        <v>0.15</v>
      </c>
      <c r="J36" s="128">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50</v>
      </c>
      <c r="F37" s="128">
        <f>ROUND((SUM(BI83:BI96)),2)</f>
        <v>0</v>
      </c>
      <c r="G37" s="36"/>
      <c r="H37" s="36"/>
      <c r="I37" s="129">
        <v>0</v>
      </c>
      <c r="J37" s="128">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30"/>
      <c r="D39" s="131" t="s">
        <v>51</v>
      </c>
      <c r="E39" s="132"/>
      <c r="F39" s="132"/>
      <c r="G39" s="133" t="s">
        <v>52</v>
      </c>
      <c r="H39" s="134" t="s">
        <v>53</v>
      </c>
      <c r="I39" s="135"/>
      <c r="J39" s="136">
        <f>SUM(J30:J37)</f>
        <v>0</v>
      </c>
      <c r="K39" s="137"/>
      <c r="L39" s="111"/>
      <c r="S39" s="36"/>
      <c r="T39" s="36"/>
      <c r="U39" s="36"/>
      <c r="V39" s="36"/>
      <c r="W39" s="36"/>
      <c r="X39" s="36"/>
      <c r="Y39" s="36"/>
      <c r="Z39" s="36"/>
      <c r="AA39" s="36"/>
      <c r="AB39" s="36"/>
      <c r="AC39" s="36"/>
      <c r="AD39" s="36"/>
      <c r="AE39" s="36"/>
    </row>
    <row r="40" spans="1:31" s="2" customFormat="1" ht="14.45" customHeight="1">
      <c r="A40" s="36"/>
      <c r="B40" s="138"/>
      <c r="C40" s="139"/>
      <c r="D40" s="139"/>
      <c r="E40" s="139"/>
      <c r="F40" s="139"/>
      <c r="G40" s="139"/>
      <c r="H40" s="139"/>
      <c r="I40" s="140"/>
      <c r="J40" s="139"/>
      <c r="K40" s="139"/>
      <c r="L40" s="111"/>
      <c r="S40" s="36"/>
      <c r="T40" s="36"/>
      <c r="U40" s="36"/>
      <c r="V40" s="36"/>
      <c r="W40" s="36"/>
      <c r="X40" s="36"/>
      <c r="Y40" s="36"/>
      <c r="Z40" s="36"/>
      <c r="AA40" s="36"/>
      <c r="AB40" s="36"/>
      <c r="AC40" s="36"/>
      <c r="AD40" s="36"/>
      <c r="AE40" s="36"/>
    </row>
    <row r="44" spans="1:31" s="2" customFormat="1" ht="6.95" customHeight="1">
      <c r="A44" s="36"/>
      <c r="B44" s="141"/>
      <c r="C44" s="142"/>
      <c r="D44" s="142"/>
      <c r="E44" s="142"/>
      <c r="F44" s="142"/>
      <c r="G44" s="142"/>
      <c r="H44" s="142"/>
      <c r="I44" s="143"/>
      <c r="J44" s="142"/>
      <c r="K44" s="142"/>
      <c r="L44" s="111"/>
      <c r="S44" s="36"/>
      <c r="T44" s="36"/>
      <c r="U44" s="36"/>
      <c r="V44" s="36"/>
      <c r="W44" s="36"/>
      <c r="X44" s="36"/>
      <c r="Y44" s="36"/>
      <c r="Z44" s="36"/>
      <c r="AA44" s="36"/>
      <c r="AB44" s="36"/>
      <c r="AC44" s="36"/>
      <c r="AD44" s="36"/>
      <c r="AE44" s="36"/>
    </row>
    <row r="45" spans="1:31" s="2" customFormat="1" ht="24.95" customHeight="1">
      <c r="A45" s="36"/>
      <c r="B45" s="37"/>
      <c r="C45" s="24" t="s">
        <v>92</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3" t="str">
        <f>E7</f>
        <v>Oprava podlahy v jídelně a kuchyni ZŠ MUDr Lukášové 29,Ostrava-Hrabůvka</v>
      </c>
      <c r="F48" s="384"/>
      <c r="G48" s="384"/>
      <c r="H48" s="384"/>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0" t="s">
        <v>90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55" t="str">
        <f>E9</f>
        <v>191022b - Vedlejší a ostatní náklady</v>
      </c>
      <c r="F50" s="385"/>
      <c r="G50" s="385"/>
      <c r="H50" s="385"/>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0" t="s">
        <v>22</v>
      </c>
      <c r="D52" s="38"/>
      <c r="E52" s="38"/>
      <c r="F52" s="28" t="str">
        <f>F12</f>
        <v>Ostrava-Hrabůvka</v>
      </c>
      <c r="G52" s="38"/>
      <c r="H52" s="38"/>
      <c r="I52" s="113" t="s">
        <v>24</v>
      </c>
      <c r="J52" s="61" t="str">
        <f>IF(J12="","",J12)</f>
        <v>30. 4. 2019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25.7" customHeight="1">
      <c r="A54" s="36"/>
      <c r="B54" s="37"/>
      <c r="C54" s="30" t="s">
        <v>28</v>
      </c>
      <c r="D54" s="38"/>
      <c r="E54" s="38"/>
      <c r="F54" s="28" t="str">
        <f>E15</f>
        <v>Městský obvod Ostrava-Jih</v>
      </c>
      <c r="G54" s="38"/>
      <c r="H54" s="38"/>
      <c r="I54" s="113" t="s">
        <v>34</v>
      </c>
      <c r="J54" s="34" t="str">
        <f>E21</f>
        <v>ArchiBIM, Ostrava-Pustkovec</v>
      </c>
      <c r="K54" s="38"/>
      <c r="L54" s="111"/>
      <c r="S54" s="36"/>
      <c r="T54" s="36"/>
      <c r="U54" s="36"/>
      <c r="V54" s="36"/>
      <c r="W54" s="36"/>
      <c r="X54" s="36"/>
      <c r="Y54" s="36"/>
      <c r="Z54" s="36"/>
      <c r="AA54" s="36"/>
      <c r="AB54" s="36"/>
      <c r="AC54" s="36"/>
      <c r="AD54" s="36"/>
      <c r="AE54" s="36"/>
    </row>
    <row r="55" spans="1:31" s="2" customFormat="1" ht="15.2" customHeight="1">
      <c r="A55" s="36"/>
      <c r="B55" s="37"/>
      <c r="C55" s="30" t="s">
        <v>32</v>
      </c>
      <c r="D55" s="38"/>
      <c r="E55" s="38"/>
      <c r="F55" s="28" t="str">
        <f>IF(E18="","",E18)</f>
        <v>Vyplň údaj</v>
      </c>
      <c r="G55" s="38"/>
      <c r="H55" s="38"/>
      <c r="I55" s="113" t="s">
        <v>37</v>
      </c>
      <c r="J55" s="34" t="str">
        <f>E24</f>
        <v>Anna Mužná</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4" t="s">
        <v>93</v>
      </c>
      <c r="D57" s="145"/>
      <c r="E57" s="145"/>
      <c r="F57" s="145"/>
      <c r="G57" s="145"/>
      <c r="H57" s="145"/>
      <c r="I57" s="146"/>
      <c r="J57" s="147" t="s">
        <v>94</v>
      </c>
      <c r="K57" s="145"/>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8" t="s">
        <v>73</v>
      </c>
      <c r="D59" s="38"/>
      <c r="E59" s="38"/>
      <c r="F59" s="38"/>
      <c r="G59" s="38"/>
      <c r="H59" s="38"/>
      <c r="I59" s="110"/>
      <c r="J59" s="79">
        <f>J83</f>
        <v>0</v>
      </c>
      <c r="K59" s="38"/>
      <c r="L59" s="111"/>
      <c r="S59" s="36"/>
      <c r="T59" s="36"/>
      <c r="U59" s="36"/>
      <c r="V59" s="36"/>
      <c r="W59" s="36"/>
      <c r="X59" s="36"/>
      <c r="Y59" s="36"/>
      <c r="Z59" s="36"/>
      <c r="AA59" s="36"/>
      <c r="AB59" s="36"/>
      <c r="AC59" s="36"/>
      <c r="AD59" s="36"/>
      <c r="AE59" s="36"/>
      <c r="AU59" s="18" t="s">
        <v>95</v>
      </c>
    </row>
    <row r="60" spans="2:12" s="9" customFormat="1" ht="24.95" customHeight="1">
      <c r="B60" s="149"/>
      <c r="C60" s="150"/>
      <c r="D60" s="151" t="s">
        <v>393</v>
      </c>
      <c r="E60" s="152"/>
      <c r="F60" s="152"/>
      <c r="G60" s="152"/>
      <c r="H60" s="152"/>
      <c r="I60" s="153"/>
      <c r="J60" s="154">
        <f>J84</f>
        <v>0</v>
      </c>
      <c r="K60" s="150"/>
      <c r="L60" s="155"/>
    </row>
    <row r="61" spans="2:12" s="10" customFormat="1" ht="19.9" customHeight="1">
      <c r="B61" s="156"/>
      <c r="C61" s="157"/>
      <c r="D61" s="158" t="s">
        <v>394</v>
      </c>
      <c r="E61" s="159"/>
      <c r="F61" s="159"/>
      <c r="G61" s="159"/>
      <c r="H61" s="159"/>
      <c r="I61" s="160"/>
      <c r="J61" s="161">
        <f>J85</f>
        <v>0</v>
      </c>
      <c r="K61" s="157"/>
      <c r="L61" s="162"/>
    </row>
    <row r="62" spans="2:12" s="10" customFormat="1" ht="19.9" customHeight="1">
      <c r="B62" s="156"/>
      <c r="C62" s="157"/>
      <c r="D62" s="158" t="s">
        <v>395</v>
      </c>
      <c r="E62" s="159"/>
      <c r="F62" s="159"/>
      <c r="G62" s="159"/>
      <c r="H62" s="159"/>
      <c r="I62" s="160"/>
      <c r="J62" s="161">
        <f>J87</f>
        <v>0</v>
      </c>
      <c r="K62" s="157"/>
      <c r="L62" s="162"/>
    </row>
    <row r="63" spans="2:12" s="10" customFormat="1" ht="19.9" customHeight="1">
      <c r="B63" s="156"/>
      <c r="C63" s="157"/>
      <c r="D63" s="158" t="s">
        <v>396</v>
      </c>
      <c r="E63" s="159"/>
      <c r="F63" s="159"/>
      <c r="G63" s="159"/>
      <c r="H63" s="159"/>
      <c r="I63" s="160"/>
      <c r="J63" s="161">
        <f>J95</f>
        <v>0</v>
      </c>
      <c r="K63" s="157"/>
      <c r="L63" s="162"/>
    </row>
    <row r="64" spans="1:31" s="2" customFormat="1" ht="21.75" customHeight="1">
      <c r="A64" s="36"/>
      <c r="B64" s="37"/>
      <c r="C64" s="38"/>
      <c r="D64" s="38"/>
      <c r="E64" s="38"/>
      <c r="F64" s="38"/>
      <c r="G64" s="38"/>
      <c r="H64" s="38"/>
      <c r="I64" s="110"/>
      <c r="J64" s="38"/>
      <c r="K64" s="38"/>
      <c r="L64" s="111"/>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140"/>
      <c r="J65" s="50"/>
      <c r="K65" s="50"/>
      <c r="L65" s="111"/>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143"/>
      <c r="J69" s="52"/>
      <c r="K69" s="52"/>
      <c r="L69" s="111"/>
      <c r="S69" s="36"/>
      <c r="T69" s="36"/>
      <c r="U69" s="36"/>
      <c r="V69" s="36"/>
      <c r="W69" s="36"/>
      <c r="X69" s="36"/>
      <c r="Y69" s="36"/>
      <c r="Z69" s="36"/>
      <c r="AA69" s="36"/>
      <c r="AB69" s="36"/>
      <c r="AC69" s="36"/>
      <c r="AD69" s="36"/>
      <c r="AE69" s="36"/>
    </row>
    <row r="70" spans="1:31" s="2" customFormat="1" ht="24.95" customHeight="1">
      <c r="A70" s="36"/>
      <c r="B70" s="37"/>
      <c r="C70" s="24" t="s">
        <v>108</v>
      </c>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2" customHeight="1">
      <c r="A72" s="36"/>
      <c r="B72" s="37"/>
      <c r="C72" s="30" t="s">
        <v>16</v>
      </c>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6.5" customHeight="1">
      <c r="A73" s="36"/>
      <c r="B73" s="37"/>
      <c r="C73" s="38"/>
      <c r="D73" s="38"/>
      <c r="E73" s="383" t="str">
        <f>E7</f>
        <v>Oprava podlahy v jídelně a kuchyni ZŠ MUDr Lukášové 29,Ostrava-Hrabůvka</v>
      </c>
      <c r="F73" s="384"/>
      <c r="G73" s="384"/>
      <c r="H73" s="384"/>
      <c r="I73" s="110"/>
      <c r="J73" s="38"/>
      <c r="K73" s="38"/>
      <c r="L73" s="111"/>
      <c r="S73" s="36"/>
      <c r="T73" s="36"/>
      <c r="U73" s="36"/>
      <c r="V73" s="36"/>
      <c r="W73" s="36"/>
      <c r="X73" s="36"/>
      <c r="Y73" s="36"/>
      <c r="Z73" s="36"/>
      <c r="AA73" s="36"/>
      <c r="AB73" s="36"/>
      <c r="AC73" s="36"/>
      <c r="AD73" s="36"/>
      <c r="AE73" s="36"/>
    </row>
    <row r="74" spans="1:31" s="2" customFormat="1" ht="12" customHeight="1">
      <c r="A74" s="36"/>
      <c r="B74" s="37"/>
      <c r="C74" s="30" t="s">
        <v>90</v>
      </c>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6.5" customHeight="1">
      <c r="A75" s="36"/>
      <c r="B75" s="37"/>
      <c r="C75" s="38"/>
      <c r="D75" s="38"/>
      <c r="E75" s="355" t="str">
        <f>E9</f>
        <v>191022b - Vedlejší a ostatní náklady</v>
      </c>
      <c r="F75" s="385"/>
      <c r="G75" s="385"/>
      <c r="H75" s="385"/>
      <c r="I75" s="110"/>
      <c r="J75" s="38"/>
      <c r="K75" s="38"/>
      <c r="L75" s="111"/>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12" customHeight="1">
      <c r="A77" s="36"/>
      <c r="B77" s="37"/>
      <c r="C77" s="30" t="s">
        <v>22</v>
      </c>
      <c r="D77" s="38"/>
      <c r="E77" s="38"/>
      <c r="F77" s="28" t="str">
        <f>F12</f>
        <v>Ostrava-Hrabůvka</v>
      </c>
      <c r="G77" s="38"/>
      <c r="H77" s="38"/>
      <c r="I77" s="113" t="s">
        <v>24</v>
      </c>
      <c r="J77" s="61" t="str">
        <f>IF(J12="","",J12)</f>
        <v>30. 4. 2019</v>
      </c>
      <c r="K77" s="38"/>
      <c r="L77" s="111"/>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25.7" customHeight="1">
      <c r="A79" s="36"/>
      <c r="B79" s="37"/>
      <c r="C79" s="30" t="s">
        <v>28</v>
      </c>
      <c r="D79" s="38"/>
      <c r="E79" s="38"/>
      <c r="F79" s="28" t="str">
        <f>E15</f>
        <v>Městský obvod Ostrava-Jih</v>
      </c>
      <c r="G79" s="38"/>
      <c r="H79" s="38"/>
      <c r="I79" s="113" t="s">
        <v>34</v>
      </c>
      <c r="J79" s="34" t="str">
        <f>E21</f>
        <v>ArchiBIM, Ostrava-Pustkovec</v>
      </c>
      <c r="K79" s="38"/>
      <c r="L79" s="111"/>
      <c r="S79" s="36"/>
      <c r="T79" s="36"/>
      <c r="U79" s="36"/>
      <c r="V79" s="36"/>
      <c r="W79" s="36"/>
      <c r="X79" s="36"/>
      <c r="Y79" s="36"/>
      <c r="Z79" s="36"/>
      <c r="AA79" s="36"/>
      <c r="AB79" s="36"/>
      <c r="AC79" s="36"/>
      <c r="AD79" s="36"/>
      <c r="AE79" s="36"/>
    </row>
    <row r="80" spans="1:31" s="2" customFormat="1" ht="15.2" customHeight="1">
      <c r="A80" s="36"/>
      <c r="B80" s="37"/>
      <c r="C80" s="30" t="s">
        <v>32</v>
      </c>
      <c r="D80" s="38"/>
      <c r="E80" s="38"/>
      <c r="F80" s="28" t="str">
        <f>IF(E18="","",E18)</f>
        <v>Vyplň údaj</v>
      </c>
      <c r="G80" s="38"/>
      <c r="H80" s="38"/>
      <c r="I80" s="113" t="s">
        <v>37</v>
      </c>
      <c r="J80" s="34" t="str">
        <f>E24</f>
        <v>Anna Mužná</v>
      </c>
      <c r="K80" s="38"/>
      <c r="L80" s="111"/>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110"/>
      <c r="J81" s="38"/>
      <c r="K81" s="38"/>
      <c r="L81" s="111"/>
      <c r="S81" s="36"/>
      <c r="T81" s="36"/>
      <c r="U81" s="36"/>
      <c r="V81" s="36"/>
      <c r="W81" s="36"/>
      <c r="X81" s="36"/>
      <c r="Y81" s="36"/>
      <c r="Z81" s="36"/>
      <c r="AA81" s="36"/>
      <c r="AB81" s="36"/>
      <c r="AC81" s="36"/>
      <c r="AD81" s="36"/>
      <c r="AE81" s="36"/>
    </row>
    <row r="82" spans="1:31" s="11" customFormat="1" ht="29.25" customHeight="1">
      <c r="A82" s="163"/>
      <c r="B82" s="164"/>
      <c r="C82" s="165" t="s">
        <v>109</v>
      </c>
      <c r="D82" s="166" t="s">
        <v>60</v>
      </c>
      <c r="E82" s="166" t="s">
        <v>56</v>
      </c>
      <c r="F82" s="166" t="s">
        <v>57</v>
      </c>
      <c r="G82" s="166" t="s">
        <v>110</v>
      </c>
      <c r="H82" s="166" t="s">
        <v>111</v>
      </c>
      <c r="I82" s="167" t="s">
        <v>112</v>
      </c>
      <c r="J82" s="166" t="s">
        <v>94</v>
      </c>
      <c r="K82" s="168" t="s">
        <v>113</v>
      </c>
      <c r="L82" s="169"/>
      <c r="M82" s="70" t="s">
        <v>21</v>
      </c>
      <c r="N82" s="71" t="s">
        <v>45</v>
      </c>
      <c r="O82" s="71" t="s">
        <v>114</v>
      </c>
      <c r="P82" s="71" t="s">
        <v>115</v>
      </c>
      <c r="Q82" s="71" t="s">
        <v>116</v>
      </c>
      <c r="R82" s="71" t="s">
        <v>117</v>
      </c>
      <c r="S82" s="71" t="s">
        <v>118</v>
      </c>
      <c r="T82" s="72" t="s">
        <v>119</v>
      </c>
      <c r="U82" s="163"/>
      <c r="V82" s="163"/>
      <c r="W82" s="163"/>
      <c r="X82" s="163"/>
      <c r="Y82" s="163"/>
      <c r="Z82" s="163"/>
      <c r="AA82" s="163"/>
      <c r="AB82" s="163"/>
      <c r="AC82" s="163"/>
      <c r="AD82" s="163"/>
      <c r="AE82" s="163"/>
    </row>
    <row r="83" spans="1:63" s="2" customFormat="1" ht="22.9" customHeight="1">
      <c r="A83" s="36"/>
      <c r="B83" s="37"/>
      <c r="C83" s="77" t="s">
        <v>120</v>
      </c>
      <c r="D83" s="38"/>
      <c r="E83" s="38"/>
      <c r="F83" s="38"/>
      <c r="G83" s="38"/>
      <c r="H83" s="38"/>
      <c r="I83" s="110"/>
      <c r="J83" s="170">
        <f>BK83</f>
        <v>0</v>
      </c>
      <c r="K83" s="38"/>
      <c r="L83" s="41"/>
      <c r="M83" s="73"/>
      <c r="N83" s="171"/>
      <c r="O83" s="74"/>
      <c r="P83" s="172">
        <f>P84</f>
        <v>0</v>
      </c>
      <c r="Q83" s="74"/>
      <c r="R83" s="172">
        <f>R84</f>
        <v>0</v>
      </c>
      <c r="S83" s="74"/>
      <c r="T83" s="173">
        <f>T84</f>
        <v>0</v>
      </c>
      <c r="U83" s="36"/>
      <c r="V83" s="36"/>
      <c r="W83" s="36"/>
      <c r="X83" s="36"/>
      <c r="Y83" s="36"/>
      <c r="Z83" s="36"/>
      <c r="AA83" s="36"/>
      <c r="AB83" s="36"/>
      <c r="AC83" s="36"/>
      <c r="AD83" s="36"/>
      <c r="AE83" s="36"/>
      <c r="AT83" s="18" t="s">
        <v>74</v>
      </c>
      <c r="AU83" s="18" t="s">
        <v>95</v>
      </c>
      <c r="BK83" s="174">
        <f>BK84</f>
        <v>0</v>
      </c>
    </row>
    <row r="84" spans="2:63" s="12" customFormat="1" ht="25.9" customHeight="1">
      <c r="B84" s="175"/>
      <c r="C84" s="176"/>
      <c r="D84" s="177" t="s">
        <v>74</v>
      </c>
      <c r="E84" s="178" t="s">
        <v>397</v>
      </c>
      <c r="F84" s="178" t="s">
        <v>398</v>
      </c>
      <c r="G84" s="176"/>
      <c r="H84" s="176"/>
      <c r="I84" s="179"/>
      <c r="J84" s="180">
        <f>BK84</f>
        <v>0</v>
      </c>
      <c r="K84" s="176"/>
      <c r="L84" s="181"/>
      <c r="M84" s="182"/>
      <c r="N84" s="183"/>
      <c r="O84" s="183"/>
      <c r="P84" s="184">
        <f>P85+P87+P95</f>
        <v>0</v>
      </c>
      <c r="Q84" s="183"/>
      <c r="R84" s="184">
        <f>R85+R87+R95</f>
        <v>0</v>
      </c>
      <c r="S84" s="183"/>
      <c r="T84" s="185">
        <f>T85+T87+T95</f>
        <v>0</v>
      </c>
      <c r="AR84" s="186" t="s">
        <v>148</v>
      </c>
      <c r="AT84" s="187" t="s">
        <v>74</v>
      </c>
      <c r="AU84" s="187" t="s">
        <v>75</v>
      </c>
      <c r="AY84" s="186" t="s">
        <v>123</v>
      </c>
      <c r="BK84" s="188">
        <f>BK85+BK87+BK95</f>
        <v>0</v>
      </c>
    </row>
    <row r="85" spans="2:63" s="12" customFormat="1" ht="22.9" customHeight="1">
      <c r="B85" s="175"/>
      <c r="C85" s="176"/>
      <c r="D85" s="177" t="s">
        <v>74</v>
      </c>
      <c r="E85" s="189" t="s">
        <v>399</v>
      </c>
      <c r="F85" s="189" t="s">
        <v>400</v>
      </c>
      <c r="G85" s="176"/>
      <c r="H85" s="176"/>
      <c r="I85" s="179"/>
      <c r="J85" s="190">
        <f>BK85</f>
        <v>0</v>
      </c>
      <c r="K85" s="176"/>
      <c r="L85" s="181"/>
      <c r="M85" s="182"/>
      <c r="N85" s="183"/>
      <c r="O85" s="183"/>
      <c r="P85" s="184">
        <f>P86</f>
        <v>0</v>
      </c>
      <c r="Q85" s="183"/>
      <c r="R85" s="184">
        <f>R86</f>
        <v>0</v>
      </c>
      <c r="S85" s="183"/>
      <c r="T85" s="185">
        <f>T86</f>
        <v>0</v>
      </c>
      <c r="AR85" s="186" t="s">
        <v>148</v>
      </c>
      <c r="AT85" s="187" t="s">
        <v>74</v>
      </c>
      <c r="AU85" s="187" t="s">
        <v>83</v>
      </c>
      <c r="AY85" s="186" t="s">
        <v>123</v>
      </c>
      <c r="BK85" s="188">
        <f>BK86</f>
        <v>0</v>
      </c>
    </row>
    <row r="86" spans="1:65" s="2" customFormat="1" ht="16.5" customHeight="1">
      <c r="A86" s="36"/>
      <c r="B86" s="37"/>
      <c r="C86" s="191" t="s">
        <v>83</v>
      </c>
      <c r="D86" s="191" t="s">
        <v>125</v>
      </c>
      <c r="E86" s="192" t="s">
        <v>401</v>
      </c>
      <c r="F86" s="193" t="s">
        <v>402</v>
      </c>
      <c r="G86" s="194" t="s">
        <v>229</v>
      </c>
      <c r="H86" s="195">
        <v>1</v>
      </c>
      <c r="I86" s="196"/>
      <c r="J86" s="197">
        <f>ROUND(I86*H86,2)</f>
        <v>0</v>
      </c>
      <c r="K86" s="193" t="s">
        <v>129</v>
      </c>
      <c r="L86" s="41"/>
      <c r="M86" s="198" t="s">
        <v>21</v>
      </c>
      <c r="N86" s="199" t="s">
        <v>46</v>
      </c>
      <c r="O86" s="66"/>
      <c r="P86" s="200">
        <f>O86*H86</f>
        <v>0</v>
      </c>
      <c r="Q86" s="200">
        <v>0</v>
      </c>
      <c r="R86" s="200">
        <f>Q86*H86</f>
        <v>0</v>
      </c>
      <c r="S86" s="200">
        <v>0</v>
      </c>
      <c r="T86" s="201">
        <f>S86*H86</f>
        <v>0</v>
      </c>
      <c r="U86" s="36"/>
      <c r="V86" s="36"/>
      <c r="W86" s="36"/>
      <c r="X86" s="36"/>
      <c r="Y86" s="36"/>
      <c r="Z86" s="36"/>
      <c r="AA86" s="36"/>
      <c r="AB86" s="36"/>
      <c r="AC86" s="36"/>
      <c r="AD86" s="36"/>
      <c r="AE86" s="36"/>
      <c r="AR86" s="202" t="s">
        <v>403</v>
      </c>
      <c r="AT86" s="202" t="s">
        <v>125</v>
      </c>
      <c r="AU86" s="202" t="s">
        <v>85</v>
      </c>
      <c r="AY86" s="18" t="s">
        <v>123</v>
      </c>
      <c r="BE86" s="203">
        <f>IF(N86="základní",J86,0)</f>
        <v>0</v>
      </c>
      <c r="BF86" s="203">
        <f>IF(N86="snížená",J86,0)</f>
        <v>0</v>
      </c>
      <c r="BG86" s="203">
        <f>IF(N86="zákl. přenesená",J86,0)</f>
        <v>0</v>
      </c>
      <c r="BH86" s="203">
        <f>IF(N86="sníž. přenesená",J86,0)</f>
        <v>0</v>
      </c>
      <c r="BI86" s="203">
        <f>IF(N86="nulová",J86,0)</f>
        <v>0</v>
      </c>
      <c r="BJ86" s="18" t="s">
        <v>83</v>
      </c>
      <c r="BK86" s="203">
        <f>ROUND(I86*H86,2)</f>
        <v>0</v>
      </c>
      <c r="BL86" s="18" t="s">
        <v>403</v>
      </c>
      <c r="BM86" s="202" t="s">
        <v>404</v>
      </c>
    </row>
    <row r="87" spans="2:63" s="12" customFormat="1" ht="22.9" customHeight="1">
      <c r="B87" s="175"/>
      <c r="C87" s="176"/>
      <c r="D87" s="177" t="s">
        <v>74</v>
      </c>
      <c r="E87" s="189" t="s">
        <v>405</v>
      </c>
      <c r="F87" s="189" t="s">
        <v>406</v>
      </c>
      <c r="G87" s="176"/>
      <c r="H87" s="176"/>
      <c r="I87" s="179"/>
      <c r="J87" s="190">
        <f>BK87</f>
        <v>0</v>
      </c>
      <c r="K87" s="176"/>
      <c r="L87" s="181"/>
      <c r="M87" s="182"/>
      <c r="N87" s="183"/>
      <c r="O87" s="183"/>
      <c r="P87" s="184">
        <f>SUM(P88:P94)</f>
        <v>0</v>
      </c>
      <c r="Q87" s="183"/>
      <c r="R87" s="184">
        <f>SUM(R88:R94)</f>
        <v>0</v>
      </c>
      <c r="S87" s="183"/>
      <c r="T87" s="185">
        <f>SUM(T88:T94)</f>
        <v>0</v>
      </c>
      <c r="AR87" s="186" t="s">
        <v>148</v>
      </c>
      <c r="AT87" s="187" t="s">
        <v>74</v>
      </c>
      <c r="AU87" s="187" t="s">
        <v>83</v>
      </c>
      <c r="AY87" s="186" t="s">
        <v>123</v>
      </c>
      <c r="BK87" s="188">
        <f>SUM(BK88:BK94)</f>
        <v>0</v>
      </c>
    </row>
    <row r="88" spans="1:65" s="2" customFormat="1" ht="16.5" customHeight="1">
      <c r="A88" s="36"/>
      <c r="B88" s="37"/>
      <c r="C88" s="191" t="s">
        <v>85</v>
      </c>
      <c r="D88" s="191" t="s">
        <v>125</v>
      </c>
      <c r="E88" s="192" t="s">
        <v>407</v>
      </c>
      <c r="F88" s="193" t="s">
        <v>408</v>
      </c>
      <c r="G88" s="194" t="s">
        <v>229</v>
      </c>
      <c r="H88" s="195">
        <v>1</v>
      </c>
      <c r="I88" s="196"/>
      <c r="J88" s="197">
        <f aca="true" t="shared" si="0" ref="J88:J94">ROUND(I88*H88,2)</f>
        <v>0</v>
      </c>
      <c r="K88" s="193" t="s">
        <v>129</v>
      </c>
      <c r="L88" s="41"/>
      <c r="M88" s="198" t="s">
        <v>21</v>
      </c>
      <c r="N88" s="199" t="s">
        <v>46</v>
      </c>
      <c r="O88" s="66"/>
      <c r="P88" s="200">
        <f aca="true" t="shared" si="1" ref="P88:P94">O88*H88</f>
        <v>0</v>
      </c>
      <c r="Q88" s="200">
        <v>0</v>
      </c>
      <c r="R88" s="200">
        <f aca="true" t="shared" si="2" ref="R88:R94">Q88*H88</f>
        <v>0</v>
      </c>
      <c r="S88" s="200">
        <v>0</v>
      </c>
      <c r="T88" s="201">
        <f aca="true" t="shared" si="3" ref="T88:T94">S88*H88</f>
        <v>0</v>
      </c>
      <c r="U88" s="36"/>
      <c r="V88" s="36"/>
      <c r="W88" s="36"/>
      <c r="X88" s="36"/>
      <c r="Y88" s="36"/>
      <c r="Z88" s="36"/>
      <c r="AA88" s="36"/>
      <c r="AB88" s="36"/>
      <c r="AC88" s="36"/>
      <c r="AD88" s="36"/>
      <c r="AE88" s="36"/>
      <c r="AR88" s="202" t="s">
        <v>403</v>
      </c>
      <c r="AT88" s="202" t="s">
        <v>125</v>
      </c>
      <c r="AU88" s="202" t="s">
        <v>85</v>
      </c>
      <c r="AY88" s="18" t="s">
        <v>123</v>
      </c>
      <c r="BE88" s="203">
        <f aca="true" t="shared" si="4" ref="BE88:BE94">IF(N88="základní",J88,0)</f>
        <v>0</v>
      </c>
      <c r="BF88" s="203">
        <f aca="true" t="shared" si="5" ref="BF88:BF94">IF(N88="snížená",J88,0)</f>
        <v>0</v>
      </c>
      <c r="BG88" s="203">
        <f aca="true" t="shared" si="6" ref="BG88:BG94">IF(N88="zákl. přenesená",J88,0)</f>
        <v>0</v>
      </c>
      <c r="BH88" s="203">
        <f aca="true" t="shared" si="7" ref="BH88:BH94">IF(N88="sníž. přenesená",J88,0)</f>
        <v>0</v>
      </c>
      <c r="BI88" s="203">
        <f aca="true" t="shared" si="8" ref="BI88:BI94">IF(N88="nulová",J88,0)</f>
        <v>0</v>
      </c>
      <c r="BJ88" s="18" t="s">
        <v>83</v>
      </c>
      <c r="BK88" s="203">
        <f aca="true" t="shared" si="9" ref="BK88:BK94">ROUND(I88*H88,2)</f>
        <v>0</v>
      </c>
      <c r="BL88" s="18" t="s">
        <v>403</v>
      </c>
      <c r="BM88" s="202" t="s">
        <v>409</v>
      </c>
    </row>
    <row r="89" spans="1:65" s="2" customFormat="1" ht="16.5" customHeight="1">
      <c r="A89" s="36"/>
      <c r="B89" s="37"/>
      <c r="C89" s="191" t="s">
        <v>139</v>
      </c>
      <c r="D89" s="191" t="s">
        <v>125</v>
      </c>
      <c r="E89" s="192" t="s">
        <v>410</v>
      </c>
      <c r="F89" s="193" t="s">
        <v>411</v>
      </c>
      <c r="G89" s="194" t="s">
        <v>229</v>
      </c>
      <c r="H89" s="195">
        <v>1</v>
      </c>
      <c r="I89" s="196"/>
      <c r="J89" s="197">
        <f t="shared" si="0"/>
        <v>0</v>
      </c>
      <c r="K89" s="193" t="s">
        <v>129</v>
      </c>
      <c r="L89" s="41"/>
      <c r="M89" s="198" t="s">
        <v>21</v>
      </c>
      <c r="N89" s="199" t="s">
        <v>46</v>
      </c>
      <c r="O89" s="66"/>
      <c r="P89" s="200">
        <f t="shared" si="1"/>
        <v>0</v>
      </c>
      <c r="Q89" s="200">
        <v>0</v>
      </c>
      <c r="R89" s="200">
        <f t="shared" si="2"/>
        <v>0</v>
      </c>
      <c r="S89" s="200">
        <v>0</v>
      </c>
      <c r="T89" s="201">
        <f t="shared" si="3"/>
        <v>0</v>
      </c>
      <c r="U89" s="36"/>
      <c r="V89" s="36"/>
      <c r="W89" s="36"/>
      <c r="X89" s="36"/>
      <c r="Y89" s="36"/>
      <c r="Z89" s="36"/>
      <c r="AA89" s="36"/>
      <c r="AB89" s="36"/>
      <c r="AC89" s="36"/>
      <c r="AD89" s="36"/>
      <c r="AE89" s="36"/>
      <c r="AR89" s="202" t="s">
        <v>403</v>
      </c>
      <c r="AT89" s="202" t="s">
        <v>125</v>
      </c>
      <c r="AU89" s="202" t="s">
        <v>85</v>
      </c>
      <c r="AY89" s="18" t="s">
        <v>123</v>
      </c>
      <c r="BE89" s="203">
        <f t="shared" si="4"/>
        <v>0</v>
      </c>
      <c r="BF89" s="203">
        <f t="shared" si="5"/>
        <v>0</v>
      </c>
      <c r="BG89" s="203">
        <f t="shared" si="6"/>
        <v>0</v>
      </c>
      <c r="BH89" s="203">
        <f t="shared" si="7"/>
        <v>0</v>
      </c>
      <c r="BI89" s="203">
        <f t="shared" si="8"/>
        <v>0</v>
      </c>
      <c r="BJ89" s="18" t="s">
        <v>83</v>
      </c>
      <c r="BK89" s="203">
        <f t="shared" si="9"/>
        <v>0</v>
      </c>
      <c r="BL89" s="18" t="s">
        <v>403</v>
      </c>
      <c r="BM89" s="202" t="s">
        <v>412</v>
      </c>
    </row>
    <row r="90" spans="1:65" s="2" customFormat="1" ht="16.5" customHeight="1">
      <c r="A90" s="36"/>
      <c r="B90" s="37"/>
      <c r="C90" s="191" t="s">
        <v>130</v>
      </c>
      <c r="D90" s="191" t="s">
        <v>125</v>
      </c>
      <c r="E90" s="192" t="s">
        <v>413</v>
      </c>
      <c r="F90" s="193" t="s">
        <v>414</v>
      </c>
      <c r="G90" s="194" t="s">
        <v>229</v>
      </c>
      <c r="H90" s="195">
        <v>1</v>
      </c>
      <c r="I90" s="196"/>
      <c r="J90" s="197">
        <f t="shared" si="0"/>
        <v>0</v>
      </c>
      <c r="K90" s="193" t="s">
        <v>129</v>
      </c>
      <c r="L90" s="41"/>
      <c r="M90" s="198" t="s">
        <v>21</v>
      </c>
      <c r="N90" s="199" t="s">
        <v>46</v>
      </c>
      <c r="O90" s="66"/>
      <c r="P90" s="200">
        <f t="shared" si="1"/>
        <v>0</v>
      </c>
      <c r="Q90" s="200">
        <v>0</v>
      </c>
      <c r="R90" s="200">
        <f t="shared" si="2"/>
        <v>0</v>
      </c>
      <c r="S90" s="200">
        <v>0</v>
      </c>
      <c r="T90" s="201">
        <f t="shared" si="3"/>
        <v>0</v>
      </c>
      <c r="U90" s="36"/>
      <c r="V90" s="36"/>
      <c r="W90" s="36"/>
      <c r="X90" s="36"/>
      <c r="Y90" s="36"/>
      <c r="Z90" s="36"/>
      <c r="AA90" s="36"/>
      <c r="AB90" s="36"/>
      <c r="AC90" s="36"/>
      <c r="AD90" s="36"/>
      <c r="AE90" s="36"/>
      <c r="AR90" s="202" t="s">
        <v>403</v>
      </c>
      <c r="AT90" s="202" t="s">
        <v>125</v>
      </c>
      <c r="AU90" s="202" t="s">
        <v>85</v>
      </c>
      <c r="AY90" s="18" t="s">
        <v>123</v>
      </c>
      <c r="BE90" s="203">
        <f t="shared" si="4"/>
        <v>0</v>
      </c>
      <c r="BF90" s="203">
        <f t="shared" si="5"/>
        <v>0</v>
      </c>
      <c r="BG90" s="203">
        <f t="shared" si="6"/>
        <v>0</v>
      </c>
      <c r="BH90" s="203">
        <f t="shared" si="7"/>
        <v>0</v>
      </c>
      <c r="BI90" s="203">
        <f t="shared" si="8"/>
        <v>0</v>
      </c>
      <c r="BJ90" s="18" t="s">
        <v>83</v>
      </c>
      <c r="BK90" s="203">
        <f t="shared" si="9"/>
        <v>0</v>
      </c>
      <c r="BL90" s="18" t="s">
        <v>403</v>
      </c>
      <c r="BM90" s="202" t="s">
        <v>415</v>
      </c>
    </row>
    <row r="91" spans="1:65" s="2" customFormat="1" ht="16.5" customHeight="1">
      <c r="A91" s="36"/>
      <c r="B91" s="37"/>
      <c r="C91" s="191" t="s">
        <v>148</v>
      </c>
      <c r="D91" s="191" t="s">
        <v>125</v>
      </c>
      <c r="E91" s="192" t="s">
        <v>416</v>
      </c>
      <c r="F91" s="193" t="s">
        <v>417</v>
      </c>
      <c r="G91" s="194" t="s">
        <v>229</v>
      </c>
      <c r="H91" s="195">
        <v>1</v>
      </c>
      <c r="I91" s="196"/>
      <c r="J91" s="197">
        <f t="shared" si="0"/>
        <v>0</v>
      </c>
      <c r="K91" s="193" t="s">
        <v>129</v>
      </c>
      <c r="L91" s="41"/>
      <c r="M91" s="198" t="s">
        <v>21</v>
      </c>
      <c r="N91" s="199" t="s">
        <v>46</v>
      </c>
      <c r="O91" s="66"/>
      <c r="P91" s="200">
        <f t="shared" si="1"/>
        <v>0</v>
      </c>
      <c r="Q91" s="200">
        <v>0</v>
      </c>
      <c r="R91" s="200">
        <f t="shared" si="2"/>
        <v>0</v>
      </c>
      <c r="S91" s="200">
        <v>0</v>
      </c>
      <c r="T91" s="201">
        <f t="shared" si="3"/>
        <v>0</v>
      </c>
      <c r="U91" s="36"/>
      <c r="V91" s="36"/>
      <c r="W91" s="36"/>
      <c r="X91" s="36"/>
      <c r="Y91" s="36"/>
      <c r="Z91" s="36"/>
      <c r="AA91" s="36"/>
      <c r="AB91" s="36"/>
      <c r="AC91" s="36"/>
      <c r="AD91" s="36"/>
      <c r="AE91" s="36"/>
      <c r="AR91" s="202" t="s">
        <v>403</v>
      </c>
      <c r="AT91" s="202" t="s">
        <v>125</v>
      </c>
      <c r="AU91" s="202" t="s">
        <v>85</v>
      </c>
      <c r="AY91" s="18" t="s">
        <v>123</v>
      </c>
      <c r="BE91" s="203">
        <f t="shared" si="4"/>
        <v>0</v>
      </c>
      <c r="BF91" s="203">
        <f t="shared" si="5"/>
        <v>0</v>
      </c>
      <c r="BG91" s="203">
        <f t="shared" si="6"/>
        <v>0</v>
      </c>
      <c r="BH91" s="203">
        <f t="shared" si="7"/>
        <v>0</v>
      </c>
      <c r="BI91" s="203">
        <f t="shared" si="8"/>
        <v>0</v>
      </c>
      <c r="BJ91" s="18" t="s">
        <v>83</v>
      </c>
      <c r="BK91" s="203">
        <f t="shared" si="9"/>
        <v>0</v>
      </c>
      <c r="BL91" s="18" t="s">
        <v>403</v>
      </c>
      <c r="BM91" s="202" t="s">
        <v>418</v>
      </c>
    </row>
    <row r="92" spans="1:65" s="2" customFormat="1" ht="16.5" customHeight="1">
      <c r="A92" s="36"/>
      <c r="B92" s="37"/>
      <c r="C92" s="191" t="s">
        <v>153</v>
      </c>
      <c r="D92" s="191" t="s">
        <v>125</v>
      </c>
      <c r="E92" s="192" t="s">
        <v>419</v>
      </c>
      <c r="F92" s="193" t="s">
        <v>420</v>
      </c>
      <c r="G92" s="194" t="s">
        <v>229</v>
      </c>
      <c r="H92" s="195">
        <v>1</v>
      </c>
      <c r="I92" s="196"/>
      <c r="J92" s="197">
        <f t="shared" si="0"/>
        <v>0</v>
      </c>
      <c r="K92" s="193" t="s">
        <v>129</v>
      </c>
      <c r="L92" s="41"/>
      <c r="M92" s="198" t="s">
        <v>21</v>
      </c>
      <c r="N92" s="199" t="s">
        <v>46</v>
      </c>
      <c r="O92" s="66"/>
      <c r="P92" s="200">
        <f t="shared" si="1"/>
        <v>0</v>
      </c>
      <c r="Q92" s="200">
        <v>0</v>
      </c>
      <c r="R92" s="200">
        <f t="shared" si="2"/>
        <v>0</v>
      </c>
      <c r="S92" s="200">
        <v>0</v>
      </c>
      <c r="T92" s="201">
        <f t="shared" si="3"/>
        <v>0</v>
      </c>
      <c r="U92" s="36"/>
      <c r="V92" s="36"/>
      <c r="W92" s="36"/>
      <c r="X92" s="36"/>
      <c r="Y92" s="36"/>
      <c r="Z92" s="36"/>
      <c r="AA92" s="36"/>
      <c r="AB92" s="36"/>
      <c r="AC92" s="36"/>
      <c r="AD92" s="36"/>
      <c r="AE92" s="36"/>
      <c r="AR92" s="202" t="s">
        <v>403</v>
      </c>
      <c r="AT92" s="202" t="s">
        <v>125</v>
      </c>
      <c r="AU92" s="202" t="s">
        <v>85</v>
      </c>
      <c r="AY92" s="18" t="s">
        <v>123</v>
      </c>
      <c r="BE92" s="203">
        <f t="shared" si="4"/>
        <v>0</v>
      </c>
      <c r="BF92" s="203">
        <f t="shared" si="5"/>
        <v>0</v>
      </c>
      <c r="BG92" s="203">
        <f t="shared" si="6"/>
        <v>0</v>
      </c>
      <c r="BH92" s="203">
        <f t="shared" si="7"/>
        <v>0</v>
      </c>
      <c r="BI92" s="203">
        <f t="shared" si="8"/>
        <v>0</v>
      </c>
      <c r="BJ92" s="18" t="s">
        <v>83</v>
      </c>
      <c r="BK92" s="203">
        <f t="shared" si="9"/>
        <v>0</v>
      </c>
      <c r="BL92" s="18" t="s">
        <v>403</v>
      </c>
      <c r="BM92" s="202" t="s">
        <v>421</v>
      </c>
    </row>
    <row r="93" spans="1:65" s="2" customFormat="1" ht="16.5" customHeight="1">
      <c r="A93" s="36"/>
      <c r="B93" s="37"/>
      <c r="C93" s="191" t="s">
        <v>158</v>
      </c>
      <c r="D93" s="191" t="s">
        <v>125</v>
      </c>
      <c r="E93" s="192" t="s">
        <v>422</v>
      </c>
      <c r="F93" s="193" t="s">
        <v>423</v>
      </c>
      <c r="G93" s="194" t="s">
        <v>229</v>
      </c>
      <c r="H93" s="195">
        <v>1</v>
      </c>
      <c r="I93" s="196"/>
      <c r="J93" s="197">
        <f t="shared" si="0"/>
        <v>0</v>
      </c>
      <c r="K93" s="193" t="s">
        <v>129</v>
      </c>
      <c r="L93" s="41"/>
      <c r="M93" s="198" t="s">
        <v>21</v>
      </c>
      <c r="N93" s="199" t="s">
        <v>46</v>
      </c>
      <c r="O93" s="66"/>
      <c r="P93" s="200">
        <f t="shared" si="1"/>
        <v>0</v>
      </c>
      <c r="Q93" s="200">
        <v>0</v>
      </c>
      <c r="R93" s="200">
        <f t="shared" si="2"/>
        <v>0</v>
      </c>
      <c r="S93" s="200">
        <v>0</v>
      </c>
      <c r="T93" s="201">
        <f t="shared" si="3"/>
        <v>0</v>
      </c>
      <c r="U93" s="36"/>
      <c r="V93" s="36"/>
      <c r="W93" s="36"/>
      <c r="X93" s="36"/>
      <c r="Y93" s="36"/>
      <c r="Z93" s="36"/>
      <c r="AA93" s="36"/>
      <c r="AB93" s="36"/>
      <c r="AC93" s="36"/>
      <c r="AD93" s="36"/>
      <c r="AE93" s="36"/>
      <c r="AR93" s="202" t="s">
        <v>403</v>
      </c>
      <c r="AT93" s="202" t="s">
        <v>125</v>
      </c>
      <c r="AU93" s="202" t="s">
        <v>85</v>
      </c>
      <c r="AY93" s="18" t="s">
        <v>123</v>
      </c>
      <c r="BE93" s="203">
        <f t="shared" si="4"/>
        <v>0</v>
      </c>
      <c r="BF93" s="203">
        <f t="shared" si="5"/>
        <v>0</v>
      </c>
      <c r="BG93" s="203">
        <f t="shared" si="6"/>
        <v>0</v>
      </c>
      <c r="BH93" s="203">
        <f t="shared" si="7"/>
        <v>0</v>
      </c>
      <c r="BI93" s="203">
        <f t="shared" si="8"/>
        <v>0</v>
      </c>
      <c r="BJ93" s="18" t="s">
        <v>83</v>
      </c>
      <c r="BK93" s="203">
        <f t="shared" si="9"/>
        <v>0</v>
      </c>
      <c r="BL93" s="18" t="s">
        <v>403</v>
      </c>
      <c r="BM93" s="202" t="s">
        <v>424</v>
      </c>
    </row>
    <row r="94" spans="1:65" s="2" customFormat="1" ht="21.75" customHeight="1">
      <c r="A94" s="36"/>
      <c r="B94" s="37"/>
      <c r="C94" s="191" t="s">
        <v>163</v>
      </c>
      <c r="D94" s="191" t="s">
        <v>125</v>
      </c>
      <c r="E94" s="192" t="s">
        <v>425</v>
      </c>
      <c r="F94" s="193" t="s">
        <v>426</v>
      </c>
      <c r="G94" s="194" t="s">
        <v>229</v>
      </c>
      <c r="H94" s="195">
        <v>1</v>
      </c>
      <c r="I94" s="196"/>
      <c r="J94" s="197">
        <f t="shared" si="0"/>
        <v>0</v>
      </c>
      <c r="K94" s="193" t="s">
        <v>129</v>
      </c>
      <c r="L94" s="41"/>
      <c r="M94" s="198" t="s">
        <v>21</v>
      </c>
      <c r="N94" s="199" t="s">
        <v>46</v>
      </c>
      <c r="O94" s="66"/>
      <c r="P94" s="200">
        <f t="shared" si="1"/>
        <v>0</v>
      </c>
      <c r="Q94" s="200">
        <v>0</v>
      </c>
      <c r="R94" s="200">
        <f t="shared" si="2"/>
        <v>0</v>
      </c>
      <c r="S94" s="200">
        <v>0</v>
      </c>
      <c r="T94" s="201">
        <f t="shared" si="3"/>
        <v>0</v>
      </c>
      <c r="U94" s="36"/>
      <c r="V94" s="36"/>
      <c r="W94" s="36"/>
      <c r="X94" s="36"/>
      <c r="Y94" s="36"/>
      <c r="Z94" s="36"/>
      <c r="AA94" s="36"/>
      <c r="AB94" s="36"/>
      <c r="AC94" s="36"/>
      <c r="AD94" s="36"/>
      <c r="AE94" s="36"/>
      <c r="AR94" s="202" t="s">
        <v>403</v>
      </c>
      <c r="AT94" s="202" t="s">
        <v>125</v>
      </c>
      <c r="AU94" s="202" t="s">
        <v>85</v>
      </c>
      <c r="AY94" s="18" t="s">
        <v>123</v>
      </c>
      <c r="BE94" s="203">
        <f t="shared" si="4"/>
        <v>0</v>
      </c>
      <c r="BF94" s="203">
        <f t="shared" si="5"/>
        <v>0</v>
      </c>
      <c r="BG94" s="203">
        <f t="shared" si="6"/>
        <v>0</v>
      </c>
      <c r="BH94" s="203">
        <f t="shared" si="7"/>
        <v>0</v>
      </c>
      <c r="BI94" s="203">
        <f t="shared" si="8"/>
        <v>0</v>
      </c>
      <c r="BJ94" s="18" t="s">
        <v>83</v>
      </c>
      <c r="BK94" s="203">
        <f t="shared" si="9"/>
        <v>0</v>
      </c>
      <c r="BL94" s="18" t="s">
        <v>403</v>
      </c>
      <c r="BM94" s="202" t="s">
        <v>427</v>
      </c>
    </row>
    <row r="95" spans="2:63" s="12" customFormat="1" ht="22.9" customHeight="1">
      <c r="B95" s="175"/>
      <c r="C95" s="176"/>
      <c r="D95" s="177" t="s">
        <v>74</v>
      </c>
      <c r="E95" s="189" t="s">
        <v>428</v>
      </c>
      <c r="F95" s="189" t="s">
        <v>429</v>
      </c>
      <c r="G95" s="176"/>
      <c r="H95" s="176"/>
      <c r="I95" s="179"/>
      <c r="J95" s="190">
        <f>BK95</f>
        <v>0</v>
      </c>
      <c r="K95" s="176"/>
      <c r="L95" s="181"/>
      <c r="M95" s="182"/>
      <c r="N95" s="183"/>
      <c r="O95" s="183"/>
      <c r="P95" s="184">
        <f>P96</f>
        <v>0</v>
      </c>
      <c r="Q95" s="183"/>
      <c r="R95" s="184">
        <f>R96</f>
        <v>0</v>
      </c>
      <c r="S95" s="183"/>
      <c r="T95" s="185">
        <f>T96</f>
        <v>0</v>
      </c>
      <c r="AR95" s="186" t="s">
        <v>148</v>
      </c>
      <c r="AT95" s="187" t="s">
        <v>74</v>
      </c>
      <c r="AU95" s="187" t="s">
        <v>83</v>
      </c>
      <c r="AY95" s="186" t="s">
        <v>123</v>
      </c>
      <c r="BK95" s="188">
        <f>BK96</f>
        <v>0</v>
      </c>
    </row>
    <row r="96" spans="1:65" s="2" customFormat="1" ht="16.5" customHeight="1">
      <c r="A96" s="36"/>
      <c r="B96" s="37"/>
      <c r="C96" s="191" t="s">
        <v>171</v>
      </c>
      <c r="D96" s="191" t="s">
        <v>125</v>
      </c>
      <c r="E96" s="192" t="s">
        <v>430</v>
      </c>
      <c r="F96" s="193" t="s">
        <v>431</v>
      </c>
      <c r="G96" s="194" t="s">
        <v>229</v>
      </c>
      <c r="H96" s="195">
        <v>1</v>
      </c>
      <c r="I96" s="196"/>
      <c r="J96" s="197">
        <f>ROUND(I96*H96,2)</f>
        <v>0</v>
      </c>
      <c r="K96" s="193" t="s">
        <v>129</v>
      </c>
      <c r="L96" s="41"/>
      <c r="M96" s="254" t="s">
        <v>21</v>
      </c>
      <c r="N96" s="255" t="s">
        <v>46</v>
      </c>
      <c r="O96" s="252"/>
      <c r="P96" s="256">
        <f>O96*H96</f>
        <v>0</v>
      </c>
      <c r="Q96" s="256">
        <v>0</v>
      </c>
      <c r="R96" s="256">
        <f>Q96*H96</f>
        <v>0</v>
      </c>
      <c r="S96" s="256">
        <v>0</v>
      </c>
      <c r="T96" s="257">
        <f>S96*H96</f>
        <v>0</v>
      </c>
      <c r="U96" s="36"/>
      <c r="V96" s="36"/>
      <c r="W96" s="36"/>
      <c r="X96" s="36"/>
      <c r="Y96" s="36"/>
      <c r="Z96" s="36"/>
      <c r="AA96" s="36"/>
      <c r="AB96" s="36"/>
      <c r="AC96" s="36"/>
      <c r="AD96" s="36"/>
      <c r="AE96" s="36"/>
      <c r="AR96" s="202" t="s">
        <v>403</v>
      </c>
      <c r="AT96" s="202" t="s">
        <v>125</v>
      </c>
      <c r="AU96" s="202" t="s">
        <v>85</v>
      </c>
      <c r="AY96" s="18" t="s">
        <v>123</v>
      </c>
      <c r="BE96" s="203">
        <f>IF(N96="základní",J96,0)</f>
        <v>0</v>
      </c>
      <c r="BF96" s="203">
        <f>IF(N96="snížená",J96,0)</f>
        <v>0</v>
      </c>
      <c r="BG96" s="203">
        <f>IF(N96="zákl. přenesená",J96,0)</f>
        <v>0</v>
      </c>
      <c r="BH96" s="203">
        <f>IF(N96="sníž. přenesená",J96,0)</f>
        <v>0</v>
      </c>
      <c r="BI96" s="203">
        <f>IF(N96="nulová",J96,0)</f>
        <v>0</v>
      </c>
      <c r="BJ96" s="18" t="s">
        <v>83</v>
      </c>
      <c r="BK96" s="203">
        <f>ROUND(I96*H96,2)</f>
        <v>0</v>
      </c>
      <c r="BL96" s="18" t="s">
        <v>403</v>
      </c>
      <c r="BM96" s="202" t="s">
        <v>432</v>
      </c>
    </row>
    <row r="97" spans="1:31" s="2" customFormat="1" ht="6.95" customHeight="1">
      <c r="A97" s="36"/>
      <c r="B97" s="49"/>
      <c r="C97" s="50"/>
      <c r="D97" s="50"/>
      <c r="E97" s="50"/>
      <c r="F97" s="50"/>
      <c r="G97" s="50"/>
      <c r="H97" s="50"/>
      <c r="I97" s="140"/>
      <c r="J97" s="50"/>
      <c r="K97" s="50"/>
      <c r="L97" s="41"/>
      <c r="M97" s="36"/>
      <c r="O97" s="36"/>
      <c r="P97" s="36"/>
      <c r="Q97" s="36"/>
      <c r="R97" s="36"/>
      <c r="S97" s="36"/>
      <c r="T97" s="36"/>
      <c r="U97" s="36"/>
      <c r="V97" s="36"/>
      <c r="W97" s="36"/>
      <c r="X97" s="36"/>
      <c r="Y97" s="36"/>
      <c r="Z97" s="36"/>
      <c r="AA97" s="36"/>
      <c r="AB97" s="36"/>
      <c r="AC97" s="36"/>
      <c r="AD97" s="36"/>
      <c r="AE97" s="36"/>
    </row>
  </sheetData>
  <sheetProtection algorithmName="SHA-512" hashValue="B10PjUFBovP0QcZEgWpMI0OoY8LLFAhSPsTeSWv+kh6+hao1m202yMYJa9u9DLsIhY+ofRYAkiAmdEBujfbVSQ==" saltValue="SxXWlvuxxVd9jF3PHfTBo8znuOgg1lFfiR5ScMfowwOPjMCXZEUQwk56f8RaFEJ5SQbpcsW82cNcjZywKKCe3g==" spinCount="100000" sheet="1" objects="1" scenarios="1" formatColumns="0" formatRows="0" autoFilter="0"/>
  <autoFilter ref="C82:K96"/>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8" customWidth="1"/>
    <col min="2" max="2" width="1.7109375" style="258" customWidth="1"/>
    <col min="3" max="4" width="5.00390625" style="258" customWidth="1"/>
    <col min="5" max="5" width="11.7109375" style="258" customWidth="1"/>
    <col min="6" max="6" width="9.140625" style="258" customWidth="1"/>
    <col min="7" max="7" width="5.00390625" style="258" customWidth="1"/>
    <col min="8" max="8" width="77.8515625" style="258" customWidth="1"/>
    <col min="9" max="10" width="20.00390625" style="258" customWidth="1"/>
    <col min="11" max="11" width="1.7109375" style="258" customWidth="1"/>
  </cols>
  <sheetData>
    <row r="1" s="1" customFormat="1" ht="37.5" customHeight="1"/>
    <row r="2" spans="2:11" s="1" customFormat="1" ht="7.5" customHeight="1">
      <c r="B2" s="259"/>
      <c r="C2" s="260"/>
      <c r="D2" s="260"/>
      <c r="E2" s="260"/>
      <c r="F2" s="260"/>
      <c r="G2" s="260"/>
      <c r="H2" s="260"/>
      <c r="I2" s="260"/>
      <c r="J2" s="260"/>
      <c r="K2" s="261"/>
    </row>
    <row r="3" spans="2:11" s="16" customFormat="1" ht="45" customHeight="1">
      <c r="B3" s="262"/>
      <c r="C3" s="387" t="s">
        <v>433</v>
      </c>
      <c r="D3" s="387"/>
      <c r="E3" s="387"/>
      <c r="F3" s="387"/>
      <c r="G3" s="387"/>
      <c r="H3" s="387"/>
      <c r="I3" s="387"/>
      <c r="J3" s="387"/>
      <c r="K3" s="263"/>
    </row>
    <row r="4" spans="2:11" s="1" customFormat="1" ht="25.5" customHeight="1">
      <c r="B4" s="264"/>
      <c r="C4" s="392" t="s">
        <v>434</v>
      </c>
      <c r="D4" s="392"/>
      <c r="E4" s="392"/>
      <c r="F4" s="392"/>
      <c r="G4" s="392"/>
      <c r="H4" s="392"/>
      <c r="I4" s="392"/>
      <c r="J4" s="392"/>
      <c r="K4" s="265"/>
    </row>
    <row r="5" spans="2:11" s="1" customFormat="1" ht="5.25" customHeight="1">
      <c r="B5" s="264"/>
      <c r="C5" s="266"/>
      <c r="D5" s="266"/>
      <c r="E5" s="266"/>
      <c r="F5" s="266"/>
      <c r="G5" s="266"/>
      <c r="H5" s="266"/>
      <c r="I5" s="266"/>
      <c r="J5" s="266"/>
      <c r="K5" s="265"/>
    </row>
    <row r="6" spans="2:11" s="1" customFormat="1" ht="15" customHeight="1">
      <c r="B6" s="264"/>
      <c r="C6" s="391" t="s">
        <v>435</v>
      </c>
      <c r="D6" s="391"/>
      <c r="E6" s="391"/>
      <c r="F6" s="391"/>
      <c r="G6" s="391"/>
      <c r="H6" s="391"/>
      <c r="I6" s="391"/>
      <c r="J6" s="391"/>
      <c r="K6" s="265"/>
    </row>
    <row r="7" spans="2:11" s="1" customFormat="1" ht="15" customHeight="1">
      <c r="B7" s="268"/>
      <c r="C7" s="391" t="s">
        <v>436</v>
      </c>
      <c r="D7" s="391"/>
      <c r="E7" s="391"/>
      <c r="F7" s="391"/>
      <c r="G7" s="391"/>
      <c r="H7" s="391"/>
      <c r="I7" s="391"/>
      <c r="J7" s="391"/>
      <c r="K7" s="265"/>
    </row>
    <row r="8" spans="2:11" s="1" customFormat="1" ht="12.75" customHeight="1">
      <c r="B8" s="268"/>
      <c r="C8" s="267"/>
      <c r="D8" s="267"/>
      <c r="E8" s="267"/>
      <c r="F8" s="267"/>
      <c r="G8" s="267"/>
      <c r="H8" s="267"/>
      <c r="I8" s="267"/>
      <c r="J8" s="267"/>
      <c r="K8" s="265"/>
    </row>
    <row r="9" spans="2:11" s="1" customFormat="1" ht="15" customHeight="1">
      <c r="B9" s="268"/>
      <c r="C9" s="391" t="s">
        <v>437</v>
      </c>
      <c r="D9" s="391"/>
      <c r="E9" s="391"/>
      <c r="F9" s="391"/>
      <c r="G9" s="391"/>
      <c r="H9" s="391"/>
      <c r="I9" s="391"/>
      <c r="J9" s="391"/>
      <c r="K9" s="265"/>
    </row>
    <row r="10" spans="2:11" s="1" customFormat="1" ht="15" customHeight="1">
      <c r="B10" s="268"/>
      <c r="C10" s="267"/>
      <c r="D10" s="391" t="s">
        <v>438</v>
      </c>
      <c r="E10" s="391"/>
      <c r="F10" s="391"/>
      <c r="G10" s="391"/>
      <c r="H10" s="391"/>
      <c r="I10" s="391"/>
      <c r="J10" s="391"/>
      <c r="K10" s="265"/>
    </row>
    <row r="11" spans="2:11" s="1" customFormat="1" ht="15" customHeight="1">
      <c r="B11" s="268"/>
      <c r="C11" s="269"/>
      <c r="D11" s="391" t="s">
        <v>439</v>
      </c>
      <c r="E11" s="391"/>
      <c r="F11" s="391"/>
      <c r="G11" s="391"/>
      <c r="H11" s="391"/>
      <c r="I11" s="391"/>
      <c r="J11" s="391"/>
      <c r="K11" s="265"/>
    </row>
    <row r="12" spans="2:11" s="1" customFormat="1" ht="15" customHeight="1">
      <c r="B12" s="268"/>
      <c r="C12" s="269"/>
      <c r="D12" s="267"/>
      <c r="E12" s="267"/>
      <c r="F12" s="267"/>
      <c r="G12" s="267"/>
      <c r="H12" s="267"/>
      <c r="I12" s="267"/>
      <c r="J12" s="267"/>
      <c r="K12" s="265"/>
    </row>
    <row r="13" spans="2:11" s="1" customFormat="1" ht="15" customHeight="1">
      <c r="B13" s="268"/>
      <c r="C13" s="269"/>
      <c r="D13" s="270" t="s">
        <v>440</v>
      </c>
      <c r="E13" s="267"/>
      <c r="F13" s="267"/>
      <c r="G13" s="267"/>
      <c r="H13" s="267"/>
      <c r="I13" s="267"/>
      <c r="J13" s="267"/>
      <c r="K13" s="265"/>
    </row>
    <row r="14" spans="2:11" s="1" customFormat="1" ht="12.75" customHeight="1">
      <c r="B14" s="268"/>
      <c r="C14" s="269"/>
      <c r="D14" s="269"/>
      <c r="E14" s="269"/>
      <c r="F14" s="269"/>
      <c r="G14" s="269"/>
      <c r="H14" s="269"/>
      <c r="I14" s="269"/>
      <c r="J14" s="269"/>
      <c r="K14" s="265"/>
    </row>
    <row r="15" spans="2:11" s="1" customFormat="1" ht="15" customHeight="1">
      <c r="B15" s="268"/>
      <c r="C15" s="269"/>
      <c r="D15" s="391" t="s">
        <v>441</v>
      </c>
      <c r="E15" s="391"/>
      <c r="F15" s="391"/>
      <c r="G15" s="391"/>
      <c r="H15" s="391"/>
      <c r="I15" s="391"/>
      <c r="J15" s="391"/>
      <c r="K15" s="265"/>
    </row>
    <row r="16" spans="2:11" s="1" customFormat="1" ht="15" customHeight="1">
      <c r="B16" s="268"/>
      <c r="C16" s="269"/>
      <c r="D16" s="391" t="s">
        <v>442</v>
      </c>
      <c r="E16" s="391"/>
      <c r="F16" s="391"/>
      <c r="G16" s="391"/>
      <c r="H16" s="391"/>
      <c r="I16" s="391"/>
      <c r="J16" s="391"/>
      <c r="K16" s="265"/>
    </row>
    <row r="17" spans="2:11" s="1" customFormat="1" ht="15" customHeight="1">
      <c r="B17" s="268"/>
      <c r="C17" s="269"/>
      <c r="D17" s="391" t="s">
        <v>443</v>
      </c>
      <c r="E17" s="391"/>
      <c r="F17" s="391"/>
      <c r="G17" s="391"/>
      <c r="H17" s="391"/>
      <c r="I17" s="391"/>
      <c r="J17" s="391"/>
      <c r="K17" s="265"/>
    </row>
    <row r="18" spans="2:11" s="1" customFormat="1" ht="15" customHeight="1">
      <c r="B18" s="268"/>
      <c r="C18" s="269"/>
      <c r="D18" s="269"/>
      <c r="E18" s="271" t="s">
        <v>82</v>
      </c>
      <c r="F18" s="391" t="s">
        <v>444</v>
      </c>
      <c r="G18" s="391"/>
      <c r="H18" s="391"/>
      <c r="I18" s="391"/>
      <c r="J18" s="391"/>
      <c r="K18" s="265"/>
    </row>
    <row r="19" spans="2:11" s="1" customFormat="1" ht="15" customHeight="1">
      <c r="B19" s="268"/>
      <c r="C19" s="269"/>
      <c r="D19" s="269"/>
      <c r="E19" s="271" t="s">
        <v>445</v>
      </c>
      <c r="F19" s="391" t="s">
        <v>446</v>
      </c>
      <c r="G19" s="391"/>
      <c r="H19" s="391"/>
      <c r="I19" s="391"/>
      <c r="J19" s="391"/>
      <c r="K19" s="265"/>
    </row>
    <row r="20" spans="2:11" s="1" customFormat="1" ht="15" customHeight="1">
      <c r="B20" s="268"/>
      <c r="C20" s="269"/>
      <c r="D20" s="269"/>
      <c r="E20" s="271" t="s">
        <v>447</v>
      </c>
      <c r="F20" s="391" t="s">
        <v>448</v>
      </c>
      <c r="G20" s="391"/>
      <c r="H20" s="391"/>
      <c r="I20" s="391"/>
      <c r="J20" s="391"/>
      <c r="K20" s="265"/>
    </row>
    <row r="21" spans="2:11" s="1" customFormat="1" ht="15" customHeight="1">
      <c r="B21" s="268"/>
      <c r="C21" s="269"/>
      <c r="D21" s="269"/>
      <c r="E21" s="271" t="s">
        <v>449</v>
      </c>
      <c r="F21" s="391" t="s">
        <v>87</v>
      </c>
      <c r="G21" s="391"/>
      <c r="H21" s="391"/>
      <c r="I21" s="391"/>
      <c r="J21" s="391"/>
      <c r="K21" s="265"/>
    </row>
    <row r="22" spans="2:11" s="1" customFormat="1" ht="15" customHeight="1">
      <c r="B22" s="268"/>
      <c r="C22" s="269"/>
      <c r="D22" s="269"/>
      <c r="E22" s="271" t="s">
        <v>450</v>
      </c>
      <c r="F22" s="391" t="s">
        <v>451</v>
      </c>
      <c r="G22" s="391"/>
      <c r="H22" s="391"/>
      <c r="I22" s="391"/>
      <c r="J22" s="391"/>
      <c r="K22" s="265"/>
    </row>
    <row r="23" spans="2:11" s="1" customFormat="1" ht="15" customHeight="1">
      <c r="B23" s="268"/>
      <c r="C23" s="269"/>
      <c r="D23" s="269"/>
      <c r="E23" s="271" t="s">
        <v>452</v>
      </c>
      <c r="F23" s="391" t="s">
        <v>453</v>
      </c>
      <c r="G23" s="391"/>
      <c r="H23" s="391"/>
      <c r="I23" s="391"/>
      <c r="J23" s="391"/>
      <c r="K23" s="265"/>
    </row>
    <row r="24" spans="2:11" s="1" customFormat="1" ht="12.75" customHeight="1">
      <c r="B24" s="268"/>
      <c r="C24" s="269"/>
      <c r="D24" s="269"/>
      <c r="E24" s="269"/>
      <c r="F24" s="269"/>
      <c r="G24" s="269"/>
      <c r="H24" s="269"/>
      <c r="I24" s="269"/>
      <c r="J24" s="269"/>
      <c r="K24" s="265"/>
    </row>
    <row r="25" spans="2:11" s="1" customFormat="1" ht="15" customHeight="1">
      <c r="B25" s="268"/>
      <c r="C25" s="391" t="s">
        <v>454</v>
      </c>
      <c r="D25" s="391"/>
      <c r="E25" s="391"/>
      <c r="F25" s="391"/>
      <c r="G25" s="391"/>
      <c r="H25" s="391"/>
      <c r="I25" s="391"/>
      <c r="J25" s="391"/>
      <c r="K25" s="265"/>
    </row>
    <row r="26" spans="2:11" s="1" customFormat="1" ht="15" customHeight="1">
      <c r="B26" s="268"/>
      <c r="C26" s="391" t="s">
        <v>455</v>
      </c>
      <c r="D26" s="391"/>
      <c r="E26" s="391"/>
      <c r="F26" s="391"/>
      <c r="G26" s="391"/>
      <c r="H26" s="391"/>
      <c r="I26" s="391"/>
      <c r="J26" s="391"/>
      <c r="K26" s="265"/>
    </row>
    <row r="27" spans="2:11" s="1" customFormat="1" ht="15" customHeight="1">
      <c r="B27" s="268"/>
      <c r="C27" s="267"/>
      <c r="D27" s="391" t="s">
        <v>456</v>
      </c>
      <c r="E27" s="391"/>
      <c r="F27" s="391"/>
      <c r="G27" s="391"/>
      <c r="H27" s="391"/>
      <c r="I27" s="391"/>
      <c r="J27" s="391"/>
      <c r="K27" s="265"/>
    </row>
    <row r="28" spans="2:11" s="1" customFormat="1" ht="15" customHeight="1">
      <c r="B28" s="268"/>
      <c r="C28" s="269"/>
      <c r="D28" s="391" t="s">
        <v>457</v>
      </c>
      <c r="E28" s="391"/>
      <c r="F28" s="391"/>
      <c r="G28" s="391"/>
      <c r="H28" s="391"/>
      <c r="I28" s="391"/>
      <c r="J28" s="391"/>
      <c r="K28" s="265"/>
    </row>
    <row r="29" spans="2:11" s="1" customFormat="1" ht="12.75" customHeight="1">
      <c r="B29" s="268"/>
      <c r="C29" s="269"/>
      <c r="D29" s="269"/>
      <c r="E29" s="269"/>
      <c r="F29" s="269"/>
      <c r="G29" s="269"/>
      <c r="H29" s="269"/>
      <c r="I29" s="269"/>
      <c r="J29" s="269"/>
      <c r="K29" s="265"/>
    </row>
    <row r="30" spans="2:11" s="1" customFormat="1" ht="15" customHeight="1">
      <c r="B30" s="268"/>
      <c r="C30" s="269"/>
      <c r="D30" s="391" t="s">
        <v>458</v>
      </c>
      <c r="E30" s="391"/>
      <c r="F30" s="391"/>
      <c r="G30" s="391"/>
      <c r="H30" s="391"/>
      <c r="I30" s="391"/>
      <c r="J30" s="391"/>
      <c r="K30" s="265"/>
    </row>
    <row r="31" spans="2:11" s="1" customFormat="1" ht="15" customHeight="1">
      <c r="B31" s="268"/>
      <c r="C31" s="269"/>
      <c r="D31" s="391" t="s">
        <v>459</v>
      </c>
      <c r="E31" s="391"/>
      <c r="F31" s="391"/>
      <c r="G31" s="391"/>
      <c r="H31" s="391"/>
      <c r="I31" s="391"/>
      <c r="J31" s="391"/>
      <c r="K31" s="265"/>
    </row>
    <row r="32" spans="2:11" s="1" customFormat="1" ht="12.75" customHeight="1">
      <c r="B32" s="268"/>
      <c r="C32" s="269"/>
      <c r="D32" s="269"/>
      <c r="E32" s="269"/>
      <c r="F32" s="269"/>
      <c r="G32" s="269"/>
      <c r="H32" s="269"/>
      <c r="I32" s="269"/>
      <c r="J32" s="269"/>
      <c r="K32" s="265"/>
    </row>
    <row r="33" spans="2:11" s="1" customFormat="1" ht="15" customHeight="1">
      <c r="B33" s="268"/>
      <c r="C33" s="269"/>
      <c r="D33" s="391" t="s">
        <v>460</v>
      </c>
      <c r="E33" s="391"/>
      <c r="F33" s="391"/>
      <c r="G33" s="391"/>
      <c r="H33" s="391"/>
      <c r="I33" s="391"/>
      <c r="J33" s="391"/>
      <c r="K33" s="265"/>
    </row>
    <row r="34" spans="2:11" s="1" customFormat="1" ht="15" customHeight="1">
      <c r="B34" s="268"/>
      <c r="C34" s="269"/>
      <c r="D34" s="391" t="s">
        <v>461</v>
      </c>
      <c r="E34" s="391"/>
      <c r="F34" s="391"/>
      <c r="G34" s="391"/>
      <c r="H34" s="391"/>
      <c r="I34" s="391"/>
      <c r="J34" s="391"/>
      <c r="K34" s="265"/>
    </row>
    <row r="35" spans="2:11" s="1" customFormat="1" ht="15" customHeight="1">
      <c r="B35" s="268"/>
      <c r="C35" s="269"/>
      <c r="D35" s="391" t="s">
        <v>462</v>
      </c>
      <c r="E35" s="391"/>
      <c r="F35" s="391"/>
      <c r="G35" s="391"/>
      <c r="H35" s="391"/>
      <c r="I35" s="391"/>
      <c r="J35" s="391"/>
      <c r="K35" s="265"/>
    </row>
    <row r="36" spans="2:11" s="1" customFormat="1" ht="15" customHeight="1">
      <c r="B36" s="268"/>
      <c r="C36" s="269"/>
      <c r="D36" s="267"/>
      <c r="E36" s="270" t="s">
        <v>109</v>
      </c>
      <c r="F36" s="267"/>
      <c r="G36" s="391" t="s">
        <v>463</v>
      </c>
      <c r="H36" s="391"/>
      <c r="I36" s="391"/>
      <c r="J36" s="391"/>
      <c r="K36" s="265"/>
    </row>
    <row r="37" spans="2:11" s="1" customFormat="1" ht="30.75" customHeight="1">
      <c r="B37" s="268"/>
      <c r="C37" s="269"/>
      <c r="D37" s="267"/>
      <c r="E37" s="270" t="s">
        <v>464</v>
      </c>
      <c r="F37" s="267"/>
      <c r="G37" s="391" t="s">
        <v>465</v>
      </c>
      <c r="H37" s="391"/>
      <c r="I37" s="391"/>
      <c r="J37" s="391"/>
      <c r="K37" s="265"/>
    </row>
    <row r="38" spans="2:11" s="1" customFormat="1" ht="15" customHeight="1">
      <c r="B38" s="268"/>
      <c r="C38" s="269"/>
      <c r="D38" s="267"/>
      <c r="E38" s="270" t="s">
        <v>56</v>
      </c>
      <c r="F38" s="267"/>
      <c r="G38" s="391" t="s">
        <v>466</v>
      </c>
      <c r="H38" s="391"/>
      <c r="I38" s="391"/>
      <c r="J38" s="391"/>
      <c r="K38" s="265"/>
    </row>
    <row r="39" spans="2:11" s="1" customFormat="1" ht="15" customHeight="1">
      <c r="B39" s="268"/>
      <c r="C39" s="269"/>
      <c r="D39" s="267"/>
      <c r="E39" s="270" t="s">
        <v>57</v>
      </c>
      <c r="F39" s="267"/>
      <c r="G39" s="391" t="s">
        <v>467</v>
      </c>
      <c r="H39" s="391"/>
      <c r="I39" s="391"/>
      <c r="J39" s="391"/>
      <c r="K39" s="265"/>
    </row>
    <row r="40" spans="2:11" s="1" customFormat="1" ht="15" customHeight="1">
      <c r="B40" s="268"/>
      <c r="C40" s="269"/>
      <c r="D40" s="267"/>
      <c r="E40" s="270" t="s">
        <v>110</v>
      </c>
      <c r="F40" s="267"/>
      <c r="G40" s="391" t="s">
        <v>468</v>
      </c>
      <c r="H40" s="391"/>
      <c r="I40" s="391"/>
      <c r="J40" s="391"/>
      <c r="K40" s="265"/>
    </row>
    <row r="41" spans="2:11" s="1" customFormat="1" ht="15" customHeight="1">
      <c r="B41" s="268"/>
      <c r="C41" s="269"/>
      <c r="D41" s="267"/>
      <c r="E41" s="270" t="s">
        <v>111</v>
      </c>
      <c r="F41" s="267"/>
      <c r="G41" s="391" t="s">
        <v>469</v>
      </c>
      <c r="H41" s="391"/>
      <c r="I41" s="391"/>
      <c r="J41" s="391"/>
      <c r="K41" s="265"/>
    </row>
    <row r="42" spans="2:11" s="1" customFormat="1" ht="15" customHeight="1">
      <c r="B42" s="268"/>
      <c r="C42" s="269"/>
      <c r="D42" s="267"/>
      <c r="E42" s="270" t="s">
        <v>470</v>
      </c>
      <c r="F42" s="267"/>
      <c r="G42" s="391" t="s">
        <v>471</v>
      </c>
      <c r="H42" s="391"/>
      <c r="I42" s="391"/>
      <c r="J42" s="391"/>
      <c r="K42" s="265"/>
    </row>
    <row r="43" spans="2:11" s="1" customFormat="1" ht="15" customHeight="1">
      <c r="B43" s="268"/>
      <c r="C43" s="269"/>
      <c r="D43" s="267"/>
      <c r="E43" s="270"/>
      <c r="F43" s="267"/>
      <c r="G43" s="391" t="s">
        <v>472</v>
      </c>
      <c r="H43" s="391"/>
      <c r="I43" s="391"/>
      <c r="J43" s="391"/>
      <c r="K43" s="265"/>
    </row>
    <row r="44" spans="2:11" s="1" customFormat="1" ht="15" customHeight="1">
      <c r="B44" s="268"/>
      <c r="C44" s="269"/>
      <c r="D44" s="267"/>
      <c r="E44" s="270" t="s">
        <v>473</v>
      </c>
      <c r="F44" s="267"/>
      <c r="G44" s="391" t="s">
        <v>474</v>
      </c>
      <c r="H44" s="391"/>
      <c r="I44" s="391"/>
      <c r="J44" s="391"/>
      <c r="K44" s="265"/>
    </row>
    <row r="45" spans="2:11" s="1" customFormat="1" ht="15" customHeight="1">
      <c r="B45" s="268"/>
      <c r="C45" s="269"/>
      <c r="D45" s="267"/>
      <c r="E45" s="270" t="s">
        <v>113</v>
      </c>
      <c r="F45" s="267"/>
      <c r="G45" s="391" t="s">
        <v>475</v>
      </c>
      <c r="H45" s="391"/>
      <c r="I45" s="391"/>
      <c r="J45" s="391"/>
      <c r="K45" s="265"/>
    </row>
    <row r="46" spans="2:11" s="1" customFormat="1" ht="12.75" customHeight="1">
      <c r="B46" s="268"/>
      <c r="C46" s="269"/>
      <c r="D46" s="267"/>
      <c r="E46" s="267"/>
      <c r="F46" s="267"/>
      <c r="G46" s="267"/>
      <c r="H46" s="267"/>
      <c r="I46" s="267"/>
      <c r="J46" s="267"/>
      <c r="K46" s="265"/>
    </row>
    <row r="47" spans="2:11" s="1" customFormat="1" ht="15" customHeight="1">
      <c r="B47" s="268"/>
      <c r="C47" s="269"/>
      <c r="D47" s="391" t="s">
        <v>476</v>
      </c>
      <c r="E47" s="391"/>
      <c r="F47" s="391"/>
      <c r="G47" s="391"/>
      <c r="H47" s="391"/>
      <c r="I47" s="391"/>
      <c r="J47" s="391"/>
      <c r="K47" s="265"/>
    </row>
    <row r="48" spans="2:11" s="1" customFormat="1" ht="15" customHeight="1">
      <c r="B48" s="268"/>
      <c r="C48" s="269"/>
      <c r="D48" s="269"/>
      <c r="E48" s="391" t="s">
        <v>477</v>
      </c>
      <c r="F48" s="391"/>
      <c r="G48" s="391"/>
      <c r="H48" s="391"/>
      <c r="I48" s="391"/>
      <c r="J48" s="391"/>
      <c r="K48" s="265"/>
    </row>
    <row r="49" spans="2:11" s="1" customFormat="1" ht="15" customHeight="1">
      <c r="B49" s="268"/>
      <c r="C49" s="269"/>
      <c r="D49" s="269"/>
      <c r="E49" s="391" t="s">
        <v>478</v>
      </c>
      <c r="F49" s="391"/>
      <c r="G49" s="391"/>
      <c r="H49" s="391"/>
      <c r="I49" s="391"/>
      <c r="J49" s="391"/>
      <c r="K49" s="265"/>
    </row>
    <row r="50" spans="2:11" s="1" customFormat="1" ht="15" customHeight="1">
      <c r="B50" s="268"/>
      <c r="C50" s="269"/>
      <c r="D50" s="269"/>
      <c r="E50" s="391" t="s">
        <v>479</v>
      </c>
      <c r="F50" s="391"/>
      <c r="G50" s="391"/>
      <c r="H50" s="391"/>
      <c r="I50" s="391"/>
      <c r="J50" s="391"/>
      <c r="K50" s="265"/>
    </row>
    <row r="51" spans="2:11" s="1" customFormat="1" ht="15" customHeight="1">
      <c r="B51" s="268"/>
      <c r="C51" s="269"/>
      <c r="D51" s="391" t="s">
        <v>480</v>
      </c>
      <c r="E51" s="391"/>
      <c r="F51" s="391"/>
      <c r="G51" s="391"/>
      <c r="H51" s="391"/>
      <c r="I51" s="391"/>
      <c r="J51" s="391"/>
      <c r="K51" s="265"/>
    </row>
    <row r="52" spans="2:11" s="1" customFormat="1" ht="25.5" customHeight="1">
      <c r="B52" s="264"/>
      <c r="C52" s="392" t="s">
        <v>481</v>
      </c>
      <c r="D52" s="392"/>
      <c r="E52" s="392"/>
      <c r="F52" s="392"/>
      <c r="G52" s="392"/>
      <c r="H52" s="392"/>
      <c r="I52" s="392"/>
      <c r="J52" s="392"/>
      <c r="K52" s="265"/>
    </row>
    <row r="53" spans="2:11" s="1" customFormat="1" ht="5.25" customHeight="1">
      <c r="B53" s="264"/>
      <c r="C53" s="266"/>
      <c r="D53" s="266"/>
      <c r="E53" s="266"/>
      <c r="F53" s="266"/>
      <c r="G53" s="266"/>
      <c r="H53" s="266"/>
      <c r="I53" s="266"/>
      <c r="J53" s="266"/>
      <c r="K53" s="265"/>
    </row>
    <row r="54" spans="2:11" s="1" customFormat="1" ht="15" customHeight="1">
      <c r="B54" s="264"/>
      <c r="C54" s="391" t="s">
        <v>482</v>
      </c>
      <c r="D54" s="391"/>
      <c r="E54" s="391"/>
      <c r="F54" s="391"/>
      <c r="G54" s="391"/>
      <c r="H54" s="391"/>
      <c r="I54" s="391"/>
      <c r="J54" s="391"/>
      <c r="K54" s="265"/>
    </row>
    <row r="55" spans="2:11" s="1" customFormat="1" ht="15" customHeight="1">
      <c r="B55" s="264"/>
      <c r="C55" s="391" t="s">
        <v>483</v>
      </c>
      <c r="D55" s="391"/>
      <c r="E55" s="391"/>
      <c r="F55" s="391"/>
      <c r="G55" s="391"/>
      <c r="H55" s="391"/>
      <c r="I55" s="391"/>
      <c r="J55" s="391"/>
      <c r="K55" s="265"/>
    </row>
    <row r="56" spans="2:11" s="1" customFormat="1" ht="12.75" customHeight="1">
      <c r="B56" s="264"/>
      <c r="C56" s="267"/>
      <c r="D56" s="267"/>
      <c r="E56" s="267"/>
      <c r="F56" s="267"/>
      <c r="G56" s="267"/>
      <c r="H56" s="267"/>
      <c r="I56" s="267"/>
      <c r="J56" s="267"/>
      <c r="K56" s="265"/>
    </row>
    <row r="57" spans="2:11" s="1" customFormat="1" ht="15" customHeight="1">
      <c r="B57" s="264"/>
      <c r="C57" s="391" t="s">
        <v>484</v>
      </c>
      <c r="D57" s="391"/>
      <c r="E57" s="391"/>
      <c r="F57" s="391"/>
      <c r="G57" s="391"/>
      <c r="H57" s="391"/>
      <c r="I57" s="391"/>
      <c r="J57" s="391"/>
      <c r="K57" s="265"/>
    </row>
    <row r="58" spans="2:11" s="1" customFormat="1" ht="15" customHeight="1">
      <c r="B58" s="264"/>
      <c r="C58" s="269"/>
      <c r="D58" s="391" t="s">
        <v>485</v>
      </c>
      <c r="E58" s="391"/>
      <c r="F58" s="391"/>
      <c r="G58" s="391"/>
      <c r="H58" s="391"/>
      <c r="I58" s="391"/>
      <c r="J58" s="391"/>
      <c r="K58" s="265"/>
    </row>
    <row r="59" spans="2:11" s="1" customFormat="1" ht="15" customHeight="1">
      <c r="B59" s="264"/>
      <c r="C59" s="269"/>
      <c r="D59" s="391" t="s">
        <v>486</v>
      </c>
      <c r="E59" s="391"/>
      <c r="F59" s="391"/>
      <c r="G59" s="391"/>
      <c r="H59" s="391"/>
      <c r="I59" s="391"/>
      <c r="J59" s="391"/>
      <c r="K59" s="265"/>
    </row>
    <row r="60" spans="2:11" s="1" customFormat="1" ht="15" customHeight="1">
      <c r="B60" s="264"/>
      <c r="C60" s="269"/>
      <c r="D60" s="391" t="s">
        <v>487</v>
      </c>
      <c r="E60" s="391"/>
      <c r="F60" s="391"/>
      <c r="G60" s="391"/>
      <c r="H60" s="391"/>
      <c r="I60" s="391"/>
      <c r="J60" s="391"/>
      <c r="K60" s="265"/>
    </row>
    <row r="61" spans="2:11" s="1" customFormat="1" ht="15" customHeight="1">
      <c r="B61" s="264"/>
      <c r="C61" s="269"/>
      <c r="D61" s="391" t="s">
        <v>488</v>
      </c>
      <c r="E61" s="391"/>
      <c r="F61" s="391"/>
      <c r="G61" s="391"/>
      <c r="H61" s="391"/>
      <c r="I61" s="391"/>
      <c r="J61" s="391"/>
      <c r="K61" s="265"/>
    </row>
    <row r="62" spans="2:11" s="1" customFormat="1" ht="15" customHeight="1">
      <c r="B62" s="264"/>
      <c r="C62" s="269"/>
      <c r="D62" s="393" t="s">
        <v>489</v>
      </c>
      <c r="E62" s="393"/>
      <c r="F62" s="393"/>
      <c r="G62" s="393"/>
      <c r="H62" s="393"/>
      <c r="I62" s="393"/>
      <c r="J62" s="393"/>
      <c r="K62" s="265"/>
    </row>
    <row r="63" spans="2:11" s="1" customFormat="1" ht="15" customHeight="1">
      <c r="B63" s="264"/>
      <c r="C63" s="269"/>
      <c r="D63" s="391" t="s">
        <v>490</v>
      </c>
      <c r="E63" s="391"/>
      <c r="F63" s="391"/>
      <c r="G63" s="391"/>
      <c r="H63" s="391"/>
      <c r="I63" s="391"/>
      <c r="J63" s="391"/>
      <c r="K63" s="265"/>
    </row>
    <row r="64" spans="2:11" s="1" customFormat="1" ht="12.75" customHeight="1">
      <c r="B64" s="264"/>
      <c r="C64" s="269"/>
      <c r="D64" s="269"/>
      <c r="E64" s="272"/>
      <c r="F64" s="269"/>
      <c r="G64" s="269"/>
      <c r="H64" s="269"/>
      <c r="I64" s="269"/>
      <c r="J64" s="269"/>
      <c r="K64" s="265"/>
    </row>
    <row r="65" spans="2:11" s="1" customFormat="1" ht="15" customHeight="1">
      <c r="B65" s="264"/>
      <c r="C65" s="269"/>
      <c r="D65" s="391" t="s">
        <v>491</v>
      </c>
      <c r="E65" s="391"/>
      <c r="F65" s="391"/>
      <c r="G65" s="391"/>
      <c r="H65" s="391"/>
      <c r="I65" s="391"/>
      <c r="J65" s="391"/>
      <c r="K65" s="265"/>
    </row>
    <row r="66" spans="2:11" s="1" customFormat="1" ht="15" customHeight="1">
      <c r="B66" s="264"/>
      <c r="C66" s="269"/>
      <c r="D66" s="393" t="s">
        <v>492</v>
      </c>
      <c r="E66" s="393"/>
      <c r="F66" s="393"/>
      <c r="G66" s="393"/>
      <c r="H66" s="393"/>
      <c r="I66" s="393"/>
      <c r="J66" s="393"/>
      <c r="K66" s="265"/>
    </row>
    <row r="67" spans="2:11" s="1" customFormat="1" ht="15" customHeight="1">
      <c r="B67" s="264"/>
      <c r="C67" s="269"/>
      <c r="D67" s="391" t="s">
        <v>493</v>
      </c>
      <c r="E67" s="391"/>
      <c r="F67" s="391"/>
      <c r="G67" s="391"/>
      <c r="H67" s="391"/>
      <c r="I67" s="391"/>
      <c r="J67" s="391"/>
      <c r="K67" s="265"/>
    </row>
    <row r="68" spans="2:11" s="1" customFormat="1" ht="15" customHeight="1">
      <c r="B68" s="264"/>
      <c r="C68" s="269"/>
      <c r="D68" s="391" t="s">
        <v>494</v>
      </c>
      <c r="E68" s="391"/>
      <c r="F68" s="391"/>
      <c r="G68" s="391"/>
      <c r="H68" s="391"/>
      <c r="I68" s="391"/>
      <c r="J68" s="391"/>
      <c r="K68" s="265"/>
    </row>
    <row r="69" spans="2:11" s="1" customFormat="1" ht="15" customHeight="1">
      <c r="B69" s="264"/>
      <c r="C69" s="269"/>
      <c r="D69" s="391" t="s">
        <v>495</v>
      </c>
      <c r="E69" s="391"/>
      <c r="F69" s="391"/>
      <c r="G69" s="391"/>
      <c r="H69" s="391"/>
      <c r="I69" s="391"/>
      <c r="J69" s="391"/>
      <c r="K69" s="265"/>
    </row>
    <row r="70" spans="2:11" s="1" customFormat="1" ht="15" customHeight="1">
      <c r="B70" s="264"/>
      <c r="C70" s="269"/>
      <c r="D70" s="391" t="s">
        <v>496</v>
      </c>
      <c r="E70" s="391"/>
      <c r="F70" s="391"/>
      <c r="G70" s="391"/>
      <c r="H70" s="391"/>
      <c r="I70" s="391"/>
      <c r="J70" s="391"/>
      <c r="K70" s="265"/>
    </row>
    <row r="71" spans="2:11" s="1" customFormat="1" ht="12.75" customHeight="1">
      <c r="B71" s="273"/>
      <c r="C71" s="274"/>
      <c r="D71" s="274"/>
      <c r="E71" s="274"/>
      <c r="F71" s="274"/>
      <c r="G71" s="274"/>
      <c r="H71" s="274"/>
      <c r="I71" s="274"/>
      <c r="J71" s="274"/>
      <c r="K71" s="275"/>
    </row>
    <row r="72" spans="2:11" s="1" customFormat="1" ht="18.75" customHeight="1">
      <c r="B72" s="276"/>
      <c r="C72" s="276"/>
      <c r="D72" s="276"/>
      <c r="E72" s="276"/>
      <c r="F72" s="276"/>
      <c r="G72" s="276"/>
      <c r="H72" s="276"/>
      <c r="I72" s="276"/>
      <c r="J72" s="276"/>
      <c r="K72" s="277"/>
    </row>
    <row r="73" spans="2:11" s="1" customFormat="1" ht="18.75" customHeight="1">
      <c r="B73" s="277"/>
      <c r="C73" s="277"/>
      <c r="D73" s="277"/>
      <c r="E73" s="277"/>
      <c r="F73" s="277"/>
      <c r="G73" s="277"/>
      <c r="H73" s="277"/>
      <c r="I73" s="277"/>
      <c r="J73" s="277"/>
      <c r="K73" s="277"/>
    </row>
    <row r="74" spans="2:11" s="1" customFormat="1" ht="7.5" customHeight="1">
      <c r="B74" s="278"/>
      <c r="C74" s="279"/>
      <c r="D74" s="279"/>
      <c r="E74" s="279"/>
      <c r="F74" s="279"/>
      <c r="G74" s="279"/>
      <c r="H74" s="279"/>
      <c r="I74" s="279"/>
      <c r="J74" s="279"/>
      <c r="K74" s="280"/>
    </row>
    <row r="75" spans="2:11" s="1" customFormat="1" ht="45" customHeight="1">
      <c r="B75" s="281"/>
      <c r="C75" s="386" t="s">
        <v>497</v>
      </c>
      <c r="D75" s="386"/>
      <c r="E75" s="386"/>
      <c r="F75" s="386"/>
      <c r="G75" s="386"/>
      <c r="H75" s="386"/>
      <c r="I75" s="386"/>
      <c r="J75" s="386"/>
      <c r="K75" s="282"/>
    </row>
    <row r="76" spans="2:11" s="1" customFormat="1" ht="17.25" customHeight="1">
      <c r="B76" s="281"/>
      <c r="C76" s="283" t="s">
        <v>498</v>
      </c>
      <c r="D76" s="283"/>
      <c r="E76" s="283"/>
      <c r="F76" s="283" t="s">
        <v>499</v>
      </c>
      <c r="G76" s="284"/>
      <c r="H76" s="283" t="s">
        <v>57</v>
      </c>
      <c r="I76" s="283" t="s">
        <v>60</v>
      </c>
      <c r="J76" s="283" t="s">
        <v>500</v>
      </c>
      <c r="K76" s="282"/>
    </row>
    <row r="77" spans="2:11" s="1" customFormat="1" ht="17.25" customHeight="1">
      <c r="B77" s="281"/>
      <c r="C77" s="285" t="s">
        <v>501</v>
      </c>
      <c r="D77" s="285"/>
      <c r="E77" s="285"/>
      <c r="F77" s="286" t="s">
        <v>502</v>
      </c>
      <c r="G77" s="287"/>
      <c r="H77" s="285"/>
      <c r="I77" s="285"/>
      <c r="J77" s="285" t="s">
        <v>503</v>
      </c>
      <c r="K77" s="282"/>
    </row>
    <row r="78" spans="2:11" s="1" customFormat="1" ht="5.25" customHeight="1">
      <c r="B78" s="281"/>
      <c r="C78" s="288"/>
      <c r="D78" s="288"/>
      <c r="E78" s="288"/>
      <c r="F78" s="288"/>
      <c r="G78" s="289"/>
      <c r="H78" s="288"/>
      <c r="I78" s="288"/>
      <c r="J78" s="288"/>
      <c r="K78" s="282"/>
    </row>
    <row r="79" spans="2:11" s="1" customFormat="1" ht="15" customHeight="1">
      <c r="B79" s="281"/>
      <c r="C79" s="270" t="s">
        <v>56</v>
      </c>
      <c r="D79" s="288"/>
      <c r="E79" s="288"/>
      <c r="F79" s="290" t="s">
        <v>504</v>
      </c>
      <c r="G79" s="289"/>
      <c r="H79" s="270" t="s">
        <v>505</v>
      </c>
      <c r="I79" s="270" t="s">
        <v>506</v>
      </c>
      <c r="J79" s="270">
        <v>20</v>
      </c>
      <c r="K79" s="282"/>
    </row>
    <row r="80" spans="2:11" s="1" customFormat="1" ht="15" customHeight="1">
      <c r="B80" s="281"/>
      <c r="C80" s="270" t="s">
        <v>507</v>
      </c>
      <c r="D80" s="270"/>
      <c r="E80" s="270"/>
      <c r="F80" s="290" t="s">
        <v>504</v>
      </c>
      <c r="G80" s="289"/>
      <c r="H80" s="270" t="s">
        <v>508</v>
      </c>
      <c r="I80" s="270" t="s">
        <v>506</v>
      </c>
      <c r="J80" s="270">
        <v>120</v>
      </c>
      <c r="K80" s="282"/>
    </row>
    <row r="81" spans="2:11" s="1" customFormat="1" ht="15" customHeight="1">
      <c r="B81" s="291"/>
      <c r="C81" s="270" t="s">
        <v>509</v>
      </c>
      <c r="D81" s="270"/>
      <c r="E81" s="270"/>
      <c r="F81" s="290" t="s">
        <v>510</v>
      </c>
      <c r="G81" s="289"/>
      <c r="H81" s="270" t="s">
        <v>511</v>
      </c>
      <c r="I81" s="270" t="s">
        <v>506</v>
      </c>
      <c r="J81" s="270">
        <v>50</v>
      </c>
      <c r="K81" s="282"/>
    </row>
    <row r="82" spans="2:11" s="1" customFormat="1" ht="15" customHeight="1">
      <c r="B82" s="291"/>
      <c r="C82" s="270" t="s">
        <v>512</v>
      </c>
      <c r="D82" s="270"/>
      <c r="E82" s="270"/>
      <c r="F82" s="290" t="s">
        <v>504</v>
      </c>
      <c r="G82" s="289"/>
      <c r="H82" s="270" t="s">
        <v>513</v>
      </c>
      <c r="I82" s="270" t="s">
        <v>514</v>
      </c>
      <c r="J82" s="270"/>
      <c r="K82" s="282"/>
    </row>
    <row r="83" spans="2:11" s="1" customFormat="1" ht="15" customHeight="1">
      <c r="B83" s="291"/>
      <c r="C83" s="292" t="s">
        <v>515</v>
      </c>
      <c r="D83" s="292"/>
      <c r="E83" s="292"/>
      <c r="F83" s="293" t="s">
        <v>510</v>
      </c>
      <c r="G83" s="292"/>
      <c r="H83" s="292" t="s">
        <v>516</v>
      </c>
      <c r="I83" s="292" t="s">
        <v>506</v>
      </c>
      <c r="J83" s="292">
        <v>15</v>
      </c>
      <c r="K83" s="282"/>
    </row>
    <row r="84" spans="2:11" s="1" customFormat="1" ht="15" customHeight="1">
      <c r="B84" s="291"/>
      <c r="C84" s="292" t="s">
        <v>517</v>
      </c>
      <c r="D84" s="292"/>
      <c r="E84" s="292"/>
      <c r="F84" s="293" t="s">
        <v>510</v>
      </c>
      <c r="G84" s="292"/>
      <c r="H84" s="292" t="s">
        <v>518</v>
      </c>
      <c r="I84" s="292" t="s">
        <v>506</v>
      </c>
      <c r="J84" s="292">
        <v>15</v>
      </c>
      <c r="K84" s="282"/>
    </row>
    <row r="85" spans="2:11" s="1" customFormat="1" ht="15" customHeight="1">
      <c r="B85" s="291"/>
      <c r="C85" s="292" t="s">
        <v>519</v>
      </c>
      <c r="D85" s="292"/>
      <c r="E85" s="292"/>
      <c r="F85" s="293" t="s">
        <v>510</v>
      </c>
      <c r="G85" s="292"/>
      <c r="H85" s="292" t="s">
        <v>520</v>
      </c>
      <c r="I85" s="292" t="s">
        <v>506</v>
      </c>
      <c r="J85" s="292">
        <v>20</v>
      </c>
      <c r="K85" s="282"/>
    </row>
    <row r="86" spans="2:11" s="1" customFormat="1" ht="15" customHeight="1">
      <c r="B86" s="291"/>
      <c r="C86" s="292" t="s">
        <v>521</v>
      </c>
      <c r="D86" s="292"/>
      <c r="E86" s="292"/>
      <c r="F86" s="293" t="s">
        <v>510</v>
      </c>
      <c r="G86" s="292"/>
      <c r="H86" s="292" t="s">
        <v>522</v>
      </c>
      <c r="I86" s="292" t="s">
        <v>506</v>
      </c>
      <c r="J86" s="292">
        <v>20</v>
      </c>
      <c r="K86" s="282"/>
    </row>
    <row r="87" spans="2:11" s="1" customFormat="1" ht="15" customHeight="1">
      <c r="B87" s="291"/>
      <c r="C87" s="270" t="s">
        <v>523</v>
      </c>
      <c r="D87" s="270"/>
      <c r="E87" s="270"/>
      <c r="F87" s="290" t="s">
        <v>510</v>
      </c>
      <c r="G87" s="289"/>
      <c r="H87" s="270" t="s">
        <v>524</v>
      </c>
      <c r="I87" s="270" t="s">
        <v>506</v>
      </c>
      <c r="J87" s="270">
        <v>50</v>
      </c>
      <c r="K87" s="282"/>
    </row>
    <row r="88" spans="2:11" s="1" customFormat="1" ht="15" customHeight="1">
      <c r="B88" s="291"/>
      <c r="C88" s="270" t="s">
        <v>525</v>
      </c>
      <c r="D88" s="270"/>
      <c r="E88" s="270"/>
      <c r="F88" s="290" t="s">
        <v>510</v>
      </c>
      <c r="G88" s="289"/>
      <c r="H88" s="270" t="s">
        <v>526</v>
      </c>
      <c r="I88" s="270" t="s">
        <v>506</v>
      </c>
      <c r="J88" s="270">
        <v>20</v>
      </c>
      <c r="K88" s="282"/>
    </row>
    <row r="89" spans="2:11" s="1" customFormat="1" ht="15" customHeight="1">
      <c r="B89" s="291"/>
      <c r="C89" s="270" t="s">
        <v>527</v>
      </c>
      <c r="D89" s="270"/>
      <c r="E89" s="270"/>
      <c r="F89" s="290" t="s">
        <v>510</v>
      </c>
      <c r="G89" s="289"/>
      <c r="H89" s="270" t="s">
        <v>528</v>
      </c>
      <c r="I89" s="270" t="s">
        <v>506</v>
      </c>
      <c r="J89" s="270">
        <v>20</v>
      </c>
      <c r="K89" s="282"/>
    </row>
    <row r="90" spans="2:11" s="1" customFormat="1" ht="15" customHeight="1">
      <c r="B90" s="291"/>
      <c r="C90" s="270" t="s">
        <v>529</v>
      </c>
      <c r="D90" s="270"/>
      <c r="E90" s="270"/>
      <c r="F90" s="290" t="s">
        <v>510</v>
      </c>
      <c r="G90" s="289"/>
      <c r="H90" s="270" t="s">
        <v>530</v>
      </c>
      <c r="I90" s="270" t="s">
        <v>506</v>
      </c>
      <c r="J90" s="270">
        <v>50</v>
      </c>
      <c r="K90" s="282"/>
    </row>
    <row r="91" spans="2:11" s="1" customFormat="1" ht="15" customHeight="1">
      <c r="B91" s="291"/>
      <c r="C91" s="270" t="s">
        <v>531</v>
      </c>
      <c r="D91" s="270"/>
      <c r="E91" s="270"/>
      <c r="F91" s="290" t="s">
        <v>510</v>
      </c>
      <c r="G91" s="289"/>
      <c r="H91" s="270" t="s">
        <v>531</v>
      </c>
      <c r="I91" s="270" t="s">
        <v>506</v>
      </c>
      <c r="J91" s="270">
        <v>50</v>
      </c>
      <c r="K91" s="282"/>
    </row>
    <row r="92" spans="2:11" s="1" customFormat="1" ht="15" customHeight="1">
      <c r="B92" s="291"/>
      <c r="C92" s="270" t="s">
        <v>532</v>
      </c>
      <c r="D92" s="270"/>
      <c r="E92" s="270"/>
      <c r="F92" s="290" t="s">
        <v>510</v>
      </c>
      <c r="G92" s="289"/>
      <c r="H92" s="270" t="s">
        <v>533</v>
      </c>
      <c r="I92" s="270" t="s">
        <v>506</v>
      </c>
      <c r="J92" s="270">
        <v>255</v>
      </c>
      <c r="K92" s="282"/>
    </row>
    <row r="93" spans="2:11" s="1" customFormat="1" ht="15" customHeight="1">
      <c r="B93" s="291"/>
      <c r="C93" s="270" t="s">
        <v>534</v>
      </c>
      <c r="D93" s="270"/>
      <c r="E93" s="270"/>
      <c r="F93" s="290" t="s">
        <v>504</v>
      </c>
      <c r="G93" s="289"/>
      <c r="H93" s="270" t="s">
        <v>535</v>
      </c>
      <c r="I93" s="270" t="s">
        <v>536</v>
      </c>
      <c r="J93" s="270"/>
      <c r="K93" s="282"/>
    </row>
    <row r="94" spans="2:11" s="1" customFormat="1" ht="15" customHeight="1">
      <c r="B94" s="291"/>
      <c r="C94" s="270" t="s">
        <v>537</v>
      </c>
      <c r="D94" s="270"/>
      <c r="E94" s="270"/>
      <c r="F94" s="290" t="s">
        <v>504</v>
      </c>
      <c r="G94" s="289"/>
      <c r="H94" s="270" t="s">
        <v>538</v>
      </c>
      <c r="I94" s="270" t="s">
        <v>539</v>
      </c>
      <c r="J94" s="270"/>
      <c r="K94" s="282"/>
    </row>
    <row r="95" spans="2:11" s="1" customFormat="1" ht="15" customHeight="1">
      <c r="B95" s="291"/>
      <c r="C95" s="270" t="s">
        <v>540</v>
      </c>
      <c r="D95" s="270"/>
      <c r="E95" s="270"/>
      <c r="F95" s="290" t="s">
        <v>504</v>
      </c>
      <c r="G95" s="289"/>
      <c r="H95" s="270" t="s">
        <v>540</v>
      </c>
      <c r="I95" s="270" t="s">
        <v>539</v>
      </c>
      <c r="J95" s="270"/>
      <c r="K95" s="282"/>
    </row>
    <row r="96" spans="2:11" s="1" customFormat="1" ht="15" customHeight="1">
      <c r="B96" s="291"/>
      <c r="C96" s="270" t="s">
        <v>41</v>
      </c>
      <c r="D96" s="270"/>
      <c r="E96" s="270"/>
      <c r="F96" s="290" t="s">
        <v>504</v>
      </c>
      <c r="G96" s="289"/>
      <c r="H96" s="270" t="s">
        <v>541</v>
      </c>
      <c r="I96" s="270" t="s">
        <v>539</v>
      </c>
      <c r="J96" s="270"/>
      <c r="K96" s="282"/>
    </row>
    <row r="97" spans="2:11" s="1" customFormat="1" ht="15" customHeight="1">
      <c r="B97" s="291"/>
      <c r="C97" s="270" t="s">
        <v>51</v>
      </c>
      <c r="D97" s="270"/>
      <c r="E97" s="270"/>
      <c r="F97" s="290" t="s">
        <v>504</v>
      </c>
      <c r="G97" s="289"/>
      <c r="H97" s="270" t="s">
        <v>542</v>
      </c>
      <c r="I97" s="270" t="s">
        <v>539</v>
      </c>
      <c r="J97" s="270"/>
      <c r="K97" s="282"/>
    </row>
    <row r="98" spans="2:11" s="1" customFormat="1" ht="15" customHeight="1">
      <c r="B98" s="294"/>
      <c r="C98" s="295"/>
      <c r="D98" s="295"/>
      <c r="E98" s="295"/>
      <c r="F98" s="295"/>
      <c r="G98" s="295"/>
      <c r="H98" s="295"/>
      <c r="I98" s="295"/>
      <c r="J98" s="295"/>
      <c r="K98" s="296"/>
    </row>
    <row r="99" spans="2:11" s="1" customFormat="1" ht="18.75" customHeight="1">
      <c r="B99" s="297"/>
      <c r="C99" s="298"/>
      <c r="D99" s="298"/>
      <c r="E99" s="298"/>
      <c r="F99" s="298"/>
      <c r="G99" s="298"/>
      <c r="H99" s="298"/>
      <c r="I99" s="298"/>
      <c r="J99" s="298"/>
      <c r="K99" s="297"/>
    </row>
    <row r="100" spans="2:11" s="1" customFormat="1" ht="18.75" customHeight="1">
      <c r="B100" s="277"/>
      <c r="C100" s="277"/>
      <c r="D100" s="277"/>
      <c r="E100" s="277"/>
      <c r="F100" s="277"/>
      <c r="G100" s="277"/>
      <c r="H100" s="277"/>
      <c r="I100" s="277"/>
      <c r="J100" s="277"/>
      <c r="K100" s="277"/>
    </row>
    <row r="101" spans="2:11" s="1" customFormat="1" ht="7.5" customHeight="1">
      <c r="B101" s="278"/>
      <c r="C101" s="279"/>
      <c r="D101" s="279"/>
      <c r="E101" s="279"/>
      <c r="F101" s="279"/>
      <c r="G101" s="279"/>
      <c r="H101" s="279"/>
      <c r="I101" s="279"/>
      <c r="J101" s="279"/>
      <c r="K101" s="280"/>
    </row>
    <row r="102" spans="2:11" s="1" customFormat="1" ht="45" customHeight="1">
      <c r="B102" s="281"/>
      <c r="C102" s="386" t="s">
        <v>543</v>
      </c>
      <c r="D102" s="386"/>
      <c r="E102" s="386"/>
      <c r="F102" s="386"/>
      <c r="G102" s="386"/>
      <c r="H102" s="386"/>
      <c r="I102" s="386"/>
      <c r="J102" s="386"/>
      <c r="K102" s="282"/>
    </row>
    <row r="103" spans="2:11" s="1" customFormat="1" ht="17.25" customHeight="1">
      <c r="B103" s="281"/>
      <c r="C103" s="283" t="s">
        <v>498</v>
      </c>
      <c r="D103" s="283"/>
      <c r="E103" s="283"/>
      <c r="F103" s="283" t="s">
        <v>499</v>
      </c>
      <c r="G103" s="284"/>
      <c r="H103" s="283" t="s">
        <v>57</v>
      </c>
      <c r="I103" s="283" t="s">
        <v>60</v>
      </c>
      <c r="J103" s="283" t="s">
        <v>500</v>
      </c>
      <c r="K103" s="282"/>
    </row>
    <row r="104" spans="2:11" s="1" customFormat="1" ht="17.25" customHeight="1">
      <c r="B104" s="281"/>
      <c r="C104" s="285" t="s">
        <v>501</v>
      </c>
      <c r="D104" s="285"/>
      <c r="E104" s="285"/>
      <c r="F104" s="286" t="s">
        <v>502</v>
      </c>
      <c r="G104" s="287"/>
      <c r="H104" s="285"/>
      <c r="I104" s="285"/>
      <c r="J104" s="285" t="s">
        <v>503</v>
      </c>
      <c r="K104" s="282"/>
    </row>
    <row r="105" spans="2:11" s="1" customFormat="1" ht="5.25" customHeight="1">
      <c r="B105" s="281"/>
      <c r="C105" s="283"/>
      <c r="D105" s="283"/>
      <c r="E105" s="283"/>
      <c r="F105" s="283"/>
      <c r="G105" s="299"/>
      <c r="H105" s="283"/>
      <c r="I105" s="283"/>
      <c r="J105" s="283"/>
      <c r="K105" s="282"/>
    </row>
    <row r="106" spans="2:11" s="1" customFormat="1" ht="15" customHeight="1">
      <c r="B106" s="281"/>
      <c r="C106" s="270" t="s">
        <v>56</v>
      </c>
      <c r="D106" s="288"/>
      <c r="E106" s="288"/>
      <c r="F106" s="290" t="s">
        <v>504</v>
      </c>
      <c r="G106" s="299"/>
      <c r="H106" s="270" t="s">
        <v>544</v>
      </c>
      <c r="I106" s="270" t="s">
        <v>506</v>
      </c>
      <c r="J106" s="270">
        <v>20</v>
      </c>
      <c r="K106" s="282"/>
    </row>
    <row r="107" spans="2:11" s="1" customFormat="1" ht="15" customHeight="1">
      <c r="B107" s="281"/>
      <c r="C107" s="270" t="s">
        <v>507</v>
      </c>
      <c r="D107" s="270"/>
      <c r="E107" s="270"/>
      <c r="F107" s="290" t="s">
        <v>504</v>
      </c>
      <c r="G107" s="270"/>
      <c r="H107" s="270" t="s">
        <v>544</v>
      </c>
      <c r="I107" s="270" t="s">
        <v>506</v>
      </c>
      <c r="J107" s="270">
        <v>120</v>
      </c>
      <c r="K107" s="282"/>
    </row>
    <row r="108" spans="2:11" s="1" customFormat="1" ht="15" customHeight="1">
      <c r="B108" s="291"/>
      <c r="C108" s="270" t="s">
        <v>509</v>
      </c>
      <c r="D108" s="270"/>
      <c r="E108" s="270"/>
      <c r="F108" s="290" t="s">
        <v>510</v>
      </c>
      <c r="G108" s="270"/>
      <c r="H108" s="270" t="s">
        <v>544</v>
      </c>
      <c r="I108" s="270" t="s">
        <v>506</v>
      </c>
      <c r="J108" s="270">
        <v>50</v>
      </c>
      <c r="K108" s="282"/>
    </row>
    <row r="109" spans="2:11" s="1" customFormat="1" ht="15" customHeight="1">
      <c r="B109" s="291"/>
      <c r="C109" s="270" t="s">
        <v>512</v>
      </c>
      <c r="D109" s="270"/>
      <c r="E109" s="270"/>
      <c r="F109" s="290" t="s">
        <v>504</v>
      </c>
      <c r="G109" s="270"/>
      <c r="H109" s="270" t="s">
        <v>544</v>
      </c>
      <c r="I109" s="270" t="s">
        <v>514</v>
      </c>
      <c r="J109" s="270"/>
      <c r="K109" s="282"/>
    </row>
    <row r="110" spans="2:11" s="1" customFormat="1" ht="15" customHeight="1">
      <c r="B110" s="291"/>
      <c r="C110" s="270" t="s">
        <v>523</v>
      </c>
      <c r="D110" s="270"/>
      <c r="E110" s="270"/>
      <c r="F110" s="290" t="s">
        <v>510</v>
      </c>
      <c r="G110" s="270"/>
      <c r="H110" s="270" t="s">
        <v>544</v>
      </c>
      <c r="I110" s="270" t="s">
        <v>506</v>
      </c>
      <c r="J110" s="270">
        <v>50</v>
      </c>
      <c r="K110" s="282"/>
    </row>
    <row r="111" spans="2:11" s="1" customFormat="1" ht="15" customHeight="1">
      <c r="B111" s="291"/>
      <c r="C111" s="270" t="s">
        <v>531</v>
      </c>
      <c r="D111" s="270"/>
      <c r="E111" s="270"/>
      <c r="F111" s="290" t="s">
        <v>510</v>
      </c>
      <c r="G111" s="270"/>
      <c r="H111" s="270" t="s">
        <v>544</v>
      </c>
      <c r="I111" s="270" t="s">
        <v>506</v>
      </c>
      <c r="J111" s="270">
        <v>50</v>
      </c>
      <c r="K111" s="282"/>
    </row>
    <row r="112" spans="2:11" s="1" customFormat="1" ht="15" customHeight="1">
      <c r="B112" s="291"/>
      <c r="C112" s="270" t="s">
        <v>529</v>
      </c>
      <c r="D112" s="270"/>
      <c r="E112" s="270"/>
      <c r="F112" s="290" t="s">
        <v>510</v>
      </c>
      <c r="G112" s="270"/>
      <c r="H112" s="270" t="s">
        <v>544</v>
      </c>
      <c r="I112" s="270" t="s">
        <v>506</v>
      </c>
      <c r="J112" s="270">
        <v>50</v>
      </c>
      <c r="K112" s="282"/>
    </row>
    <row r="113" spans="2:11" s="1" customFormat="1" ht="15" customHeight="1">
      <c r="B113" s="291"/>
      <c r="C113" s="270" t="s">
        <v>56</v>
      </c>
      <c r="D113" s="270"/>
      <c r="E113" s="270"/>
      <c r="F113" s="290" t="s">
        <v>504</v>
      </c>
      <c r="G113" s="270"/>
      <c r="H113" s="270" t="s">
        <v>545</v>
      </c>
      <c r="I113" s="270" t="s">
        <v>506</v>
      </c>
      <c r="J113" s="270">
        <v>20</v>
      </c>
      <c r="K113" s="282"/>
    </row>
    <row r="114" spans="2:11" s="1" customFormat="1" ht="15" customHeight="1">
      <c r="B114" s="291"/>
      <c r="C114" s="270" t="s">
        <v>546</v>
      </c>
      <c r="D114" s="270"/>
      <c r="E114" s="270"/>
      <c r="F114" s="290" t="s">
        <v>504</v>
      </c>
      <c r="G114" s="270"/>
      <c r="H114" s="270" t="s">
        <v>547</v>
      </c>
      <c r="I114" s="270" t="s">
        <v>506</v>
      </c>
      <c r="J114" s="270">
        <v>120</v>
      </c>
      <c r="K114" s="282"/>
    </row>
    <row r="115" spans="2:11" s="1" customFormat="1" ht="15" customHeight="1">
      <c r="B115" s="291"/>
      <c r="C115" s="270" t="s">
        <v>41</v>
      </c>
      <c r="D115" s="270"/>
      <c r="E115" s="270"/>
      <c r="F115" s="290" t="s">
        <v>504</v>
      </c>
      <c r="G115" s="270"/>
      <c r="H115" s="270" t="s">
        <v>548</v>
      </c>
      <c r="I115" s="270" t="s">
        <v>539</v>
      </c>
      <c r="J115" s="270"/>
      <c r="K115" s="282"/>
    </row>
    <row r="116" spans="2:11" s="1" customFormat="1" ht="15" customHeight="1">
      <c r="B116" s="291"/>
      <c r="C116" s="270" t="s">
        <v>51</v>
      </c>
      <c r="D116" s="270"/>
      <c r="E116" s="270"/>
      <c r="F116" s="290" t="s">
        <v>504</v>
      </c>
      <c r="G116" s="270"/>
      <c r="H116" s="270" t="s">
        <v>549</v>
      </c>
      <c r="I116" s="270" t="s">
        <v>539</v>
      </c>
      <c r="J116" s="270"/>
      <c r="K116" s="282"/>
    </row>
    <row r="117" spans="2:11" s="1" customFormat="1" ht="15" customHeight="1">
      <c r="B117" s="291"/>
      <c r="C117" s="270" t="s">
        <v>60</v>
      </c>
      <c r="D117" s="270"/>
      <c r="E117" s="270"/>
      <c r="F117" s="290" t="s">
        <v>504</v>
      </c>
      <c r="G117" s="270"/>
      <c r="H117" s="270" t="s">
        <v>550</v>
      </c>
      <c r="I117" s="270" t="s">
        <v>551</v>
      </c>
      <c r="J117" s="270"/>
      <c r="K117" s="282"/>
    </row>
    <row r="118" spans="2:11" s="1" customFormat="1" ht="15" customHeight="1">
      <c r="B118" s="294"/>
      <c r="C118" s="300"/>
      <c r="D118" s="300"/>
      <c r="E118" s="300"/>
      <c r="F118" s="300"/>
      <c r="G118" s="300"/>
      <c r="H118" s="300"/>
      <c r="I118" s="300"/>
      <c r="J118" s="300"/>
      <c r="K118" s="296"/>
    </row>
    <row r="119" spans="2:11" s="1" customFormat="1" ht="18.75" customHeight="1">
      <c r="B119" s="301"/>
      <c r="C119" s="267"/>
      <c r="D119" s="267"/>
      <c r="E119" s="267"/>
      <c r="F119" s="302"/>
      <c r="G119" s="267"/>
      <c r="H119" s="267"/>
      <c r="I119" s="267"/>
      <c r="J119" s="267"/>
      <c r="K119" s="301"/>
    </row>
    <row r="120" spans="2:11" s="1" customFormat="1" ht="18.75" customHeight="1">
      <c r="B120" s="277"/>
      <c r="C120" s="277"/>
      <c r="D120" s="277"/>
      <c r="E120" s="277"/>
      <c r="F120" s="277"/>
      <c r="G120" s="277"/>
      <c r="H120" s="277"/>
      <c r="I120" s="277"/>
      <c r="J120" s="277"/>
      <c r="K120" s="277"/>
    </row>
    <row r="121" spans="2:11" s="1" customFormat="1" ht="7.5" customHeight="1">
      <c r="B121" s="303"/>
      <c r="C121" s="304"/>
      <c r="D121" s="304"/>
      <c r="E121" s="304"/>
      <c r="F121" s="304"/>
      <c r="G121" s="304"/>
      <c r="H121" s="304"/>
      <c r="I121" s="304"/>
      <c r="J121" s="304"/>
      <c r="K121" s="305"/>
    </row>
    <row r="122" spans="2:11" s="1" customFormat="1" ht="45" customHeight="1">
      <c r="B122" s="306"/>
      <c r="C122" s="387" t="s">
        <v>552</v>
      </c>
      <c r="D122" s="387"/>
      <c r="E122" s="387"/>
      <c r="F122" s="387"/>
      <c r="G122" s="387"/>
      <c r="H122" s="387"/>
      <c r="I122" s="387"/>
      <c r="J122" s="387"/>
      <c r="K122" s="307"/>
    </row>
    <row r="123" spans="2:11" s="1" customFormat="1" ht="17.25" customHeight="1">
      <c r="B123" s="308"/>
      <c r="C123" s="283" t="s">
        <v>498</v>
      </c>
      <c r="D123" s="283"/>
      <c r="E123" s="283"/>
      <c r="F123" s="283" t="s">
        <v>499</v>
      </c>
      <c r="G123" s="284"/>
      <c r="H123" s="283" t="s">
        <v>57</v>
      </c>
      <c r="I123" s="283" t="s">
        <v>60</v>
      </c>
      <c r="J123" s="283" t="s">
        <v>500</v>
      </c>
      <c r="K123" s="309"/>
    </row>
    <row r="124" spans="2:11" s="1" customFormat="1" ht="17.25" customHeight="1">
      <c r="B124" s="308"/>
      <c r="C124" s="285" t="s">
        <v>501</v>
      </c>
      <c r="D124" s="285"/>
      <c r="E124" s="285"/>
      <c r="F124" s="286" t="s">
        <v>502</v>
      </c>
      <c r="G124" s="287"/>
      <c r="H124" s="285"/>
      <c r="I124" s="285"/>
      <c r="J124" s="285" t="s">
        <v>503</v>
      </c>
      <c r="K124" s="309"/>
    </row>
    <row r="125" spans="2:11" s="1" customFormat="1" ht="5.25" customHeight="1">
      <c r="B125" s="310"/>
      <c r="C125" s="288"/>
      <c r="D125" s="288"/>
      <c r="E125" s="288"/>
      <c r="F125" s="288"/>
      <c r="G125" s="270"/>
      <c r="H125" s="288"/>
      <c r="I125" s="288"/>
      <c r="J125" s="288"/>
      <c r="K125" s="311"/>
    </row>
    <row r="126" spans="2:11" s="1" customFormat="1" ht="15" customHeight="1">
      <c r="B126" s="310"/>
      <c r="C126" s="270" t="s">
        <v>507</v>
      </c>
      <c r="D126" s="288"/>
      <c r="E126" s="288"/>
      <c r="F126" s="290" t="s">
        <v>504</v>
      </c>
      <c r="G126" s="270"/>
      <c r="H126" s="270" t="s">
        <v>544</v>
      </c>
      <c r="I126" s="270" t="s">
        <v>506</v>
      </c>
      <c r="J126" s="270">
        <v>120</v>
      </c>
      <c r="K126" s="312"/>
    </row>
    <row r="127" spans="2:11" s="1" customFormat="1" ht="15" customHeight="1">
      <c r="B127" s="310"/>
      <c r="C127" s="270" t="s">
        <v>553</v>
      </c>
      <c r="D127" s="270"/>
      <c r="E127" s="270"/>
      <c r="F127" s="290" t="s">
        <v>504</v>
      </c>
      <c r="G127" s="270"/>
      <c r="H127" s="270" t="s">
        <v>554</v>
      </c>
      <c r="I127" s="270" t="s">
        <v>506</v>
      </c>
      <c r="J127" s="270" t="s">
        <v>555</v>
      </c>
      <c r="K127" s="312"/>
    </row>
    <row r="128" spans="2:11" s="1" customFormat="1" ht="15" customHeight="1">
      <c r="B128" s="310"/>
      <c r="C128" s="270" t="s">
        <v>452</v>
      </c>
      <c r="D128" s="270"/>
      <c r="E128" s="270"/>
      <c r="F128" s="290" t="s">
        <v>504</v>
      </c>
      <c r="G128" s="270"/>
      <c r="H128" s="270" t="s">
        <v>556</v>
      </c>
      <c r="I128" s="270" t="s">
        <v>506</v>
      </c>
      <c r="J128" s="270" t="s">
        <v>555</v>
      </c>
      <c r="K128" s="312"/>
    </row>
    <row r="129" spans="2:11" s="1" customFormat="1" ht="15" customHeight="1">
      <c r="B129" s="310"/>
      <c r="C129" s="270" t="s">
        <v>515</v>
      </c>
      <c r="D129" s="270"/>
      <c r="E129" s="270"/>
      <c r="F129" s="290" t="s">
        <v>510</v>
      </c>
      <c r="G129" s="270"/>
      <c r="H129" s="270" t="s">
        <v>516</v>
      </c>
      <c r="I129" s="270" t="s">
        <v>506</v>
      </c>
      <c r="J129" s="270">
        <v>15</v>
      </c>
      <c r="K129" s="312"/>
    </row>
    <row r="130" spans="2:11" s="1" customFormat="1" ht="15" customHeight="1">
      <c r="B130" s="310"/>
      <c r="C130" s="292" t="s">
        <v>517</v>
      </c>
      <c r="D130" s="292"/>
      <c r="E130" s="292"/>
      <c r="F130" s="293" t="s">
        <v>510</v>
      </c>
      <c r="G130" s="292"/>
      <c r="H130" s="292" t="s">
        <v>518</v>
      </c>
      <c r="I130" s="292" t="s">
        <v>506</v>
      </c>
      <c r="J130" s="292">
        <v>15</v>
      </c>
      <c r="K130" s="312"/>
    </row>
    <row r="131" spans="2:11" s="1" customFormat="1" ht="15" customHeight="1">
      <c r="B131" s="310"/>
      <c r="C131" s="292" t="s">
        <v>519</v>
      </c>
      <c r="D131" s="292"/>
      <c r="E131" s="292"/>
      <c r="F131" s="293" t="s">
        <v>510</v>
      </c>
      <c r="G131" s="292"/>
      <c r="H131" s="292" t="s">
        <v>520</v>
      </c>
      <c r="I131" s="292" t="s">
        <v>506</v>
      </c>
      <c r="J131" s="292">
        <v>20</v>
      </c>
      <c r="K131" s="312"/>
    </row>
    <row r="132" spans="2:11" s="1" customFormat="1" ht="15" customHeight="1">
      <c r="B132" s="310"/>
      <c r="C132" s="292" t="s">
        <v>521</v>
      </c>
      <c r="D132" s="292"/>
      <c r="E132" s="292"/>
      <c r="F132" s="293" t="s">
        <v>510</v>
      </c>
      <c r="G132" s="292"/>
      <c r="H132" s="292" t="s">
        <v>522</v>
      </c>
      <c r="I132" s="292" t="s">
        <v>506</v>
      </c>
      <c r="J132" s="292">
        <v>20</v>
      </c>
      <c r="K132" s="312"/>
    </row>
    <row r="133" spans="2:11" s="1" customFormat="1" ht="15" customHeight="1">
      <c r="B133" s="310"/>
      <c r="C133" s="270" t="s">
        <v>509</v>
      </c>
      <c r="D133" s="270"/>
      <c r="E133" s="270"/>
      <c r="F133" s="290" t="s">
        <v>510</v>
      </c>
      <c r="G133" s="270"/>
      <c r="H133" s="270" t="s">
        <v>544</v>
      </c>
      <c r="I133" s="270" t="s">
        <v>506</v>
      </c>
      <c r="J133" s="270">
        <v>50</v>
      </c>
      <c r="K133" s="312"/>
    </row>
    <row r="134" spans="2:11" s="1" customFormat="1" ht="15" customHeight="1">
      <c r="B134" s="310"/>
      <c r="C134" s="270" t="s">
        <v>523</v>
      </c>
      <c r="D134" s="270"/>
      <c r="E134" s="270"/>
      <c r="F134" s="290" t="s">
        <v>510</v>
      </c>
      <c r="G134" s="270"/>
      <c r="H134" s="270" t="s">
        <v>544</v>
      </c>
      <c r="I134" s="270" t="s">
        <v>506</v>
      </c>
      <c r="J134" s="270">
        <v>50</v>
      </c>
      <c r="K134" s="312"/>
    </row>
    <row r="135" spans="2:11" s="1" customFormat="1" ht="15" customHeight="1">
      <c r="B135" s="310"/>
      <c r="C135" s="270" t="s">
        <v>529</v>
      </c>
      <c r="D135" s="270"/>
      <c r="E135" s="270"/>
      <c r="F135" s="290" t="s">
        <v>510</v>
      </c>
      <c r="G135" s="270"/>
      <c r="H135" s="270" t="s">
        <v>544</v>
      </c>
      <c r="I135" s="270" t="s">
        <v>506</v>
      </c>
      <c r="J135" s="270">
        <v>50</v>
      </c>
      <c r="K135" s="312"/>
    </row>
    <row r="136" spans="2:11" s="1" customFormat="1" ht="15" customHeight="1">
      <c r="B136" s="310"/>
      <c r="C136" s="270" t="s">
        <v>531</v>
      </c>
      <c r="D136" s="270"/>
      <c r="E136" s="270"/>
      <c r="F136" s="290" t="s">
        <v>510</v>
      </c>
      <c r="G136" s="270"/>
      <c r="H136" s="270" t="s">
        <v>544</v>
      </c>
      <c r="I136" s="270" t="s">
        <v>506</v>
      </c>
      <c r="J136" s="270">
        <v>50</v>
      </c>
      <c r="K136" s="312"/>
    </row>
    <row r="137" spans="2:11" s="1" customFormat="1" ht="15" customHeight="1">
      <c r="B137" s="310"/>
      <c r="C137" s="270" t="s">
        <v>532</v>
      </c>
      <c r="D137" s="270"/>
      <c r="E137" s="270"/>
      <c r="F137" s="290" t="s">
        <v>510</v>
      </c>
      <c r="G137" s="270"/>
      <c r="H137" s="270" t="s">
        <v>557</v>
      </c>
      <c r="I137" s="270" t="s">
        <v>506</v>
      </c>
      <c r="J137" s="270">
        <v>255</v>
      </c>
      <c r="K137" s="312"/>
    </row>
    <row r="138" spans="2:11" s="1" customFormat="1" ht="15" customHeight="1">
      <c r="B138" s="310"/>
      <c r="C138" s="270" t="s">
        <v>534</v>
      </c>
      <c r="D138" s="270"/>
      <c r="E138" s="270"/>
      <c r="F138" s="290" t="s">
        <v>504</v>
      </c>
      <c r="G138" s="270"/>
      <c r="H138" s="270" t="s">
        <v>558</v>
      </c>
      <c r="I138" s="270" t="s">
        <v>536</v>
      </c>
      <c r="J138" s="270"/>
      <c r="K138" s="312"/>
    </row>
    <row r="139" spans="2:11" s="1" customFormat="1" ht="15" customHeight="1">
      <c r="B139" s="310"/>
      <c r="C139" s="270" t="s">
        <v>537</v>
      </c>
      <c r="D139" s="270"/>
      <c r="E139" s="270"/>
      <c r="F139" s="290" t="s">
        <v>504</v>
      </c>
      <c r="G139" s="270"/>
      <c r="H139" s="270" t="s">
        <v>559</v>
      </c>
      <c r="I139" s="270" t="s">
        <v>539</v>
      </c>
      <c r="J139" s="270"/>
      <c r="K139" s="312"/>
    </row>
    <row r="140" spans="2:11" s="1" customFormat="1" ht="15" customHeight="1">
      <c r="B140" s="310"/>
      <c r="C140" s="270" t="s">
        <v>540</v>
      </c>
      <c r="D140" s="270"/>
      <c r="E140" s="270"/>
      <c r="F140" s="290" t="s">
        <v>504</v>
      </c>
      <c r="G140" s="270"/>
      <c r="H140" s="270" t="s">
        <v>540</v>
      </c>
      <c r="I140" s="270" t="s">
        <v>539</v>
      </c>
      <c r="J140" s="270"/>
      <c r="K140" s="312"/>
    </row>
    <row r="141" spans="2:11" s="1" customFormat="1" ht="15" customHeight="1">
      <c r="B141" s="310"/>
      <c r="C141" s="270" t="s">
        <v>41</v>
      </c>
      <c r="D141" s="270"/>
      <c r="E141" s="270"/>
      <c r="F141" s="290" t="s">
        <v>504</v>
      </c>
      <c r="G141" s="270"/>
      <c r="H141" s="270" t="s">
        <v>560</v>
      </c>
      <c r="I141" s="270" t="s">
        <v>539</v>
      </c>
      <c r="J141" s="270"/>
      <c r="K141" s="312"/>
    </row>
    <row r="142" spans="2:11" s="1" customFormat="1" ht="15" customHeight="1">
      <c r="B142" s="310"/>
      <c r="C142" s="270" t="s">
        <v>561</v>
      </c>
      <c r="D142" s="270"/>
      <c r="E142" s="270"/>
      <c r="F142" s="290" t="s">
        <v>504</v>
      </c>
      <c r="G142" s="270"/>
      <c r="H142" s="270" t="s">
        <v>562</v>
      </c>
      <c r="I142" s="270" t="s">
        <v>539</v>
      </c>
      <c r="J142" s="270"/>
      <c r="K142" s="312"/>
    </row>
    <row r="143" spans="2:11" s="1" customFormat="1" ht="15" customHeight="1">
      <c r="B143" s="313"/>
      <c r="C143" s="314"/>
      <c r="D143" s="314"/>
      <c r="E143" s="314"/>
      <c r="F143" s="314"/>
      <c r="G143" s="314"/>
      <c r="H143" s="314"/>
      <c r="I143" s="314"/>
      <c r="J143" s="314"/>
      <c r="K143" s="315"/>
    </row>
    <row r="144" spans="2:11" s="1" customFormat="1" ht="18.75" customHeight="1">
      <c r="B144" s="267"/>
      <c r="C144" s="267"/>
      <c r="D144" s="267"/>
      <c r="E144" s="267"/>
      <c r="F144" s="302"/>
      <c r="G144" s="267"/>
      <c r="H144" s="267"/>
      <c r="I144" s="267"/>
      <c r="J144" s="267"/>
      <c r="K144" s="267"/>
    </row>
    <row r="145" spans="2:11" s="1" customFormat="1" ht="18.75" customHeight="1">
      <c r="B145" s="277"/>
      <c r="C145" s="277"/>
      <c r="D145" s="277"/>
      <c r="E145" s="277"/>
      <c r="F145" s="277"/>
      <c r="G145" s="277"/>
      <c r="H145" s="277"/>
      <c r="I145" s="277"/>
      <c r="J145" s="277"/>
      <c r="K145" s="277"/>
    </row>
    <row r="146" spans="2:11" s="1" customFormat="1" ht="7.5" customHeight="1">
      <c r="B146" s="278"/>
      <c r="C146" s="279"/>
      <c r="D146" s="279"/>
      <c r="E146" s="279"/>
      <c r="F146" s="279"/>
      <c r="G146" s="279"/>
      <c r="H146" s="279"/>
      <c r="I146" s="279"/>
      <c r="J146" s="279"/>
      <c r="K146" s="280"/>
    </row>
    <row r="147" spans="2:11" s="1" customFormat="1" ht="45" customHeight="1">
      <c r="B147" s="281"/>
      <c r="C147" s="386" t="s">
        <v>563</v>
      </c>
      <c r="D147" s="386"/>
      <c r="E147" s="386"/>
      <c r="F147" s="386"/>
      <c r="G147" s="386"/>
      <c r="H147" s="386"/>
      <c r="I147" s="386"/>
      <c r="J147" s="386"/>
      <c r="K147" s="282"/>
    </row>
    <row r="148" spans="2:11" s="1" customFormat="1" ht="17.25" customHeight="1">
      <c r="B148" s="281"/>
      <c r="C148" s="283" t="s">
        <v>498</v>
      </c>
      <c r="D148" s="283"/>
      <c r="E148" s="283"/>
      <c r="F148" s="283" t="s">
        <v>499</v>
      </c>
      <c r="G148" s="284"/>
      <c r="H148" s="283" t="s">
        <v>57</v>
      </c>
      <c r="I148" s="283" t="s">
        <v>60</v>
      </c>
      <c r="J148" s="283" t="s">
        <v>500</v>
      </c>
      <c r="K148" s="282"/>
    </row>
    <row r="149" spans="2:11" s="1" customFormat="1" ht="17.25" customHeight="1">
      <c r="B149" s="281"/>
      <c r="C149" s="285" t="s">
        <v>501</v>
      </c>
      <c r="D149" s="285"/>
      <c r="E149" s="285"/>
      <c r="F149" s="286" t="s">
        <v>502</v>
      </c>
      <c r="G149" s="287"/>
      <c r="H149" s="285"/>
      <c r="I149" s="285"/>
      <c r="J149" s="285" t="s">
        <v>503</v>
      </c>
      <c r="K149" s="282"/>
    </row>
    <row r="150" spans="2:11" s="1" customFormat="1" ht="5.25" customHeight="1">
      <c r="B150" s="291"/>
      <c r="C150" s="288"/>
      <c r="D150" s="288"/>
      <c r="E150" s="288"/>
      <c r="F150" s="288"/>
      <c r="G150" s="289"/>
      <c r="H150" s="288"/>
      <c r="I150" s="288"/>
      <c r="J150" s="288"/>
      <c r="K150" s="312"/>
    </row>
    <row r="151" spans="2:11" s="1" customFormat="1" ht="15" customHeight="1">
      <c r="B151" s="291"/>
      <c r="C151" s="316" t="s">
        <v>507</v>
      </c>
      <c r="D151" s="270"/>
      <c r="E151" s="270"/>
      <c r="F151" s="317" t="s">
        <v>504</v>
      </c>
      <c r="G151" s="270"/>
      <c r="H151" s="316" t="s">
        <v>544</v>
      </c>
      <c r="I151" s="316" t="s">
        <v>506</v>
      </c>
      <c r="J151" s="316">
        <v>120</v>
      </c>
      <c r="K151" s="312"/>
    </row>
    <row r="152" spans="2:11" s="1" customFormat="1" ht="15" customHeight="1">
      <c r="B152" s="291"/>
      <c r="C152" s="316" t="s">
        <v>553</v>
      </c>
      <c r="D152" s="270"/>
      <c r="E152" s="270"/>
      <c r="F152" s="317" t="s">
        <v>504</v>
      </c>
      <c r="G152" s="270"/>
      <c r="H152" s="316" t="s">
        <v>564</v>
      </c>
      <c r="I152" s="316" t="s">
        <v>506</v>
      </c>
      <c r="J152" s="316" t="s">
        <v>555</v>
      </c>
      <c r="K152" s="312"/>
    </row>
    <row r="153" spans="2:11" s="1" customFormat="1" ht="15" customHeight="1">
      <c r="B153" s="291"/>
      <c r="C153" s="316" t="s">
        <v>452</v>
      </c>
      <c r="D153" s="270"/>
      <c r="E153" s="270"/>
      <c r="F153" s="317" t="s">
        <v>504</v>
      </c>
      <c r="G153" s="270"/>
      <c r="H153" s="316" t="s">
        <v>565</v>
      </c>
      <c r="I153" s="316" t="s">
        <v>506</v>
      </c>
      <c r="J153" s="316" t="s">
        <v>555</v>
      </c>
      <c r="K153" s="312"/>
    </row>
    <row r="154" spans="2:11" s="1" customFormat="1" ht="15" customHeight="1">
      <c r="B154" s="291"/>
      <c r="C154" s="316" t="s">
        <v>509</v>
      </c>
      <c r="D154" s="270"/>
      <c r="E154" s="270"/>
      <c r="F154" s="317" t="s">
        <v>510</v>
      </c>
      <c r="G154" s="270"/>
      <c r="H154" s="316" t="s">
        <v>544</v>
      </c>
      <c r="I154" s="316" t="s">
        <v>506</v>
      </c>
      <c r="J154" s="316">
        <v>50</v>
      </c>
      <c r="K154" s="312"/>
    </row>
    <row r="155" spans="2:11" s="1" customFormat="1" ht="15" customHeight="1">
      <c r="B155" s="291"/>
      <c r="C155" s="316" t="s">
        <v>512</v>
      </c>
      <c r="D155" s="270"/>
      <c r="E155" s="270"/>
      <c r="F155" s="317" t="s">
        <v>504</v>
      </c>
      <c r="G155" s="270"/>
      <c r="H155" s="316" t="s">
        <v>544</v>
      </c>
      <c r="I155" s="316" t="s">
        <v>514</v>
      </c>
      <c r="J155" s="316"/>
      <c r="K155" s="312"/>
    </row>
    <row r="156" spans="2:11" s="1" customFormat="1" ht="15" customHeight="1">
      <c r="B156" s="291"/>
      <c r="C156" s="316" t="s">
        <v>523</v>
      </c>
      <c r="D156" s="270"/>
      <c r="E156" s="270"/>
      <c r="F156" s="317" t="s">
        <v>510</v>
      </c>
      <c r="G156" s="270"/>
      <c r="H156" s="316" t="s">
        <v>544</v>
      </c>
      <c r="I156" s="316" t="s">
        <v>506</v>
      </c>
      <c r="J156" s="316">
        <v>50</v>
      </c>
      <c r="K156" s="312"/>
    </row>
    <row r="157" spans="2:11" s="1" customFormat="1" ht="15" customHeight="1">
      <c r="B157" s="291"/>
      <c r="C157" s="316" t="s">
        <v>531</v>
      </c>
      <c r="D157" s="270"/>
      <c r="E157" s="270"/>
      <c r="F157" s="317" t="s">
        <v>510</v>
      </c>
      <c r="G157" s="270"/>
      <c r="H157" s="316" t="s">
        <v>544</v>
      </c>
      <c r="I157" s="316" t="s">
        <v>506</v>
      </c>
      <c r="J157" s="316">
        <v>50</v>
      </c>
      <c r="K157" s="312"/>
    </row>
    <row r="158" spans="2:11" s="1" customFormat="1" ht="15" customHeight="1">
      <c r="B158" s="291"/>
      <c r="C158" s="316" t="s">
        <v>529</v>
      </c>
      <c r="D158" s="270"/>
      <c r="E158" s="270"/>
      <c r="F158" s="317" t="s">
        <v>510</v>
      </c>
      <c r="G158" s="270"/>
      <c r="H158" s="316" t="s">
        <v>544</v>
      </c>
      <c r="I158" s="316" t="s">
        <v>506</v>
      </c>
      <c r="J158" s="316">
        <v>50</v>
      </c>
      <c r="K158" s="312"/>
    </row>
    <row r="159" spans="2:11" s="1" customFormat="1" ht="15" customHeight="1">
      <c r="B159" s="291"/>
      <c r="C159" s="316" t="s">
        <v>93</v>
      </c>
      <c r="D159" s="270"/>
      <c r="E159" s="270"/>
      <c r="F159" s="317" t="s">
        <v>504</v>
      </c>
      <c r="G159" s="270"/>
      <c r="H159" s="316" t="s">
        <v>566</v>
      </c>
      <c r="I159" s="316" t="s">
        <v>506</v>
      </c>
      <c r="J159" s="316" t="s">
        <v>567</v>
      </c>
      <c r="K159" s="312"/>
    </row>
    <row r="160" spans="2:11" s="1" customFormat="1" ht="15" customHeight="1">
      <c r="B160" s="291"/>
      <c r="C160" s="316" t="s">
        <v>568</v>
      </c>
      <c r="D160" s="270"/>
      <c r="E160" s="270"/>
      <c r="F160" s="317" t="s">
        <v>504</v>
      </c>
      <c r="G160" s="270"/>
      <c r="H160" s="316" t="s">
        <v>569</v>
      </c>
      <c r="I160" s="316" t="s">
        <v>539</v>
      </c>
      <c r="J160" s="316"/>
      <c r="K160" s="312"/>
    </row>
    <row r="161" spans="2:11" s="1" customFormat="1" ht="15" customHeight="1">
      <c r="B161" s="318"/>
      <c r="C161" s="300"/>
      <c r="D161" s="300"/>
      <c r="E161" s="300"/>
      <c r="F161" s="300"/>
      <c r="G161" s="300"/>
      <c r="H161" s="300"/>
      <c r="I161" s="300"/>
      <c r="J161" s="300"/>
      <c r="K161" s="319"/>
    </row>
    <row r="162" spans="2:11" s="1" customFormat="1" ht="18.75" customHeight="1">
      <c r="B162" s="267"/>
      <c r="C162" s="270"/>
      <c r="D162" s="270"/>
      <c r="E162" s="270"/>
      <c r="F162" s="290"/>
      <c r="G162" s="270"/>
      <c r="H162" s="270"/>
      <c r="I162" s="270"/>
      <c r="J162" s="270"/>
      <c r="K162" s="267"/>
    </row>
    <row r="163" spans="2:11" s="1" customFormat="1" ht="18.75" customHeight="1">
      <c r="B163" s="277"/>
      <c r="C163" s="277"/>
      <c r="D163" s="277"/>
      <c r="E163" s="277"/>
      <c r="F163" s="277"/>
      <c r="G163" s="277"/>
      <c r="H163" s="277"/>
      <c r="I163" s="277"/>
      <c r="J163" s="277"/>
      <c r="K163" s="277"/>
    </row>
    <row r="164" spans="2:11" s="1" customFormat="1" ht="7.5" customHeight="1">
      <c r="B164" s="259"/>
      <c r="C164" s="260"/>
      <c r="D164" s="260"/>
      <c r="E164" s="260"/>
      <c r="F164" s="260"/>
      <c r="G164" s="260"/>
      <c r="H164" s="260"/>
      <c r="I164" s="260"/>
      <c r="J164" s="260"/>
      <c r="K164" s="261"/>
    </row>
    <row r="165" spans="2:11" s="1" customFormat="1" ht="45" customHeight="1">
      <c r="B165" s="262"/>
      <c r="C165" s="387" t="s">
        <v>570</v>
      </c>
      <c r="D165" s="387"/>
      <c r="E165" s="387"/>
      <c r="F165" s="387"/>
      <c r="G165" s="387"/>
      <c r="H165" s="387"/>
      <c r="I165" s="387"/>
      <c r="J165" s="387"/>
      <c r="K165" s="263"/>
    </row>
    <row r="166" spans="2:11" s="1" customFormat="1" ht="17.25" customHeight="1">
      <c r="B166" s="262"/>
      <c r="C166" s="283" t="s">
        <v>498</v>
      </c>
      <c r="D166" s="283"/>
      <c r="E166" s="283"/>
      <c r="F166" s="283" t="s">
        <v>499</v>
      </c>
      <c r="G166" s="320"/>
      <c r="H166" s="321" t="s">
        <v>57</v>
      </c>
      <c r="I166" s="321" t="s">
        <v>60</v>
      </c>
      <c r="J166" s="283" t="s">
        <v>500</v>
      </c>
      <c r="K166" s="263"/>
    </row>
    <row r="167" spans="2:11" s="1" customFormat="1" ht="17.25" customHeight="1">
      <c r="B167" s="264"/>
      <c r="C167" s="285" t="s">
        <v>501</v>
      </c>
      <c r="D167" s="285"/>
      <c r="E167" s="285"/>
      <c r="F167" s="286" t="s">
        <v>502</v>
      </c>
      <c r="G167" s="322"/>
      <c r="H167" s="323"/>
      <c r="I167" s="323"/>
      <c r="J167" s="285" t="s">
        <v>503</v>
      </c>
      <c r="K167" s="265"/>
    </row>
    <row r="168" spans="2:11" s="1" customFormat="1" ht="5.25" customHeight="1">
      <c r="B168" s="291"/>
      <c r="C168" s="288"/>
      <c r="D168" s="288"/>
      <c r="E168" s="288"/>
      <c r="F168" s="288"/>
      <c r="G168" s="289"/>
      <c r="H168" s="288"/>
      <c r="I168" s="288"/>
      <c r="J168" s="288"/>
      <c r="K168" s="312"/>
    </row>
    <row r="169" spans="2:11" s="1" customFormat="1" ht="15" customHeight="1">
      <c r="B169" s="291"/>
      <c r="C169" s="270" t="s">
        <v>507</v>
      </c>
      <c r="D169" s="270"/>
      <c r="E169" s="270"/>
      <c r="F169" s="290" t="s">
        <v>504</v>
      </c>
      <c r="G169" s="270"/>
      <c r="H169" s="270" t="s">
        <v>544</v>
      </c>
      <c r="I169" s="270" t="s">
        <v>506</v>
      </c>
      <c r="J169" s="270">
        <v>120</v>
      </c>
      <c r="K169" s="312"/>
    </row>
    <row r="170" spans="2:11" s="1" customFormat="1" ht="15" customHeight="1">
      <c r="B170" s="291"/>
      <c r="C170" s="270" t="s">
        <v>553</v>
      </c>
      <c r="D170" s="270"/>
      <c r="E170" s="270"/>
      <c r="F170" s="290" t="s">
        <v>504</v>
      </c>
      <c r="G170" s="270"/>
      <c r="H170" s="270" t="s">
        <v>554</v>
      </c>
      <c r="I170" s="270" t="s">
        <v>506</v>
      </c>
      <c r="J170" s="270" t="s">
        <v>555</v>
      </c>
      <c r="K170" s="312"/>
    </row>
    <row r="171" spans="2:11" s="1" customFormat="1" ht="15" customHeight="1">
      <c r="B171" s="291"/>
      <c r="C171" s="270" t="s">
        <v>452</v>
      </c>
      <c r="D171" s="270"/>
      <c r="E171" s="270"/>
      <c r="F171" s="290" t="s">
        <v>504</v>
      </c>
      <c r="G171" s="270"/>
      <c r="H171" s="270" t="s">
        <v>571</v>
      </c>
      <c r="I171" s="270" t="s">
        <v>506</v>
      </c>
      <c r="J171" s="270" t="s">
        <v>555</v>
      </c>
      <c r="K171" s="312"/>
    </row>
    <row r="172" spans="2:11" s="1" customFormat="1" ht="15" customHeight="1">
      <c r="B172" s="291"/>
      <c r="C172" s="270" t="s">
        <v>509</v>
      </c>
      <c r="D172" s="270"/>
      <c r="E172" s="270"/>
      <c r="F172" s="290" t="s">
        <v>510</v>
      </c>
      <c r="G172" s="270"/>
      <c r="H172" s="270" t="s">
        <v>571</v>
      </c>
      <c r="I172" s="270" t="s">
        <v>506</v>
      </c>
      <c r="J172" s="270">
        <v>50</v>
      </c>
      <c r="K172" s="312"/>
    </row>
    <row r="173" spans="2:11" s="1" customFormat="1" ht="15" customHeight="1">
      <c r="B173" s="291"/>
      <c r="C173" s="270" t="s">
        <v>512</v>
      </c>
      <c r="D173" s="270"/>
      <c r="E173" s="270"/>
      <c r="F173" s="290" t="s">
        <v>504</v>
      </c>
      <c r="G173" s="270"/>
      <c r="H173" s="270" t="s">
        <v>571</v>
      </c>
      <c r="I173" s="270" t="s">
        <v>514</v>
      </c>
      <c r="J173" s="270"/>
      <c r="K173" s="312"/>
    </row>
    <row r="174" spans="2:11" s="1" customFormat="1" ht="15" customHeight="1">
      <c r="B174" s="291"/>
      <c r="C174" s="270" t="s">
        <v>523</v>
      </c>
      <c r="D174" s="270"/>
      <c r="E174" s="270"/>
      <c r="F174" s="290" t="s">
        <v>510</v>
      </c>
      <c r="G174" s="270"/>
      <c r="H174" s="270" t="s">
        <v>571</v>
      </c>
      <c r="I174" s="270" t="s">
        <v>506</v>
      </c>
      <c r="J174" s="270">
        <v>50</v>
      </c>
      <c r="K174" s="312"/>
    </row>
    <row r="175" spans="2:11" s="1" customFormat="1" ht="15" customHeight="1">
      <c r="B175" s="291"/>
      <c r="C175" s="270" t="s">
        <v>531</v>
      </c>
      <c r="D175" s="270"/>
      <c r="E175" s="270"/>
      <c r="F175" s="290" t="s">
        <v>510</v>
      </c>
      <c r="G175" s="270"/>
      <c r="H175" s="270" t="s">
        <v>571</v>
      </c>
      <c r="I175" s="270" t="s">
        <v>506</v>
      </c>
      <c r="J175" s="270">
        <v>50</v>
      </c>
      <c r="K175" s="312"/>
    </row>
    <row r="176" spans="2:11" s="1" customFormat="1" ht="15" customHeight="1">
      <c r="B176" s="291"/>
      <c r="C176" s="270" t="s">
        <v>529</v>
      </c>
      <c r="D176" s="270"/>
      <c r="E176" s="270"/>
      <c r="F176" s="290" t="s">
        <v>510</v>
      </c>
      <c r="G176" s="270"/>
      <c r="H176" s="270" t="s">
        <v>571</v>
      </c>
      <c r="I176" s="270" t="s">
        <v>506</v>
      </c>
      <c r="J176" s="270">
        <v>50</v>
      </c>
      <c r="K176" s="312"/>
    </row>
    <row r="177" spans="2:11" s="1" customFormat="1" ht="15" customHeight="1">
      <c r="B177" s="291"/>
      <c r="C177" s="270" t="s">
        <v>109</v>
      </c>
      <c r="D177" s="270"/>
      <c r="E177" s="270"/>
      <c r="F177" s="290" t="s">
        <v>504</v>
      </c>
      <c r="G177" s="270"/>
      <c r="H177" s="270" t="s">
        <v>572</v>
      </c>
      <c r="I177" s="270" t="s">
        <v>573</v>
      </c>
      <c r="J177" s="270"/>
      <c r="K177" s="312"/>
    </row>
    <row r="178" spans="2:11" s="1" customFormat="1" ht="15" customHeight="1">
      <c r="B178" s="291"/>
      <c r="C178" s="270" t="s">
        <v>60</v>
      </c>
      <c r="D178" s="270"/>
      <c r="E178" s="270"/>
      <c r="F178" s="290" t="s">
        <v>504</v>
      </c>
      <c r="G178" s="270"/>
      <c r="H178" s="270" t="s">
        <v>574</v>
      </c>
      <c r="I178" s="270" t="s">
        <v>575</v>
      </c>
      <c r="J178" s="270">
        <v>1</v>
      </c>
      <c r="K178" s="312"/>
    </row>
    <row r="179" spans="2:11" s="1" customFormat="1" ht="15" customHeight="1">
      <c r="B179" s="291"/>
      <c r="C179" s="270" t="s">
        <v>56</v>
      </c>
      <c r="D179" s="270"/>
      <c r="E179" s="270"/>
      <c r="F179" s="290" t="s">
        <v>504</v>
      </c>
      <c r="G179" s="270"/>
      <c r="H179" s="270" t="s">
        <v>576</v>
      </c>
      <c r="I179" s="270" t="s">
        <v>506</v>
      </c>
      <c r="J179" s="270">
        <v>20</v>
      </c>
      <c r="K179" s="312"/>
    </row>
    <row r="180" spans="2:11" s="1" customFormat="1" ht="15" customHeight="1">
      <c r="B180" s="291"/>
      <c r="C180" s="270" t="s">
        <v>57</v>
      </c>
      <c r="D180" s="270"/>
      <c r="E180" s="270"/>
      <c r="F180" s="290" t="s">
        <v>504</v>
      </c>
      <c r="G180" s="270"/>
      <c r="H180" s="270" t="s">
        <v>577</v>
      </c>
      <c r="I180" s="270" t="s">
        <v>506</v>
      </c>
      <c r="J180" s="270">
        <v>255</v>
      </c>
      <c r="K180" s="312"/>
    </row>
    <row r="181" spans="2:11" s="1" customFormat="1" ht="15" customHeight="1">
      <c r="B181" s="291"/>
      <c r="C181" s="270" t="s">
        <v>110</v>
      </c>
      <c r="D181" s="270"/>
      <c r="E181" s="270"/>
      <c r="F181" s="290" t="s">
        <v>504</v>
      </c>
      <c r="G181" s="270"/>
      <c r="H181" s="270" t="s">
        <v>468</v>
      </c>
      <c r="I181" s="270" t="s">
        <v>506</v>
      </c>
      <c r="J181" s="270">
        <v>10</v>
      </c>
      <c r="K181" s="312"/>
    </row>
    <row r="182" spans="2:11" s="1" customFormat="1" ht="15" customHeight="1">
      <c r="B182" s="291"/>
      <c r="C182" s="270" t="s">
        <v>111</v>
      </c>
      <c r="D182" s="270"/>
      <c r="E182" s="270"/>
      <c r="F182" s="290" t="s">
        <v>504</v>
      </c>
      <c r="G182" s="270"/>
      <c r="H182" s="270" t="s">
        <v>578</v>
      </c>
      <c r="I182" s="270" t="s">
        <v>539</v>
      </c>
      <c r="J182" s="270"/>
      <c r="K182" s="312"/>
    </row>
    <row r="183" spans="2:11" s="1" customFormat="1" ht="15" customHeight="1">
      <c r="B183" s="291"/>
      <c r="C183" s="270" t="s">
        <v>579</v>
      </c>
      <c r="D183" s="270"/>
      <c r="E183" s="270"/>
      <c r="F183" s="290" t="s">
        <v>504</v>
      </c>
      <c r="G183" s="270"/>
      <c r="H183" s="270" t="s">
        <v>580</v>
      </c>
      <c r="I183" s="270" t="s">
        <v>539</v>
      </c>
      <c r="J183" s="270"/>
      <c r="K183" s="312"/>
    </row>
    <row r="184" spans="2:11" s="1" customFormat="1" ht="15" customHeight="1">
      <c r="B184" s="291"/>
      <c r="C184" s="270" t="s">
        <v>568</v>
      </c>
      <c r="D184" s="270"/>
      <c r="E184" s="270"/>
      <c r="F184" s="290" t="s">
        <v>504</v>
      </c>
      <c r="G184" s="270"/>
      <c r="H184" s="270" t="s">
        <v>581</v>
      </c>
      <c r="I184" s="270" t="s">
        <v>539</v>
      </c>
      <c r="J184" s="270"/>
      <c r="K184" s="312"/>
    </row>
    <row r="185" spans="2:11" s="1" customFormat="1" ht="15" customHeight="1">
      <c r="B185" s="291"/>
      <c r="C185" s="270" t="s">
        <v>113</v>
      </c>
      <c r="D185" s="270"/>
      <c r="E185" s="270"/>
      <c r="F185" s="290" t="s">
        <v>510</v>
      </c>
      <c r="G185" s="270"/>
      <c r="H185" s="270" t="s">
        <v>582</v>
      </c>
      <c r="I185" s="270" t="s">
        <v>506</v>
      </c>
      <c r="J185" s="270">
        <v>50</v>
      </c>
      <c r="K185" s="312"/>
    </row>
    <row r="186" spans="2:11" s="1" customFormat="1" ht="15" customHeight="1">
      <c r="B186" s="291"/>
      <c r="C186" s="270" t="s">
        <v>583</v>
      </c>
      <c r="D186" s="270"/>
      <c r="E186" s="270"/>
      <c r="F186" s="290" t="s">
        <v>510</v>
      </c>
      <c r="G186" s="270"/>
      <c r="H186" s="270" t="s">
        <v>584</v>
      </c>
      <c r="I186" s="270" t="s">
        <v>585</v>
      </c>
      <c r="J186" s="270"/>
      <c r="K186" s="312"/>
    </row>
    <row r="187" spans="2:11" s="1" customFormat="1" ht="15" customHeight="1">
      <c r="B187" s="291"/>
      <c r="C187" s="270" t="s">
        <v>586</v>
      </c>
      <c r="D187" s="270"/>
      <c r="E187" s="270"/>
      <c r="F187" s="290" t="s">
        <v>510</v>
      </c>
      <c r="G187" s="270"/>
      <c r="H187" s="270" t="s">
        <v>587</v>
      </c>
      <c r="I187" s="270" t="s">
        <v>585</v>
      </c>
      <c r="J187" s="270"/>
      <c r="K187" s="312"/>
    </row>
    <row r="188" spans="2:11" s="1" customFormat="1" ht="15" customHeight="1">
      <c r="B188" s="291"/>
      <c r="C188" s="270" t="s">
        <v>588</v>
      </c>
      <c r="D188" s="270"/>
      <c r="E188" s="270"/>
      <c r="F188" s="290" t="s">
        <v>510</v>
      </c>
      <c r="G188" s="270"/>
      <c r="H188" s="270" t="s">
        <v>589</v>
      </c>
      <c r="I188" s="270" t="s">
        <v>585</v>
      </c>
      <c r="J188" s="270"/>
      <c r="K188" s="312"/>
    </row>
    <row r="189" spans="2:11" s="1" customFormat="1" ht="15" customHeight="1">
      <c r="B189" s="291"/>
      <c r="C189" s="324" t="s">
        <v>590</v>
      </c>
      <c r="D189" s="270"/>
      <c r="E189" s="270"/>
      <c r="F189" s="290" t="s">
        <v>510</v>
      </c>
      <c r="G189" s="270"/>
      <c r="H189" s="270" t="s">
        <v>591</v>
      </c>
      <c r="I189" s="270" t="s">
        <v>592</v>
      </c>
      <c r="J189" s="325" t="s">
        <v>593</v>
      </c>
      <c r="K189" s="312"/>
    </row>
    <row r="190" spans="2:11" s="1" customFormat="1" ht="15" customHeight="1">
      <c r="B190" s="291"/>
      <c r="C190" s="276" t="s">
        <v>45</v>
      </c>
      <c r="D190" s="270"/>
      <c r="E190" s="270"/>
      <c r="F190" s="290" t="s">
        <v>504</v>
      </c>
      <c r="G190" s="270"/>
      <c r="H190" s="267" t="s">
        <v>594</v>
      </c>
      <c r="I190" s="270" t="s">
        <v>595</v>
      </c>
      <c r="J190" s="270"/>
      <c r="K190" s="312"/>
    </row>
    <row r="191" spans="2:11" s="1" customFormat="1" ht="15" customHeight="1">
      <c r="B191" s="291"/>
      <c r="C191" s="276" t="s">
        <v>596</v>
      </c>
      <c r="D191" s="270"/>
      <c r="E191" s="270"/>
      <c r="F191" s="290" t="s">
        <v>504</v>
      </c>
      <c r="G191" s="270"/>
      <c r="H191" s="270" t="s">
        <v>597</v>
      </c>
      <c r="I191" s="270" t="s">
        <v>539</v>
      </c>
      <c r="J191" s="270"/>
      <c r="K191" s="312"/>
    </row>
    <row r="192" spans="2:11" s="1" customFormat="1" ht="15" customHeight="1">
      <c r="B192" s="291"/>
      <c r="C192" s="276" t="s">
        <v>598</v>
      </c>
      <c r="D192" s="270"/>
      <c r="E192" s="270"/>
      <c r="F192" s="290" t="s">
        <v>504</v>
      </c>
      <c r="G192" s="270"/>
      <c r="H192" s="270" t="s">
        <v>599</v>
      </c>
      <c r="I192" s="270" t="s">
        <v>539</v>
      </c>
      <c r="J192" s="270"/>
      <c r="K192" s="312"/>
    </row>
    <row r="193" spans="2:11" s="1" customFormat="1" ht="15" customHeight="1">
      <c r="B193" s="291"/>
      <c r="C193" s="276" t="s">
        <v>600</v>
      </c>
      <c r="D193" s="270"/>
      <c r="E193" s="270"/>
      <c r="F193" s="290" t="s">
        <v>510</v>
      </c>
      <c r="G193" s="270"/>
      <c r="H193" s="270" t="s">
        <v>601</v>
      </c>
      <c r="I193" s="270" t="s">
        <v>539</v>
      </c>
      <c r="J193" s="270"/>
      <c r="K193" s="312"/>
    </row>
    <row r="194" spans="2:11" s="1" customFormat="1" ht="15" customHeight="1">
      <c r="B194" s="318"/>
      <c r="C194" s="326"/>
      <c r="D194" s="300"/>
      <c r="E194" s="300"/>
      <c r="F194" s="300"/>
      <c r="G194" s="300"/>
      <c r="H194" s="300"/>
      <c r="I194" s="300"/>
      <c r="J194" s="300"/>
      <c r="K194" s="319"/>
    </row>
    <row r="195" spans="2:11" s="1" customFormat="1" ht="18.75" customHeight="1">
      <c r="B195" s="267"/>
      <c r="C195" s="270"/>
      <c r="D195" s="270"/>
      <c r="E195" s="270"/>
      <c r="F195" s="290"/>
      <c r="G195" s="270"/>
      <c r="H195" s="270"/>
      <c r="I195" s="270"/>
      <c r="J195" s="270"/>
      <c r="K195" s="267"/>
    </row>
    <row r="196" spans="2:11" s="1" customFormat="1" ht="18.75" customHeight="1">
      <c r="B196" s="267"/>
      <c r="C196" s="270"/>
      <c r="D196" s="270"/>
      <c r="E196" s="270"/>
      <c r="F196" s="290"/>
      <c r="G196" s="270"/>
      <c r="H196" s="270"/>
      <c r="I196" s="270"/>
      <c r="J196" s="270"/>
      <c r="K196" s="267"/>
    </row>
    <row r="197" spans="2:11" s="1" customFormat="1" ht="18.75" customHeight="1">
      <c r="B197" s="277"/>
      <c r="C197" s="277"/>
      <c r="D197" s="277"/>
      <c r="E197" s="277"/>
      <c r="F197" s="277"/>
      <c r="G197" s="277"/>
      <c r="H197" s="277"/>
      <c r="I197" s="277"/>
      <c r="J197" s="277"/>
      <c r="K197" s="277"/>
    </row>
    <row r="198" spans="2:11" s="1" customFormat="1" ht="13.5">
      <c r="B198" s="259"/>
      <c r="C198" s="260"/>
      <c r="D198" s="260"/>
      <c r="E198" s="260"/>
      <c r="F198" s="260"/>
      <c r="G198" s="260"/>
      <c r="H198" s="260"/>
      <c r="I198" s="260"/>
      <c r="J198" s="260"/>
      <c r="K198" s="261"/>
    </row>
    <row r="199" spans="2:11" s="1" customFormat="1" ht="21">
      <c r="B199" s="262"/>
      <c r="C199" s="387" t="s">
        <v>602</v>
      </c>
      <c r="D199" s="387"/>
      <c r="E199" s="387"/>
      <c r="F199" s="387"/>
      <c r="G199" s="387"/>
      <c r="H199" s="387"/>
      <c r="I199" s="387"/>
      <c r="J199" s="387"/>
      <c r="K199" s="263"/>
    </row>
    <row r="200" spans="2:11" s="1" customFormat="1" ht="25.5" customHeight="1">
      <c r="B200" s="262"/>
      <c r="C200" s="327" t="s">
        <v>603</v>
      </c>
      <c r="D200" s="327"/>
      <c r="E200" s="327"/>
      <c r="F200" s="327" t="s">
        <v>604</v>
      </c>
      <c r="G200" s="328"/>
      <c r="H200" s="388" t="s">
        <v>605</v>
      </c>
      <c r="I200" s="388"/>
      <c r="J200" s="388"/>
      <c r="K200" s="263"/>
    </row>
    <row r="201" spans="2:11" s="1" customFormat="1" ht="5.25" customHeight="1">
      <c r="B201" s="291"/>
      <c r="C201" s="288"/>
      <c r="D201" s="288"/>
      <c r="E201" s="288"/>
      <c r="F201" s="288"/>
      <c r="G201" s="270"/>
      <c r="H201" s="288"/>
      <c r="I201" s="288"/>
      <c r="J201" s="288"/>
      <c r="K201" s="312"/>
    </row>
    <row r="202" spans="2:11" s="1" customFormat="1" ht="15" customHeight="1">
      <c r="B202" s="291"/>
      <c r="C202" s="270" t="s">
        <v>595</v>
      </c>
      <c r="D202" s="270"/>
      <c r="E202" s="270"/>
      <c r="F202" s="290" t="s">
        <v>46</v>
      </c>
      <c r="G202" s="270"/>
      <c r="H202" s="389" t="s">
        <v>606</v>
      </c>
      <c r="I202" s="389"/>
      <c r="J202" s="389"/>
      <c r="K202" s="312"/>
    </row>
    <row r="203" spans="2:11" s="1" customFormat="1" ht="15" customHeight="1">
      <c r="B203" s="291"/>
      <c r="C203" s="297"/>
      <c r="D203" s="270"/>
      <c r="E203" s="270"/>
      <c r="F203" s="290" t="s">
        <v>47</v>
      </c>
      <c r="G203" s="270"/>
      <c r="H203" s="389" t="s">
        <v>607</v>
      </c>
      <c r="I203" s="389"/>
      <c r="J203" s="389"/>
      <c r="K203" s="312"/>
    </row>
    <row r="204" spans="2:11" s="1" customFormat="1" ht="15" customHeight="1">
      <c r="B204" s="291"/>
      <c r="C204" s="297"/>
      <c r="D204" s="270"/>
      <c r="E204" s="270"/>
      <c r="F204" s="290" t="s">
        <v>50</v>
      </c>
      <c r="G204" s="270"/>
      <c r="H204" s="389" t="s">
        <v>608</v>
      </c>
      <c r="I204" s="389"/>
      <c r="J204" s="389"/>
      <c r="K204" s="312"/>
    </row>
    <row r="205" spans="2:11" s="1" customFormat="1" ht="15" customHeight="1">
      <c r="B205" s="291"/>
      <c r="C205" s="270"/>
      <c r="D205" s="270"/>
      <c r="E205" s="270"/>
      <c r="F205" s="290" t="s">
        <v>48</v>
      </c>
      <c r="G205" s="270"/>
      <c r="H205" s="389" t="s">
        <v>609</v>
      </c>
      <c r="I205" s="389"/>
      <c r="J205" s="389"/>
      <c r="K205" s="312"/>
    </row>
    <row r="206" spans="2:11" s="1" customFormat="1" ht="15" customHeight="1">
      <c r="B206" s="291"/>
      <c r="C206" s="270"/>
      <c r="D206" s="270"/>
      <c r="E206" s="270"/>
      <c r="F206" s="290" t="s">
        <v>49</v>
      </c>
      <c r="G206" s="270"/>
      <c r="H206" s="389" t="s">
        <v>610</v>
      </c>
      <c r="I206" s="389"/>
      <c r="J206" s="389"/>
      <c r="K206" s="312"/>
    </row>
    <row r="207" spans="2:11" s="1" customFormat="1" ht="15" customHeight="1">
      <c r="B207" s="291"/>
      <c r="C207" s="270"/>
      <c r="D207" s="270"/>
      <c r="E207" s="270"/>
      <c r="F207" s="290"/>
      <c r="G207" s="270"/>
      <c r="H207" s="270"/>
      <c r="I207" s="270"/>
      <c r="J207" s="270"/>
      <c r="K207" s="312"/>
    </row>
    <row r="208" spans="2:11" s="1" customFormat="1" ht="15" customHeight="1">
      <c r="B208" s="291"/>
      <c r="C208" s="270" t="s">
        <v>551</v>
      </c>
      <c r="D208" s="270"/>
      <c r="E208" s="270"/>
      <c r="F208" s="290" t="s">
        <v>82</v>
      </c>
      <c r="G208" s="270"/>
      <c r="H208" s="389" t="s">
        <v>611</v>
      </c>
      <c r="I208" s="389"/>
      <c r="J208" s="389"/>
      <c r="K208" s="312"/>
    </row>
    <row r="209" spans="2:11" s="1" customFormat="1" ht="15" customHeight="1">
      <c r="B209" s="291"/>
      <c r="C209" s="297"/>
      <c r="D209" s="270"/>
      <c r="E209" s="270"/>
      <c r="F209" s="290" t="s">
        <v>447</v>
      </c>
      <c r="G209" s="270"/>
      <c r="H209" s="389" t="s">
        <v>448</v>
      </c>
      <c r="I209" s="389"/>
      <c r="J209" s="389"/>
      <c r="K209" s="312"/>
    </row>
    <row r="210" spans="2:11" s="1" customFormat="1" ht="15" customHeight="1">
      <c r="B210" s="291"/>
      <c r="C210" s="270"/>
      <c r="D210" s="270"/>
      <c r="E210" s="270"/>
      <c r="F210" s="290" t="s">
        <v>445</v>
      </c>
      <c r="G210" s="270"/>
      <c r="H210" s="389" t="s">
        <v>612</v>
      </c>
      <c r="I210" s="389"/>
      <c r="J210" s="389"/>
      <c r="K210" s="312"/>
    </row>
    <row r="211" spans="2:11" s="1" customFormat="1" ht="15" customHeight="1">
      <c r="B211" s="329"/>
      <c r="C211" s="297"/>
      <c r="D211" s="297"/>
      <c r="E211" s="297"/>
      <c r="F211" s="290" t="s">
        <v>449</v>
      </c>
      <c r="G211" s="276"/>
      <c r="H211" s="390" t="s">
        <v>87</v>
      </c>
      <c r="I211" s="390"/>
      <c r="J211" s="390"/>
      <c r="K211" s="330"/>
    </row>
    <row r="212" spans="2:11" s="1" customFormat="1" ht="15" customHeight="1">
      <c r="B212" s="329"/>
      <c r="C212" s="297"/>
      <c r="D212" s="297"/>
      <c r="E212" s="297"/>
      <c r="F212" s="290" t="s">
        <v>450</v>
      </c>
      <c r="G212" s="276"/>
      <c r="H212" s="390" t="s">
        <v>613</v>
      </c>
      <c r="I212" s="390"/>
      <c r="J212" s="390"/>
      <c r="K212" s="330"/>
    </row>
    <row r="213" spans="2:11" s="1" customFormat="1" ht="15" customHeight="1">
      <c r="B213" s="329"/>
      <c r="C213" s="297"/>
      <c r="D213" s="297"/>
      <c r="E213" s="297"/>
      <c r="F213" s="331"/>
      <c r="G213" s="276"/>
      <c r="H213" s="332"/>
      <c r="I213" s="332"/>
      <c r="J213" s="332"/>
      <c r="K213" s="330"/>
    </row>
    <row r="214" spans="2:11" s="1" customFormat="1" ht="15" customHeight="1">
      <c r="B214" s="329"/>
      <c r="C214" s="270" t="s">
        <v>575</v>
      </c>
      <c r="D214" s="297"/>
      <c r="E214" s="297"/>
      <c r="F214" s="290">
        <v>1</v>
      </c>
      <c r="G214" s="276"/>
      <c r="H214" s="390" t="s">
        <v>614</v>
      </c>
      <c r="I214" s="390"/>
      <c r="J214" s="390"/>
      <c r="K214" s="330"/>
    </row>
    <row r="215" spans="2:11" s="1" customFormat="1" ht="15" customHeight="1">
      <c r="B215" s="329"/>
      <c r="C215" s="297"/>
      <c r="D215" s="297"/>
      <c r="E215" s="297"/>
      <c r="F215" s="290">
        <v>2</v>
      </c>
      <c r="G215" s="276"/>
      <c r="H215" s="390" t="s">
        <v>615</v>
      </c>
      <c r="I215" s="390"/>
      <c r="J215" s="390"/>
      <c r="K215" s="330"/>
    </row>
    <row r="216" spans="2:11" s="1" customFormat="1" ht="15" customHeight="1">
      <c r="B216" s="329"/>
      <c r="C216" s="297"/>
      <c r="D216" s="297"/>
      <c r="E216" s="297"/>
      <c r="F216" s="290">
        <v>3</v>
      </c>
      <c r="G216" s="276"/>
      <c r="H216" s="390" t="s">
        <v>616</v>
      </c>
      <c r="I216" s="390"/>
      <c r="J216" s="390"/>
      <c r="K216" s="330"/>
    </row>
    <row r="217" spans="2:11" s="1" customFormat="1" ht="15" customHeight="1">
      <c r="B217" s="329"/>
      <c r="C217" s="297"/>
      <c r="D217" s="297"/>
      <c r="E217" s="297"/>
      <c r="F217" s="290">
        <v>4</v>
      </c>
      <c r="G217" s="276"/>
      <c r="H217" s="390" t="s">
        <v>617</v>
      </c>
      <c r="I217" s="390"/>
      <c r="J217" s="390"/>
      <c r="K217" s="330"/>
    </row>
    <row r="218" spans="2:11" s="1" customFormat="1" ht="12.75" customHeight="1">
      <c r="B218" s="333"/>
      <c r="C218" s="334"/>
      <c r="D218" s="334"/>
      <c r="E218" s="334"/>
      <c r="F218" s="334"/>
      <c r="G218" s="334"/>
      <c r="H218" s="334"/>
      <c r="I218" s="334"/>
      <c r="J218" s="334"/>
      <c r="K218" s="33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DESKTOP-084633L\Anna Mužná</dc:creator>
  <cp:keywords/>
  <dc:description/>
  <cp:lastModifiedBy>Marenczoková Radomíra Ing., Dis.</cp:lastModifiedBy>
  <dcterms:created xsi:type="dcterms:W3CDTF">2020-05-12T12:43:45Z</dcterms:created>
  <dcterms:modified xsi:type="dcterms:W3CDTF">2020-05-13T12:57:24Z</dcterms:modified>
  <cp:category/>
  <cp:version/>
  <cp:contentType/>
  <cp:contentStatus/>
</cp:coreProperties>
</file>