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stavební část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'1 - stavební část'!$C$95:$K$336</definedName>
    <definedName name="_xlnm.Print_Area" localSheetId="1">'1 - stavební část'!$C$4:$J$36,'1 - stavební část'!$C$42:$J$77,'1 - stavební část'!$C$83:$K$336</definedName>
    <definedName name="_xlnm.Print_Titles" localSheetId="1">'1 - stavební část'!$95:$95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336"/>
  <c r="BH336"/>
  <c r="BG336"/>
  <c r="BF336"/>
  <c r="T336"/>
  <c r="T335"/>
  <c r="R336"/>
  <c r="R335"/>
  <c r="P336"/>
  <c r="P335"/>
  <c r="BK336"/>
  <c r="BK335"/>
  <c r="J335"/>
  <c r="J336"/>
  <c r="BE336"/>
  <c r="J76"/>
  <c r="BI334"/>
  <c r="BH334"/>
  <c r="BG334"/>
  <c r="BF334"/>
  <c r="T334"/>
  <c r="T333"/>
  <c r="T332"/>
  <c r="R334"/>
  <c r="R333"/>
  <c r="R332"/>
  <c r="P334"/>
  <c r="P333"/>
  <c r="P332"/>
  <c r="BK334"/>
  <c r="BK333"/>
  <c r="J333"/>
  <c r="BK332"/>
  <c r="J332"/>
  <c r="J334"/>
  <c r="BE334"/>
  <c r="J75"/>
  <c r="J74"/>
  <c r="BI331"/>
  <c r="BH331"/>
  <c r="BG331"/>
  <c r="BF331"/>
  <c r="T331"/>
  <c r="R331"/>
  <c r="P331"/>
  <c r="BK331"/>
  <c r="J331"/>
  <c r="BE331"/>
  <c r="BI323"/>
  <c r="BH323"/>
  <c r="BG323"/>
  <c r="BF323"/>
  <c r="T323"/>
  <c r="T322"/>
  <c r="R323"/>
  <c r="R322"/>
  <c r="P323"/>
  <c r="P322"/>
  <c r="BK323"/>
  <c r="BK322"/>
  <c r="J322"/>
  <c r="J323"/>
  <c r="BE323"/>
  <c r="J73"/>
  <c r="BI321"/>
  <c r="BH321"/>
  <c r="BG321"/>
  <c r="BF321"/>
  <c r="T321"/>
  <c r="R321"/>
  <c r="P321"/>
  <c r="BK321"/>
  <c r="J321"/>
  <c r="BE321"/>
  <c r="BI318"/>
  <c r="BH318"/>
  <c r="BG318"/>
  <c r="BF318"/>
  <c r="T318"/>
  <c r="T317"/>
  <c r="R318"/>
  <c r="R317"/>
  <c r="P318"/>
  <c r="P317"/>
  <c r="BK318"/>
  <c r="BK317"/>
  <c r="J317"/>
  <c r="J318"/>
  <c r="BE318"/>
  <c r="J72"/>
  <c r="BI316"/>
  <c r="BH316"/>
  <c r="BG316"/>
  <c r="BF316"/>
  <c r="T316"/>
  <c r="R316"/>
  <c r="P316"/>
  <c r="BK316"/>
  <c r="J316"/>
  <c r="BE316"/>
  <c r="BI315"/>
  <c r="BH315"/>
  <c r="BG315"/>
  <c r="BF315"/>
  <c r="T315"/>
  <c r="R315"/>
  <c r="P315"/>
  <c r="BK315"/>
  <c r="J315"/>
  <c r="BE315"/>
  <c r="BI314"/>
  <c r="BH314"/>
  <c r="BG314"/>
  <c r="BF314"/>
  <c r="T314"/>
  <c r="R314"/>
  <c r="P314"/>
  <c r="BK314"/>
  <c r="J314"/>
  <c r="BE314"/>
  <c r="BI313"/>
  <c r="BH313"/>
  <c r="BG313"/>
  <c r="BF313"/>
  <c r="T313"/>
  <c r="R313"/>
  <c r="P313"/>
  <c r="BK313"/>
  <c r="J313"/>
  <c r="BE313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290"/>
  <c r="BH290"/>
  <c r="BG290"/>
  <c r="BF290"/>
  <c r="T290"/>
  <c r="T289"/>
  <c r="R290"/>
  <c r="R289"/>
  <c r="P290"/>
  <c r="P289"/>
  <c r="BK290"/>
  <c r="BK289"/>
  <c r="J289"/>
  <c r="J290"/>
  <c r="BE290"/>
  <c r="J71"/>
  <c r="BI288"/>
  <c r="BH288"/>
  <c r="BG288"/>
  <c r="BF288"/>
  <c r="T288"/>
  <c r="R288"/>
  <c r="P288"/>
  <c r="BK288"/>
  <c r="J288"/>
  <c r="BE288"/>
  <c r="BI280"/>
  <c r="BH280"/>
  <c r="BG280"/>
  <c r="BF280"/>
  <c r="T280"/>
  <c r="R280"/>
  <c r="P280"/>
  <c r="BK280"/>
  <c r="J280"/>
  <c r="BE280"/>
  <c r="BI275"/>
  <c r="BH275"/>
  <c r="BG275"/>
  <c r="BF275"/>
  <c r="T275"/>
  <c r="R275"/>
  <c r="P275"/>
  <c r="BK275"/>
  <c r="J275"/>
  <c r="BE275"/>
  <c r="BI267"/>
  <c r="BH267"/>
  <c r="BG267"/>
  <c r="BF267"/>
  <c r="T267"/>
  <c r="R267"/>
  <c r="P267"/>
  <c r="BK267"/>
  <c r="J267"/>
  <c r="BE267"/>
  <c r="BI263"/>
  <c r="BH263"/>
  <c r="BG263"/>
  <c r="BF263"/>
  <c r="T263"/>
  <c r="T262"/>
  <c r="R263"/>
  <c r="R262"/>
  <c r="P263"/>
  <c r="P262"/>
  <c r="BK263"/>
  <c r="BK262"/>
  <c r="J262"/>
  <c r="J263"/>
  <c r="BE263"/>
  <c r="J70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5"/>
  <c r="BH255"/>
  <c r="BG255"/>
  <c r="BF255"/>
  <c r="T255"/>
  <c r="T254"/>
  <c r="R255"/>
  <c r="R254"/>
  <c r="P255"/>
  <c r="P254"/>
  <c r="BK255"/>
  <c r="BK254"/>
  <c r="J254"/>
  <c r="J255"/>
  <c r="BE255"/>
  <c r="J69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37"/>
  <c r="BH237"/>
  <c r="BG237"/>
  <c r="BF237"/>
  <c r="T237"/>
  <c r="T236"/>
  <c r="R237"/>
  <c r="R236"/>
  <c r="P237"/>
  <c r="P236"/>
  <c r="BK237"/>
  <c r="BK236"/>
  <c r="J236"/>
  <c r="J237"/>
  <c r="BE237"/>
  <c r="J68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6"/>
  <c r="BH226"/>
  <c r="BG226"/>
  <c r="BF226"/>
  <c r="T226"/>
  <c r="T225"/>
  <c r="R226"/>
  <c r="R225"/>
  <c r="P226"/>
  <c r="P225"/>
  <c r="BK226"/>
  <c r="BK225"/>
  <c r="J225"/>
  <c r="J226"/>
  <c r="BE226"/>
  <c r="J67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T220"/>
  <c r="R221"/>
  <c r="R220"/>
  <c r="P221"/>
  <c r="P220"/>
  <c r="BK221"/>
  <c r="BK220"/>
  <c r="J220"/>
  <c r="J221"/>
  <c r="BE221"/>
  <c r="J66"/>
  <c r="BI219"/>
  <c r="BH219"/>
  <c r="BG219"/>
  <c r="BF219"/>
  <c r="T219"/>
  <c r="R219"/>
  <c r="P219"/>
  <c r="BK219"/>
  <c r="J219"/>
  <c r="BE219"/>
  <c r="BI218"/>
  <c r="BH218"/>
  <c r="BG218"/>
  <c r="BF218"/>
  <c r="T218"/>
  <c r="T217"/>
  <c r="T216"/>
  <c r="R218"/>
  <c r="R217"/>
  <c r="R216"/>
  <c r="P218"/>
  <c r="P217"/>
  <c r="P216"/>
  <c r="BK218"/>
  <c r="BK217"/>
  <c r="J217"/>
  <c r="BK216"/>
  <c r="J216"/>
  <c r="J218"/>
  <c r="BE218"/>
  <c r="J65"/>
  <c r="J64"/>
  <c r="BI215"/>
  <c r="BH215"/>
  <c r="BG215"/>
  <c r="BF215"/>
  <c r="T215"/>
  <c r="T214"/>
  <c r="R215"/>
  <c r="R214"/>
  <c r="P215"/>
  <c r="P214"/>
  <c r="BK215"/>
  <c r="BK214"/>
  <c r="J214"/>
  <c r="J215"/>
  <c r="BE215"/>
  <c r="J63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T209"/>
  <c r="R210"/>
  <c r="R209"/>
  <c r="P210"/>
  <c r="P209"/>
  <c r="BK210"/>
  <c r="BK209"/>
  <c r="J209"/>
  <c r="J210"/>
  <c r="BE210"/>
  <c r="J62"/>
  <c r="BI202"/>
  <c r="BH202"/>
  <c r="BG202"/>
  <c r="BF202"/>
  <c r="T202"/>
  <c r="R202"/>
  <c r="P202"/>
  <c r="BK202"/>
  <c r="J202"/>
  <c r="BE202"/>
  <c r="BI184"/>
  <c r="BH184"/>
  <c r="BG184"/>
  <c r="BF184"/>
  <c r="T184"/>
  <c r="R184"/>
  <c r="P184"/>
  <c r="BK184"/>
  <c r="J184"/>
  <c r="BE184"/>
  <c r="BI177"/>
  <c r="BH177"/>
  <c r="BG177"/>
  <c r="BF177"/>
  <c r="T177"/>
  <c r="R177"/>
  <c r="P177"/>
  <c r="BK177"/>
  <c r="J177"/>
  <c r="BE177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3"/>
  <c r="BH163"/>
  <c r="BG163"/>
  <c r="BF163"/>
  <c r="T163"/>
  <c r="R163"/>
  <c r="P163"/>
  <c r="BK163"/>
  <c r="J163"/>
  <c r="BE163"/>
  <c r="BI159"/>
  <c r="BH159"/>
  <c r="BG159"/>
  <c r="BF159"/>
  <c r="T159"/>
  <c r="T158"/>
  <c r="R159"/>
  <c r="R158"/>
  <c r="P159"/>
  <c r="P158"/>
  <c r="BK159"/>
  <c r="BK158"/>
  <c r="J158"/>
  <c r="J159"/>
  <c r="BE159"/>
  <c r="J61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28"/>
  <c r="BH128"/>
  <c r="BG128"/>
  <c r="BF128"/>
  <c r="T128"/>
  <c r="R128"/>
  <c r="P128"/>
  <c r="BK128"/>
  <c r="J128"/>
  <c r="BE128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4"/>
  <c r="BH114"/>
  <c r="BG114"/>
  <c r="BF114"/>
  <c r="T114"/>
  <c r="T113"/>
  <c r="R114"/>
  <c r="R113"/>
  <c r="P114"/>
  <c r="P113"/>
  <c r="BK114"/>
  <c r="BK113"/>
  <c r="J113"/>
  <c r="J114"/>
  <c r="BE114"/>
  <c r="J60"/>
  <c r="BI112"/>
  <c r="BH112"/>
  <c r="BG112"/>
  <c r="BF112"/>
  <c r="T112"/>
  <c r="R112"/>
  <c r="P112"/>
  <c r="BK112"/>
  <c r="J112"/>
  <c r="BE112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4"/>
  <c r="BH104"/>
  <c r="BG104"/>
  <c r="BF104"/>
  <c r="T104"/>
  <c r="T103"/>
  <c r="R104"/>
  <c r="R103"/>
  <c r="P104"/>
  <c r="P103"/>
  <c r="BK104"/>
  <c r="BK103"/>
  <c r="J103"/>
  <c r="J104"/>
  <c r="BE104"/>
  <c r="J59"/>
  <c r="BI102"/>
  <c r="BH102"/>
  <c r="BG102"/>
  <c r="BF102"/>
  <c r="T102"/>
  <c r="R102"/>
  <c r="P102"/>
  <c r="BK102"/>
  <c r="J102"/>
  <c r="BE102"/>
  <c r="BI99"/>
  <c r="F34"/>
  <c i="1" r="BD52"/>
  <c i="2" r="BH99"/>
  <c r="F33"/>
  <c i="1" r="BC52"/>
  <c i="2" r="BG99"/>
  <c r="F32"/>
  <c i="1" r="BB52"/>
  <c i="2" r="BF99"/>
  <c r="J31"/>
  <c i="1" r="AW52"/>
  <c i="2" r="F31"/>
  <c i="1" r="BA52"/>
  <c i="2" r="T99"/>
  <c r="T98"/>
  <c r="T97"/>
  <c r="T96"/>
  <c r="R99"/>
  <c r="R98"/>
  <c r="R97"/>
  <c r="R96"/>
  <c r="P99"/>
  <c r="P98"/>
  <c r="P97"/>
  <c r="P96"/>
  <c i="1" r="AU52"/>
  <c i="2" r="BK99"/>
  <c r="BK98"/>
  <c r="J98"/>
  <c r="BK97"/>
  <c r="J97"/>
  <c r="BK96"/>
  <c r="J96"/>
  <c r="J56"/>
  <c r="J27"/>
  <c i="1" r="AG52"/>
  <c i="2" r="J99"/>
  <c r="BE99"/>
  <c r="J30"/>
  <c i="1" r="AV52"/>
  <c i="2" r="F30"/>
  <c i="1" r="AZ52"/>
  <c i="2" r="J58"/>
  <c r="J57"/>
  <c r="J92"/>
  <c r="F90"/>
  <c r="E88"/>
  <c r="J51"/>
  <c r="F49"/>
  <c r="E47"/>
  <c r="J36"/>
  <c r="J18"/>
  <c r="E18"/>
  <c r="F93"/>
  <c r="F52"/>
  <c r="J17"/>
  <c r="J15"/>
  <c r="E15"/>
  <c r="F92"/>
  <c r="F51"/>
  <c r="J14"/>
  <c r="J12"/>
  <c r="J90"/>
  <c r="J49"/>
  <c r="E7"/>
  <c r="E86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<sst xmlns="http://schemas.openxmlformats.org/spreadsheetml/2006/main">
  <si>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</si>
  <si>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</si>
  <si>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</si>
  <si>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</si>
  <si>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</si>
  <si>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</si>
  <si>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</si>
  <si>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{6d5f5f4d-547f-4c01-a15b-242ecdb3718e}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</si>
  <si>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</si>
  <si>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</si>
  <si>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</si>
  <si>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</si>
  <si>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</si>
  <si>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</si>
  <si>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</si>
  <si>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</si>
  <si>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P1910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</si>
  <si>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</si>
  <si>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</si>
  <si>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bočního vstupu do budovy A ÚMOb Ova-Jih</t>
  </si>
  <si>
    <t>KSO:</t>
  </si>
  <si>
    <t/>
  </si>
  <si>
    <t>CC-CZ:</t>
  </si>
  <si>
    <t>Místo:</t>
  </si>
  <si>
    <t xml:space="preserve"> </t>
  </si>
  <si>
    <t>Datum:</t>
  </si>
  <si>
    <t>9. 8. 2019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</si>
  <si>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</si>
  <si>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</si>
  <si>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</si>
  <si>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</si>
  <si>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</si>
  <si>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</si>
  <si>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</si>
  <si>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</si>
  <si>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</si>
  <si>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</si>
  <si>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</si>
  <si>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</si>
  <si>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</si>
  <si>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</si>
  <si>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</si>
  <si>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</si>
  <si>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</si>
  <si>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</si>
  <si>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</si>
  <si>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</si>
  <si>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</si>
  <si>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</si>
  <si>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</si>
  <si>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</si>
  <si>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</si>
  <si>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</si>
  <si>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</si>
  <si>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</si>
  <si>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</si>
  <si>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</si>
  <si>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</si>
  <si>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</si>
  <si>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</si>
  <si>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</si>
  <si>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</si>
  <si>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</si>
  <si>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</si>
  <si>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</si>
  <si>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</si>
  <si>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</si>
  <si>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</si>
  <si>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</si>
  <si>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</si>
  <si>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</si>
  <si>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</si>
  <si>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</si>
  <si>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</si>
  <si>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</si>
  <si>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</si>
  <si>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</si>
  <si>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</si>
  <si>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část</t>
  </si>
  <si>
    <t>STA</t>
  </si>
  <si>
    <t>{5fbad412-2375-49da-97f3-4fc08fe9bb13}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</si>
  <si>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</si>
  <si>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</si>
  <si>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</si>
  <si>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</si>
  <si>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</si>
  <si>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</si>
  <si>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</si>
  <si>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</si>
  <si>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</si>
  <si>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</si>
  <si>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</si>
  <si>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</si>
  <si>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</si>
  <si>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</si>
  <si>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</si>
  <si>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</si>
  <si>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</si>
  <si>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</si>
  <si>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</si>
  <si>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</si>
  <si>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</si>
  <si>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</si>
  <si>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</si>
  <si>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742 - Elektroinstalace - slaboproud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</si>
  <si>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</si>
  <si>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</si>
  <si>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</si>
  <si>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</si>
  <si>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</si>
  <si>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787 - Dokončovací práce - zasklívání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</si>
  <si>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</si>
  <si>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</si>
  <si>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</si>
  <si>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</si>
  <si>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</si>
  <si>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</si>
  <si>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</si>
  <si>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</si>
  <si>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</si>
  <si>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</si>
  <si>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</si>
  <si>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</si>
  <si>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</si>
  <si>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</si>
  <si>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</si>
  <si>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</si>
  <si>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</si>
  <si>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</si>
  <si>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</si>
  <si>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</si>
  <si>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</si>
  <si>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</si>
  <si>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</si>
  <si>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</si>
  <si>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</si>
  <si>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m2</t>
  </si>
  <si>
    <t>CS ÚRS 2018 01</t>
  </si>
  <si>
    <t>4</t>
  </si>
  <si>
    <t>105046248</t>
  </si>
  <si>
    <t>VV</t>
  </si>
  <si>
    <t>stávající okapový chodník:</t>
  </si>
  <si>
    <t>(10,65)*0,5</t>
  </si>
  <si>
    <t>184806112</t>
  </si>
  <si>
    <t>Řez stromů, keřů nebo růží průklestem stromů netrnitých, o průměru koruny přes 2 do 4 m</t>
  </si>
  <si>
    <t>kus</t>
  </si>
  <si>
    <t>838736844</t>
  </si>
  <si>
    <t>5</t>
  </si>
  <si>
    <t>Komunikace pozemní</t>
  </si>
  <si>
    <t>3</t>
  </si>
  <si>
    <t>566501111</t>
  </si>
  <si>
    <t xml:space="preserve">Úprava dosavadního krytu z kameniva drceného jako podklad pro nový kryt  s vyrovnáním profilu v příčném i podélném směru, s vlhčením a zhutněním, s doplněním kamenivem drceným, jeho rozprostřením a zhutněním, v množství přes 0,08 do 0,10 m3/m2</t>
  </si>
  <si>
    <t>1397315233</t>
  </si>
  <si>
    <t>vyrovnání a doplnění podkladu pod okapový chodník:</t>
  </si>
  <si>
    <t>(10,65+3,16+0,5)*0,5</t>
  </si>
  <si>
    <t>596811220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</si>
  <si>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</si>
  <si>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1361839477</t>
  </si>
  <si>
    <t>M</t>
  </si>
  <si>
    <t>59245601</t>
  </si>
  <si>
    <t>dlažba desková betonová 50x50x5cm přírodní</t>
  </si>
  <si>
    <t>8</t>
  </si>
  <si>
    <t>-366410812</t>
  </si>
  <si>
    <t>(3,16+0,5)*0,5</t>
  </si>
  <si>
    <t>1,83*1,1 'Přepočtené koeficientem množství</t>
  </si>
  <si>
    <t>6</t>
  </si>
  <si>
    <t>58762110</t>
  </si>
  <si>
    <t>struska granulovaná vysokopecní 380</t>
  </si>
  <si>
    <t>t</t>
  </si>
  <si>
    <t>1818133424</t>
  </si>
  <si>
    <t>Úpravy povrchů, podlahy a osazování výplní</t>
  </si>
  <si>
    <t>7</t>
  </si>
  <si>
    <t>612325302</t>
  </si>
  <si>
    <t>Vápenocementová omítka ostění nebo nadpraží štuková</t>
  </si>
  <si>
    <t>-2114223194</t>
  </si>
  <si>
    <t>oprava ostění po výměně dveří:</t>
  </si>
  <si>
    <t>(2,86*2+2,4)*0,5</t>
  </si>
  <si>
    <t>619995001</t>
  </si>
  <si>
    <t xml:space="preserve">Začištění omítek (s dodáním hmot)  kolem oken, dveří, podlah, obkladů apod.</t>
  </si>
  <si>
    <t>m</t>
  </si>
  <si>
    <t>212701612</t>
  </si>
  <si>
    <t>začištění styku venkovní a vnitřní omítky kolem měněných dveří vč. začištění podlahy k prahu dveří:</t>
  </si>
  <si>
    <t>(2,86*2+2,4*2)*2</t>
  </si>
  <si>
    <t>9</t>
  </si>
  <si>
    <t>622131121</t>
  </si>
  <si>
    <t xml:space="preserve">Podkladní a spojovací vrstva vnějších omítaných ploch  penetrace akrylát-silikonová nanášená ručně stěn</t>
  </si>
  <si>
    <t>-361197383</t>
  </si>
  <si>
    <t>pod natírané plochy:</t>
  </si>
  <si>
    <t>22,333</t>
  </si>
  <si>
    <t>pod omítku:</t>
  </si>
  <si>
    <t>44,325</t>
  </si>
  <si>
    <t>pod výztužnou tkaninu:</t>
  </si>
  <si>
    <t>Součet</t>
  </si>
  <si>
    <t>10</t>
  </si>
  <si>
    <t>622142001</t>
  </si>
  <si>
    <t xml:space="preserve">Potažení vnějších ploch pletivem  v ploše nebo pruzích, na plném podkladu sklovláknitým vtlačením do tmelu stěn</t>
  </si>
  <si>
    <t>1954973961</t>
  </si>
  <si>
    <t xml:space="preserve">potažení zídky lepidlem s výztužnou tkaninou, vč. systémových lišt  v rozích:</t>
  </si>
  <si>
    <t>(1,395+7+0,3)*1</t>
  </si>
  <si>
    <t>7,3*1/2+7,3*1</t>
  </si>
  <si>
    <t>2*3,01</t>
  </si>
  <si>
    <t>(3,01+10,65)*1</t>
  </si>
  <si>
    <t>rezerva na úskoky, hrany, náročnost kolem úchytů pro madla:</t>
  </si>
  <si>
    <t>11</t>
  </si>
  <si>
    <t>622531021</t>
  </si>
  <si>
    <t xml:space="preserve">Omítka tenkovrstvá silikonová vnějších ploch  probarvená, včetně penetrace podkladu zrnitá, tloušťky 2,0 mm stěn</t>
  </si>
  <si>
    <t>474980785</t>
  </si>
  <si>
    <t>12</t>
  </si>
  <si>
    <t>629999011</t>
  </si>
  <si>
    <t xml:space="preserve">Příplatky k cenám úprav vnějších povrchů  za zvýšenou pracnost při provádění styku dvou struktur na fasádě</t>
  </si>
  <si>
    <t>-810374460</t>
  </si>
  <si>
    <t>příplatek za opravu ostění po výměně dveří a navázání na stávající fasádu:</t>
  </si>
  <si>
    <t>2,86*2+2,4</t>
  </si>
  <si>
    <t>13</t>
  </si>
  <si>
    <t>632452431</t>
  </si>
  <si>
    <t xml:space="preserve">Doplnění cementového potěru na mazaninách a betonových podkladech  (s dodáním hmot), hlazeného dřevěným nebo ocelovým hladítkem, plochy jednotlivě přes 1 m2 do 4 m2 a tl. přes 20 do 30 mm</t>
  </si>
  <si>
    <t>19851993</t>
  </si>
  <si>
    <t>chodba:</t>
  </si>
  <si>
    <t>2,4*1,29</t>
  </si>
  <si>
    <t>zádveří:</t>
  </si>
  <si>
    <t>2,4*1</t>
  </si>
  <si>
    <t>14</t>
  </si>
  <si>
    <t>633811111</t>
  </si>
  <si>
    <t xml:space="preserve">Broušení betonových podlah  nerovností do 2 mm (stržení šlemu)</t>
  </si>
  <si>
    <t>-2130701812</t>
  </si>
  <si>
    <t>634911111</t>
  </si>
  <si>
    <t xml:space="preserve">Řezání dilatačních nebo smršťovacích spár  v čerstvé betonové mazanině nebo potěru šířky do 5 mm, hloubky do 10 mm</t>
  </si>
  <si>
    <t>-461234383</t>
  </si>
  <si>
    <t>v podlahách:</t>
  </si>
  <si>
    <t>svislé ve stěnách:</t>
  </si>
  <si>
    <t>16</t>
  </si>
  <si>
    <t>953332112</t>
  </si>
  <si>
    <t xml:space="preserve">Vložky svislé do dilatačních spár z pryže  kladené volně, včetně dodání a osazení, v jakémkoliv zdivu, tl. 6 mm</t>
  </si>
  <si>
    <t>392569679</t>
  </si>
  <si>
    <t>17</t>
  </si>
  <si>
    <t>OP</t>
  </si>
  <si>
    <t>Oprava trhliny K2 dle popisu - oklepání nesoudržných částí, zapravení maltou,, zapravení tmelem stávající části fasády</t>
  </si>
  <si>
    <t>kpl</t>
  </si>
  <si>
    <t>-883717498</t>
  </si>
  <si>
    <t>18</t>
  </si>
  <si>
    <t>OPZ</t>
  </si>
  <si>
    <t>Oprava horních částí zídek - místní přetmelení</t>
  </si>
  <si>
    <t>-1274162092</t>
  </si>
  <si>
    <t>(1,55+7,3+3,16+10,5)*0,3</t>
  </si>
  <si>
    <t>Ostatní konstrukce a práce, bourání</t>
  </si>
  <si>
    <t>19</t>
  </si>
  <si>
    <t>949101111</t>
  </si>
  <si>
    <t xml:space="preserve">Lešení pomocné pracovní pro objekty pozemních staveb  pro zatížení do 150 kg/m2, o výšce lešeňové podlahy do 1,9 m</t>
  </si>
  <si>
    <t>-1916465366</t>
  </si>
  <si>
    <t>11,15*3,01</t>
  </si>
  <si>
    <t>(10,65+3,16)*1,5</t>
  </si>
  <si>
    <t>20</t>
  </si>
  <si>
    <t>952901111</t>
  </si>
  <si>
    <t xml:space="preserve">Vyčištění budov nebo objektů před předáním do užívání  budov bytové nebo občanské výstavby, světlé výšky podlaží do 4 m</t>
  </si>
  <si>
    <t>-1426515975</t>
  </si>
  <si>
    <t>rampa:</t>
  </si>
  <si>
    <t>11,15*3,76</t>
  </si>
  <si>
    <t>budova-chodba:</t>
  </si>
  <si>
    <t>2,4*3,1</t>
  </si>
  <si>
    <t>953941721</t>
  </si>
  <si>
    <t xml:space="preserve">Osazení drobných kovových výrobků bez jejich dodání  s vysekáním kapes pro upevňovací prvky se zazděním, zabetonováním nebo zalitím objímek nebo držáků, ve zdivu betonovém</t>
  </si>
  <si>
    <t>1661979592</t>
  </si>
  <si>
    <t>22</t>
  </si>
  <si>
    <t>N</t>
  </si>
  <si>
    <t>Nerezový plech pro začištění otvorů</t>
  </si>
  <si>
    <t>-484275724</t>
  </si>
  <si>
    <t>23</t>
  </si>
  <si>
    <t>965043331</t>
  </si>
  <si>
    <t>Bourání mazanin betonových s potěrem nebo teracem tl. do 100 mm, plochy do 4 m2</t>
  </si>
  <si>
    <t>m3</t>
  </si>
  <si>
    <t>-262104675</t>
  </si>
  <si>
    <t>bourání podlahy u dveří vevnitř:</t>
  </si>
  <si>
    <t>2,4*1*0,1</t>
  </si>
  <si>
    <t>bourání - viz. pozn.11 v chodbě:</t>
  </si>
  <si>
    <t>2,4*1,3*0,05</t>
  </si>
  <si>
    <t>24</t>
  </si>
  <si>
    <t>965045113</t>
  </si>
  <si>
    <t>Bourání potěrů tl. do 50 mm cementových nebo pískocementových, plochy přes 4 m2</t>
  </si>
  <si>
    <t>1085877441</t>
  </si>
  <si>
    <t>podlaha rampy:</t>
  </si>
  <si>
    <t>7*1,4</t>
  </si>
  <si>
    <t>3,01*1,6</t>
  </si>
  <si>
    <t>9*1,455</t>
  </si>
  <si>
    <t>4,5*3,01</t>
  </si>
  <si>
    <t>25</t>
  </si>
  <si>
    <t>985131111</t>
  </si>
  <si>
    <t>Očištění ploch stěn, rubu kleneb a podlah tlakovou vodou</t>
  </si>
  <si>
    <t>111839274</t>
  </si>
  <si>
    <t>očištění rampy:</t>
  </si>
  <si>
    <t>13,5*3,01</t>
  </si>
  <si>
    <t>2,4*0,5</t>
  </si>
  <si>
    <t>očištění vnitřního prostoru u dveří po ubourání betonové podlahy:</t>
  </si>
  <si>
    <t>1,3*2,4</t>
  </si>
  <si>
    <t>vnitřní zdi schodiště:</t>
  </si>
  <si>
    <t>(1,4+7+0,3+7,5+1,6)*1</t>
  </si>
  <si>
    <t>7*1/2</t>
  </si>
  <si>
    <t>rampa z venkovní strany:</t>
  </si>
  <si>
    <t>3,16*1,8</t>
  </si>
  <si>
    <t>9*1,8/2</t>
  </si>
  <si>
    <t>očištění stávajícího betonového soklu:</t>
  </si>
  <si>
    <t>3,5*0,3</t>
  </si>
  <si>
    <t>ostění dveří:</t>
  </si>
  <si>
    <t>(2,9*2+2,4)*0,6*2</t>
  </si>
  <si>
    <t>26</t>
  </si>
  <si>
    <t>985311313</t>
  </si>
  <si>
    <t>Reprofilace betonu sanačními maltami na cementové bázi ručně rubu kleneb a podlah, tloušťky přes 20 do 30 mm</t>
  </si>
  <si>
    <t>571245078</t>
  </si>
  <si>
    <t>reprofilace betonové rampy po odsekání a očištění:</t>
  </si>
  <si>
    <t>7*1,395</t>
  </si>
  <si>
    <t>7,3*1,455</t>
  </si>
  <si>
    <t>4,6*3,16</t>
  </si>
  <si>
    <t>997</t>
  </si>
  <si>
    <t>Přesun sutě</t>
  </si>
  <si>
    <t>27</t>
  </si>
  <si>
    <t>997013804</t>
  </si>
  <si>
    <t>Poplatek za uložení stavebního odpadu na skládce (skládkovné) ze skla zatříděného do Katalogu odpadů pod kódem 170 202</t>
  </si>
  <si>
    <t>229458430</t>
  </si>
  <si>
    <t>28</t>
  </si>
  <si>
    <t>997013807</t>
  </si>
  <si>
    <t>Poplatek za uložení stavebního odpadu na skládce (skládkovné) z tašek a keramických výrobků zatříděného do Katalogu odpadů pod kódem 170 103</t>
  </si>
  <si>
    <t>-750330374</t>
  </si>
  <si>
    <t>29</t>
  </si>
  <si>
    <t>997013811</t>
  </si>
  <si>
    <t>Poplatek za uložení stavebního odpadu na skládce (skládkovné) dřevěného zatříděného do Katalogu odpadů pod kódem 170 201</t>
  </si>
  <si>
    <t>733040397</t>
  </si>
  <si>
    <t>30</t>
  </si>
  <si>
    <t>997013831</t>
  </si>
  <si>
    <t>Poplatek za uložení stavebního odpadu na skládce (skládkovné) směsného stavebního a demoličního zatříděného do Katalogu odpadů pod kódem 170 904</t>
  </si>
  <si>
    <t>-1035978435</t>
  </si>
  <si>
    <t>998</t>
  </si>
  <si>
    <t>Přesun hmot</t>
  </si>
  <si>
    <t>31</t>
  </si>
  <si>
    <t>998011001</t>
  </si>
  <si>
    <t xml:space="preserve">Přesun hmot pro budovy občanské výstavby, bydlení, výrobu a služby  s nosnou svislou konstrukcí zděnou z cihel, tvárnic nebo kamene vodorovná dopravní vzdálenost do 100 m pro budovy výšky do 6 m</t>
  </si>
  <si>
    <t>1894109758</t>
  </si>
  <si>
    <t>PSV</t>
  </si>
  <si>
    <t>Práce a dodávky PSV</t>
  </si>
  <si>
    <t>711</t>
  </si>
  <si>
    <t>Izolace proti vodě, vlhkosti a plynům</t>
  </si>
  <si>
    <t>32</t>
  </si>
  <si>
    <t>711161389</t>
  </si>
  <si>
    <t>Izolace proti zemní vlhkosti a beztlakové vodě nopovými fóliemi ostatní utěsnění spár tmelem elastickým</t>
  </si>
  <si>
    <t>1642843632</t>
  </si>
  <si>
    <t>33</t>
  </si>
  <si>
    <t>998711101</t>
  </si>
  <si>
    <t xml:space="preserve">Přesun hmot pro izolace proti vodě, vlhkosti a plynům  stanovený z hmotnosti přesunovaného materiálu vodorovná dopravní vzdálenost do 50 m v objektech výšky do 6 m</t>
  </si>
  <si>
    <t>-1071162746</t>
  </si>
  <si>
    <t>742</t>
  </si>
  <si>
    <t>Elektroinstalace - slaboproud</t>
  </si>
  <si>
    <t>34</t>
  </si>
  <si>
    <t>742210503</t>
  </si>
  <si>
    <t>Zkoušky a revize EPS zkoušky koordinační funkční EPS</t>
  </si>
  <si>
    <t>-1927411546</t>
  </si>
  <si>
    <t>35</t>
  </si>
  <si>
    <t>741810001</t>
  </si>
  <si>
    <t>Zkoušky a prohlídky elektrických rozvodů a zařízení celková prohlídka a vyhotovení revizní zprávy pro objem montážních prací do 100 tis. Kč</t>
  </si>
  <si>
    <t>1704143611</t>
  </si>
  <si>
    <t>36</t>
  </si>
  <si>
    <t>ELEKTRO1</t>
  </si>
  <si>
    <t>Elektroinstalace - viz samostatný rozpočet</t>
  </si>
  <si>
    <t>1068036276</t>
  </si>
  <si>
    <t>37</t>
  </si>
  <si>
    <t>EPS1</t>
  </si>
  <si>
    <t>EPS - viz. samostatný rozpočet</t>
  </si>
  <si>
    <t>1920827266</t>
  </si>
  <si>
    <t>766</t>
  </si>
  <si>
    <t>Konstrukce truhlářské</t>
  </si>
  <si>
    <t>38</t>
  </si>
  <si>
    <t>766211200</t>
  </si>
  <si>
    <t xml:space="preserve">Montáž madel  schodišťových dřevěných průběžných</t>
  </si>
  <si>
    <t>-1007110241</t>
  </si>
  <si>
    <t>dřevěné madlo:</t>
  </si>
  <si>
    <t>1,4+7+5+3+7,5+10,5</t>
  </si>
  <si>
    <t>39</t>
  </si>
  <si>
    <t>Dřevěné madlo 120x40 mm s hydrofobní impregnací, odolávající klimatickým a povětrnostním podmínkám a UV záření</t>
  </si>
  <si>
    <t>-1458729878</t>
  </si>
  <si>
    <t>40</t>
  </si>
  <si>
    <t>MM</t>
  </si>
  <si>
    <t>Montážní materiál k montáži dřevěného madla na stávající úchyty</t>
  </si>
  <si>
    <t>-1587759278</t>
  </si>
  <si>
    <t>41</t>
  </si>
  <si>
    <t>766211811</t>
  </si>
  <si>
    <t xml:space="preserve">Demontáž madel  schodišťových</t>
  </si>
  <si>
    <t>1735588483</t>
  </si>
  <si>
    <t>42</t>
  </si>
  <si>
    <t>UK</t>
  </si>
  <si>
    <t>Úprava kotvících prvků madla, obroušení, nátěr, přitažení</t>
  </si>
  <si>
    <t>-317749289</t>
  </si>
  <si>
    <t>43</t>
  </si>
  <si>
    <t>998766101</t>
  </si>
  <si>
    <t>Přesun hmot pro konstrukce truhlářské stanovený z hmotnosti přesunovaného materiálu vodorovná dopravní vzdálenost do 50 m v objektech výšky do 6 m</t>
  </si>
  <si>
    <t>1168024931</t>
  </si>
  <si>
    <t>767</t>
  </si>
  <si>
    <t>Konstrukce zámečnické</t>
  </si>
  <si>
    <t>44</t>
  </si>
  <si>
    <t>767161813</t>
  </si>
  <si>
    <t>Demontáž zábradlí rovného nerozebíratelný spoj hmotnosti 1 m zábradlí do 20 kg</t>
  </si>
  <si>
    <t>1940346070</t>
  </si>
  <si>
    <t>vodící tyče:</t>
  </si>
  <si>
    <t>1,5+1+0,5</t>
  </si>
  <si>
    <t>45</t>
  </si>
  <si>
    <t>767640222</t>
  </si>
  <si>
    <t xml:space="preserve">Montáž dveří ocelových  vchodových dvoukřídlové s nadsvětlíkem</t>
  </si>
  <si>
    <t>85326184</t>
  </si>
  <si>
    <t>46</t>
  </si>
  <si>
    <t>O1</t>
  </si>
  <si>
    <t>Hliníková stěna s automatickými dveřmi 2400x2860 detailně viz. výpis dveří vč. zaškolení obsluhy</t>
  </si>
  <si>
    <t>883005142</t>
  </si>
  <si>
    <t>47</t>
  </si>
  <si>
    <t>767641805</t>
  </si>
  <si>
    <t xml:space="preserve">Demontáž dveřních zárubní  odřezáním od upevnění, plochy dveří přes 2,5 do 4,5 m2</t>
  </si>
  <si>
    <t>-1435834916</t>
  </si>
  <si>
    <t>48</t>
  </si>
  <si>
    <t>767691813</t>
  </si>
  <si>
    <t>Vyvěšení nebo zavěšení kovových křídel – ostatní práce s případným uložením a opětovným zavěšením po provedení stavebních změn oken, plochy přes 1,50 m2</t>
  </si>
  <si>
    <t>469462509</t>
  </si>
  <si>
    <t>49</t>
  </si>
  <si>
    <t>767995112</t>
  </si>
  <si>
    <t xml:space="preserve">Montáž ostatních atypických zámečnických konstrukcí  hmotnosti přes 5 do 10 kg</t>
  </si>
  <si>
    <t>kg</t>
  </si>
  <si>
    <t>200219405</t>
  </si>
  <si>
    <t>doplnění zábradlí - viz.pozn.3:</t>
  </si>
  <si>
    <t>50</t>
  </si>
  <si>
    <t>13010022</t>
  </si>
  <si>
    <t>tyč ocelová kruhová jakost 11 375 D 70mm</t>
  </si>
  <si>
    <t>-344339583</t>
  </si>
  <si>
    <t>15/1000*1,1</t>
  </si>
  <si>
    <t>51</t>
  </si>
  <si>
    <t>NZ</t>
  </si>
  <si>
    <t>Dodávka a montáž nerezové zábrany proti poškození dveří - montováno do podlahy</t>
  </si>
  <si>
    <t>-559679025</t>
  </si>
  <si>
    <t>52</t>
  </si>
  <si>
    <t>P</t>
  </si>
  <si>
    <t>Dodávka a montáž nerezového popelníku</t>
  </si>
  <si>
    <t>-1116778669</t>
  </si>
  <si>
    <t>53</t>
  </si>
  <si>
    <t>998767101</t>
  </si>
  <si>
    <t xml:space="preserve">Přesun hmot pro zámečnické konstrukce  stanovený z hmotnosti přesunovaného materiálu vodorovná dopravní vzdálenost do 50 m v objektech výšky do 6 m</t>
  </si>
  <si>
    <t>-1206604740</t>
  </si>
  <si>
    <t>776</t>
  </si>
  <si>
    <t>Podlahy povlakové</t>
  </si>
  <si>
    <t>54</t>
  </si>
  <si>
    <t>776111112</t>
  </si>
  <si>
    <t>Příprava podkladu broušení podlah nového podkladu betonového</t>
  </si>
  <si>
    <t>-964137179</t>
  </si>
  <si>
    <t>přebroušení podkladu pod čistící zónu:</t>
  </si>
  <si>
    <t>2,4*3,045</t>
  </si>
  <si>
    <t>55</t>
  </si>
  <si>
    <t>776211131</t>
  </si>
  <si>
    <t>Montáž textilních podlahovin lepením pásů tkaných</t>
  </si>
  <si>
    <t>256662896</t>
  </si>
  <si>
    <t>56</t>
  </si>
  <si>
    <t>TZ</t>
  </si>
  <si>
    <t>Textilní čistící zóna dle pozn.12 výkresu vč. náběhového klínu</t>
  </si>
  <si>
    <t>1499909354</t>
  </si>
  <si>
    <t>57</t>
  </si>
  <si>
    <t>998776101</t>
  </si>
  <si>
    <t xml:space="preserve">Přesun hmot pro podlahy povlakové  stanovený z hmotnosti přesunovaného materiálu vodorovná dopravní vzdálenost do 50 m v objektech výšky do 6 m</t>
  </si>
  <si>
    <t>-2083700743</t>
  </si>
  <si>
    <t>781</t>
  </si>
  <si>
    <t>Dokončovací práce - obklady</t>
  </si>
  <si>
    <t>58</t>
  </si>
  <si>
    <t>781413911</t>
  </si>
  <si>
    <t xml:space="preserve">Opravy obkladů z obkladaček pórovinových  lepených, při velikosti obkladaček do 22 ks/ m2</t>
  </si>
  <si>
    <t>1841734870</t>
  </si>
  <si>
    <t>oprava poškozeného obkladu s případnou výměnou či doplněním obkladu:</t>
  </si>
  <si>
    <t>předpokládaná výměna z 50%:</t>
  </si>
  <si>
    <t>(10,65+3,16)/0,3</t>
  </si>
  <si>
    <t>59</t>
  </si>
  <si>
    <t>59761009</t>
  </si>
  <si>
    <t>sokl - podlahy (barevný) 30 x 8 x 0,8 cm I. j.</t>
  </si>
  <si>
    <t>1539886515</t>
  </si>
  <si>
    <t xml:space="preserve">opravovaný sokl z 50%: </t>
  </si>
  <si>
    <t>46/2</t>
  </si>
  <si>
    <t>nový sokl kolem schodiště:</t>
  </si>
  <si>
    <t>5,953/0,16</t>
  </si>
  <si>
    <t>60,522*1,1</t>
  </si>
  <si>
    <t>66,574*1,1 'Přepočtené koeficientem množství</t>
  </si>
  <si>
    <t>60</t>
  </si>
  <si>
    <t>781771112</t>
  </si>
  <si>
    <t xml:space="preserve">Montáž obkladů vnějších stěn z dlaždic keramických  kladených do malty režných nebo glazovaných hladkých do 9 ks/m2</t>
  </si>
  <si>
    <t>-2021685161</t>
  </si>
  <si>
    <t>sokl na v rámci rampy:</t>
  </si>
  <si>
    <t>(1,395+7+0,3+7,5+3,01+10,5)*0,16</t>
  </si>
  <si>
    <t>(5+0,6+0,6+1,3)*0,16</t>
  </si>
  <si>
    <t>61</t>
  </si>
  <si>
    <t>781779196</t>
  </si>
  <si>
    <t xml:space="preserve">Montáž obkladů vnějších stěn z dlaždic keramických  Příplatek k cenám za dvousložkový spárovací tmel</t>
  </si>
  <si>
    <t>850913831</t>
  </si>
  <si>
    <t>(10,65+3,16)*0,125</t>
  </si>
  <si>
    <t>62</t>
  </si>
  <si>
    <t>998781101</t>
  </si>
  <si>
    <t xml:space="preserve">Přesun hmot pro obklady keramické  stanovený z hmotnosti přesunovaného materiálu vodorovná dopravní vzdálenost do 50 m v objektech výšky do 6 m</t>
  </si>
  <si>
    <t>-208206284</t>
  </si>
  <si>
    <t>783</t>
  </si>
  <si>
    <t>Dokončovací práce - nátěry</t>
  </si>
  <si>
    <t>63</t>
  </si>
  <si>
    <t>783301313</t>
  </si>
  <si>
    <t>Příprava podkladu zámečnických konstrukcí před provedením nátěru odmaštění odmašťovačem ředidlovým</t>
  </si>
  <si>
    <t>-371215956</t>
  </si>
  <si>
    <t>stávající konstrukce zábradlí a přístřešku:</t>
  </si>
  <si>
    <t>zábradlí:</t>
  </si>
  <si>
    <t>3*1*2*1,5</t>
  </si>
  <si>
    <t>(10,5+10,5+3,2+1,8)*2*1,5</t>
  </si>
  <si>
    <t>svislé části sloupků:</t>
  </si>
  <si>
    <t>(3,2+2,8+2,5)*0,5</t>
  </si>
  <si>
    <t>vodorovné části přístřešku pouze nad sloupky:</t>
  </si>
  <si>
    <t>(3,1*3+9,2)*0,5</t>
  </si>
  <si>
    <t>ostatní drobné součásti zábradlí-odhad:</t>
  </si>
  <si>
    <t>64</t>
  </si>
  <si>
    <t>783317105</t>
  </si>
  <si>
    <t>Krycí nátěr (email) zámečnických konstrukcí jednonásobný syntetický samozákladující</t>
  </si>
  <si>
    <t>-793094142</t>
  </si>
  <si>
    <t>65</t>
  </si>
  <si>
    <t>783826315</t>
  </si>
  <si>
    <t>Nátěr omítek se schopností překlenutí trhlin mikroarmovací silikonový</t>
  </si>
  <si>
    <t>-1690256691</t>
  </si>
  <si>
    <t>venkovní ostění po výměně dveří:</t>
  </si>
  <si>
    <t>venkovní strana schodiště:</t>
  </si>
  <si>
    <t>10,65*1,8/2+3,16*1,8</t>
  </si>
  <si>
    <t>rezerva na úskoky , rohy, výklenky:</t>
  </si>
  <si>
    <t>horní zídka podél schodiště:</t>
  </si>
  <si>
    <t>(1,5+7,2+3,3+10,7)*0,5</t>
  </si>
  <si>
    <t>66</t>
  </si>
  <si>
    <t>783901453</t>
  </si>
  <si>
    <t>Příprava podkladu betonových podlah před provedením nátěru vysátím</t>
  </si>
  <si>
    <t>-940045249</t>
  </si>
  <si>
    <t>67</t>
  </si>
  <si>
    <t>783933151</t>
  </si>
  <si>
    <t>Penetrační nátěr betonových podlah hladkých (z pohledového nebo gletovaného betonu, stěrky apod.) epoxidový</t>
  </si>
  <si>
    <t>-617871024</t>
  </si>
  <si>
    <t>68</t>
  </si>
  <si>
    <t>783937153</t>
  </si>
  <si>
    <t>Krycí (uzavírací) nátěr betonových podlah jednonásobný epoxidový rozpouštědlový</t>
  </si>
  <si>
    <t>1552922555</t>
  </si>
  <si>
    <t>69</t>
  </si>
  <si>
    <t>783997151</t>
  </si>
  <si>
    <t>Krycí (uzavírací) nátěr betonových podlah Příplatek k cenám za provedení protiskluzné vrstvy prosypem křemičitým pískem nebo skleněnými kuličkami</t>
  </si>
  <si>
    <t>-1211777424</t>
  </si>
  <si>
    <t>787</t>
  </si>
  <si>
    <t>Dokončovací práce - zasklívání</t>
  </si>
  <si>
    <t>70</t>
  </si>
  <si>
    <t>787600802</t>
  </si>
  <si>
    <t xml:space="preserve">Vysklívání oken a dveří  skla plochého, plochy přes 1 do 3 m2</t>
  </si>
  <si>
    <t>1490056995</t>
  </si>
  <si>
    <t>stávající dveřní výplně:</t>
  </si>
  <si>
    <t>2,4*2,86</t>
  </si>
  <si>
    <t>71</t>
  </si>
  <si>
    <t>787601821</t>
  </si>
  <si>
    <t xml:space="preserve">Vysklívání oken a dveří  Příplatek k cenám za konstrukce s hliníkovými lištami jednostrannými</t>
  </si>
  <si>
    <t>-589285220</t>
  </si>
  <si>
    <t>HZS</t>
  </si>
  <si>
    <t>Hodinové zúčtovací sazby</t>
  </si>
  <si>
    <t>72</t>
  </si>
  <si>
    <t>HZS2222</t>
  </si>
  <si>
    <t xml:space="preserve">Hodinové zúčtovací sazby profesí PSV  provádění stavebních instalací elektrikář odborný</t>
  </si>
  <si>
    <t>hod</t>
  </si>
  <si>
    <t>512</t>
  </si>
  <si>
    <t>-1925328132</t>
  </si>
  <si>
    <t>Odstranění zvonku a kabeláže</t>
  </si>
  <si>
    <t>Posunutí zvonkového tabla vč. zpětného připojení, popř. prodloužení kabeláže,zasekání a začištění</t>
  </si>
  <si>
    <t>napojení dveří na stávající EPS:</t>
  </si>
  <si>
    <t>73</t>
  </si>
  <si>
    <t>EL</t>
  </si>
  <si>
    <t>318455561</t>
  </si>
  <si>
    <t>VRN</t>
  </si>
  <si>
    <t>Vedlejší rozpočtové náklady</t>
  </si>
  <si>
    <t>VRN3</t>
  </si>
  <si>
    <t>Zařízení staveniště</t>
  </si>
  <si>
    <t>74</t>
  </si>
  <si>
    <t>030001000</t>
  </si>
  <si>
    <t>1024</t>
  </si>
  <si>
    <t>841798418</t>
  </si>
  <si>
    <t>VRN7</t>
  </si>
  <si>
    <t>Provozní vlivy</t>
  </si>
  <si>
    <t>75</t>
  </si>
  <si>
    <t>070001000</t>
  </si>
  <si>
    <t>608663626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</si>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</sst>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7" fillId="0" borderId="29" xfId="0" applyFont="1" applyBorder="1" applyAlignment="1">
      <alignment vertical="center" wrapText="1"/>
      <protection locked="0"/>
    </xf>
    <xf numFmtId="0" fontId="37" fillId="0" borderId="30" xfId="0" applyFont="1" applyBorder="1" applyAlignment="1">
      <alignment vertical="center" wrapText="1"/>
      <protection locked="0"/>
    </xf>
    <xf numFmtId="0" fontId="37" fillId="0" borderId="31" xfId="0" applyFont="1" applyBorder="1" applyAlignment="1">
      <alignment vertical="center" wrapText="1"/>
      <protection locked="0"/>
    </xf>
    <xf numFmtId="0" fontId="37" fillId="0" borderId="32" xfId="0" applyFont="1" applyBorder="1" applyAlignment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7" fillId="0" borderId="33" xfId="0" applyFont="1" applyBorder="1" applyAlignment="1">
      <alignment horizontal="center" vertical="center" wrapText="1"/>
      <protection locked="0"/>
    </xf>
    <xf numFmtId="0" fontId="37" fillId="0" borderId="32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horizontal="left" wrapText="1"/>
      <protection locked="0"/>
    </xf>
    <xf numFmtId="0" fontId="37" fillId="0" borderId="33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49" fontId="40" fillId="0" borderId="1" xfId="0" applyNumberFormat="1" applyFont="1" applyBorder="1" applyAlignment="1">
      <alignment horizontal="left" vertical="center" wrapText="1"/>
      <protection locked="0"/>
    </xf>
    <xf numFmtId="49" fontId="40" fillId="0" borderId="1" xfId="0" applyNumberFormat="1" applyFont="1" applyBorder="1" applyAlignment="1">
      <alignment vertical="center" wrapText="1"/>
      <protection locked="0"/>
    </xf>
    <xf numFmtId="0" fontId="37" fillId="0" borderId="35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vertical="center" wrapText="1"/>
      <protection locked="0"/>
    </xf>
    <xf numFmtId="0" fontId="37" fillId="0" borderId="36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vertical="top"/>
      <protection locked="0"/>
    </xf>
    <xf numFmtId="0" fontId="37" fillId="0" borderId="0" xfId="0" applyFont="1" applyAlignment="1">
      <alignment vertical="top"/>
      <protection locked="0"/>
    </xf>
    <xf numFmtId="0" fontId="37" fillId="0" borderId="29" xfId="0" applyFont="1" applyBorder="1" applyAlignment="1">
      <alignment horizontal="left" vertical="center"/>
      <protection locked="0"/>
    </xf>
    <xf numFmtId="0" fontId="37" fillId="0" borderId="30" xfId="0" applyFont="1" applyBorder="1" applyAlignment="1">
      <alignment horizontal="left" vertical="center"/>
      <protection locked="0"/>
    </xf>
    <xf numFmtId="0" fontId="37" fillId="0" borderId="31" xfId="0" applyFont="1" applyBorder="1" applyAlignment="1">
      <alignment horizontal="left" vertical="center"/>
      <protection locked="0"/>
    </xf>
    <xf numFmtId="0" fontId="37" fillId="0" borderId="32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7" fillId="0" borderId="33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center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left" vertical="center"/>
      <protection locked="0"/>
    </xf>
    <xf numFmtId="0" fontId="40" fillId="0" borderId="1" xfId="0" applyFont="1" applyFill="1" applyBorder="1" applyAlignment="1">
      <alignment horizontal="center" vertical="center"/>
      <protection locked="0"/>
    </xf>
    <xf numFmtId="0" fontId="37" fillId="0" borderId="35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7" fillId="0" borderId="36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7" fillId="0" borderId="29" xfId="0" applyFont="1" applyBorder="1" applyAlignment="1">
      <alignment horizontal="left" vertical="center" wrapText="1"/>
      <protection locked="0"/>
    </xf>
    <xf numFmtId="0" fontId="37" fillId="0" borderId="30" xfId="0" applyFont="1" applyBorder="1" applyAlignment="1">
      <alignment horizontal="left" vertical="center" wrapText="1"/>
      <protection locked="0"/>
    </xf>
    <xf numFmtId="0" fontId="37" fillId="0" borderId="31" xfId="0" applyFont="1" applyBorder="1" applyAlignment="1">
      <alignment horizontal="left" vertical="center" wrapText="1"/>
      <protection locked="0"/>
    </xf>
    <xf numFmtId="0" fontId="37" fillId="0" borderId="32" xfId="0" applyFont="1" applyBorder="1" applyAlignment="1">
      <alignment horizontal="left" vertical="center" wrapText="1"/>
      <protection locked="0"/>
    </xf>
    <xf numFmtId="0" fontId="37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0" fillId="0" borderId="35" xfId="0" applyFont="1" applyBorder="1" applyAlignment="1">
      <alignment horizontal="left" vertical="center" wrapText="1"/>
      <protection locked="0"/>
    </xf>
    <xf numFmtId="0" fontId="40" fillId="0" borderId="34" xfId="0" applyFont="1" applyBorder="1" applyAlignment="1">
      <alignment horizontal="left" vertical="center" wrapText="1"/>
      <protection locked="0"/>
    </xf>
    <xf numFmtId="0" fontId="40" fillId="0" borderId="36" xfId="0" applyFont="1" applyBorder="1" applyAlignment="1">
      <alignment horizontal="left" vertical="center" wrapText="1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1" xfId="0" applyFont="1" applyBorder="1" applyAlignment="1">
      <alignment horizontal="center" vertical="top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2" fillId="0" borderId="0" xfId="0" applyFont="1" applyAlignment="1">
      <alignment vertical="center"/>
      <protection locked="0"/>
    </xf>
    <xf numFmtId="0" fontId="39" fillId="0" borderId="1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39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0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9" fillId="0" borderId="34" xfId="0" applyFont="1" applyBorder="1" applyAlignment="1">
      <alignment horizontal="left"/>
      <protection locked="0"/>
    </xf>
    <xf numFmtId="0" fontId="42" fillId="0" borderId="34" xfId="0" applyFont="1" applyBorder="1" applyAlignment="1">
      <protection locked="0"/>
    </xf>
    <xf numFmtId="0" fontId="37" fillId="0" borderId="32" xfId="0" applyFont="1" applyBorder="1" applyAlignment="1">
      <alignment vertical="top"/>
      <protection locked="0"/>
    </xf>
    <xf numFmtId="0" fontId="37" fillId="0" borderId="33" xfId="0" applyFont="1" applyBorder="1" applyAlignment="1">
      <alignment vertical="top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7" fillId="0" borderId="1" xfId="0" applyFont="1" applyBorder="1" applyAlignment="1">
      <alignment horizontal="left" vertical="top"/>
      <protection locked="0"/>
    </xf>
    <xf numFmtId="0" fontId="37" fillId="0" borderId="35" xfId="0" applyFont="1" applyBorder="1" applyAlignment="1">
      <alignment vertical="top"/>
      <protection locked="0"/>
    </xf>
    <xf numFmtId="0" fontId="37" fillId="0" borderId="34" xfId="0" applyFont="1" applyBorder="1" applyAlignment="1">
      <alignment vertical="top"/>
      <protection locked="0"/>
    </xf>
    <xf numFmtId="0" fontId="37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29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31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31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29</v>
      </c>
      <c r="AL14" s="28"/>
      <c r="AM14" s="28"/>
      <c r="AN14" s="41" t="s">
        <v>31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33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29</v>
      </c>
      <c r="AL17" s="28"/>
      <c r="AM17" s="28"/>
      <c r="AN17" s="34" t="s">
        <v>35</v>
      </c>
      <c r="AO17" s="28"/>
      <c r="AP17" s="28"/>
      <c r="AQ17" s="30"/>
      <c r="BE17" s="38"/>
      <c r="BS17" s="23" t="s">
        <v>36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38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39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40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41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42</v>
      </c>
      <c r="E26" s="53"/>
      <c r="F26" s="54" t="s">
        <v>43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44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45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46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47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48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49</v>
      </c>
      <c r="U32" s="60"/>
      <c r="V32" s="60"/>
      <c r="W32" s="60"/>
      <c r="X32" s="62" t="s">
        <v>50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51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P1910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Rekonstrukce bočního vstupu do budovy A ÚMOb Ova-Jih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 xml:space="preserve"> 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9. 8. 2019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 xml:space="preserve"> 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32</v>
      </c>
      <c r="AJ46" s="73"/>
      <c r="AK46" s="73"/>
      <c r="AL46" s="73"/>
      <c r="AM46" s="76" t="str">
        <f>IF(E17="","",E17)</f>
        <v>Ing. Vladimír Slonka</v>
      </c>
      <c r="AN46" s="76"/>
      <c r="AO46" s="76"/>
      <c r="AP46" s="76"/>
      <c r="AQ46" s="73"/>
      <c r="AR46" s="71"/>
      <c r="AS46" s="85" t="s">
        <v>52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30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53</v>
      </c>
      <c r="D49" s="96"/>
      <c r="E49" s="96"/>
      <c r="F49" s="96"/>
      <c r="G49" s="96"/>
      <c r="H49" s="97"/>
      <c r="I49" s="98" t="s">
        <v>54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55</v>
      </c>
      <c r="AH49" s="96"/>
      <c r="AI49" s="96"/>
      <c r="AJ49" s="96"/>
      <c r="AK49" s="96"/>
      <c r="AL49" s="96"/>
      <c r="AM49" s="96"/>
      <c r="AN49" s="98" t="s">
        <v>56</v>
      </c>
      <c r="AO49" s="96"/>
      <c r="AP49" s="96"/>
      <c r="AQ49" s="100" t="s">
        <v>57</v>
      </c>
      <c r="AR49" s="71"/>
      <c r="AS49" s="101" t="s">
        <v>58</v>
      </c>
      <c r="AT49" s="102" t="s">
        <v>59</v>
      </c>
      <c r="AU49" s="102" t="s">
        <v>60</v>
      </c>
      <c r="AV49" s="102" t="s">
        <v>61</v>
      </c>
      <c r="AW49" s="102" t="s">
        <v>62</v>
      </c>
      <c r="AX49" s="102" t="s">
        <v>63</v>
      </c>
      <c r="AY49" s="102" t="s">
        <v>64</v>
      </c>
      <c r="AZ49" s="102" t="s">
        <v>65</v>
      </c>
      <c r="BA49" s="102" t="s">
        <v>66</v>
      </c>
      <c r="BB49" s="102" t="s">
        <v>67</v>
      </c>
      <c r="BC49" s="102" t="s">
        <v>68</v>
      </c>
      <c r="BD49" s="103" t="s">
        <v>69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70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ROUND(AG52,2)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ROUND(AS52,2)</f>
        <v>0</v>
      </c>
      <c r="AT51" s="113">
        <f>ROUND(SUM(AV51:AW51),2)</f>
        <v>0</v>
      </c>
      <c r="AU51" s="114">
        <f>ROUND(AU52,5)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ROUND(AZ52,2)</f>
        <v>0</v>
      </c>
      <c r="BA51" s="113">
        <f>ROUND(BA52,2)</f>
        <v>0</v>
      </c>
      <c r="BB51" s="113">
        <f>ROUND(BB52,2)</f>
        <v>0</v>
      </c>
      <c r="BC51" s="113">
        <f>ROUND(BC52,2)</f>
        <v>0</v>
      </c>
      <c r="BD51" s="115">
        <f>ROUND(BD52,2)</f>
        <v>0</v>
      </c>
      <c r="BS51" s="116" t="s">
        <v>71</v>
      </c>
      <c r="BT51" s="116" t="s">
        <v>72</v>
      </c>
      <c r="BU51" s="117" t="s">
        <v>73</v>
      </c>
      <c r="BV51" s="116" t="s">
        <v>74</v>
      </c>
      <c r="BW51" s="116" t="s">
        <v>7</v>
      </c>
      <c r="BX51" s="116" t="s">
        <v>75</v>
      </c>
      <c r="CL51" s="116" t="s">
        <v>21</v>
      </c>
    </row>
    <row r="52" s="5" customFormat="1" ht="16.5" customHeight="1">
      <c r="A52" s="118" t="s">
        <v>76</v>
      </c>
      <c r="B52" s="119"/>
      <c r="C52" s="120"/>
      <c r="D52" s="121" t="s">
        <v>77</v>
      </c>
      <c r="E52" s="121"/>
      <c r="F52" s="121"/>
      <c r="G52" s="121"/>
      <c r="H52" s="121"/>
      <c r="I52" s="122"/>
      <c r="J52" s="121" t="s">
        <v>78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'1 - stavební část'!J27</f>
        <v>0</v>
      </c>
      <c r="AH52" s="122"/>
      <c r="AI52" s="122"/>
      <c r="AJ52" s="122"/>
      <c r="AK52" s="122"/>
      <c r="AL52" s="122"/>
      <c r="AM52" s="122"/>
      <c r="AN52" s="123">
        <f>SUM(AG52,AT52)</f>
        <v>0</v>
      </c>
      <c r="AO52" s="122"/>
      <c r="AP52" s="122"/>
      <c r="AQ52" s="124" t="s">
        <v>79</v>
      </c>
      <c r="AR52" s="125"/>
      <c r="AS52" s="126">
        <v>0</v>
      </c>
      <c r="AT52" s="127">
        <f>ROUND(SUM(AV52:AW52),2)</f>
        <v>0</v>
      </c>
      <c r="AU52" s="128">
        <f>'1 - stavební část'!P96</f>
        <v>0</v>
      </c>
      <c r="AV52" s="127">
        <f>'1 - stavební část'!J30</f>
        <v>0</v>
      </c>
      <c r="AW52" s="127">
        <f>'1 - stavební část'!J31</f>
        <v>0</v>
      </c>
      <c r="AX52" s="127">
        <f>'1 - stavební část'!J32</f>
        <v>0</v>
      </c>
      <c r="AY52" s="127">
        <f>'1 - stavební část'!J33</f>
        <v>0</v>
      </c>
      <c r="AZ52" s="127">
        <f>'1 - stavební část'!F30</f>
        <v>0</v>
      </c>
      <c r="BA52" s="127">
        <f>'1 - stavební část'!F31</f>
        <v>0</v>
      </c>
      <c r="BB52" s="127">
        <f>'1 - stavební část'!F32</f>
        <v>0</v>
      </c>
      <c r="BC52" s="127">
        <f>'1 - stavební část'!F33</f>
        <v>0</v>
      </c>
      <c r="BD52" s="129">
        <f>'1 - stavební část'!F34</f>
        <v>0</v>
      </c>
      <c r="BT52" s="130" t="s">
        <v>77</v>
      </c>
      <c r="BV52" s="130" t="s">
        <v>74</v>
      </c>
      <c r="BW52" s="130" t="s">
        <v>80</v>
      </c>
      <c r="BX52" s="130" t="s">
        <v>7</v>
      </c>
      <c r="CL52" s="130" t="s">
        <v>21</v>
      </c>
      <c r="CM52" s="130" t="s">
        <v>81</v>
      </c>
    </row>
    <row r="53" s="1" customFormat="1" ht="30" customHeight="1">
      <c r="B53" s="45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3"/>
      <c r="AH53" s="73"/>
      <c r="AI53" s="73"/>
      <c r="AJ53" s="73"/>
      <c r="AK53" s="73"/>
      <c r="AL53" s="73"/>
      <c r="AM53" s="73"/>
      <c r="AN53" s="73"/>
      <c r="AO53" s="73"/>
      <c r="AP53" s="73"/>
      <c r="AQ53" s="73"/>
      <c r="AR53" s="71"/>
    </row>
    <row r="54" s="1" customFormat="1" ht="6.96" customHeight="1">
      <c r="B54" s="66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71"/>
    </row>
  </sheetData>
  <sheetProtection sheet="1" formatColumns="0" formatRows="0" objects="1" scenarios="1" spinCount="100000" saltValue="WlzihjmTsQ6tXGziNK+6QLUyhHu0hcD2+X2TeDxq51P5aasKKx017R0vFUNtLhloePiFtKPWBc71rz4dsj0EHw==" hashValue="ynk1hBFaq69p7QHNrDAgKKTtdky192wbnrmnL+rALpBllvHUbgxSaHetErgeZU7o2gKnEhsNmkMnPK8SZhmvvQ==" algorithmName="SHA-512" password="CC35"/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2:AP52"/>
    <mergeCell ref="W29:AE29"/>
    <mergeCell ref="AK29:AO29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2:AM52"/>
    <mergeCell ref="D52:H52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</mergeCells>
  <hyperlinks>
    <hyperlink ref="K1:S1" location="C2" display="1) Rekapitulace stavby"/>
    <hyperlink ref="W1:AI1" location="C51" display="2) Rekapitulace objektů stavby a soupisů prací"/>
    <hyperlink ref="A52" location="'1 - stavební část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1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32"/>
      <c r="C1" s="132"/>
      <c r="D1" s="133" t="s">
        <v>1</v>
      </c>
      <c r="E1" s="132"/>
      <c r="F1" s="134" t="s">
        <v>82</v>
      </c>
      <c r="G1" s="134" t="s">
        <v>83</v>
      </c>
      <c r="H1" s="134"/>
      <c r="I1" s="135"/>
      <c r="J1" s="134" t="s">
        <v>84</v>
      </c>
      <c r="K1" s="133" t="s">
        <v>85</v>
      </c>
      <c r="L1" s="134" t="s">
        <v>86</v>
      </c>
      <c r="M1" s="134"/>
      <c r="N1" s="134"/>
      <c r="O1" s="134"/>
      <c r="P1" s="134"/>
      <c r="Q1" s="134"/>
      <c r="R1" s="134"/>
      <c r="S1" s="134"/>
      <c r="T1" s="134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80</v>
      </c>
    </row>
    <row r="3" ht="6.96" customHeight="1">
      <c r="B3" s="24"/>
      <c r="C3" s="25"/>
      <c r="D3" s="25"/>
      <c r="E3" s="25"/>
      <c r="F3" s="25"/>
      <c r="G3" s="25"/>
      <c r="H3" s="25"/>
      <c r="I3" s="136"/>
      <c r="J3" s="25"/>
      <c r="K3" s="26"/>
      <c r="AT3" s="23" t="s">
        <v>81</v>
      </c>
    </row>
    <row r="4" ht="36.96" customHeight="1">
      <c r="B4" s="27"/>
      <c r="C4" s="28"/>
      <c r="D4" s="29" t="s">
        <v>87</v>
      </c>
      <c r="E4" s="28"/>
      <c r="F4" s="28"/>
      <c r="G4" s="28"/>
      <c r="H4" s="28"/>
      <c r="I4" s="137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37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37"/>
      <c r="J6" s="28"/>
      <c r="K6" s="30"/>
    </row>
    <row r="7" ht="16.5" customHeight="1">
      <c r="B7" s="27"/>
      <c r="C7" s="28"/>
      <c r="D7" s="28"/>
      <c r="E7" s="138" t="str">
        <f>'Rekapitulace stavby'!K6</f>
        <v>Rekonstrukce bočního vstupu do budovy A ÚMOb Ova-Jih</v>
      </c>
      <c r="F7" s="39"/>
      <c r="G7" s="39"/>
      <c r="H7" s="39"/>
      <c r="I7" s="137"/>
      <c r="J7" s="28"/>
      <c r="K7" s="30"/>
    </row>
    <row r="8" s="1" customFormat="1">
      <c r="B8" s="45"/>
      <c r="C8" s="46"/>
      <c r="D8" s="39" t="s">
        <v>88</v>
      </c>
      <c r="E8" s="46"/>
      <c r="F8" s="46"/>
      <c r="G8" s="46"/>
      <c r="H8" s="46"/>
      <c r="I8" s="139"/>
      <c r="J8" s="46"/>
      <c r="K8" s="50"/>
    </row>
    <row r="9" s="1" customFormat="1" ht="36.96" customHeight="1">
      <c r="B9" s="45"/>
      <c r="C9" s="46"/>
      <c r="D9" s="46"/>
      <c r="E9" s="140" t="s">
        <v>89</v>
      </c>
      <c r="F9" s="46"/>
      <c r="G9" s="46"/>
      <c r="H9" s="46"/>
      <c r="I9" s="139"/>
      <c r="J9" s="46"/>
      <c r="K9" s="50"/>
    </row>
    <row r="10" s="1" customFormat="1">
      <c r="B10" s="45"/>
      <c r="C10" s="46"/>
      <c r="D10" s="46"/>
      <c r="E10" s="46"/>
      <c r="F10" s="46"/>
      <c r="G10" s="46"/>
      <c r="H10" s="46"/>
      <c r="I10" s="139"/>
      <c r="J10" s="46"/>
      <c r="K10" s="50"/>
    </row>
    <row r="11" s="1" customFormat="1" ht="14.4" customHeight="1">
      <c r="B11" s="45"/>
      <c r="C11" s="46"/>
      <c r="D11" s="39" t="s">
        <v>20</v>
      </c>
      <c r="E11" s="46"/>
      <c r="F11" s="34" t="s">
        <v>21</v>
      </c>
      <c r="G11" s="46"/>
      <c r="H11" s="46"/>
      <c r="I11" s="141" t="s">
        <v>22</v>
      </c>
      <c r="J11" s="34" t="s">
        <v>21</v>
      </c>
      <c r="K11" s="50"/>
    </row>
    <row r="12" s="1" customFormat="1" ht="14.4" customHeight="1">
      <c r="B12" s="45"/>
      <c r="C12" s="46"/>
      <c r="D12" s="39" t="s">
        <v>23</v>
      </c>
      <c r="E12" s="46"/>
      <c r="F12" s="34" t="s">
        <v>24</v>
      </c>
      <c r="G12" s="46"/>
      <c r="H12" s="46"/>
      <c r="I12" s="141" t="s">
        <v>25</v>
      </c>
      <c r="J12" s="142" t="str">
        <f>'Rekapitulace stavby'!AN8</f>
        <v>9. 8. 2019</v>
      </c>
      <c r="K12" s="50"/>
    </row>
    <row r="13" s="1" customFormat="1" ht="10.8" customHeight="1">
      <c r="B13" s="45"/>
      <c r="C13" s="46"/>
      <c r="D13" s="46"/>
      <c r="E13" s="46"/>
      <c r="F13" s="46"/>
      <c r="G13" s="46"/>
      <c r="H13" s="46"/>
      <c r="I13" s="139"/>
      <c r="J13" s="46"/>
      <c r="K13" s="50"/>
    </row>
    <row r="14" s="1" customFormat="1" ht="14.4" customHeight="1">
      <c r="B14" s="45"/>
      <c r="C14" s="46"/>
      <c r="D14" s="39" t="s">
        <v>27</v>
      </c>
      <c r="E14" s="46"/>
      <c r="F14" s="46"/>
      <c r="G14" s="46"/>
      <c r="H14" s="46"/>
      <c r="I14" s="141" t="s">
        <v>28</v>
      </c>
      <c r="J14" s="34" t="str">
        <f>IF('Rekapitulace stavby'!AN10="","",'Rekapitulace stavby'!AN10)</f>
        <v/>
      </c>
      <c r="K14" s="50"/>
    </row>
    <row r="15" s="1" customFormat="1" ht="18" customHeight="1">
      <c r="B15" s="45"/>
      <c r="C15" s="46"/>
      <c r="D15" s="46"/>
      <c r="E15" s="34" t="str">
        <f>IF('Rekapitulace stavby'!E11="","",'Rekapitulace stavby'!E11)</f>
        <v xml:space="preserve"> </v>
      </c>
      <c r="F15" s="46"/>
      <c r="G15" s="46"/>
      <c r="H15" s="46"/>
      <c r="I15" s="141" t="s">
        <v>29</v>
      </c>
      <c r="J15" s="34" t="str">
        <f>IF('Rekapitulace stavby'!AN11="","",'Rekapitulace stavby'!AN11)</f>
        <v/>
      </c>
      <c r="K15" s="50"/>
    </row>
    <row r="16" s="1" customFormat="1" ht="6.96" customHeight="1">
      <c r="B16" s="45"/>
      <c r="C16" s="46"/>
      <c r="D16" s="46"/>
      <c r="E16" s="46"/>
      <c r="F16" s="46"/>
      <c r="G16" s="46"/>
      <c r="H16" s="46"/>
      <c r="I16" s="139"/>
      <c r="J16" s="46"/>
      <c r="K16" s="50"/>
    </row>
    <row r="17" s="1" customFormat="1" ht="14.4" customHeight="1">
      <c r="B17" s="45"/>
      <c r="C17" s="46"/>
      <c r="D17" s="39" t="s">
        <v>30</v>
      </c>
      <c r="E17" s="46"/>
      <c r="F17" s="46"/>
      <c r="G17" s="46"/>
      <c r="H17" s="46"/>
      <c r="I17" s="141" t="s">
        <v>28</v>
      </c>
      <c r="J17" s="34" t="str">
        <f>IF('Rekapitulace stavby'!AN13="Vyplň údaj","",IF('Rekapitulace stavby'!AN13="","",'Rekapitulace stavby'!AN13))</f>
        <v/>
      </c>
      <c r="K17" s="50"/>
    </row>
    <row r="18" s="1" customFormat="1" ht="18" customHeight="1">
      <c r="B18" s="45"/>
      <c r="C18" s="46"/>
      <c r="D18" s="46"/>
      <c r="E18" s="34" t="str">
        <f>IF('Rekapitulace stavby'!E14="Vyplň údaj","",IF('Rekapitulace stavby'!E14="","",'Rekapitulace stavby'!E14))</f>
        <v/>
      </c>
      <c r="F18" s="46"/>
      <c r="G18" s="46"/>
      <c r="H18" s="46"/>
      <c r="I18" s="141" t="s">
        <v>29</v>
      </c>
      <c r="J18" s="34" t="str">
        <f>IF('Rekapitulace stavby'!AN14="Vyplň údaj","",IF('Rekapitulace stavby'!AN14="","",'Rekapitulace stavby'!AN14))</f>
        <v/>
      </c>
      <c r="K18" s="50"/>
    </row>
    <row r="19" s="1" customFormat="1" ht="6.96" customHeight="1">
      <c r="B19" s="45"/>
      <c r="C19" s="46"/>
      <c r="D19" s="46"/>
      <c r="E19" s="46"/>
      <c r="F19" s="46"/>
      <c r="G19" s="46"/>
      <c r="H19" s="46"/>
      <c r="I19" s="139"/>
      <c r="J19" s="46"/>
      <c r="K19" s="50"/>
    </row>
    <row r="20" s="1" customFormat="1" ht="14.4" customHeight="1">
      <c r="B20" s="45"/>
      <c r="C20" s="46"/>
      <c r="D20" s="39" t="s">
        <v>32</v>
      </c>
      <c r="E20" s="46"/>
      <c r="F20" s="46"/>
      <c r="G20" s="46"/>
      <c r="H20" s="46"/>
      <c r="I20" s="141" t="s">
        <v>28</v>
      </c>
      <c r="J20" s="34" t="s">
        <v>33</v>
      </c>
      <c r="K20" s="50"/>
    </row>
    <row r="21" s="1" customFormat="1" ht="18" customHeight="1">
      <c r="B21" s="45"/>
      <c r="C21" s="46"/>
      <c r="D21" s="46"/>
      <c r="E21" s="34" t="s">
        <v>34</v>
      </c>
      <c r="F21" s="46"/>
      <c r="G21" s="46"/>
      <c r="H21" s="46"/>
      <c r="I21" s="141" t="s">
        <v>29</v>
      </c>
      <c r="J21" s="34" t="s">
        <v>35</v>
      </c>
      <c r="K21" s="50"/>
    </row>
    <row r="22" s="1" customFormat="1" ht="6.96" customHeight="1">
      <c r="B22" s="45"/>
      <c r="C22" s="46"/>
      <c r="D22" s="46"/>
      <c r="E22" s="46"/>
      <c r="F22" s="46"/>
      <c r="G22" s="46"/>
      <c r="H22" s="46"/>
      <c r="I22" s="139"/>
      <c r="J22" s="46"/>
      <c r="K22" s="50"/>
    </row>
    <row r="23" s="1" customFormat="1" ht="14.4" customHeight="1">
      <c r="B23" s="45"/>
      <c r="C23" s="46"/>
      <c r="D23" s="39" t="s">
        <v>37</v>
      </c>
      <c r="E23" s="46"/>
      <c r="F23" s="46"/>
      <c r="G23" s="46"/>
      <c r="H23" s="46"/>
      <c r="I23" s="139"/>
      <c r="J23" s="46"/>
      <c r="K23" s="50"/>
    </row>
    <row r="24" s="6" customFormat="1" ht="16.5" customHeight="1">
      <c r="B24" s="143"/>
      <c r="C24" s="144"/>
      <c r="D24" s="144"/>
      <c r="E24" s="43" t="s">
        <v>21</v>
      </c>
      <c r="F24" s="43"/>
      <c r="G24" s="43"/>
      <c r="H24" s="43"/>
      <c r="I24" s="145"/>
      <c r="J24" s="144"/>
      <c r="K24" s="146"/>
    </row>
    <row r="25" s="1" customFormat="1" ht="6.96" customHeight="1">
      <c r="B25" s="45"/>
      <c r="C25" s="46"/>
      <c r="D25" s="46"/>
      <c r="E25" s="46"/>
      <c r="F25" s="46"/>
      <c r="G25" s="46"/>
      <c r="H25" s="46"/>
      <c r="I25" s="139"/>
      <c r="J25" s="46"/>
      <c r="K25" s="50"/>
    </row>
    <row r="26" s="1" customFormat="1" ht="6.96" customHeight="1">
      <c r="B26" s="45"/>
      <c r="C26" s="46"/>
      <c r="D26" s="105"/>
      <c r="E26" s="105"/>
      <c r="F26" s="105"/>
      <c r="G26" s="105"/>
      <c r="H26" s="105"/>
      <c r="I26" s="147"/>
      <c r="J26" s="105"/>
      <c r="K26" s="148"/>
    </row>
    <row r="27" s="1" customFormat="1" ht="25.44" customHeight="1">
      <c r="B27" s="45"/>
      <c r="C27" s="46"/>
      <c r="D27" s="149" t="s">
        <v>38</v>
      </c>
      <c r="E27" s="46"/>
      <c r="F27" s="46"/>
      <c r="G27" s="46"/>
      <c r="H27" s="46"/>
      <c r="I27" s="139"/>
      <c r="J27" s="150">
        <f>ROUND(J96,2)</f>
        <v>0</v>
      </c>
      <c r="K27" s="50"/>
    </row>
    <row r="28" s="1" customFormat="1" ht="6.96" customHeight="1">
      <c r="B28" s="45"/>
      <c r="C28" s="46"/>
      <c r="D28" s="105"/>
      <c r="E28" s="105"/>
      <c r="F28" s="105"/>
      <c r="G28" s="105"/>
      <c r="H28" s="105"/>
      <c r="I28" s="147"/>
      <c r="J28" s="105"/>
      <c r="K28" s="148"/>
    </row>
    <row r="29" s="1" customFormat="1" ht="14.4" customHeight="1">
      <c r="B29" s="45"/>
      <c r="C29" s="46"/>
      <c r="D29" s="46"/>
      <c r="E29" s="46"/>
      <c r="F29" s="51" t="s">
        <v>40</v>
      </c>
      <c r="G29" s="46"/>
      <c r="H29" s="46"/>
      <c r="I29" s="151" t="s">
        <v>39</v>
      </c>
      <c r="J29" s="51" t="s">
        <v>41</v>
      </c>
      <c r="K29" s="50"/>
    </row>
    <row r="30" s="1" customFormat="1" ht="14.4" customHeight="1">
      <c r="B30" s="45"/>
      <c r="C30" s="46"/>
      <c r="D30" s="54" t="s">
        <v>42</v>
      </c>
      <c r="E30" s="54" t="s">
        <v>43</v>
      </c>
      <c r="F30" s="152">
        <f>ROUND(SUM(BE96:BE336), 2)</f>
        <v>0</v>
      </c>
      <c r="G30" s="46"/>
      <c r="H30" s="46"/>
      <c r="I30" s="153">
        <v>0.20999999999999999</v>
      </c>
      <c r="J30" s="152">
        <f>ROUND(ROUND((SUM(BE96:BE336)), 2)*I30, 2)</f>
        <v>0</v>
      </c>
      <c r="K30" s="50"/>
    </row>
    <row r="31" s="1" customFormat="1" ht="14.4" customHeight="1">
      <c r="B31" s="45"/>
      <c r="C31" s="46"/>
      <c r="D31" s="46"/>
      <c r="E31" s="54" t="s">
        <v>44</v>
      </c>
      <c r="F31" s="152">
        <f>ROUND(SUM(BF96:BF336), 2)</f>
        <v>0</v>
      </c>
      <c r="G31" s="46"/>
      <c r="H31" s="46"/>
      <c r="I31" s="153">
        <v>0.14999999999999999</v>
      </c>
      <c r="J31" s="152">
        <f>ROUND(ROUND((SUM(BF96:BF336)), 2)*I31, 2)</f>
        <v>0</v>
      </c>
      <c r="K31" s="50"/>
    </row>
    <row r="32" hidden="1" s="1" customFormat="1" ht="14.4" customHeight="1">
      <c r="B32" s="45"/>
      <c r="C32" s="46"/>
      <c r="D32" s="46"/>
      <c r="E32" s="54" t="s">
        <v>45</v>
      </c>
      <c r="F32" s="152">
        <f>ROUND(SUM(BG96:BG336), 2)</f>
        <v>0</v>
      </c>
      <c r="G32" s="46"/>
      <c r="H32" s="46"/>
      <c r="I32" s="153">
        <v>0.20999999999999999</v>
      </c>
      <c r="J32" s="152">
        <v>0</v>
      </c>
      <c r="K32" s="50"/>
    </row>
    <row r="33" hidden="1" s="1" customFormat="1" ht="14.4" customHeight="1">
      <c r="B33" s="45"/>
      <c r="C33" s="46"/>
      <c r="D33" s="46"/>
      <c r="E33" s="54" t="s">
        <v>46</v>
      </c>
      <c r="F33" s="152">
        <f>ROUND(SUM(BH96:BH336), 2)</f>
        <v>0</v>
      </c>
      <c r="G33" s="46"/>
      <c r="H33" s="46"/>
      <c r="I33" s="153">
        <v>0.14999999999999999</v>
      </c>
      <c r="J33" s="152">
        <v>0</v>
      </c>
      <c r="K33" s="50"/>
    </row>
    <row r="34" hidden="1" s="1" customFormat="1" ht="14.4" customHeight="1">
      <c r="B34" s="45"/>
      <c r="C34" s="46"/>
      <c r="D34" s="46"/>
      <c r="E34" s="54" t="s">
        <v>47</v>
      </c>
      <c r="F34" s="152">
        <f>ROUND(SUM(BI96:BI336), 2)</f>
        <v>0</v>
      </c>
      <c r="G34" s="46"/>
      <c r="H34" s="46"/>
      <c r="I34" s="153">
        <v>0</v>
      </c>
      <c r="J34" s="152">
        <v>0</v>
      </c>
      <c r="K34" s="50"/>
    </row>
    <row r="35" s="1" customFormat="1" ht="6.96" customHeight="1">
      <c r="B35" s="45"/>
      <c r="C35" s="46"/>
      <c r="D35" s="46"/>
      <c r="E35" s="46"/>
      <c r="F35" s="46"/>
      <c r="G35" s="46"/>
      <c r="H35" s="46"/>
      <c r="I35" s="139"/>
      <c r="J35" s="46"/>
      <c r="K35" s="50"/>
    </row>
    <row r="36" s="1" customFormat="1" ht="25.44" customHeight="1">
      <c r="B36" s="45"/>
      <c r="C36" s="154"/>
      <c r="D36" s="155" t="s">
        <v>48</v>
      </c>
      <c r="E36" s="97"/>
      <c r="F36" s="97"/>
      <c r="G36" s="156" t="s">
        <v>49</v>
      </c>
      <c r="H36" s="157" t="s">
        <v>50</v>
      </c>
      <c r="I36" s="158"/>
      <c r="J36" s="159">
        <f>SUM(J27:J34)</f>
        <v>0</v>
      </c>
      <c r="K36" s="160"/>
    </row>
    <row r="37" s="1" customFormat="1" ht="14.4" customHeight="1">
      <c r="B37" s="66"/>
      <c r="C37" s="67"/>
      <c r="D37" s="67"/>
      <c r="E37" s="67"/>
      <c r="F37" s="67"/>
      <c r="G37" s="67"/>
      <c r="H37" s="67"/>
      <c r="I37" s="161"/>
      <c r="J37" s="67"/>
      <c r="K37" s="68"/>
    </row>
    <row r="41" s="1" customFormat="1" ht="6.96" customHeight="1">
      <c r="B41" s="162"/>
      <c r="C41" s="163"/>
      <c r="D41" s="163"/>
      <c r="E41" s="163"/>
      <c r="F41" s="163"/>
      <c r="G41" s="163"/>
      <c r="H41" s="163"/>
      <c r="I41" s="164"/>
      <c r="J41" s="163"/>
      <c r="K41" s="165"/>
    </row>
    <row r="42" s="1" customFormat="1" ht="36.96" customHeight="1">
      <c r="B42" s="45"/>
      <c r="C42" s="29" t="s">
        <v>90</v>
      </c>
      <c r="D42" s="46"/>
      <c r="E42" s="46"/>
      <c r="F42" s="46"/>
      <c r="G42" s="46"/>
      <c r="H42" s="46"/>
      <c r="I42" s="139"/>
      <c r="J42" s="46"/>
      <c r="K42" s="50"/>
    </row>
    <row r="43" s="1" customFormat="1" ht="6.96" customHeight="1">
      <c r="B43" s="45"/>
      <c r="C43" s="46"/>
      <c r="D43" s="46"/>
      <c r="E43" s="46"/>
      <c r="F43" s="46"/>
      <c r="G43" s="46"/>
      <c r="H43" s="46"/>
      <c r="I43" s="139"/>
      <c r="J43" s="46"/>
      <c r="K43" s="50"/>
    </row>
    <row r="44" s="1" customFormat="1" ht="14.4" customHeight="1">
      <c r="B44" s="45"/>
      <c r="C44" s="39" t="s">
        <v>18</v>
      </c>
      <c r="D44" s="46"/>
      <c r="E44" s="46"/>
      <c r="F44" s="46"/>
      <c r="G44" s="46"/>
      <c r="H44" s="46"/>
      <c r="I44" s="139"/>
      <c r="J44" s="46"/>
      <c r="K44" s="50"/>
    </row>
    <row r="45" s="1" customFormat="1" ht="16.5" customHeight="1">
      <c r="B45" s="45"/>
      <c r="C45" s="46"/>
      <c r="D45" s="46"/>
      <c r="E45" s="138" t="str">
        <f>E7</f>
        <v>Rekonstrukce bočního vstupu do budovy A ÚMOb Ova-Jih</v>
      </c>
      <c r="F45" s="39"/>
      <c r="G45" s="39"/>
      <c r="H45" s="39"/>
      <c r="I45" s="139"/>
      <c r="J45" s="46"/>
      <c r="K45" s="50"/>
    </row>
    <row r="46" s="1" customFormat="1" ht="14.4" customHeight="1">
      <c r="B46" s="45"/>
      <c r="C46" s="39" t="s">
        <v>88</v>
      </c>
      <c r="D46" s="46"/>
      <c r="E46" s="46"/>
      <c r="F46" s="46"/>
      <c r="G46" s="46"/>
      <c r="H46" s="46"/>
      <c r="I46" s="139"/>
      <c r="J46" s="46"/>
      <c r="K46" s="50"/>
    </row>
    <row r="47" s="1" customFormat="1" ht="17.25" customHeight="1">
      <c r="B47" s="45"/>
      <c r="C47" s="46"/>
      <c r="D47" s="46"/>
      <c r="E47" s="140" t="str">
        <f>E9</f>
        <v>1 - stavební část</v>
      </c>
      <c r="F47" s="46"/>
      <c r="G47" s="46"/>
      <c r="H47" s="46"/>
      <c r="I47" s="139"/>
      <c r="J47" s="46"/>
      <c r="K47" s="50"/>
    </row>
    <row r="48" s="1" customFormat="1" ht="6.96" customHeight="1">
      <c r="B48" s="45"/>
      <c r="C48" s="46"/>
      <c r="D48" s="46"/>
      <c r="E48" s="46"/>
      <c r="F48" s="46"/>
      <c r="G48" s="46"/>
      <c r="H48" s="46"/>
      <c r="I48" s="139"/>
      <c r="J48" s="46"/>
      <c r="K48" s="50"/>
    </row>
    <row r="49" s="1" customFormat="1" ht="18" customHeight="1">
      <c r="B49" s="45"/>
      <c r="C49" s="39" t="s">
        <v>23</v>
      </c>
      <c r="D49" s="46"/>
      <c r="E49" s="46"/>
      <c r="F49" s="34" t="str">
        <f>F12</f>
        <v xml:space="preserve"> </v>
      </c>
      <c r="G49" s="46"/>
      <c r="H49" s="46"/>
      <c r="I49" s="141" t="s">
        <v>25</v>
      </c>
      <c r="J49" s="142" t="str">
        <f>IF(J12="","",J12)</f>
        <v>9. 8. 2019</v>
      </c>
      <c r="K49" s="50"/>
    </row>
    <row r="50" s="1" customFormat="1" ht="6.96" customHeight="1">
      <c r="B50" s="45"/>
      <c r="C50" s="46"/>
      <c r="D50" s="46"/>
      <c r="E50" s="46"/>
      <c r="F50" s="46"/>
      <c r="G50" s="46"/>
      <c r="H50" s="46"/>
      <c r="I50" s="139"/>
      <c r="J50" s="46"/>
      <c r="K50" s="50"/>
    </row>
    <row r="51" s="1" customFormat="1">
      <c r="B51" s="45"/>
      <c r="C51" s="39" t="s">
        <v>27</v>
      </c>
      <c r="D51" s="46"/>
      <c r="E51" s="46"/>
      <c r="F51" s="34" t="str">
        <f>E15</f>
        <v xml:space="preserve"> </v>
      </c>
      <c r="G51" s="46"/>
      <c r="H51" s="46"/>
      <c r="I51" s="141" t="s">
        <v>32</v>
      </c>
      <c r="J51" s="43" t="str">
        <f>E21</f>
        <v>Ing. Vladimír Slonka</v>
      </c>
      <c r="K51" s="50"/>
    </row>
    <row r="52" s="1" customFormat="1" ht="14.4" customHeight="1">
      <c r="B52" s="45"/>
      <c r="C52" s="39" t="s">
        <v>30</v>
      </c>
      <c r="D52" s="46"/>
      <c r="E52" s="46"/>
      <c r="F52" s="34" t="str">
        <f>IF(E18="","",E18)</f>
        <v/>
      </c>
      <c r="G52" s="46"/>
      <c r="H52" s="46"/>
      <c r="I52" s="139"/>
      <c r="J52" s="166"/>
      <c r="K52" s="50"/>
    </row>
    <row r="53" s="1" customFormat="1" ht="10.32" customHeight="1">
      <c r="B53" s="45"/>
      <c r="C53" s="46"/>
      <c r="D53" s="46"/>
      <c r="E53" s="46"/>
      <c r="F53" s="46"/>
      <c r="G53" s="46"/>
      <c r="H53" s="46"/>
      <c r="I53" s="139"/>
      <c r="J53" s="46"/>
      <c r="K53" s="50"/>
    </row>
    <row r="54" s="1" customFormat="1" ht="29.28" customHeight="1">
      <c r="B54" s="45"/>
      <c r="C54" s="167" t="s">
        <v>91</v>
      </c>
      <c r="D54" s="154"/>
      <c r="E54" s="154"/>
      <c r="F54" s="154"/>
      <c r="G54" s="154"/>
      <c r="H54" s="154"/>
      <c r="I54" s="168"/>
      <c r="J54" s="169" t="s">
        <v>92</v>
      </c>
      <c r="K54" s="170"/>
    </row>
    <row r="55" s="1" customFormat="1" ht="10.32" customHeight="1">
      <c r="B55" s="45"/>
      <c r="C55" s="46"/>
      <c r="D55" s="46"/>
      <c r="E55" s="46"/>
      <c r="F55" s="46"/>
      <c r="G55" s="46"/>
      <c r="H55" s="46"/>
      <c r="I55" s="139"/>
      <c r="J55" s="46"/>
      <c r="K55" s="50"/>
    </row>
    <row r="56" s="1" customFormat="1" ht="29.28" customHeight="1">
      <c r="B56" s="45"/>
      <c r="C56" s="171" t="s">
        <v>93</v>
      </c>
      <c r="D56" s="46"/>
      <c r="E56" s="46"/>
      <c r="F56" s="46"/>
      <c r="G56" s="46"/>
      <c r="H56" s="46"/>
      <c r="I56" s="139"/>
      <c r="J56" s="150">
        <f>J96</f>
        <v>0</v>
      </c>
      <c r="K56" s="50"/>
      <c r="AU56" s="23" t="s">
        <v>94</v>
      </c>
    </row>
    <row r="57" s="7" customFormat="1" ht="24.96" customHeight="1">
      <c r="B57" s="172"/>
      <c r="C57" s="173"/>
      <c r="D57" s="174" t="s">
        <v>95</v>
      </c>
      <c r="E57" s="175"/>
      <c r="F57" s="175"/>
      <c r="G57" s="175"/>
      <c r="H57" s="175"/>
      <c r="I57" s="176"/>
      <c r="J57" s="177">
        <f>J97</f>
        <v>0</v>
      </c>
      <c r="K57" s="178"/>
    </row>
    <row r="58" s="8" customFormat="1" ht="19.92" customHeight="1">
      <c r="B58" s="179"/>
      <c r="C58" s="180"/>
      <c r="D58" s="181" t="s">
        <v>96</v>
      </c>
      <c r="E58" s="182"/>
      <c r="F58" s="182"/>
      <c r="G58" s="182"/>
      <c r="H58" s="182"/>
      <c r="I58" s="183"/>
      <c r="J58" s="184">
        <f>J98</f>
        <v>0</v>
      </c>
      <c r="K58" s="185"/>
    </row>
    <row r="59" s="8" customFormat="1" ht="19.92" customHeight="1">
      <c r="B59" s="179"/>
      <c r="C59" s="180"/>
      <c r="D59" s="181" t="s">
        <v>97</v>
      </c>
      <c r="E59" s="182"/>
      <c r="F59" s="182"/>
      <c r="G59" s="182"/>
      <c r="H59" s="182"/>
      <c r="I59" s="183"/>
      <c r="J59" s="184">
        <f>J103</f>
        <v>0</v>
      </c>
      <c r="K59" s="185"/>
    </row>
    <row r="60" s="8" customFormat="1" ht="19.92" customHeight="1">
      <c r="B60" s="179"/>
      <c r="C60" s="180"/>
      <c r="D60" s="181" t="s">
        <v>98</v>
      </c>
      <c r="E60" s="182"/>
      <c r="F60" s="182"/>
      <c r="G60" s="182"/>
      <c r="H60" s="182"/>
      <c r="I60" s="183"/>
      <c r="J60" s="184">
        <f>J113</f>
        <v>0</v>
      </c>
      <c r="K60" s="185"/>
    </row>
    <row r="61" s="8" customFormat="1" ht="19.92" customHeight="1">
      <c r="B61" s="179"/>
      <c r="C61" s="180"/>
      <c r="D61" s="181" t="s">
        <v>99</v>
      </c>
      <c r="E61" s="182"/>
      <c r="F61" s="182"/>
      <c r="G61" s="182"/>
      <c r="H61" s="182"/>
      <c r="I61" s="183"/>
      <c r="J61" s="184">
        <f>J158</f>
        <v>0</v>
      </c>
      <c r="K61" s="185"/>
    </row>
    <row r="62" s="8" customFormat="1" ht="19.92" customHeight="1">
      <c r="B62" s="179"/>
      <c r="C62" s="180"/>
      <c r="D62" s="181" t="s">
        <v>100</v>
      </c>
      <c r="E62" s="182"/>
      <c r="F62" s="182"/>
      <c r="G62" s="182"/>
      <c r="H62" s="182"/>
      <c r="I62" s="183"/>
      <c r="J62" s="184">
        <f>J209</f>
        <v>0</v>
      </c>
      <c r="K62" s="185"/>
    </row>
    <row r="63" s="8" customFormat="1" ht="19.92" customHeight="1">
      <c r="B63" s="179"/>
      <c r="C63" s="180"/>
      <c r="D63" s="181" t="s">
        <v>101</v>
      </c>
      <c r="E63" s="182"/>
      <c r="F63" s="182"/>
      <c r="G63" s="182"/>
      <c r="H63" s="182"/>
      <c r="I63" s="183"/>
      <c r="J63" s="184">
        <f>J214</f>
        <v>0</v>
      </c>
      <c r="K63" s="185"/>
    </row>
    <row r="64" s="7" customFormat="1" ht="24.96" customHeight="1">
      <c r="B64" s="172"/>
      <c r="C64" s="173"/>
      <c r="D64" s="174" t="s">
        <v>102</v>
      </c>
      <c r="E64" s="175"/>
      <c r="F64" s="175"/>
      <c r="G64" s="175"/>
      <c r="H64" s="175"/>
      <c r="I64" s="176"/>
      <c r="J64" s="177">
        <f>J216</f>
        <v>0</v>
      </c>
      <c r="K64" s="178"/>
    </row>
    <row r="65" s="8" customFormat="1" ht="19.92" customHeight="1">
      <c r="B65" s="179"/>
      <c r="C65" s="180"/>
      <c r="D65" s="181" t="s">
        <v>103</v>
      </c>
      <c r="E65" s="182"/>
      <c r="F65" s="182"/>
      <c r="G65" s="182"/>
      <c r="H65" s="182"/>
      <c r="I65" s="183"/>
      <c r="J65" s="184">
        <f>J217</f>
        <v>0</v>
      </c>
      <c r="K65" s="185"/>
    </row>
    <row r="66" s="8" customFormat="1" ht="19.92" customHeight="1">
      <c r="B66" s="179"/>
      <c r="C66" s="180"/>
      <c r="D66" s="181" t="s">
        <v>104</v>
      </c>
      <c r="E66" s="182"/>
      <c r="F66" s="182"/>
      <c r="G66" s="182"/>
      <c r="H66" s="182"/>
      <c r="I66" s="183"/>
      <c r="J66" s="184">
        <f>J220</f>
        <v>0</v>
      </c>
      <c r="K66" s="185"/>
    </row>
    <row r="67" s="8" customFormat="1" ht="19.92" customHeight="1">
      <c r="B67" s="179"/>
      <c r="C67" s="180"/>
      <c r="D67" s="181" t="s">
        <v>105</v>
      </c>
      <c r="E67" s="182"/>
      <c r="F67" s="182"/>
      <c r="G67" s="182"/>
      <c r="H67" s="182"/>
      <c r="I67" s="183"/>
      <c r="J67" s="184">
        <f>J225</f>
        <v>0</v>
      </c>
      <c r="K67" s="185"/>
    </row>
    <row r="68" s="8" customFormat="1" ht="19.92" customHeight="1">
      <c r="B68" s="179"/>
      <c r="C68" s="180"/>
      <c r="D68" s="181" t="s">
        <v>106</v>
      </c>
      <c r="E68" s="182"/>
      <c r="F68" s="182"/>
      <c r="G68" s="182"/>
      <c r="H68" s="182"/>
      <c r="I68" s="183"/>
      <c r="J68" s="184">
        <f>J236</f>
        <v>0</v>
      </c>
      <c r="K68" s="185"/>
    </row>
    <row r="69" s="8" customFormat="1" ht="19.92" customHeight="1">
      <c r="B69" s="179"/>
      <c r="C69" s="180"/>
      <c r="D69" s="181" t="s">
        <v>107</v>
      </c>
      <c r="E69" s="182"/>
      <c r="F69" s="182"/>
      <c r="G69" s="182"/>
      <c r="H69" s="182"/>
      <c r="I69" s="183"/>
      <c r="J69" s="184">
        <f>J254</f>
        <v>0</v>
      </c>
      <c r="K69" s="185"/>
    </row>
    <row r="70" s="8" customFormat="1" ht="19.92" customHeight="1">
      <c r="B70" s="179"/>
      <c r="C70" s="180"/>
      <c r="D70" s="181" t="s">
        <v>108</v>
      </c>
      <c r="E70" s="182"/>
      <c r="F70" s="182"/>
      <c r="G70" s="182"/>
      <c r="H70" s="182"/>
      <c r="I70" s="183"/>
      <c r="J70" s="184">
        <f>J262</f>
        <v>0</v>
      </c>
      <c r="K70" s="185"/>
    </row>
    <row r="71" s="8" customFormat="1" ht="19.92" customHeight="1">
      <c r="B71" s="179"/>
      <c r="C71" s="180"/>
      <c r="D71" s="181" t="s">
        <v>109</v>
      </c>
      <c r="E71" s="182"/>
      <c r="F71" s="182"/>
      <c r="G71" s="182"/>
      <c r="H71" s="182"/>
      <c r="I71" s="183"/>
      <c r="J71" s="184">
        <f>J289</f>
        <v>0</v>
      </c>
      <c r="K71" s="185"/>
    </row>
    <row r="72" s="8" customFormat="1" ht="19.92" customHeight="1">
      <c r="B72" s="179"/>
      <c r="C72" s="180"/>
      <c r="D72" s="181" t="s">
        <v>110</v>
      </c>
      <c r="E72" s="182"/>
      <c r="F72" s="182"/>
      <c r="G72" s="182"/>
      <c r="H72" s="182"/>
      <c r="I72" s="183"/>
      <c r="J72" s="184">
        <f>J317</f>
        <v>0</v>
      </c>
      <c r="K72" s="185"/>
    </row>
    <row r="73" s="7" customFormat="1" ht="24.96" customHeight="1">
      <c r="B73" s="172"/>
      <c r="C73" s="173"/>
      <c r="D73" s="174" t="s">
        <v>111</v>
      </c>
      <c r="E73" s="175"/>
      <c r="F73" s="175"/>
      <c r="G73" s="175"/>
      <c r="H73" s="175"/>
      <c r="I73" s="176"/>
      <c r="J73" s="177">
        <f>J322</f>
        <v>0</v>
      </c>
      <c r="K73" s="178"/>
    </row>
    <row r="74" s="7" customFormat="1" ht="24.96" customHeight="1">
      <c r="B74" s="172"/>
      <c r="C74" s="173"/>
      <c r="D74" s="174" t="s">
        <v>112</v>
      </c>
      <c r="E74" s="175"/>
      <c r="F74" s="175"/>
      <c r="G74" s="175"/>
      <c r="H74" s="175"/>
      <c r="I74" s="176"/>
      <c r="J74" s="177">
        <f>J332</f>
        <v>0</v>
      </c>
      <c r="K74" s="178"/>
    </row>
    <row r="75" s="8" customFormat="1" ht="19.92" customHeight="1">
      <c r="B75" s="179"/>
      <c r="C75" s="180"/>
      <c r="D75" s="181" t="s">
        <v>113</v>
      </c>
      <c r="E75" s="182"/>
      <c r="F75" s="182"/>
      <c r="G75" s="182"/>
      <c r="H75" s="182"/>
      <c r="I75" s="183"/>
      <c r="J75" s="184">
        <f>J333</f>
        <v>0</v>
      </c>
      <c r="K75" s="185"/>
    </row>
    <row r="76" s="8" customFormat="1" ht="19.92" customHeight="1">
      <c r="B76" s="179"/>
      <c r="C76" s="180"/>
      <c r="D76" s="181" t="s">
        <v>114</v>
      </c>
      <c r="E76" s="182"/>
      <c r="F76" s="182"/>
      <c r="G76" s="182"/>
      <c r="H76" s="182"/>
      <c r="I76" s="183"/>
      <c r="J76" s="184">
        <f>J335</f>
        <v>0</v>
      </c>
      <c r="K76" s="185"/>
    </row>
    <row r="77" s="1" customFormat="1" ht="21.84" customHeight="1">
      <c r="B77" s="45"/>
      <c r="C77" s="46"/>
      <c r="D77" s="46"/>
      <c r="E77" s="46"/>
      <c r="F77" s="46"/>
      <c r="G77" s="46"/>
      <c r="H77" s="46"/>
      <c r="I77" s="139"/>
      <c r="J77" s="46"/>
      <c r="K77" s="50"/>
    </row>
    <row r="78" s="1" customFormat="1" ht="6.96" customHeight="1">
      <c r="B78" s="66"/>
      <c r="C78" s="67"/>
      <c r="D78" s="67"/>
      <c r="E78" s="67"/>
      <c r="F78" s="67"/>
      <c r="G78" s="67"/>
      <c r="H78" s="67"/>
      <c r="I78" s="161"/>
      <c r="J78" s="67"/>
      <c r="K78" s="68"/>
    </row>
    <row r="82" s="1" customFormat="1" ht="6.96" customHeight="1">
      <c r="B82" s="69"/>
      <c r="C82" s="70"/>
      <c r="D82" s="70"/>
      <c r="E82" s="70"/>
      <c r="F82" s="70"/>
      <c r="G82" s="70"/>
      <c r="H82" s="70"/>
      <c r="I82" s="164"/>
      <c r="J82" s="70"/>
      <c r="K82" s="70"/>
      <c r="L82" s="71"/>
    </row>
    <row r="83" s="1" customFormat="1" ht="36.96" customHeight="1">
      <c r="B83" s="45"/>
      <c r="C83" s="72" t="s">
        <v>115</v>
      </c>
      <c r="D83" s="73"/>
      <c r="E83" s="73"/>
      <c r="F83" s="73"/>
      <c r="G83" s="73"/>
      <c r="H83" s="73"/>
      <c r="I83" s="186"/>
      <c r="J83" s="73"/>
      <c r="K83" s="73"/>
      <c r="L83" s="71"/>
    </row>
    <row r="84" s="1" customFormat="1" ht="6.96" customHeight="1">
      <c r="B84" s="45"/>
      <c r="C84" s="73"/>
      <c r="D84" s="73"/>
      <c r="E84" s="73"/>
      <c r="F84" s="73"/>
      <c r="G84" s="73"/>
      <c r="H84" s="73"/>
      <c r="I84" s="186"/>
      <c r="J84" s="73"/>
      <c r="K84" s="73"/>
      <c r="L84" s="71"/>
    </row>
    <row r="85" s="1" customFormat="1" ht="14.4" customHeight="1">
      <c r="B85" s="45"/>
      <c r="C85" s="75" t="s">
        <v>18</v>
      </c>
      <c r="D85" s="73"/>
      <c r="E85" s="73"/>
      <c r="F85" s="73"/>
      <c r="G85" s="73"/>
      <c r="H85" s="73"/>
      <c r="I85" s="186"/>
      <c r="J85" s="73"/>
      <c r="K85" s="73"/>
      <c r="L85" s="71"/>
    </row>
    <row r="86" s="1" customFormat="1" ht="16.5" customHeight="1">
      <c r="B86" s="45"/>
      <c r="C86" s="73"/>
      <c r="D86" s="73"/>
      <c r="E86" s="187" t="str">
        <f>E7</f>
        <v>Rekonstrukce bočního vstupu do budovy A ÚMOb Ova-Jih</v>
      </c>
      <c r="F86" s="75"/>
      <c r="G86" s="75"/>
      <c r="H86" s="75"/>
      <c r="I86" s="186"/>
      <c r="J86" s="73"/>
      <c r="K86" s="73"/>
      <c r="L86" s="71"/>
    </row>
    <row r="87" s="1" customFormat="1" ht="14.4" customHeight="1">
      <c r="B87" s="45"/>
      <c r="C87" s="75" t="s">
        <v>88</v>
      </c>
      <c r="D87" s="73"/>
      <c r="E87" s="73"/>
      <c r="F87" s="73"/>
      <c r="G87" s="73"/>
      <c r="H87" s="73"/>
      <c r="I87" s="186"/>
      <c r="J87" s="73"/>
      <c r="K87" s="73"/>
      <c r="L87" s="71"/>
    </row>
    <row r="88" s="1" customFormat="1" ht="17.25" customHeight="1">
      <c r="B88" s="45"/>
      <c r="C88" s="73"/>
      <c r="D88" s="73"/>
      <c r="E88" s="81" t="str">
        <f>E9</f>
        <v>1 - stavební část</v>
      </c>
      <c r="F88" s="73"/>
      <c r="G88" s="73"/>
      <c r="H88" s="73"/>
      <c r="I88" s="186"/>
      <c r="J88" s="73"/>
      <c r="K88" s="73"/>
      <c r="L88" s="71"/>
    </row>
    <row r="89" s="1" customFormat="1" ht="6.96" customHeight="1">
      <c r="B89" s="45"/>
      <c r="C89" s="73"/>
      <c r="D89" s="73"/>
      <c r="E89" s="73"/>
      <c r="F89" s="73"/>
      <c r="G89" s="73"/>
      <c r="H89" s="73"/>
      <c r="I89" s="186"/>
      <c r="J89" s="73"/>
      <c r="K89" s="73"/>
      <c r="L89" s="71"/>
    </row>
    <row r="90" s="1" customFormat="1" ht="18" customHeight="1">
      <c r="B90" s="45"/>
      <c r="C90" s="75" t="s">
        <v>23</v>
      </c>
      <c r="D90" s="73"/>
      <c r="E90" s="73"/>
      <c r="F90" s="188" t="str">
        <f>F12</f>
        <v xml:space="preserve"> </v>
      </c>
      <c r="G90" s="73"/>
      <c r="H90" s="73"/>
      <c r="I90" s="189" t="s">
        <v>25</v>
      </c>
      <c r="J90" s="84" t="str">
        <f>IF(J12="","",J12)</f>
        <v>9. 8. 2019</v>
      </c>
      <c r="K90" s="73"/>
      <c r="L90" s="71"/>
    </row>
    <row r="91" s="1" customFormat="1" ht="6.96" customHeight="1">
      <c r="B91" s="45"/>
      <c r="C91" s="73"/>
      <c r="D91" s="73"/>
      <c r="E91" s="73"/>
      <c r="F91" s="73"/>
      <c r="G91" s="73"/>
      <c r="H91" s="73"/>
      <c r="I91" s="186"/>
      <c r="J91" s="73"/>
      <c r="K91" s="73"/>
      <c r="L91" s="71"/>
    </row>
    <row r="92" s="1" customFormat="1">
      <c r="B92" s="45"/>
      <c r="C92" s="75" t="s">
        <v>27</v>
      </c>
      <c r="D92" s="73"/>
      <c r="E92" s="73"/>
      <c r="F92" s="188" t="str">
        <f>E15</f>
        <v xml:space="preserve"> </v>
      </c>
      <c r="G92" s="73"/>
      <c r="H92" s="73"/>
      <c r="I92" s="189" t="s">
        <v>32</v>
      </c>
      <c r="J92" s="188" t="str">
        <f>E21</f>
        <v>Ing. Vladimír Slonka</v>
      </c>
      <c r="K92" s="73"/>
      <c r="L92" s="71"/>
    </row>
    <row r="93" s="1" customFormat="1" ht="14.4" customHeight="1">
      <c r="B93" s="45"/>
      <c r="C93" s="75" t="s">
        <v>30</v>
      </c>
      <c r="D93" s="73"/>
      <c r="E93" s="73"/>
      <c r="F93" s="188" t="str">
        <f>IF(E18="","",E18)</f>
        <v/>
      </c>
      <c r="G93" s="73"/>
      <c r="H93" s="73"/>
      <c r="I93" s="186"/>
      <c r="J93" s="73"/>
      <c r="K93" s="73"/>
      <c r="L93" s="71"/>
    </row>
    <row r="94" s="1" customFormat="1" ht="10.32" customHeight="1">
      <c r="B94" s="45"/>
      <c r="C94" s="73"/>
      <c r="D94" s="73"/>
      <c r="E94" s="73"/>
      <c r="F94" s="73"/>
      <c r="G94" s="73"/>
      <c r="H94" s="73"/>
      <c r="I94" s="186"/>
      <c r="J94" s="73"/>
      <c r="K94" s="73"/>
      <c r="L94" s="71"/>
    </row>
    <row r="95" s="9" customFormat="1" ht="29.28" customHeight="1">
      <c r="B95" s="190"/>
      <c r="C95" s="191" t="s">
        <v>116</v>
      </c>
      <c r="D95" s="192" t="s">
        <v>57</v>
      </c>
      <c r="E95" s="192" t="s">
        <v>53</v>
      </c>
      <c r="F95" s="192" t="s">
        <v>117</v>
      </c>
      <c r="G95" s="192" t="s">
        <v>118</v>
      </c>
      <c r="H95" s="192" t="s">
        <v>119</v>
      </c>
      <c r="I95" s="193" t="s">
        <v>120</v>
      </c>
      <c r="J95" s="192" t="s">
        <v>92</v>
      </c>
      <c r="K95" s="194" t="s">
        <v>121</v>
      </c>
      <c r="L95" s="195"/>
      <c r="M95" s="101" t="s">
        <v>122</v>
      </c>
      <c r="N95" s="102" t="s">
        <v>42</v>
      </c>
      <c r="O95" s="102" t="s">
        <v>123</v>
      </c>
      <c r="P95" s="102" t="s">
        <v>124</v>
      </c>
      <c r="Q95" s="102" t="s">
        <v>125</v>
      </c>
      <c r="R95" s="102" t="s">
        <v>126</v>
      </c>
      <c r="S95" s="102" t="s">
        <v>127</v>
      </c>
      <c r="T95" s="103" t="s">
        <v>128</v>
      </c>
    </row>
    <row r="96" s="1" customFormat="1" ht="29.28" customHeight="1">
      <c r="B96" s="45"/>
      <c r="C96" s="107" t="s">
        <v>93</v>
      </c>
      <c r="D96" s="73"/>
      <c r="E96" s="73"/>
      <c r="F96" s="73"/>
      <c r="G96" s="73"/>
      <c r="H96" s="73"/>
      <c r="I96" s="186"/>
      <c r="J96" s="196">
        <f>BK96</f>
        <v>0</v>
      </c>
      <c r="K96" s="73"/>
      <c r="L96" s="71"/>
      <c r="M96" s="104"/>
      <c r="N96" s="105"/>
      <c r="O96" s="105"/>
      <c r="P96" s="197">
        <f>P97+P216+P322+P332</f>
        <v>0</v>
      </c>
      <c r="Q96" s="105"/>
      <c r="R96" s="197">
        <f>R97+R216+R322+R332</f>
        <v>6.8841748300000001</v>
      </c>
      <c r="S96" s="105"/>
      <c r="T96" s="198">
        <f>T97+T216+T322+T332</f>
        <v>7.3611750900000006</v>
      </c>
      <c r="AT96" s="23" t="s">
        <v>71</v>
      </c>
      <c r="AU96" s="23" t="s">
        <v>94</v>
      </c>
      <c r="BK96" s="199">
        <f>BK97+BK216+BK322+BK332</f>
        <v>0</v>
      </c>
    </row>
    <row r="97" s="10" customFormat="1" ht="37.44001" customHeight="1">
      <c r="B97" s="200"/>
      <c r="C97" s="201"/>
      <c r="D97" s="202" t="s">
        <v>71</v>
      </c>
      <c r="E97" s="203" t="s">
        <v>129</v>
      </c>
      <c r="F97" s="203" t="s">
        <v>130</v>
      </c>
      <c r="G97" s="201"/>
      <c r="H97" s="201"/>
      <c r="I97" s="204"/>
      <c r="J97" s="205">
        <f>BK97</f>
        <v>0</v>
      </c>
      <c r="K97" s="201"/>
      <c r="L97" s="206"/>
      <c r="M97" s="207"/>
      <c r="N97" s="208"/>
      <c r="O97" s="208"/>
      <c r="P97" s="209">
        <f>P98+P103+P113+P158+P209+P214</f>
        <v>0</v>
      </c>
      <c r="Q97" s="208"/>
      <c r="R97" s="209">
        <f>R98+R103+R113+R158+R209+R214</f>
        <v>6.1458548200000003</v>
      </c>
      <c r="S97" s="208"/>
      <c r="T97" s="210">
        <f>T98+T103+T113+T158+T209+T214</f>
        <v>5.9421150000000003</v>
      </c>
      <c r="AR97" s="211" t="s">
        <v>77</v>
      </c>
      <c r="AT97" s="212" t="s">
        <v>71</v>
      </c>
      <c r="AU97" s="212" t="s">
        <v>72</v>
      </c>
      <c r="AY97" s="211" t="s">
        <v>131</v>
      </c>
      <c r="BK97" s="213">
        <f>BK98+BK103+BK113+BK158+BK209+BK214</f>
        <v>0</v>
      </c>
    </row>
    <row r="98" s="10" customFormat="1" ht="19.92" customHeight="1">
      <c r="B98" s="200"/>
      <c r="C98" s="201"/>
      <c r="D98" s="202" t="s">
        <v>71</v>
      </c>
      <c r="E98" s="214" t="s">
        <v>77</v>
      </c>
      <c r="F98" s="214" t="s">
        <v>132</v>
      </c>
      <c r="G98" s="201"/>
      <c r="H98" s="201"/>
      <c r="I98" s="204"/>
      <c r="J98" s="215">
        <f>BK98</f>
        <v>0</v>
      </c>
      <c r="K98" s="201"/>
      <c r="L98" s="206"/>
      <c r="M98" s="207"/>
      <c r="N98" s="208"/>
      <c r="O98" s="208"/>
      <c r="P98" s="209">
        <f>SUM(P99:P102)</f>
        <v>0</v>
      </c>
      <c r="Q98" s="208"/>
      <c r="R98" s="209">
        <f>SUM(R99:R102)</f>
        <v>0</v>
      </c>
      <c r="S98" s="208"/>
      <c r="T98" s="210">
        <f>SUM(T99:T102)</f>
        <v>1.3578750000000002</v>
      </c>
      <c r="AR98" s="211" t="s">
        <v>77</v>
      </c>
      <c r="AT98" s="212" t="s">
        <v>71</v>
      </c>
      <c r="AU98" s="212" t="s">
        <v>77</v>
      </c>
      <c r="AY98" s="211" t="s">
        <v>131</v>
      </c>
      <c r="BK98" s="213">
        <f>SUM(BK99:BK102)</f>
        <v>0</v>
      </c>
    </row>
    <row r="99" s="1" customFormat="1" ht="51" customHeight="1">
      <c r="B99" s="45"/>
      <c r="C99" s="216" t="s">
        <v>77</v>
      </c>
      <c r="D99" s="216" t="s">
        <v>133</v>
      </c>
      <c r="E99" s="217" t="s">
        <v>134</v>
      </c>
      <c r="F99" s="218" t="s">
        <v>135</v>
      </c>
      <c r="G99" s="219" t="s">
        <v>136</v>
      </c>
      <c r="H99" s="220">
        <v>5.3250000000000002</v>
      </c>
      <c r="I99" s="221"/>
      <c r="J99" s="222">
        <f>ROUND(I99*H99,2)</f>
        <v>0</v>
      </c>
      <c r="K99" s="218" t="s">
        <v>137</v>
      </c>
      <c r="L99" s="71"/>
      <c r="M99" s="223" t="s">
        <v>21</v>
      </c>
      <c r="N99" s="224" t="s">
        <v>43</v>
      </c>
      <c r="O99" s="46"/>
      <c r="P99" s="225">
        <f>O99*H99</f>
        <v>0</v>
      </c>
      <c r="Q99" s="225">
        <v>0</v>
      </c>
      <c r="R99" s="225">
        <f>Q99*H99</f>
        <v>0</v>
      </c>
      <c r="S99" s="225">
        <v>0.255</v>
      </c>
      <c r="T99" s="226">
        <f>S99*H99</f>
        <v>1.3578750000000002</v>
      </c>
      <c r="AR99" s="23" t="s">
        <v>138</v>
      </c>
      <c r="AT99" s="23" t="s">
        <v>133</v>
      </c>
      <c r="AU99" s="23" t="s">
        <v>81</v>
      </c>
      <c r="AY99" s="23" t="s">
        <v>131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23" t="s">
        <v>77</v>
      </c>
      <c r="BK99" s="227">
        <f>ROUND(I99*H99,2)</f>
        <v>0</v>
      </c>
      <c r="BL99" s="23" t="s">
        <v>138</v>
      </c>
      <c r="BM99" s="23" t="s">
        <v>139</v>
      </c>
    </row>
    <row r="100" s="11" customFormat="1">
      <c r="B100" s="228"/>
      <c r="C100" s="229"/>
      <c r="D100" s="230" t="s">
        <v>140</v>
      </c>
      <c r="E100" s="231" t="s">
        <v>21</v>
      </c>
      <c r="F100" s="232" t="s">
        <v>141</v>
      </c>
      <c r="G100" s="229"/>
      <c r="H100" s="231" t="s">
        <v>21</v>
      </c>
      <c r="I100" s="233"/>
      <c r="J100" s="229"/>
      <c r="K100" s="229"/>
      <c r="L100" s="234"/>
      <c r="M100" s="235"/>
      <c r="N100" s="236"/>
      <c r="O100" s="236"/>
      <c r="P100" s="236"/>
      <c r="Q100" s="236"/>
      <c r="R100" s="236"/>
      <c r="S100" s="236"/>
      <c r="T100" s="237"/>
      <c r="AT100" s="238" t="s">
        <v>140</v>
      </c>
      <c r="AU100" s="238" t="s">
        <v>81</v>
      </c>
      <c r="AV100" s="11" t="s">
        <v>77</v>
      </c>
      <c r="AW100" s="11" t="s">
        <v>36</v>
      </c>
      <c r="AX100" s="11" t="s">
        <v>72</v>
      </c>
      <c r="AY100" s="238" t="s">
        <v>131</v>
      </c>
    </row>
    <row r="101" s="12" customFormat="1">
      <c r="B101" s="239"/>
      <c r="C101" s="240"/>
      <c r="D101" s="230" t="s">
        <v>140</v>
      </c>
      <c r="E101" s="241" t="s">
        <v>21</v>
      </c>
      <c r="F101" s="242" t="s">
        <v>142</v>
      </c>
      <c r="G101" s="240"/>
      <c r="H101" s="243">
        <v>5.3250000000000002</v>
      </c>
      <c r="I101" s="244"/>
      <c r="J101" s="240"/>
      <c r="K101" s="240"/>
      <c r="L101" s="245"/>
      <c r="M101" s="246"/>
      <c r="N101" s="247"/>
      <c r="O101" s="247"/>
      <c r="P101" s="247"/>
      <c r="Q101" s="247"/>
      <c r="R101" s="247"/>
      <c r="S101" s="247"/>
      <c r="T101" s="248"/>
      <c r="AT101" s="249" t="s">
        <v>140</v>
      </c>
      <c r="AU101" s="249" t="s">
        <v>81</v>
      </c>
      <c r="AV101" s="12" t="s">
        <v>81</v>
      </c>
      <c r="AW101" s="12" t="s">
        <v>36</v>
      </c>
      <c r="AX101" s="12" t="s">
        <v>77</v>
      </c>
      <c r="AY101" s="249" t="s">
        <v>131</v>
      </c>
    </row>
    <row r="102" s="1" customFormat="1" ht="25.5" customHeight="1">
      <c r="B102" s="45"/>
      <c r="C102" s="216" t="s">
        <v>81</v>
      </c>
      <c r="D102" s="216" t="s">
        <v>133</v>
      </c>
      <c r="E102" s="217" t="s">
        <v>143</v>
      </c>
      <c r="F102" s="218" t="s">
        <v>144</v>
      </c>
      <c r="G102" s="219" t="s">
        <v>145</v>
      </c>
      <c r="H102" s="220">
        <v>3</v>
      </c>
      <c r="I102" s="221"/>
      <c r="J102" s="222">
        <f>ROUND(I102*H102,2)</f>
        <v>0</v>
      </c>
      <c r="K102" s="218" t="s">
        <v>137</v>
      </c>
      <c r="L102" s="71"/>
      <c r="M102" s="223" t="s">
        <v>21</v>
      </c>
      <c r="N102" s="224" t="s">
        <v>43</v>
      </c>
      <c r="O102" s="4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AR102" s="23" t="s">
        <v>138</v>
      </c>
      <c r="AT102" s="23" t="s">
        <v>133</v>
      </c>
      <c r="AU102" s="23" t="s">
        <v>81</v>
      </c>
      <c r="AY102" s="23" t="s">
        <v>131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3" t="s">
        <v>77</v>
      </c>
      <c r="BK102" s="227">
        <f>ROUND(I102*H102,2)</f>
        <v>0</v>
      </c>
      <c r="BL102" s="23" t="s">
        <v>138</v>
      </c>
      <c r="BM102" s="23" t="s">
        <v>146</v>
      </c>
    </row>
    <row r="103" s="10" customFormat="1" ht="29.88" customHeight="1">
      <c r="B103" s="200"/>
      <c r="C103" s="201"/>
      <c r="D103" s="202" t="s">
        <v>71</v>
      </c>
      <c r="E103" s="214" t="s">
        <v>147</v>
      </c>
      <c r="F103" s="214" t="s">
        <v>148</v>
      </c>
      <c r="G103" s="201"/>
      <c r="H103" s="201"/>
      <c r="I103" s="204"/>
      <c r="J103" s="215">
        <f>BK103</f>
        <v>0</v>
      </c>
      <c r="K103" s="201"/>
      <c r="L103" s="206"/>
      <c r="M103" s="207"/>
      <c r="N103" s="208"/>
      <c r="O103" s="208"/>
      <c r="P103" s="209">
        <f>SUM(P104:P112)</f>
        <v>0</v>
      </c>
      <c r="Q103" s="208"/>
      <c r="R103" s="209">
        <f>SUM(R104:R112)</f>
        <v>2.7083543000000003</v>
      </c>
      <c r="S103" s="208"/>
      <c r="T103" s="210">
        <f>SUM(T104:T112)</f>
        <v>0</v>
      </c>
      <c r="AR103" s="211" t="s">
        <v>77</v>
      </c>
      <c r="AT103" s="212" t="s">
        <v>71</v>
      </c>
      <c r="AU103" s="212" t="s">
        <v>77</v>
      </c>
      <c r="AY103" s="211" t="s">
        <v>131</v>
      </c>
      <c r="BK103" s="213">
        <f>SUM(BK104:BK112)</f>
        <v>0</v>
      </c>
    </row>
    <row r="104" s="1" customFormat="1" ht="51" customHeight="1">
      <c r="B104" s="45"/>
      <c r="C104" s="216" t="s">
        <v>149</v>
      </c>
      <c r="D104" s="216" t="s">
        <v>133</v>
      </c>
      <c r="E104" s="217" t="s">
        <v>150</v>
      </c>
      <c r="F104" s="218" t="s">
        <v>151</v>
      </c>
      <c r="G104" s="219" t="s">
        <v>136</v>
      </c>
      <c r="H104" s="220">
        <v>7.1550000000000002</v>
      </c>
      <c r="I104" s="221"/>
      <c r="J104" s="222">
        <f>ROUND(I104*H104,2)</f>
        <v>0</v>
      </c>
      <c r="K104" s="218" t="s">
        <v>137</v>
      </c>
      <c r="L104" s="71"/>
      <c r="M104" s="223" t="s">
        <v>21</v>
      </c>
      <c r="N104" s="224" t="s">
        <v>43</v>
      </c>
      <c r="O104" s="46"/>
      <c r="P104" s="225">
        <f>O104*H104</f>
        <v>0</v>
      </c>
      <c r="Q104" s="225">
        <v>0.17726</v>
      </c>
      <c r="R104" s="225">
        <f>Q104*H104</f>
        <v>1.2682953000000001</v>
      </c>
      <c r="S104" s="225">
        <v>0</v>
      </c>
      <c r="T104" s="226">
        <f>S104*H104</f>
        <v>0</v>
      </c>
      <c r="AR104" s="23" t="s">
        <v>138</v>
      </c>
      <c r="AT104" s="23" t="s">
        <v>133</v>
      </c>
      <c r="AU104" s="23" t="s">
        <v>81</v>
      </c>
      <c r="AY104" s="23" t="s">
        <v>131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3" t="s">
        <v>77</v>
      </c>
      <c r="BK104" s="227">
        <f>ROUND(I104*H104,2)</f>
        <v>0</v>
      </c>
      <c r="BL104" s="23" t="s">
        <v>138</v>
      </c>
      <c r="BM104" s="23" t="s">
        <v>152</v>
      </c>
    </row>
    <row r="105" s="11" customFormat="1">
      <c r="B105" s="228"/>
      <c r="C105" s="229"/>
      <c r="D105" s="230" t="s">
        <v>140</v>
      </c>
      <c r="E105" s="231" t="s">
        <v>21</v>
      </c>
      <c r="F105" s="232" t="s">
        <v>153</v>
      </c>
      <c r="G105" s="229"/>
      <c r="H105" s="231" t="s">
        <v>21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AT105" s="238" t="s">
        <v>140</v>
      </c>
      <c r="AU105" s="238" t="s">
        <v>81</v>
      </c>
      <c r="AV105" s="11" t="s">
        <v>77</v>
      </c>
      <c r="AW105" s="11" t="s">
        <v>36</v>
      </c>
      <c r="AX105" s="11" t="s">
        <v>72</v>
      </c>
      <c r="AY105" s="238" t="s">
        <v>131</v>
      </c>
    </row>
    <row r="106" s="12" customFormat="1">
      <c r="B106" s="239"/>
      <c r="C106" s="240"/>
      <c r="D106" s="230" t="s">
        <v>140</v>
      </c>
      <c r="E106" s="241" t="s">
        <v>21</v>
      </c>
      <c r="F106" s="242" t="s">
        <v>154</v>
      </c>
      <c r="G106" s="240"/>
      <c r="H106" s="243">
        <v>7.1550000000000002</v>
      </c>
      <c r="I106" s="244"/>
      <c r="J106" s="240"/>
      <c r="K106" s="240"/>
      <c r="L106" s="245"/>
      <c r="M106" s="246"/>
      <c r="N106" s="247"/>
      <c r="O106" s="247"/>
      <c r="P106" s="247"/>
      <c r="Q106" s="247"/>
      <c r="R106" s="247"/>
      <c r="S106" s="247"/>
      <c r="T106" s="248"/>
      <c r="AT106" s="249" t="s">
        <v>140</v>
      </c>
      <c r="AU106" s="249" t="s">
        <v>81</v>
      </c>
      <c r="AV106" s="12" t="s">
        <v>81</v>
      </c>
      <c r="AW106" s="12" t="s">
        <v>36</v>
      </c>
      <c r="AX106" s="12" t="s">
        <v>77</v>
      </c>
      <c r="AY106" s="249" t="s">
        <v>131</v>
      </c>
    </row>
    <row r="107" s="1" customFormat="1" ht="51" customHeight="1">
      <c r="B107" s="45"/>
      <c r="C107" s="216" t="s">
        <v>138</v>
      </c>
      <c r="D107" s="216" t="s">
        <v>133</v>
      </c>
      <c r="E107" s="217" t="s">
        <v>155</v>
      </c>
      <c r="F107" s="218" t="s">
        <v>156</v>
      </c>
      <c r="G107" s="219" t="s">
        <v>136</v>
      </c>
      <c r="H107" s="220">
        <v>7.1550000000000002</v>
      </c>
      <c r="I107" s="221"/>
      <c r="J107" s="222">
        <f>ROUND(I107*H107,2)</f>
        <v>0</v>
      </c>
      <c r="K107" s="218" t="s">
        <v>137</v>
      </c>
      <c r="L107" s="71"/>
      <c r="M107" s="223" t="s">
        <v>21</v>
      </c>
      <c r="N107" s="224" t="s">
        <v>43</v>
      </c>
      <c r="O107" s="46"/>
      <c r="P107" s="225">
        <f>O107*H107</f>
        <v>0</v>
      </c>
      <c r="Q107" s="225">
        <v>0.10100000000000001</v>
      </c>
      <c r="R107" s="225">
        <f>Q107*H107</f>
        <v>0.72265500000000005</v>
      </c>
      <c r="S107" s="225">
        <v>0</v>
      </c>
      <c r="T107" s="226">
        <f>S107*H107</f>
        <v>0</v>
      </c>
      <c r="AR107" s="23" t="s">
        <v>138</v>
      </c>
      <c r="AT107" s="23" t="s">
        <v>133</v>
      </c>
      <c r="AU107" s="23" t="s">
        <v>81</v>
      </c>
      <c r="AY107" s="23" t="s">
        <v>131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3" t="s">
        <v>77</v>
      </c>
      <c r="BK107" s="227">
        <f>ROUND(I107*H107,2)</f>
        <v>0</v>
      </c>
      <c r="BL107" s="23" t="s">
        <v>138</v>
      </c>
      <c r="BM107" s="23" t="s">
        <v>157</v>
      </c>
    </row>
    <row r="108" s="1" customFormat="1" ht="16.5" customHeight="1">
      <c r="B108" s="45"/>
      <c r="C108" s="250" t="s">
        <v>147</v>
      </c>
      <c r="D108" s="250" t="s">
        <v>158</v>
      </c>
      <c r="E108" s="251" t="s">
        <v>159</v>
      </c>
      <c r="F108" s="252" t="s">
        <v>160</v>
      </c>
      <c r="G108" s="253" t="s">
        <v>136</v>
      </c>
      <c r="H108" s="254">
        <v>2.0129999999999999</v>
      </c>
      <c r="I108" s="255"/>
      <c r="J108" s="256">
        <f>ROUND(I108*H108,2)</f>
        <v>0</v>
      </c>
      <c r="K108" s="252" t="s">
        <v>137</v>
      </c>
      <c r="L108" s="257"/>
      <c r="M108" s="258" t="s">
        <v>21</v>
      </c>
      <c r="N108" s="259" t="s">
        <v>43</v>
      </c>
      <c r="O108" s="46"/>
      <c r="P108" s="225">
        <f>O108*H108</f>
        <v>0</v>
      </c>
      <c r="Q108" s="225">
        <v>0.108</v>
      </c>
      <c r="R108" s="225">
        <f>Q108*H108</f>
        <v>0.21740399999999999</v>
      </c>
      <c r="S108" s="225">
        <v>0</v>
      </c>
      <c r="T108" s="226">
        <f>S108*H108</f>
        <v>0</v>
      </c>
      <c r="AR108" s="23" t="s">
        <v>161</v>
      </c>
      <c r="AT108" s="23" t="s">
        <v>158</v>
      </c>
      <c r="AU108" s="23" t="s">
        <v>81</v>
      </c>
      <c r="AY108" s="23" t="s">
        <v>131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3" t="s">
        <v>77</v>
      </c>
      <c r="BK108" s="227">
        <f>ROUND(I108*H108,2)</f>
        <v>0</v>
      </c>
      <c r="BL108" s="23" t="s">
        <v>138</v>
      </c>
      <c r="BM108" s="23" t="s">
        <v>162</v>
      </c>
    </row>
    <row r="109" s="11" customFormat="1">
      <c r="B109" s="228"/>
      <c r="C109" s="229"/>
      <c r="D109" s="230" t="s">
        <v>140</v>
      </c>
      <c r="E109" s="231" t="s">
        <v>21</v>
      </c>
      <c r="F109" s="232" t="s">
        <v>153</v>
      </c>
      <c r="G109" s="229"/>
      <c r="H109" s="231" t="s">
        <v>21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AT109" s="238" t="s">
        <v>140</v>
      </c>
      <c r="AU109" s="238" t="s">
        <v>81</v>
      </c>
      <c r="AV109" s="11" t="s">
        <v>77</v>
      </c>
      <c r="AW109" s="11" t="s">
        <v>36</v>
      </c>
      <c r="AX109" s="11" t="s">
        <v>72</v>
      </c>
      <c r="AY109" s="238" t="s">
        <v>131</v>
      </c>
    </row>
    <row r="110" s="12" customFormat="1">
      <c r="B110" s="239"/>
      <c r="C110" s="240"/>
      <c r="D110" s="230" t="s">
        <v>140</v>
      </c>
      <c r="E110" s="241" t="s">
        <v>21</v>
      </c>
      <c r="F110" s="242" t="s">
        <v>163</v>
      </c>
      <c r="G110" s="240"/>
      <c r="H110" s="243">
        <v>1.8300000000000001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AT110" s="249" t="s">
        <v>140</v>
      </c>
      <c r="AU110" s="249" t="s">
        <v>81</v>
      </c>
      <c r="AV110" s="12" t="s">
        <v>81</v>
      </c>
      <c r="AW110" s="12" t="s">
        <v>36</v>
      </c>
      <c r="AX110" s="12" t="s">
        <v>77</v>
      </c>
      <c r="AY110" s="249" t="s">
        <v>131</v>
      </c>
    </row>
    <row r="111" s="12" customFormat="1">
      <c r="B111" s="239"/>
      <c r="C111" s="240"/>
      <c r="D111" s="230" t="s">
        <v>140</v>
      </c>
      <c r="E111" s="240"/>
      <c r="F111" s="242" t="s">
        <v>164</v>
      </c>
      <c r="G111" s="240"/>
      <c r="H111" s="243">
        <v>2.0129999999999999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AT111" s="249" t="s">
        <v>140</v>
      </c>
      <c r="AU111" s="249" t="s">
        <v>81</v>
      </c>
      <c r="AV111" s="12" t="s">
        <v>81</v>
      </c>
      <c r="AW111" s="12" t="s">
        <v>6</v>
      </c>
      <c r="AX111" s="12" t="s">
        <v>77</v>
      </c>
      <c r="AY111" s="249" t="s">
        <v>131</v>
      </c>
    </row>
    <row r="112" s="1" customFormat="1" ht="16.5" customHeight="1">
      <c r="B112" s="45"/>
      <c r="C112" s="250" t="s">
        <v>165</v>
      </c>
      <c r="D112" s="250" t="s">
        <v>158</v>
      </c>
      <c r="E112" s="251" t="s">
        <v>166</v>
      </c>
      <c r="F112" s="252" t="s">
        <v>167</v>
      </c>
      <c r="G112" s="253" t="s">
        <v>168</v>
      </c>
      <c r="H112" s="254">
        <v>0.5</v>
      </c>
      <c r="I112" s="255"/>
      <c r="J112" s="256">
        <f>ROUND(I112*H112,2)</f>
        <v>0</v>
      </c>
      <c r="K112" s="252" t="s">
        <v>137</v>
      </c>
      <c r="L112" s="257"/>
      <c r="M112" s="258" t="s">
        <v>21</v>
      </c>
      <c r="N112" s="259" t="s">
        <v>43</v>
      </c>
      <c r="O112" s="46"/>
      <c r="P112" s="225">
        <f>O112*H112</f>
        <v>0</v>
      </c>
      <c r="Q112" s="225">
        <v>1</v>
      </c>
      <c r="R112" s="225">
        <f>Q112*H112</f>
        <v>0.5</v>
      </c>
      <c r="S112" s="225">
        <v>0</v>
      </c>
      <c r="T112" s="226">
        <f>S112*H112</f>
        <v>0</v>
      </c>
      <c r="AR112" s="23" t="s">
        <v>161</v>
      </c>
      <c r="AT112" s="23" t="s">
        <v>158</v>
      </c>
      <c r="AU112" s="23" t="s">
        <v>81</v>
      </c>
      <c r="AY112" s="23" t="s">
        <v>131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3" t="s">
        <v>77</v>
      </c>
      <c r="BK112" s="227">
        <f>ROUND(I112*H112,2)</f>
        <v>0</v>
      </c>
      <c r="BL112" s="23" t="s">
        <v>138</v>
      </c>
      <c r="BM112" s="23" t="s">
        <v>169</v>
      </c>
    </row>
    <row r="113" s="10" customFormat="1" ht="29.88" customHeight="1">
      <c r="B113" s="200"/>
      <c r="C113" s="201"/>
      <c r="D113" s="202" t="s">
        <v>71</v>
      </c>
      <c r="E113" s="214" t="s">
        <v>165</v>
      </c>
      <c r="F113" s="214" t="s">
        <v>170</v>
      </c>
      <c r="G113" s="201"/>
      <c r="H113" s="201"/>
      <c r="I113" s="204"/>
      <c r="J113" s="215">
        <f>BK113</f>
        <v>0</v>
      </c>
      <c r="K113" s="201"/>
      <c r="L113" s="206"/>
      <c r="M113" s="207"/>
      <c r="N113" s="208"/>
      <c r="O113" s="208"/>
      <c r="P113" s="209">
        <f>SUM(P114:P157)</f>
        <v>0</v>
      </c>
      <c r="Q113" s="208"/>
      <c r="R113" s="209">
        <f>SUM(R114:R157)</f>
        <v>1.0279908</v>
      </c>
      <c r="S113" s="208"/>
      <c r="T113" s="210">
        <f>SUM(T114:T157)</f>
        <v>0</v>
      </c>
      <c r="AR113" s="211" t="s">
        <v>77</v>
      </c>
      <c r="AT113" s="212" t="s">
        <v>71</v>
      </c>
      <c r="AU113" s="212" t="s">
        <v>77</v>
      </c>
      <c r="AY113" s="211" t="s">
        <v>131</v>
      </c>
      <c r="BK113" s="213">
        <f>SUM(BK114:BK157)</f>
        <v>0</v>
      </c>
    </row>
    <row r="114" s="1" customFormat="1" ht="16.5" customHeight="1">
      <c r="B114" s="45"/>
      <c r="C114" s="216" t="s">
        <v>171</v>
      </c>
      <c r="D114" s="216" t="s">
        <v>133</v>
      </c>
      <c r="E114" s="217" t="s">
        <v>172</v>
      </c>
      <c r="F114" s="218" t="s">
        <v>173</v>
      </c>
      <c r="G114" s="219" t="s">
        <v>136</v>
      </c>
      <c r="H114" s="220">
        <v>4.0599999999999996</v>
      </c>
      <c r="I114" s="221"/>
      <c r="J114" s="222">
        <f>ROUND(I114*H114,2)</f>
        <v>0</v>
      </c>
      <c r="K114" s="218" t="s">
        <v>137</v>
      </c>
      <c r="L114" s="71"/>
      <c r="M114" s="223" t="s">
        <v>21</v>
      </c>
      <c r="N114" s="224" t="s">
        <v>43</v>
      </c>
      <c r="O114" s="46"/>
      <c r="P114" s="225">
        <f>O114*H114</f>
        <v>0</v>
      </c>
      <c r="Q114" s="225">
        <v>0.033579999999999999</v>
      </c>
      <c r="R114" s="225">
        <f>Q114*H114</f>
        <v>0.13633479999999998</v>
      </c>
      <c r="S114" s="225">
        <v>0</v>
      </c>
      <c r="T114" s="226">
        <f>S114*H114</f>
        <v>0</v>
      </c>
      <c r="AR114" s="23" t="s">
        <v>138</v>
      </c>
      <c r="AT114" s="23" t="s">
        <v>133</v>
      </c>
      <c r="AU114" s="23" t="s">
        <v>81</v>
      </c>
      <c r="AY114" s="23" t="s">
        <v>131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3" t="s">
        <v>77</v>
      </c>
      <c r="BK114" s="227">
        <f>ROUND(I114*H114,2)</f>
        <v>0</v>
      </c>
      <c r="BL114" s="23" t="s">
        <v>138</v>
      </c>
      <c r="BM114" s="23" t="s">
        <v>174</v>
      </c>
    </row>
    <row r="115" s="11" customFormat="1">
      <c r="B115" s="228"/>
      <c r="C115" s="229"/>
      <c r="D115" s="230" t="s">
        <v>140</v>
      </c>
      <c r="E115" s="231" t="s">
        <v>21</v>
      </c>
      <c r="F115" s="232" t="s">
        <v>175</v>
      </c>
      <c r="G115" s="229"/>
      <c r="H115" s="231" t="s">
        <v>21</v>
      </c>
      <c r="I115" s="233"/>
      <c r="J115" s="229"/>
      <c r="K115" s="229"/>
      <c r="L115" s="234"/>
      <c r="M115" s="235"/>
      <c r="N115" s="236"/>
      <c r="O115" s="236"/>
      <c r="P115" s="236"/>
      <c r="Q115" s="236"/>
      <c r="R115" s="236"/>
      <c r="S115" s="236"/>
      <c r="T115" s="237"/>
      <c r="AT115" s="238" t="s">
        <v>140</v>
      </c>
      <c r="AU115" s="238" t="s">
        <v>81</v>
      </c>
      <c r="AV115" s="11" t="s">
        <v>77</v>
      </c>
      <c r="AW115" s="11" t="s">
        <v>36</v>
      </c>
      <c r="AX115" s="11" t="s">
        <v>72</v>
      </c>
      <c r="AY115" s="238" t="s">
        <v>131</v>
      </c>
    </row>
    <row r="116" s="12" customFormat="1">
      <c r="B116" s="239"/>
      <c r="C116" s="240"/>
      <c r="D116" s="230" t="s">
        <v>140</v>
      </c>
      <c r="E116" s="241" t="s">
        <v>21</v>
      </c>
      <c r="F116" s="242" t="s">
        <v>176</v>
      </c>
      <c r="G116" s="240"/>
      <c r="H116" s="243">
        <v>4.0599999999999996</v>
      </c>
      <c r="I116" s="244"/>
      <c r="J116" s="240"/>
      <c r="K116" s="240"/>
      <c r="L116" s="245"/>
      <c r="M116" s="246"/>
      <c r="N116" s="247"/>
      <c r="O116" s="247"/>
      <c r="P116" s="247"/>
      <c r="Q116" s="247"/>
      <c r="R116" s="247"/>
      <c r="S116" s="247"/>
      <c r="T116" s="248"/>
      <c r="AT116" s="249" t="s">
        <v>140</v>
      </c>
      <c r="AU116" s="249" t="s">
        <v>81</v>
      </c>
      <c r="AV116" s="12" t="s">
        <v>81</v>
      </c>
      <c r="AW116" s="12" t="s">
        <v>36</v>
      </c>
      <c r="AX116" s="12" t="s">
        <v>77</v>
      </c>
      <c r="AY116" s="249" t="s">
        <v>131</v>
      </c>
    </row>
    <row r="117" s="1" customFormat="1" ht="25.5" customHeight="1">
      <c r="B117" s="45"/>
      <c r="C117" s="216" t="s">
        <v>161</v>
      </c>
      <c r="D117" s="216" t="s">
        <v>133</v>
      </c>
      <c r="E117" s="217" t="s">
        <v>177</v>
      </c>
      <c r="F117" s="218" t="s">
        <v>178</v>
      </c>
      <c r="G117" s="219" t="s">
        <v>179</v>
      </c>
      <c r="H117" s="220">
        <v>21.039999999999999</v>
      </c>
      <c r="I117" s="221"/>
      <c r="J117" s="222">
        <f>ROUND(I117*H117,2)</f>
        <v>0</v>
      </c>
      <c r="K117" s="218" t="s">
        <v>137</v>
      </c>
      <c r="L117" s="71"/>
      <c r="M117" s="223" t="s">
        <v>21</v>
      </c>
      <c r="N117" s="224" t="s">
        <v>43</v>
      </c>
      <c r="O117" s="46"/>
      <c r="P117" s="225">
        <f>O117*H117</f>
        <v>0</v>
      </c>
      <c r="Q117" s="225">
        <v>0.0015</v>
      </c>
      <c r="R117" s="225">
        <f>Q117*H117</f>
        <v>0.031559999999999998</v>
      </c>
      <c r="S117" s="225">
        <v>0</v>
      </c>
      <c r="T117" s="226">
        <f>S117*H117</f>
        <v>0</v>
      </c>
      <c r="AR117" s="23" t="s">
        <v>138</v>
      </c>
      <c r="AT117" s="23" t="s">
        <v>133</v>
      </c>
      <c r="AU117" s="23" t="s">
        <v>81</v>
      </c>
      <c r="AY117" s="23" t="s">
        <v>131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3" t="s">
        <v>77</v>
      </c>
      <c r="BK117" s="227">
        <f>ROUND(I117*H117,2)</f>
        <v>0</v>
      </c>
      <c r="BL117" s="23" t="s">
        <v>138</v>
      </c>
      <c r="BM117" s="23" t="s">
        <v>180</v>
      </c>
    </row>
    <row r="118" s="11" customFormat="1">
      <c r="B118" s="228"/>
      <c r="C118" s="229"/>
      <c r="D118" s="230" t="s">
        <v>140</v>
      </c>
      <c r="E118" s="231" t="s">
        <v>21</v>
      </c>
      <c r="F118" s="232" t="s">
        <v>181</v>
      </c>
      <c r="G118" s="229"/>
      <c r="H118" s="231" t="s">
        <v>21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AT118" s="238" t="s">
        <v>140</v>
      </c>
      <c r="AU118" s="238" t="s">
        <v>81</v>
      </c>
      <c r="AV118" s="11" t="s">
        <v>77</v>
      </c>
      <c r="AW118" s="11" t="s">
        <v>36</v>
      </c>
      <c r="AX118" s="11" t="s">
        <v>72</v>
      </c>
      <c r="AY118" s="238" t="s">
        <v>131</v>
      </c>
    </row>
    <row r="119" s="12" customFormat="1">
      <c r="B119" s="239"/>
      <c r="C119" s="240"/>
      <c r="D119" s="230" t="s">
        <v>140</v>
      </c>
      <c r="E119" s="241" t="s">
        <v>21</v>
      </c>
      <c r="F119" s="242" t="s">
        <v>182</v>
      </c>
      <c r="G119" s="240"/>
      <c r="H119" s="243">
        <v>21.039999999999999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AT119" s="249" t="s">
        <v>140</v>
      </c>
      <c r="AU119" s="249" t="s">
        <v>81</v>
      </c>
      <c r="AV119" s="12" t="s">
        <v>81</v>
      </c>
      <c r="AW119" s="12" t="s">
        <v>36</v>
      </c>
      <c r="AX119" s="12" t="s">
        <v>77</v>
      </c>
      <c r="AY119" s="249" t="s">
        <v>131</v>
      </c>
    </row>
    <row r="120" s="1" customFormat="1" ht="25.5" customHeight="1">
      <c r="B120" s="45"/>
      <c r="C120" s="216" t="s">
        <v>183</v>
      </c>
      <c r="D120" s="216" t="s">
        <v>133</v>
      </c>
      <c r="E120" s="217" t="s">
        <v>184</v>
      </c>
      <c r="F120" s="218" t="s">
        <v>185</v>
      </c>
      <c r="G120" s="219" t="s">
        <v>136</v>
      </c>
      <c r="H120" s="220">
        <v>110.983</v>
      </c>
      <c r="I120" s="221"/>
      <c r="J120" s="222">
        <f>ROUND(I120*H120,2)</f>
        <v>0</v>
      </c>
      <c r="K120" s="218" t="s">
        <v>137</v>
      </c>
      <c r="L120" s="71"/>
      <c r="M120" s="223" t="s">
        <v>21</v>
      </c>
      <c r="N120" s="224" t="s">
        <v>43</v>
      </c>
      <c r="O120" s="46"/>
      <c r="P120" s="225">
        <f>O120*H120</f>
        <v>0</v>
      </c>
      <c r="Q120" s="225">
        <v>0.00025999999999999998</v>
      </c>
      <c r="R120" s="225">
        <f>Q120*H120</f>
        <v>0.028855579999999999</v>
      </c>
      <c r="S120" s="225">
        <v>0</v>
      </c>
      <c r="T120" s="226">
        <f>S120*H120</f>
        <v>0</v>
      </c>
      <c r="AR120" s="23" t="s">
        <v>138</v>
      </c>
      <c r="AT120" s="23" t="s">
        <v>133</v>
      </c>
      <c r="AU120" s="23" t="s">
        <v>81</v>
      </c>
      <c r="AY120" s="23" t="s">
        <v>131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3" t="s">
        <v>77</v>
      </c>
      <c r="BK120" s="227">
        <f>ROUND(I120*H120,2)</f>
        <v>0</v>
      </c>
      <c r="BL120" s="23" t="s">
        <v>138</v>
      </c>
      <c r="BM120" s="23" t="s">
        <v>186</v>
      </c>
    </row>
    <row r="121" s="11" customFormat="1">
      <c r="B121" s="228"/>
      <c r="C121" s="229"/>
      <c r="D121" s="230" t="s">
        <v>140</v>
      </c>
      <c r="E121" s="231" t="s">
        <v>21</v>
      </c>
      <c r="F121" s="232" t="s">
        <v>187</v>
      </c>
      <c r="G121" s="229"/>
      <c r="H121" s="231" t="s">
        <v>21</v>
      </c>
      <c r="I121" s="233"/>
      <c r="J121" s="229"/>
      <c r="K121" s="229"/>
      <c r="L121" s="234"/>
      <c r="M121" s="235"/>
      <c r="N121" s="236"/>
      <c r="O121" s="236"/>
      <c r="P121" s="236"/>
      <c r="Q121" s="236"/>
      <c r="R121" s="236"/>
      <c r="S121" s="236"/>
      <c r="T121" s="237"/>
      <c r="AT121" s="238" t="s">
        <v>140</v>
      </c>
      <c r="AU121" s="238" t="s">
        <v>81</v>
      </c>
      <c r="AV121" s="11" t="s">
        <v>77</v>
      </c>
      <c r="AW121" s="11" t="s">
        <v>36</v>
      </c>
      <c r="AX121" s="11" t="s">
        <v>72</v>
      </c>
      <c r="AY121" s="238" t="s">
        <v>131</v>
      </c>
    </row>
    <row r="122" s="12" customFormat="1">
      <c r="B122" s="239"/>
      <c r="C122" s="240"/>
      <c r="D122" s="230" t="s">
        <v>140</v>
      </c>
      <c r="E122" s="241" t="s">
        <v>21</v>
      </c>
      <c r="F122" s="242" t="s">
        <v>188</v>
      </c>
      <c r="G122" s="240"/>
      <c r="H122" s="243">
        <v>22.332999999999998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AT122" s="249" t="s">
        <v>140</v>
      </c>
      <c r="AU122" s="249" t="s">
        <v>81</v>
      </c>
      <c r="AV122" s="12" t="s">
        <v>81</v>
      </c>
      <c r="AW122" s="12" t="s">
        <v>36</v>
      </c>
      <c r="AX122" s="12" t="s">
        <v>72</v>
      </c>
      <c r="AY122" s="249" t="s">
        <v>131</v>
      </c>
    </row>
    <row r="123" s="11" customFormat="1">
      <c r="B123" s="228"/>
      <c r="C123" s="229"/>
      <c r="D123" s="230" t="s">
        <v>140</v>
      </c>
      <c r="E123" s="231" t="s">
        <v>21</v>
      </c>
      <c r="F123" s="232" t="s">
        <v>189</v>
      </c>
      <c r="G123" s="229"/>
      <c r="H123" s="231" t="s">
        <v>21</v>
      </c>
      <c r="I123" s="233"/>
      <c r="J123" s="229"/>
      <c r="K123" s="229"/>
      <c r="L123" s="234"/>
      <c r="M123" s="235"/>
      <c r="N123" s="236"/>
      <c r="O123" s="236"/>
      <c r="P123" s="236"/>
      <c r="Q123" s="236"/>
      <c r="R123" s="236"/>
      <c r="S123" s="236"/>
      <c r="T123" s="237"/>
      <c r="AT123" s="238" t="s">
        <v>140</v>
      </c>
      <c r="AU123" s="238" t="s">
        <v>81</v>
      </c>
      <c r="AV123" s="11" t="s">
        <v>77</v>
      </c>
      <c r="AW123" s="11" t="s">
        <v>36</v>
      </c>
      <c r="AX123" s="11" t="s">
        <v>72</v>
      </c>
      <c r="AY123" s="238" t="s">
        <v>131</v>
      </c>
    </row>
    <row r="124" s="12" customFormat="1">
      <c r="B124" s="239"/>
      <c r="C124" s="240"/>
      <c r="D124" s="230" t="s">
        <v>140</v>
      </c>
      <c r="E124" s="241" t="s">
        <v>21</v>
      </c>
      <c r="F124" s="242" t="s">
        <v>190</v>
      </c>
      <c r="G124" s="240"/>
      <c r="H124" s="243">
        <v>44.325000000000003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AT124" s="249" t="s">
        <v>140</v>
      </c>
      <c r="AU124" s="249" t="s">
        <v>81</v>
      </c>
      <c r="AV124" s="12" t="s">
        <v>81</v>
      </c>
      <c r="AW124" s="12" t="s">
        <v>36</v>
      </c>
      <c r="AX124" s="12" t="s">
        <v>72</v>
      </c>
      <c r="AY124" s="249" t="s">
        <v>131</v>
      </c>
    </row>
    <row r="125" s="11" customFormat="1">
      <c r="B125" s="228"/>
      <c r="C125" s="229"/>
      <c r="D125" s="230" t="s">
        <v>140</v>
      </c>
      <c r="E125" s="231" t="s">
        <v>21</v>
      </c>
      <c r="F125" s="232" t="s">
        <v>191</v>
      </c>
      <c r="G125" s="229"/>
      <c r="H125" s="231" t="s">
        <v>21</v>
      </c>
      <c r="I125" s="233"/>
      <c r="J125" s="229"/>
      <c r="K125" s="229"/>
      <c r="L125" s="234"/>
      <c r="M125" s="235"/>
      <c r="N125" s="236"/>
      <c r="O125" s="236"/>
      <c r="P125" s="236"/>
      <c r="Q125" s="236"/>
      <c r="R125" s="236"/>
      <c r="S125" s="236"/>
      <c r="T125" s="237"/>
      <c r="AT125" s="238" t="s">
        <v>140</v>
      </c>
      <c r="AU125" s="238" t="s">
        <v>81</v>
      </c>
      <c r="AV125" s="11" t="s">
        <v>77</v>
      </c>
      <c r="AW125" s="11" t="s">
        <v>36</v>
      </c>
      <c r="AX125" s="11" t="s">
        <v>72</v>
      </c>
      <c r="AY125" s="238" t="s">
        <v>131</v>
      </c>
    </row>
    <row r="126" s="12" customFormat="1">
      <c r="B126" s="239"/>
      <c r="C126" s="240"/>
      <c r="D126" s="230" t="s">
        <v>140</v>
      </c>
      <c r="E126" s="241" t="s">
        <v>21</v>
      </c>
      <c r="F126" s="242" t="s">
        <v>190</v>
      </c>
      <c r="G126" s="240"/>
      <c r="H126" s="243">
        <v>44.325000000000003</v>
      </c>
      <c r="I126" s="244"/>
      <c r="J126" s="240"/>
      <c r="K126" s="240"/>
      <c r="L126" s="245"/>
      <c r="M126" s="246"/>
      <c r="N126" s="247"/>
      <c r="O126" s="247"/>
      <c r="P126" s="247"/>
      <c r="Q126" s="247"/>
      <c r="R126" s="247"/>
      <c r="S126" s="247"/>
      <c r="T126" s="248"/>
      <c r="AT126" s="249" t="s">
        <v>140</v>
      </c>
      <c r="AU126" s="249" t="s">
        <v>81</v>
      </c>
      <c r="AV126" s="12" t="s">
        <v>81</v>
      </c>
      <c r="AW126" s="12" t="s">
        <v>36</v>
      </c>
      <c r="AX126" s="12" t="s">
        <v>72</v>
      </c>
      <c r="AY126" s="249" t="s">
        <v>131</v>
      </c>
    </row>
    <row r="127" s="13" customFormat="1">
      <c r="B127" s="260"/>
      <c r="C127" s="261"/>
      <c r="D127" s="230" t="s">
        <v>140</v>
      </c>
      <c r="E127" s="262" t="s">
        <v>21</v>
      </c>
      <c r="F127" s="263" t="s">
        <v>192</v>
      </c>
      <c r="G127" s="261"/>
      <c r="H127" s="264">
        <v>110.983</v>
      </c>
      <c r="I127" s="265"/>
      <c r="J127" s="261"/>
      <c r="K127" s="261"/>
      <c r="L127" s="266"/>
      <c r="M127" s="267"/>
      <c r="N127" s="268"/>
      <c r="O127" s="268"/>
      <c r="P127" s="268"/>
      <c r="Q127" s="268"/>
      <c r="R127" s="268"/>
      <c r="S127" s="268"/>
      <c r="T127" s="269"/>
      <c r="AT127" s="270" t="s">
        <v>140</v>
      </c>
      <c r="AU127" s="270" t="s">
        <v>81</v>
      </c>
      <c r="AV127" s="13" t="s">
        <v>138</v>
      </c>
      <c r="AW127" s="13" t="s">
        <v>36</v>
      </c>
      <c r="AX127" s="13" t="s">
        <v>77</v>
      </c>
      <c r="AY127" s="270" t="s">
        <v>131</v>
      </c>
    </row>
    <row r="128" s="1" customFormat="1" ht="25.5" customHeight="1">
      <c r="B128" s="45"/>
      <c r="C128" s="216" t="s">
        <v>193</v>
      </c>
      <c r="D128" s="216" t="s">
        <v>133</v>
      </c>
      <c r="E128" s="217" t="s">
        <v>194</v>
      </c>
      <c r="F128" s="218" t="s">
        <v>195</v>
      </c>
      <c r="G128" s="219" t="s">
        <v>136</v>
      </c>
      <c r="H128" s="220">
        <v>44.325000000000003</v>
      </c>
      <c r="I128" s="221"/>
      <c r="J128" s="222">
        <f>ROUND(I128*H128,2)</f>
        <v>0</v>
      </c>
      <c r="K128" s="218" t="s">
        <v>137</v>
      </c>
      <c r="L128" s="71"/>
      <c r="M128" s="223" t="s">
        <v>21</v>
      </c>
      <c r="N128" s="224" t="s">
        <v>43</v>
      </c>
      <c r="O128" s="46"/>
      <c r="P128" s="225">
        <f>O128*H128</f>
        <v>0</v>
      </c>
      <c r="Q128" s="225">
        <v>0.0043800000000000002</v>
      </c>
      <c r="R128" s="225">
        <f>Q128*H128</f>
        <v>0.19414350000000002</v>
      </c>
      <c r="S128" s="225">
        <v>0</v>
      </c>
      <c r="T128" s="226">
        <f>S128*H128</f>
        <v>0</v>
      </c>
      <c r="AR128" s="23" t="s">
        <v>138</v>
      </c>
      <c r="AT128" s="23" t="s">
        <v>133</v>
      </c>
      <c r="AU128" s="23" t="s">
        <v>81</v>
      </c>
      <c r="AY128" s="23" t="s">
        <v>131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3" t="s">
        <v>77</v>
      </c>
      <c r="BK128" s="227">
        <f>ROUND(I128*H128,2)</f>
        <v>0</v>
      </c>
      <c r="BL128" s="23" t="s">
        <v>138</v>
      </c>
      <c r="BM128" s="23" t="s">
        <v>196</v>
      </c>
    </row>
    <row r="129" s="11" customFormat="1">
      <c r="B129" s="228"/>
      <c r="C129" s="229"/>
      <c r="D129" s="230" t="s">
        <v>140</v>
      </c>
      <c r="E129" s="231" t="s">
        <v>21</v>
      </c>
      <c r="F129" s="232" t="s">
        <v>197</v>
      </c>
      <c r="G129" s="229"/>
      <c r="H129" s="231" t="s">
        <v>21</v>
      </c>
      <c r="I129" s="233"/>
      <c r="J129" s="229"/>
      <c r="K129" s="229"/>
      <c r="L129" s="234"/>
      <c r="M129" s="235"/>
      <c r="N129" s="236"/>
      <c r="O129" s="236"/>
      <c r="P129" s="236"/>
      <c r="Q129" s="236"/>
      <c r="R129" s="236"/>
      <c r="S129" s="236"/>
      <c r="T129" s="237"/>
      <c r="AT129" s="238" t="s">
        <v>140</v>
      </c>
      <c r="AU129" s="238" t="s">
        <v>81</v>
      </c>
      <c r="AV129" s="11" t="s">
        <v>77</v>
      </c>
      <c r="AW129" s="11" t="s">
        <v>36</v>
      </c>
      <c r="AX129" s="11" t="s">
        <v>72</v>
      </c>
      <c r="AY129" s="238" t="s">
        <v>131</v>
      </c>
    </row>
    <row r="130" s="12" customFormat="1">
      <c r="B130" s="239"/>
      <c r="C130" s="240"/>
      <c r="D130" s="230" t="s">
        <v>140</v>
      </c>
      <c r="E130" s="241" t="s">
        <v>21</v>
      </c>
      <c r="F130" s="242" t="s">
        <v>198</v>
      </c>
      <c r="G130" s="240"/>
      <c r="H130" s="243">
        <v>8.6950000000000003</v>
      </c>
      <c r="I130" s="244"/>
      <c r="J130" s="240"/>
      <c r="K130" s="240"/>
      <c r="L130" s="245"/>
      <c r="M130" s="246"/>
      <c r="N130" s="247"/>
      <c r="O130" s="247"/>
      <c r="P130" s="247"/>
      <c r="Q130" s="247"/>
      <c r="R130" s="247"/>
      <c r="S130" s="247"/>
      <c r="T130" s="248"/>
      <c r="AT130" s="249" t="s">
        <v>140</v>
      </c>
      <c r="AU130" s="249" t="s">
        <v>81</v>
      </c>
      <c r="AV130" s="12" t="s">
        <v>81</v>
      </c>
      <c r="AW130" s="12" t="s">
        <v>36</v>
      </c>
      <c r="AX130" s="12" t="s">
        <v>72</v>
      </c>
      <c r="AY130" s="249" t="s">
        <v>131</v>
      </c>
    </row>
    <row r="131" s="12" customFormat="1">
      <c r="B131" s="239"/>
      <c r="C131" s="240"/>
      <c r="D131" s="230" t="s">
        <v>140</v>
      </c>
      <c r="E131" s="241" t="s">
        <v>21</v>
      </c>
      <c r="F131" s="242" t="s">
        <v>199</v>
      </c>
      <c r="G131" s="240"/>
      <c r="H131" s="243">
        <v>10.949999999999999</v>
      </c>
      <c r="I131" s="244"/>
      <c r="J131" s="240"/>
      <c r="K131" s="240"/>
      <c r="L131" s="245"/>
      <c r="M131" s="246"/>
      <c r="N131" s="247"/>
      <c r="O131" s="247"/>
      <c r="P131" s="247"/>
      <c r="Q131" s="247"/>
      <c r="R131" s="247"/>
      <c r="S131" s="247"/>
      <c r="T131" s="248"/>
      <c r="AT131" s="249" t="s">
        <v>140</v>
      </c>
      <c r="AU131" s="249" t="s">
        <v>81</v>
      </c>
      <c r="AV131" s="12" t="s">
        <v>81</v>
      </c>
      <c r="AW131" s="12" t="s">
        <v>36</v>
      </c>
      <c r="AX131" s="12" t="s">
        <v>72</v>
      </c>
      <c r="AY131" s="249" t="s">
        <v>131</v>
      </c>
    </row>
    <row r="132" s="12" customFormat="1">
      <c r="B132" s="239"/>
      <c r="C132" s="240"/>
      <c r="D132" s="230" t="s">
        <v>140</v>
      </c>
      <c r="E132" s="241" t="s">
        <v>21</v>
      </c>
      <c r="F132" s="242" t="s">
        <v>200</v>
      </c>
      <c r="G132" s="240"/>
      <c r="H132" s="243">
        <v>6.0199999999999996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AT132" s="249" t="s">
        <v>140</v>
      </c>
      <c r="AU132" s="249" t="s">
        <v>81</v>
      </c>
      <c r="AV132" s="12" t="s">
        <v>81</v>
      </c>
      <c r="AW132" s="12" t="s">
        <v>36</v>
      </c>
      <c r="AX132" s="12" t="s">
        <v>72</v>
      </c>
      <c r="AY132" s="249" t="s">
        <v>131</v>
      </c>
    </row>
    <row r="133" s="12" customFormat="1">
      <c r="B133" s="239"/>
      <c r="C133" s="240"/>
      <c r="D133" s="230" t="s">
        <v>140</v>
      </c>
      <c r="E133" s="241" t="s">
        <v>21</v>
      </c>
      <c r="F133" s="242" t="s">
        <v>201</v>
      </c>
      <c r="G133" s="240"/>
      <c r="H133" s="243">
        <v>13.66</v>
      </c>
      <c r="I133" s="244"/>
      <c r="J133" s="240"/>
      <c r="K133" s="240"/>
      <c r="L133" s="245"/>
      <c r="M133" s="246"/>
      <c r="N133" s="247"/>
      <c r="O133" s="247"/>
      <c r="P133" s="247"/>
      <c r="Q133" s="247"/>
      <c r="R133" s="247"/>
      <c r="S133" s="247"/>
      <c r="T133" s="248"/>
      <c r="AT133" s="249" t="s">
        <v>140</v>
      </c>
      <c r="AU133" s="249" t="s">
        <v>81</v>
      </c>
      <c r="AV133" s="12" t="s">
        <v>81</v>
      </c>
      <c r="AW133" s="12" t="s">
        <v>36</v>
      </c>
      <c r="AX133" s="12" t="s">
        <v>72</v>
      </c>
      <c r="AY133" s="249" t="s">
        <v>131</v>
      </c>
    </row>
    <row r="134" s="11" customFormat="1">
      <c r="B134" s="228"/>
      <c r="C134" s="229"/>
      <c r="D134" s="230" t="s">
        <v>140</v>
      </c>
      <c r="E134" s="231" t="s">
        <v>21</v>
      </c>
      <c r="F134" s="232" t="s">
        <v>202</v>
      </c>
      <c r="G134" s="229"/>
      <c r="H134" s="231" t="s">
        <v>21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AT134" s="238" t="s">
        <v>140</v>
      </c>
      <c r="AU134" s="238" t="s">
        <v>81</v>
      </c>
      <c r="AV134" s="11" t="s">
        <v>77</v>
      </c>
      <c r="AW134" s="11" t="s">
        <v>36</v>
      </c>
      <c r="AX134" s="11" t="s">
        <v>72</v>
      </c>
      <c r="AY134" s="238" t="s">
        <v>131</v>
      </c>
    </row>
    <row r="135" s="12" customFormat="1">
      <c r="B135" s="239"/>
      <c r="C135" s="240"/>
      <c r="D135" s="230" t="s">
        <v>140</v>
      </c>
      <c r="E135" s="241" t="s">
        <v>21</v>
      </c>
      <c r="F135" s="242" t="s">
        <v>147</v>
      </c>
      <c r="G135" s="240"/>
      <c r="H135" s="243">
        <v>5</v>
      </c>
      <c r="I135" s="244"/>
      <c r="J135" s="240"/>
      <c r="K135" s="240"/>
      <c r="L135" s="245"/>
      <c r="M135" s="246"/>
      <c r="N135" s="247"/>
      <c r="O135" s="247"/>
      <c r="P135" s="247"/>
      <c r="Q135" s="247"/>
      <c r="R135" s="247"/>
      <c r="S135" s="247"/>
      <c r="T135" s="248"/>
      <c r="AT135" s="249" t="s">
        <v>140</v>
      </c>
      <c r="AU135" s="249" t="s">
        <v>81</v>
      </c>
      <c r="AV135" s="12" t="s">
        <v>81</v>
      </c>
      <c r="AW135" s="12" t="s">
        <v>36</v>
      </c>
      <c r="AX135" s="12" t="s">
        <v>72</v>
      </c>
      <c r="AY135" s="249" t="s">
        <v>131</v>
      </c>
    </row>
    <row r="136" s="13" customFormat="1">
      <c r="B136" s="260"/>
      <c r="C136" s="261"/>
      <c r="D136" s="230" t="s">
        <v>140</v>
      </c>
      <c r="E136" s="262" t="s">
        <v>21</v>
      </c>
      <c r="F136" s="263" t="s">
        <v>192</v>
      </c>
      <c r="G136" s="261"/>
      <c r="H136" s="264">
        <v>44.325000000000003</v>
      </c>
      <c r="I136" s="265"/>
      <c r="J136" s="261"/>
      <c r="K136" s="261"/>
      <c r="L136" s="266"/>
      <c r="M136" s="267"/>
      <c r="N136" s="268"/>
      <c r="O136" s="268"/>
      <c r="P136" s="268"/>
      <c r="Q136" s="268"/>
      <c r="R136" s="268"/>
      <c r="S136" s="268"/>
      <c r="T136" s="269"/>
      <c r="AT136" s="270" t="s">
        <v>140</v>
      </c>
      <c r="AU136" s="270" t="s">
        <v>81</v>
      </c>
      <c r="AV136" s="13" t="s">
        <v>138</v>
      </c>
      <c r="AW136" s="13" t="s">
        <v>36</v>
      </c>
      <c r="AX136" s="13" t="s">
        <v>77</v>
      </c>
      <c r="AY136" s="270" t="s">
        <v>131</v>
      </c>
    </row>
    <row r="137" s="1" customFormat="1" ht="25.5" customHeight="1">
      <c r="B137" s="45"/>
      <c r="C137" s="216" t="s">
        <v>203</v>
      </c>
      <c r="D137" s="216" t="s">
        <v>133</v>
      </c>
      <c r="E137" s="217" t="s">
        <v>204</v>
      </c>
      <c r="F137" s="218" t="s">
        <v>205</v>
      </c>
      <c r="G137" s="219" t="s">
        <v>136</v>
      </c>
      <c r="H137" s="220">
        <v>44.325000000000003</v>
      </c>
      <c r="I137" s="221"/>
      <c r="J137" s="222">
        <f>ROUND(I137*H137,2)</f>
        <v>0</v>
      </c>
      <c r="K137" s="218" t="s">
        <v>137</v>
      </c>
      <c r="L137" s="71"/>
      <c r="M137" s="223" t="s">
        <v>21</v>
      </c>
      <c r="N137" s="224" t="s">
        <v>43</v>
      </c>
      <c r="O137" s="46"/>
      <c r="P137" s="225">
        <f>O137*H137</f>
        <v>0</v>
      </c>
      <c r="Q137" s="225">
        <v>0.00348</v>
      </c>
      <c r="R137" s="225">
        <f>Q137*H137</f>
        <v>0.154251</v>
      </c>
      <c r="S137" s="225">
        <v>0</v>
      </c>
      <c r="T137" s="226">
        <f>S137*H137</f>
        <v>0</v>
      </c>
      <c r="AR137" s="23" t="s">
        <v>138</v>
      </c>
      <c r="AT137" s="23" t="s">
        <v>133</v>
      </c>
      <c r="AU137" s="23" t="s">
        <v>81</v>
      </c>
      <c r="AY137" s="23" t="s">
        <v>131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3" t="s">
        <v>77</v>
      </c>
      <c r="BK137" s="227">
        <f>ROUND(I137*H137,2)</f>
        <v>0</v>
      </c>
      <c r="BL137" s="23" t="s">
        <v>138</v>
      </c>
      <c r="BM137" s="23" t="s">
        <v>206</v>
      </c>
    </row>
    <row r="138" s="1" customFormat="1" ht="25.5" customHeight="1">
      <c r="B138" s="45"/>
      <c r="C138" s="216" t="s">
        <v>207</v>
      </c>
      <c r="D138" s="216" t="s">
        <v>133</v>
      </c>
      <c r="E138" s="217" t="s">
        <v>208</v>
      </c>
      <c r="F138" s="218" t="s">
        <v>209</v>
      </c>
      <c r="G138" s="219" t="s">
        <v>179</v>
      </c>
      <c r="H138" s="220">
        <v>8.1199999999999992</v>
      </c>
      <c r="I138" s="221"/>
      <c r="J138" s="222">
        <f>ROUND(I138*H138,2)</f>
        <v>0</v>
      </c>
      <c r="K138" s="218" t="s">
        <v>137</v>
      </c>
      <c r="L138" s="71"/>
      <c r="M138" s="223" t="s">
        <v>21</v>
      </c>
      <c r="N138" s="224" t="s">
        <v>43</v>
      </c>
      <c r="O138" s="46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AR138" s="23" t="s">
        <v>138</v>
      </c>
      <c r="AT138" s="23" t="s">
        <v>133</v>
      </c>
      <c r="AU138" s="23" t="s">
        <v>81</v>
      </c>
      <c r="AY138" s="23" t="s">
        <v>131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3" t="s">
        <v>77</v>
      </c>
      <c r="BK138" s="227">
        <f>ROUND(I138*H138,2)</f>
        <v>0</v>
      </c>
      <c r="BL138" s="23" t="s">
        <v>138</v>
      </c>
      <c r="BM138" s="23" t="s">
        <v>210</v>
      </c>
    </row>
    <row r="139" s="11" customFormat="1">
      <c r="B139" s="228"/>
      <c r="C139" s="229"/>
      <c r="D139" s="230" t="s">
        <v>140</v>
      </c>
      <c r="E139" s="231" t="s">
        <v>21</v>
      </c>
      <c r="F139" s="232" t="s">
        <v>211</v>
      </c>
      <c r="G139" s="229"/>
      <c r="H139" s="231" t="s">
        <v>21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AT139" s="238" t="s">
        <v>140</v>
      </c>
      <c r="AU139" s="238" t="s">
        <v>81</v>
      </c>
      <c r="AV139" s="11" t="s">
        <v>77</v>
      </c>
      <c r="AW139" s="11" t="s">
        <v>36</v>
      </c>
      <c r="AX139" s="11" t="s">
        <v>72</v>
      </c>
      <c r="AY139" s="238" t="s">
        <v>131</v>
      </c>
    </row>
    <row r="140" s="12" customFormat="1">
      <c r="B140" s="239"/>
      <c r="C140" s="240"/>
      <c r="D140" s="230" t="s">
        <v>140</v>
      </c>
      <c r="E140" s="241" t="s">
        <v>21</v>
      </c>
      <c r="F140" s="242" t="s">
        <v>212</v>
      </c>
      <c r="G140" s="240"/>
      <c r="H140" s="243">
        <v>8.1199999999999992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AT140" s="249" t="s">
        <v>140</v>
      </c>
      <c r="AU140" s="249" t="s">
        <v>81</v>
      </c>
      <c r="AV140" s="12" t="s">
        <v>81</v>
      </c>
      <c r="AW140" s="12" t="s">
        <v>36</v>
      </c>
      <c r="AX140" s="12" t="s">
        <v>77</v>
      </c>
      <c r="AY140" s="249" t="s">
        <v>131</v>
      </c>
    </row>
    <row r="141" s="1" customFormat="1" ht="38.25" customHeight="1">
      <c r="B141" s="45"/>
      <c r="C141" s="216" t="s">
        <v>213</v>
      </c>
      <c r="D141" s="216" t="s">
        <v>133</v>
      </c>
      <c r="E141" s="217" t="s">
        <v>214</v>
      </c>
      <c r="F141" s="218" t="s">
        <v>215</v>
      </c>
      <c r="G141" s="219" t="s">
        <v>136</v>
      </c>
      <c r="H141" s="220">
        <v>5.4960000000000004</v>
      </c>
      <c r="I141" s="221"/>
      <c r="J141" s="222">
        <f>ROUND(I141*H141,2)</f>
        <v>0</v>
      </c>
      <c r="K141" s="218" t="s">
        <v>137</v>
      </c>
      <c r="L141" s="71"/>
      <c r="M141" s="223" t="s">
        <v>21</v>
      </c>
      <c r="N141" s="224" t="s">
        <v>43</v>
      </c>
      <c r="O141" s="46"/>
      <c r="P141" s="225">
        <f>O141*H141</f>
        <v>0</v>
      </c>
      <c r="Q141" s="225">
        <v>0.07102</v>
      </c>
      <c r="R141" s="225">
        <f>Q141*H141</f>
        <v>0.39032592000000005</v>
      </c>
      <c r="S141" s="225">
        <v>0</v>
      </c>
      <c r="T141" s="226">
        <f>S141*H141</f>
        <v>0</v>
      </c>
      <c r="AR141" s="23" t="s">
        <v>138</v>
      </c>
      <c r="AT141" s="23" t="s">
        <v>133</v>
      </c>
      <c r="AU141" s="23" t="s">
        <v>81</v>
      </c>
      <c r="AY141" s="23" t="s">
        <v>131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3" t="s">
        <v>77</v>
      </c>
      <c r="BK141" s="227">
        <f>ROUND(I141*H141,2)</f>
        <v>0</v>
      </c>
      <c r="BL141" s="23" t="s">
        <v>138</v>
      </c>
      <c r="BM141" s="23" t="s">
        <v>216</v>
      </c>
    </row>
    <row r="142" s="11" customFormat="1">
      <c r="B142" s="228"/>
      <c r="C142" s="229"/>
      <c r="D142" s="230" t="s">
        <v>140</v>
      </c>
      <c r="E142" s="231" t="s">
        <v>21</v>
      </c>
      <c r="F142" s="232" t="s">
        <v>217</v>
      </c>
      <c r="G142" s="229"/>
      <c r="H142" s="231" t="s">
        <v>21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AT142" s="238" t="s">
        <v>140</v>
      </c>
      <c r="AU142" s="238" t="s">
        <v>81</v>
      </c>
      <c r="AV142" s="11" t="s">
        <v>77</v>
      </c>
      <c r="AW142" s="11" t="s">
        <v>36</v>
      </c>
      <c r="AX142" s="11" t="s">
        <v>72</v>
      </c>
      <c r="AY142" s="238" t="s">
        <v>131</v>
      </c>
    </row>
    <row r="143" s="12" customFormat="1">
      <c r="B143" s="239"/>
      <c r="C143" s="240"/>
      <c r="D143" s="230" t="s">
        <v>140</v>
      </c>
      <c r="E143" s="241" t="s">
        <v>21</v>
      </c>
      <c r="F143" s="242" t="s">
        <v>218</v>
      </c>
      <c r="G143" s="240"/>
      <c r="H143" s="243">
        <v>3.0960000000000001</v>
      </c>
      <c r="I143" s="244"/>
      <c r="J143" s="240"/>
      <c r="K143" s="240"/>
      <c r="L143" s="245"/>
      <c r="M143" s="246"/>
      <c r="N143" s="247"/>
      <c r="O143" s="247"/>
      <c r="P143" s="247"/>
      <c r="Q143" s="247"/>
      <c r="R143" s="247"/>
      <c r="S143" s="247"/>
      <c r="T143" s="248"/>
      <c r="AT143" s="249" t="s">
        <v>140</v>
      </c>
      <c r="AU143" s="249" t="s">
        <v>81</v>
      </c>
      <c r="AV143" s="12" t="s">
        <v>81</v>
      </c>
      <c r="AW143" s="12" t="s">
        <v>36</v>
      </c>
      <c r="AX143" s="12" t="s">
        <v>72</v>
      </c>
      <c r="AY143" s="249" t="s">
        <v>131</v>
      </c>
    </row>
    <row r="144" s="11" customFormat="1">
      <c r="B144" s="228"/>
      <c r="C144" s="229"/>
      <c r="D144" s="230" t="s">
        <v>140</v>
      </c>
      <c r="E144" s="231" t="s">
        <v>21</v>
      </c>
      <c r="F144" s="232" t="s">
        <v>219</v>
      </c>
      <c r="G144" s="229"/>
      <c r="H144" s="231" t="s">
        <v>21</v>
      </c>
      <c r="I144" s="233"/>
      <c r="J144" s="229"/>
      <c r="K144" s="229"/>
      <c r="L144" s="234"/>
      <c r="M144" s="235"/>
      <c r="N144" s="236"/>
      <c r="O144" s="236"/>
      <c r="P144" s="236"/>
      <c r="Q144" s="236"/>
      <c r="R144" s="236"/>
      <c r="S144" s="236"/>
      <c r="T144" s="237"/>
      <c r="AT144" s="238" t="s">
        <v>140</v>
      </c>
      <c r="AU144" s="238" t="s">
        <v>81</v>
      </c>
      <c r="AV144" s="11" t="s">
        <v>77</v>
      </c>
      <c r="AW144" s="11" t="s">
        <v>36</v>
      </c>
      <c r="AX144" s="11" t="s">
        <v>72</v>
      </c>
      <c r="AY144" s="238" t="s">
        <v>131</v>
      </c>
    </row>
    <row r="145" s="12" customFormat="1">
      <c r="B145" s="239"/>
      <c r="C145" s="240"/>
      <c r="D145" s="230" t="s">
        <v>140</v>
      </c>
      <c r="E145" s="241" t="s">
        <v>21</v>
      </c>
      <c r="F145" s="242" t="s">
        <v>220</v>
      </c>
      <c r="G145" s="240"/>
      <c r="H145" s="243">
        <v>2.3999999999999999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AT145" s="249" t="s">
        <v>140</v>
      </c>
      <c r="AU145" s="249" t="s">
        <v>81</v>
      </c>
      <c r="AV145" s="12" t="s">
        <v>81</v>
      </c>
      <c r="AW145" s="12" t="s">
        <v>36</v>
      </c>
      <c r="AX145" s="12" t="s">
        <v>72</v>
      </c>
      <c r="AY145" s="249" t="s">
        <v>131</v>
      </c>
    </row>
    <row r="146" s="13" customFormat="1">
      <c r="B146" s="260"/>
      <c r="C146" s="261"/>
      <c r="D146" s="230" t="s">
        <v>140</v>
      </c>
      <c r="E146" s="262" t="s">
        <v>21</v>
      </c>
      <c r="F146" s="263" t="s">
        <v>192</v>
      </c>
      <c r="G146" s="261"/>
      <c r="H146" s="264">
        <v>5.4960000000000004</v>
      </c>
      <c r="I146" s="265"/>
      <c r="J146" s="261"/>
      <c r="K146" s="261"/>
      <c r="L146" s="266"/>
      <c r="M146" s="267"/>
      <c r="N146" s="268"/>
      <c r="O146" s="268"/>
      <c r="P146" s="268"/>
      <c r="Q146" s="268"/>
      <c r="R146" s="268"/>
      <c r="S146" s="268"/>
      <c r="T146" s="269"/>
      <c r="AT146" s="270" t="s">
        <v>140</v>
      </c>
      <c r="AU146" s="270" t="s">
        <v>81</v>
      </c>
      <c r="AV146" s="13" t="s">
        <v>138</v>
      </c>
      <c r="AW146" s="13" t="s">
        <v>36</v>
      </c>
      <c r="AX146" s="13" t="s">
        <v>77</v>
      </c>
      <c r="AY146" s="270" t="s">
        <v>131</v>
      </c>
    </row>
    <row r="147" s="1" customFormat="1" ht="16.5" customHeight="1">
      <c r="B147" s="45"/>
      <c r="C147" s="216" t="s">
        <v>221</v>
      </c>
      <c r="D147" s="216" t="s">
        <v>133</v>
      </c>
      <c r="E147" s="217" t="s">
        <v>222</v>
      </c>
      <c r="F147" s="218" t="s">
        <v>223</v>
      </c>
      <c r="G147" s="219" t="s">
        <v>136</v>
      </c>
      <c r="H147" s="220">
        <v>39.738999999999997</v>
      </c>
      <c r="I147" s="221"/>
      <c r="J147" s="222">
        <f>ROUND(I147*H147,2)</f>
        <v>0</v>
      </c>
      <c r="K147" s="218" t="s">
        <v>137</v>
      </c>
      <c r="L147" s="71"/>
      <c r="M147" s="223" t="s">
        <v>21</v>
      </c>
      <c r="N147" s="224" t="s">
        <v>43</v>
      </c>
      <c r="O147" s="46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AR147" s="23" t="s">
        <v>138</v>
      </c>
      <c r="AT147" s="23" t="s">
        <v>133</v>
      </c>
      <c r="AU147" s="23" t="s">
        <v>81</v>
      </c>
      <c r="AY147" s="23" t="s">
        <v>131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3" t="s">
        <v>77</v>
      </c>
      <c r="BK147" s="227">
        <f>ROUND(I147*H147,2)</f>
        <v>0</v>
      </c>
      <c r="BL147" s="23" t="s">
        <v>138</v>
      </c>
      <c r="BM147" s="23" t="s">
        <v>224</v>
      </c>
    </row>
    <row r="148" s="1" customFormat="1" ht="25.5" customHeight="1">
      <c r="B148" s="45"/>
      <c r="C148" s="216" t="s">
        <v>10</v>
      </c>
      <c r="D148" s="216" t="s">
        <v>133</v>
      </c>
      <c r="E148" s="217" t="s">
        <v>225</v>
      </c>
      <c r="F148" s="218" t="s">
        <v>226</v>
      </c>
      <c r="G148" s="219" t="s">
        <v>179</v>
      </c>
      <c r="H148" s="220">
        <v>18</v>
      </c>
      <c r="I148" s="221"/>
      <c r="J148" s="222">
        <f>ROUND(I148*H148,2)</f>
        <v>0</v>
      </c>
      <c r="K148" s="218" t="s">
        <v>137</v>
      </c>
      <c r="L148" s="71"/>
      <c r="M148" s="223" t="s">
        <v>21</v>
      </c>
      <c r="N148" s="224" t="s">
        <v>43</v>
      </c>
      <c r="O148" s="46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AR148" s="23" t="s">
        <v>138</v>
      </c>
      <c r="AT148" s="23" t="s">
        <v>133</v>
      </c>
      <c r="AU148" s="23" t="s">
        <v>81</v>
      </c>
      <c r="AY148" s="23" t="s">
        <v>131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23" t="s">
        <v>77</v>
      </c>
      <c r="BK148" s="227">
        <f>ROUND(I148*H148,2)</f>
        <v>0</v>
      </c>
      <c r="BL148" s="23" t="s">
        <v>138</v>
      </c>
      <c r="BM148" s="23" t="s">
        <v>227</v>
      </c>
    </row>
    <row r="149" s="11" customFormat="1">
      <c r="B149" s="228"/>
      <c r="C149" s="229"/>
      <c r="D149" s="230" t="s">
        <v>140</v>
      </c>
      <c r="E149" s="231" t="s">
        <v>21</v>
      </c>
      <c r="F149" s="232" t="s">
        <v>228</v>
      </c>
      <c r="G149" s="229"/>
      <c r="H149" s="231" t="s">
        <v>21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7"/>
      <c r="AT149" s="238" t="s">
        <v>140</v>
      </c>
      <c r="AU149" s="238" t="s">
        <v>81</v>
      </c>
      <c r="AV149" s="11" t="s">
        <v>77</v>
      </c>
      <c r="AW149" s="11" t="s">
        <v>36</v>
      </c>
      <c r="AX149" s="11" t="s">
        <v>72</v>
      </c>
      <c r="AY149" s="238" t="s">
        <v>131</v>
      </c>
    </row>
    <row r="150" s="12" customFormat="1">
      <c r="B150" s="239"/>
      <c r="C150" s="240"/>
      <c r="D150" s="230" t="s">
        <v>140</v>
      </c>
      <c r="E150" s="241" t="s">
        <v>21</v>
      </c>
      <c r="F150" s="242" t="s">
        <v>193</v>
      </c>
      <c r="G150" s="240"/>
      <c r="H150" s="243">
        <v>10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AT150" s="249" t="s">
        <v>140</v>
      </c>
      <c r="AU150" s="249" t="s">
        <v>81</v>
      </c>
      <c r="AV150" s="12" t="s">
        <v>81</v>
      </c>
      <c r="AW150" s="12" t="s">
        <v>36</v>
      </c>
      <c r="AX150" s="12" t="s">
        <v>72</v>
      </c>
      <c r="AY150" s="249" t="s">
        <v>131</v>
      </c>
    </row>
    <row r="151" s="11" customFormat="1">
      <c r="B151" s="228"/>
      <c r="C151" s="229"/>
      <c r="D151" s="230" t="s">
        <v>140</v>
      </c>
      <c r="E151" s="231" t="s">
        <v>21</v>
      </c>
      <c r="F151" s="232" t="s">
        <v>229</v>
      </c>
      <c r="G151" s="229"/>
      <c r="H151" s="231" t="s">
        <v>21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140</v>
      </c>
      <c r="AU151" s="238" t="s">
        <v>81</v>
      </c>
      <c r="AV151" s="11" t="s">
        <v>77</v>
      </c>
      <c r="AW151" s="11" t="s">
        <v>36</v>
      </c>
      <c r="AX151" s="11" t="s">
        <v>72</v>
      </c>
      <c r="AY151" s="238" t="s">
        <v>131</v>
      </c>
    </row>
    <row r="152" s="12" customFormat="1">
      <c r="B152" s="239"/>
      <c r="C152" s="240"/>
      <c r="D152" s="230" t="s">
        <v>140</v>
      </c>
      <c r="E152" s="241" t="s">
        <v>21</v>
      </c>
      <c r="F152" s="242" t="s">
        <v>161</v>
      </c>
      <c r="G152" s="240"/>
      <c r="H152" s="243">
        <v>8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AT152" s="249" t="s">
        <v>140</v>
      </c>
      <c r="AU152" s="249" t="s">
        <v>81</v>
      </c>
      <c r="AV152" s="12" t="s">
        <v>81</v>
      </c>
      <c r="AW152" s="12" t="s">
        <v>36</v>
      </c>
      <c r="AX152" s="12" t="s">
        <v>72</v>
      </c>
      <c r="AY152" s="249" t="s">
        <v>131</v>
      </c>
    </row>
    <row r="153" s="13" customFormat="1">
      <c r="B153" s="260"/>
      <c r="C153" s="261"/>
      <c r="D153" s="230" t="s">
        <v>140</v>
      </c>
      <c r="E153" s="262" t="s">
        <v>21</v>
      </c>
      <c r="F153" s="263" t="s">
        <v>192</v>
      </c>
      <c r="G153" s="261"/>
      <c r="H153" s="264">
        <v>18</v>
      </c>
      <c r="I153" s="265"/>
      <c r="J153" s="261"/>
      <c r="K153" s="261"/>
      <c r="L153" s="266"/>
      <c r="M153" s="267"/>
      <c r="N153" s="268"/>
      <c r="O153" s="268"/>
      <c r="P153" s="268"/>
      <c r="Q153" s="268"/>
      <c r="R153" s="268"/>
      <c r="S153" s="268"/>
      <c r="T153" s="269"/>
      <c r="AT153" s="270" t="s">
        <v>140</v>
      </c>
      <c r="AU153" s="270" t="s">
        <v>81</v>
      </c>
      <c r="AV153" s="13" t="s">
        <v>138</v>
      </c>
      <c r="AW153" s="13" t="s">
        <v>36</v>
      </c>
      <c r="AX153" s="13" t="s">
        <v>77</v>
      </c>
      <c r="AY153" s="270" t="s">
        <v>131</v>
      </c>
    </row>
    <row r="154" s="1" customFormat="1" ht="25.5" customHeight="1">
      <c r="B154" s="45"/>
      <c r="C154" s="216" t="s">
        <v>230</v>
      </c>
      <c r="D154" s="216" t="s">
        <v>133</v>
      </c>
      <c r="E154" s="217" t="s">
        <v>231</v>
      </c>
      <c r="F154" s="218" t="s">
        <v>232</v>
      </c>
      <c r="G154" s="219" t="s">
        <v>136</v>
      </c>
      <c r="H154" s="220">
        <v>18</v>
      </c>
      <c r="I154" s="221"/>
      <c r="J154" s="222">
        <f>ROUND(I154*H154,2)</f>
        <v>0</v>
      </c>
      <c r="K154" s="218" t="s">
        <v>137</v>
      </c>
      <c r="L154" s="71"/>
      <c r="M154" s="223" t="s">
        <v>21</v>
      </c>
      <c r="N154" s="224" t="s">
        <v>43</v>
      </c>
      <c r="O154" s="46"/>
      <c r="P154" s="225">
        <f>O154*H154</f>
        <v>0</v>
      </c>
      <c r="Q154" s="225">
        <v>0.0051399999999999996</v>
      </c>
      <c r="R154" s="225">
        <f>Q154*H154</f>
        <v>0.092519999999999991</v>
      </c>
      <c r="S154" s="225">
        <v>0</v>
      </c>
      <c r="T154" s="226">
        <f>S154*H154</f>
        <v>0</v>
      </c>
      <c r="AR154" s="23" t="s">
        <v>138</v>
      </c>
      <c r="AT154" s="23" t="s">
        <v>133</v>
      </c>
      <c r="AU154" s="23" t="s">
        <v>81</v>
      </c>
      <c r="AY154" s="23" t="s">
        <v>131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3" t="s">
        <v>77</v>
      </c>
      <c r="BK154" s="227">
        <f>ROUND(I154*H154,2)</f>
        <v>0</v>
      </c>
      <c r="BL154" s="23" t="s">
        <v>138</v>
      </c>
      <c r="BM154" s="23" t="s">
        <v>233</v>
      </c>
    </row>
    <row r="155" s="1" customFormat="1" ht="25.5" customHeight="1">
      <c r="B155" s="45"/>
      <c r="C155" s="216" t="s">
        <v>234</v>
      </c>
      <c r="D155" s="216" t="s">
        <v>133</v>
      </c>
      <c r="E155" s="217" t="s">
        <v>235</v>
      </c>
      <c r="F155" s="218" t="s">
        <v>236</v>
      </c>
      <c r="G155" s="219" t="s">
        <v>237</v>
      </c>
      <c r="H155" s="220">
        <v>1</v>
      </c>
      <c r="I155" s="221"/>
      <c r="J155" s="222">
        <f>ROUND(I155*H155,2)</f>
        <v>0</v>
      </c>
      <c r="K155" s="218" t="s">
        <v>21</v>
      </c>
      <c r="L155" s="71"/>
      <c r="M155" s="223" t="s">
        <v>21</v>
      </c>
      <c r="N155" s="224" t="s">
        <v>43</v>
      </c>
      <c r="O155" s="46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AR155" s="23" t="s">
        <v>138</v>
      </c>
      <c r="AT155" s="23" t="s">
        <v>133</v>
      </c>
      <c r="AU155" s="23" t="s">
        <v>81</v>
      </c>
      <c r="AY155" s="23" t="s">
        <v>131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3" t="s">
        <v>77</v>
      </c>
      <c r="BK155" s="227">
        <f>ROUND(I155*H155,2)</f>
        <v>0</v>
      </c>
      <c r="BL155" s="23" t="s">
        <v>138</v>
      </c>
      <c r="BM155" s="23" t="s">
        <v>238</v>
      </c>
    </row>
    <row r="156" s="1" customFormat="1" ht="16.5" customHeight="1">
      <c r="B156" s="45"/>
      <c r="C156" s="216" t="s">
        <v>239</v>
      </c>
      <c r="D156" s="216" t="s">
        <v>133</v>
      </c>
      <c r="E156" s="217" t="s">
        <v>240</v>
      </c>
      <c r="F156" s="218" t="s">
        <v>241</v>
      </c>
      <c r="G156" s="219" t="s">
        <v>136</v>
      </c>
      <c r="H156" s="220">
        <v>6.7530000000000001</v>
      </c>
      <c r="I156" s="221"/>
      <c r="J156" s="222">
        <f>ROUND(I156*H156,2)</f>
        <v>0</v>
      </c>
      <c r="K156" s="218" t="s">
        <v>21</v>
      </c>
      <c r="L156" s="71"/>
      <c r="M156" s="223" t="s">
        <v>21</v>
      </c>
      <c r="N156" s="224" t="s">
        <v>43</v>
      </c>
      <c r="O156" s="46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AR156" s="23" t="s">
        <v>138</v>
      </c>
      <c r="AT156" s="23" t="s">
        <v>133</v>
      </c>
      <c r="AU156" s="23" t="s">
        <v>81</v>
      </c>
      <c r="AY156" s="23" t="s">
        <v>131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3" t="s">
        <v>77</v>
      </c>
      <c r="BK156" s="227">
        <f>ROUND(I156*H156,2)</f>
        <v>0</v>
      </c>
      <c r="BL156" s="23" t="s">
        <v>138</v>
      </c>
      <c r="BM156" s="23" t="s">
        <v>242</v>
      </c>
    </row>
    <row r="157" s="12" customFormat="1">
      <c r="B157" s="239"/>
      <c r="C157" s="240"/>
      <c r="D157" s="230" t="s">
        <v>140</v>
      </c>
      <c r="E157" s="241" t="s">
        <v>21</v>
      </c>
      <c r="F157" s="242" t="s">
        <v>243</v>
      </c>
      <c r="G157" s="240"/>
      <c r="H157" s="243">
        <v>6.7530000000000001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AT157" s="249" t="s">
        <v>140</v>
      </c>
      <c r="AU157" s="249" t="s">
        <v>81</v>
      </c>
      <c r="AV157" s="12" t="s">
        <v>81</v>
      </c>
      <c r="AW157" s="12" t="s">
        <v>36</v>
      </c>
      <c r="AX157" s="12" t="s">
        <v>77</v>
      </c>
      <c r="AY157" s="249" t="s">
        <v>131</v>
      </c>
    </row>
    <row r="158" s="10" customFormat="1" ht="29.88" customHeight="1">
      <c r="B158" s="200"/>
      <c r="C158" s="201"/>
      <c r="D158" s="202" t="s">
        <v>71</v>
      </c>
      <c r="E158" s="214" t="s">
        <v>183</v>
      </c>
      <c r="F158" s="214" t="s">
        <v>244</v>
      </c>
      <c r="G158" s="201"/>
      <c r="H158" s="201"/>
      <c r="I158" s="204"/>
      <c r="J158" s="215">
        <f>BK158</f>
        <v>0</v>
      </c>
      <c r="K158" s="201"/>
      <c r="L158" s="206"/>
      <c r="M158" s="207"/>
      <c r="N158" s="208"/>
      <c r="O158" s="208"/>
      <c r="P158" s="209">
        <f>SUM(P159:P208)</f>
        <v>0</v>
      </c>
      <c r="Q158" s="208"/>
      <c r="R158" s="209">
        <f>SUM(R159:R208)</f>
        <v>2.40950972</v>
      </c>
      <c r="S158" s="208"/>
      <c r="T158" s="210">
        <f>SUM(T159:T208)</f>
        <v>4.5842400000000003</v>
      </c>
      <c r="AR158" s="211" t="s">
        <v>77</v>
      </c>
      <c r="AT158" s="212" t="s">
        <v>71</v>
      </c>
      <c r="AU158" s="212" t="s">
        <v>77</v>
      </c>
      <c r="AY158" s="211" t="s">
        <v>131</v>
      </c>
      <c r="BK158" s="213">
        <f>SUM(BK159:BK208)</f>
        <v>0</v>
      </c>
    </row>
    <row r="159" s="1" customFormat="1" ht="25.5" customHeight="1">
      <c r="B159" s="45"/>
      <c r="C159" s="216" t="s">
        <v>245</v>
      </c>
      <c r="D159" s="216" t="s">
        <v>133</v>
      </c>
      <c r="E159" s="217" t="s">
        <v>246</v>
      </c>
      <c r="F159" s="218" t="s">
        <v>247</v>
      </c>
      <c r="G159" s="219" t="s">
        <v>136</v>
      </c>
      <c r="H159" s="220">
        <v>54.277000000000001</v>
      </c>
      <c r="I159" s="221"/>
      <c r="J159" s="222">
        <f>ROUND(I159*H159,2)</f>
        <v>0</v>
      </c>
      <c r="K159" s="218" t="s">
        <v>137</v>
      </c>
      <c r="L159" s="71"/>
      <c r="M159" s="223" t="s">
        <v>21</v>
      </c>
      <c r="N159" s="224" t="s">
        <v>43</v>
      </c>
      <c r="O159" s="46"/>
      <c r="P159" s="225">
        <f>O159*H159</f>
        <v>0</v>
      </c>
      <c r="Q159" s="225">
        <v>0.00012999999999999999</v>
      </c>
      <c r="R159" s="225">
        <f>Q159*H159</f>
        <v>0.0070560099999999997</v>
      </c>
      <c r="S159" s="225">
        <v>0</v>
      </c>
      <c r="T159" s="226">
        <f>S159*H159</f>
        <v>0</v>
      </c>
      <c r="AR159" s="23" t="s">
        <v>230</v>
      </c>
      <c r="AT159" s="23" t="s">
        <v>133</v>
      </c>
      <c r="AU159" s="23" t="s">
        <v>81</v>
      </c>
      <c r="AY159" s="23" t="s">
        <v>131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3" t="s">
        <v>77</v>
      </c>
      <c r="BK159" s="227">
        <f>ROUND(I159*H159,2)</f>
        <v>0</v>
      </c>
      <c r="BL159" s="23" t="s">
        <v>230</v>
      </c>
      <c r="BM159" s="23" t="s">
        <v>248</v>
      </c>
    </row>
    <row r="160" s="12" customFormat="1">
      <c r="B160" s="239"/>
      <c r="C160" s="240"/>
      <c r="D160" s="230" t="s">
        <v>140</v>
      </c>
      <c r="E160" s="241" t="s">
        <v>21</v>
      </c>
      <c r="F160" s="242" t="s">
        <v>249</v>
      </c>
      <c r="G160" s="240"/>
      <c r="H160" s="243">
        <v>33.561999999999998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AT160" s="249" t="s">
        <v>140</v>
      </c>
      <c r="AU160" s="249" t="s">
        <v>81</v>
      </c>
      <c r="AV160" s="12" t="s">
        <v>81</v>
      </c>
      <c r="AW160" s="12" t="s">
        <v>36</v>
      </c>
      <c r="AX160" s="12" t="s">
        <v>72</v>
      </c>
      <c r="AY160" s="249" t="s">
        <v>131</v>
      </c>
    </row>
    <row r="161" s="12" customFormat="1">
      <c r="B161" s="239"/>
      <c r="C161" s="240"/>
      <c r="D161" s="230" t="s">
        <v>140</v>
      </c>
      <c r="E161" s="241" t="s">
        <v>21</v>
      </c>
      <c r="F161" s="242" t="s">
        <v>250</v>
      </c>
      <c r="G161" s="240"/>
      <c r="H161" s="243">
        <v>20.715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AT161" s="249" t="s">
        <v>140</v>
      </c>
      <c r="AU161" s="249" t="s">
        <v>81</v>
      </c>
      <c r="AV161" s="12" t="s">
        <v>81</v>
      </c>
      <c r="AW161" s="12" t="s">
        <v>36</v>
      </c>
      <c r="AX161" s="12" t="s">
        <v>72</v>
      </c>
      <c r="AY161" s="249" t="s">
        <v>131</v>
      </c>
    </row>
    <row r="162" s="13" customFormat="1">
      <c r="B162" s="260"/>
      <c r="C162" s="261"/>
      <c r="D162" s="230" t="s">
        <v>140</v>
      </c>
      <c r="E162" s="262" t="s">
        <v>21</v>
      </c>
      <c r="F162" s="263" t="s">
        <v>192</v>
      </c>
      <c r="G162" s="261"/>
      <c r="H162" s="264">
        <v>54.277000000000001</v>
      </c>
      <c r="I162" s="265"/>
      <c r="J162" s="261"/>
      <c r="K162" s="261"/>
      <c r="L162" s="266"/>
      <c r="M162" s="267"/>
      <c r="N162" s="268"/>
      <c r="O162" s="268"/>
      <c r="P162" s="268"/>
      <c r="Q162" s="268"/>
      <c r="R162" s="268"/>
      <c r="S162" s="268"/>
      <c r="T162" s="269"/>
      <c r="AT162" s="270" t="s">
        <v>140</v>
      </c>
      <c r="AU162" s="270" t="s">
        <v>81</v>
      </c>
      <c r="AV162" s="13" t="s">
        <v>138</v>
      </c>
      <c r="AW162" s="13" t="s">
        <v>36</v>
      </c>
      <c r="AX162" s="13" t="s">
        <v>77</v>
      </c>
      <c r="AY162" s="270" t="s">
        <v>131</v>
      </c>
    </row>
    <row r="163" s="1" customFormat="1" ht="25.5" customHeight="1">
      <c r="B163" s="45"/>
      <c r="C163" s="216" t="s">
        <v>251</v>
      </c>
      <c r="D163" s="216" t="s">
        <v>133</v>
      </c>
      <c r="E163" s="217" t="s">
        <v>252</v>
      </c>
      <c r="F163" s="218" t="s">
        <v>253</v>
      </c>
      <c r="G163" s="219" t="s">
        <v>136</v>
      </c>
      <c r="H163" s="220">
        <v>49.363999999999997</v>
      </c>
      <c r="I163" s="221"/>
      <c r="J163" s="222">
        <f>ROUND(I163*H163,2)</f>
        <v>0</v>
      </c>
      <c r="K163" s="218" t="s">
        <v>137</v>
      </c>
      <c r="L163" s="71"/>
      <c r="M163" s="223" t="s">
        <v>21</v>
      </c>
      <c r="N163" s="224" t="s">
        <v>43</v>
      </c>
      <c r="O163" s="46"/>
      <c r="P163" s="225">
        <f>O163*H163</f>
        <v>0</v>
      </c>
      <c r="Q163" s="225">
        <v>4.0000000000000003E-05</v>
      </c>
      <c r="R163" s="225">
        <f>Q163*H163</f>
        <v>0.0019745600000000002</v>
      </c>
      <c r="S163" s="225">
        <v>0</v>
      </c>
      <c r="T163" s="226">
        <f>S163*H163</f>
        <v>0</v>
      </c>
      <c r="AR163" s="23" t="s">
        <v>138</v>
      </c>
      <c r="AT163" s="23" t="s">
        <v>133</v>
      </c>
      <c r="AU163" s="23" t="s">
        <v>81</v>
      </c>
      <c r="AY163" s="23" t="s">
        <v>131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3" t="s">
        <v>77</v>
      </c>
      <c r="BK163" s="227">
        <f>ROUND(I163*H163,2)</f>
        <v>0</v>
      </c>
      <c r="BL163" s="23" t="s">
        <v>138</v>
      </c>
      <c r="BM163" s="23" t="s">
        <v>254</v>
      </c>
    </row>
    <row r="164" s="11" customFormat="1">
      <c r="B164" s="228"/>
      <c r="C164" s="229"/>
      <c r="D164" s="230" t="s">
        <v>140</v>
      </c>
      <c r="E164" s="231" t="s">
        <v>21</v>
      </c>
      <c r="F164" s="232" t="s">
        <v>255</v>
      </c>
      <c r="G164" s="229"/>
      <c r="H164" s="231" t="s">
        <v>21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AT164" s="238" t="s">
        <v>140</v>
      </c>
      <c r="AU164" s="238" t="s">
        <v>81</v>
      </c>
      <c r="AV164" s="11" t="s">
        <v>77</v>
      </c>
      <c r="AW164" s="11" t="s">
        <v>36</v>
      </c>
      <c r="AX164" s="11" t="s">
        <v>72</v>
      </c>
      <c r="AY164" s="238" t="s">
        <v>131</v>
      </c>
    </row>
    <row r="165" s="12" customFormat="1">
      <c r="B165" s="239"/>
      <c r="C165" s="240"/>
      <c r="D165" s="230" t="s">
        <v>140</v>
      </c>
      <c r="E165" s="241" t="s">
        <v>21</v>
      </c>
      <c r="F165" s="242" t="s">
        <v>256</v>
      </c>
      <c r="G165" s="240"/>
      <c r="H165" s="243">
        <v>41.923999999999999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AT165" s="249" t="s">
        <v>140</v>
      </c>
      <c r="AU165" s="249" t="s">
        <v>81</v>
      </c>
      <c r="AV165" s="12" t="s">
        <v>81</v>
      </c>
      <c r="AW165" s="12" t="s">
        <v>36</v>
      </c>
      <c r="AX165" s="12" t="s">
        <v>72</v>
      </c>
      <c r="AY165" s="249" t="s">
        <v>131</v>
      </c>
    </row>
    <row r="166" s="11" customFormat="1">
      <c r="B166" s="228"/>
      <c r="C166" s="229"/>
      <c r="D166" s="230" t="s">
        <v>140</v>
      </c>
      <c r="E166" s="231" t="s">
        <v>21</v>
      </c>
      <c r="F166" s="232" t="s">
        <v>257</v>
      </c>
      <c r="G166" s="229"/>
      <c r="H166" s="231" t="s">
        <v>21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140</v>
      </c>
      <c r="AU166" s="238" t="s">
        <v>81</v>
      </c>
      <c r="AV166" s="11" t="s">
        <v>77</v>
      </c>
      <c r="AW166" s="11" t="s">
        <v>36</v>
      </c>
      <c r="AX166" s="11" t="s">
        <v>72</v>
      </c>
      <c r="AY166" s="238" t="s">
        <v>131</v>
      </c>
    </row>
    <row r="167" s="12" customFormat="1">
      <c r="B167" s="239"/>
      <c r="C167" s="240"/>
      <c r="D167" s="230" t="s">
        <v>140</v>
      </c>
      <c r="E167" s="241" t="s">
        <v>21</v>
      </c>
      <c r="F167" s="242" t="s">
        <v>258</v>
      </c>
      <c r="G167" s="240"/>
      <c r="H167" s="243">
        <v>7.4400000000000004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AT167" s="249" t="s">
        <v>140</v>
      </c>
      <c r="AU167" s="249" t="s">
        <v>81</v>
      </c>
      <c r="AV167" s="12" t="s">
        <v>81</v>
      </c>
      <c r="AW167" s="12" t="s">
        <v>36</v>
      </c>
      <c r="AX167" s="12" t="s">
        <v>72</v>
      </c>
      <c r="AY167" s="249" t="s">
        <v>131</v>
      </c>
    </row>
    <row r="168" s="13" customFormat="1">
      <c r="B168" s="260"/>
      <c r="C168" s="261"/>
      <c r="D168" s="230" t="s">
        <v>140</v>
      </c>
      <c r="E168" s="262" t="s">
        <v>21</v>
      </c>
      <c r="F168" s="263" t="s">
        <v>192</v>
      </c>
      <c r="G168" s="261"/>
      <c r="H168" s="264">
        <v>49.363999999999997</v>
      </c>
      <c r="I168" s="265"/>
      <c r="J168" s="261"/>
      <c r="K168" s="261"/>
      <c r="L168" s="266"/>
      <c r="M168" s="267"/>
      <c r="N168" s="268"/>
      <c r="O168" s="268"/>
      <c r="P168" s="268"/>
      <c r="Q168" s="268"/>
      <c r="R168" s="268"/>
      <c r="S168" s="268"/>
      <c r="T168" s="269"/>
      <c r="AT168" s="270" t="s">
        <v>140</v>
      </c>
      <c r="AU168" s="270" t="s">
        <v>81</v>
      </c>
      <c r="AV168" s="13" t="s">
        <v>138</v>
      </c>
      <c r="AW168" s="13" t="s">
        <v>36</v>
      </c>
      <c r="AX168" s="13" t="s">
        <v>77</v>
      </c>
      <c r="AY168" s="270" t="s">
        <v>131</v>
      </c>
    </row>
    <row r="169" s="1" customFormat="1" ht="38.25" customHeight="1">
      <c r="B169" s="45"/>
      <c r="C169" s="216" t="s">
        <v>9</v>
      </c>
      <c r="D169" s="216" t="s">
        <v>133</v>
      </c>
      <c r="E169" s="217" t="s">
        <v>259</v>
      </c>
      <c r="F169" s="218" t="s">
        <v>260</v>
      </c>
      <c r="G169" s="219" t="s">
        <v>145</v>
      </c>
      <c r="H169" s="220">
        <v>5</v>
      </c>
      <c r="I169" s="221"/>
      <c r="J169" s="222">
        <f>ROUND(I169*H169,2)</f>
        <v>0</v>
      </c>
      <c r="K169" s="218" t="s">
        <v>137</v>
      </c>
      <c r="L169" s="71"/>
      <c r="M169" s="223" t="s">
        <v>21</v>
      </c>
      <c r="N169" s="224" t="s">
        <v>43</v>
      </c>
      <c r="O169" s="46"/>
      <c r="P169" s="225">
        <f>O169*H169</f>
        <v>0</v>
      </c>
      <c r="Q169" s="225">
        <v>0.0044200000000000003</v>
      </c>
      <c r="R169" s="225">
        <f>Q169*H169</f>
        <v>0.022100000000000002</v>
      </c>
      <c r="S169" s="225">
        <v>0</v>
      </c>
      <c r="T169" s="226">
        <f>S169*H169</f>
        <v>0</v>
      </c>
      <c r="AR169" s="23" t="s">
        <v>138</v>
      </c>
      <c r="AT169" s="23" t="s">
        <v>133</v>
      </c>
      <c r="AU169" s="23" t="s">
        <v>81</v>
      </c>
      <c r="AY169" s="23" t="s">
        <v>131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3" t="s">
        <v>77</v>
      </c>
      <c r="BK169" s="227">
        <f>ROUND(I169*H169,2)</f>
        <v>0</v>
      </c>
      <c r="BL169" s="23" t="s">
        <v>138</v>
      </c>
      <c r="BM169" s="23" t="s">
        <v>261</v>
      </c>
    </row>
    <row r="170" s="1" customFormat="1" ht="16.5" customHeight="1">
      <c r="B170" s="45"/>
      <c r="C170" s="250" t="s">
        <v>262</v>
      </c>
      <c r="D170" s="250" t="s">
        <v>158</v>
      </c>
      <c r="E170" s="251" t="s">
        <v>263</v>
      </c>
      <c r="F170" s="252" t="s">
        <v>264</v>
      </c>
      <c r="G170" s="253" t="s">
        <v>145</v>
      </c>
      <c r="H170" s="254">
        <v>5</v>
      </c>
      <c r="I170" s="255"/>
      <c r="J170" s="256">
        <f>ROUND(I170*H170,2)</f>
        <v>0</v>
      </c>
      <c r="K170" s="252" t="s">
        <v>21</v>
      </c>
      <c r="L170" s="257"/>
      <c r="M170" s="258" t="s">
        <v>21</v>
      </c>
      <c r="N170" s="259" t="s">
        <v>43</v>
      </c>
      <c r="O170" s="46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AR170" s="23" t="s">
        <v>161</v>
      </c>
      <c r="AT170" s="23" t="s">
        <v>158</v>
      </c>
      <c r="AU170" s="23" t="s">
        <v>81</v>
      </c>
      <c r="AY170" s="23" t="s">
        <v>131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3" t="s">
        <v>77</v>
      </c>
      <c r="BK170" s="227">
        <f>ROUND(I170*H170,2)</f>
        <v>0</v>
      </c>
      <c r="BL170" s="23" t="s">
        <v>138</v>
      </c>
      <c r="BM170" s="23" t="s">
        <v>265</v>
      </c>
    </row>
    <row r="171" s="1" customFormat="1" ht="25.5" customHeight="1">
      <c r="B171" s="45"/>
      <c r="C171" s="216" t="s">
        <v>266</v>
      </c>
      <c r="D171" s="216" t="s">
        <v>133</v>
      </c>
      <c r="E171" s="217" t="s">
        <v>267</v>
      </c>
      <c r="F171" s="218" t="s">
        <v>268</v>
      </c>
      <c r="G171" s="219" t="s">
        <v>269</v>
      </c>
      <c r="H171" s="220">
        <v>0.39600000000000002</v>
      </c>
      <c r="I171" s="221"/>
      <c r="J171" s="222">
        <f>ROUND(I171*H171,2)</f>
        <v>0</v>
      </c>
      <c r="K171" s="218" t="s">
        <v>137</v>
      </c>
      <c r="L171" s="71"/>
      <c r="M171" s="223" t="s">
        <v>21</v>
      </c>
      <c r="N171" s="224" t="s">
        <v>43</v>
      </c>
      <c r="O171" s="46"/>
      <c r="P171" s="225">
        <f>O171*H171</f>
        <v>0</v>
      </c>
      <c r="Q171" s="225">
        <v>0</v>
      </c>
      <c r="R171" s="225">
        <f>Q171*H171</f>
        <v>0</v>
      </c>
      <c r="S171" s="225">
        <v>2.2000000000000002</v>
      </c>
      <c r="T171" s="226">
        <f>S171*H171</f>
        <v>0.87120000000000009</v>
      </c>
      <c r="AR171" s="23" t="s">
        <v>138</v>
      </c>
      <c r="AT171" s="23" t="s">
        <v>133</v>
      </c>
      <c r="AU171" s="23" t="s">
        <v>81</v>
      </c>
      <c r="AY171" s="23" t="s">
        <v>131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3" t="s">
        <v>77</v>
      </c>
      <c r="BK171" s="227">
        <f>ROUND(I171*H171,2)</f>
        <v>0</v>
      </c>
      <c r="BL171" s="23" t="s">
        <v>138</v>
      </c>
      <c r="BM171" s="23" t="s">
        <v>270</v>
      </c>
    </row>
    <row r="172" s="11" customFormat="1">
      <c r="B172" s="228"/>
      <c r="C172" s="229"/>
      <c r="D172" s="230" t="s">
        <v>140</v>
      </c>
      <c r="E172" s="231" t="s">
        <v>21</v>
      </c>
      <c r="F172" s="232" t="s">
        <v>271</v>
      </c>
      <c r="G172" s="229"/>
      <c r="H172" s="231" t="s">
        <v>21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AT172" s="238" t="s">
        <v>140</v>
      </c>
      <c r="AU172" s="238" t="s">
        <v>81</v>
      </c>
      <c r="AV172" s="11" t="s">
        <v>77</v>
      </c>
      <c r="AW172" s="11" t="s">
        <v>36</v>
      </c>
      <c r="AX172" s="11" t="s">
        <v>72</v>
      </c>
      <c r="AY172" s="238" t="s">
        <v>131</v>
      </c>
    </row>
    <row r="173" s="12" customFormat="1">
      <c r="B173" s="239"/>
      <c r="C173" s="240"/>
      <c r="D173" s="230" t="s">
        <v>140</v>
      </c>
      <c r="E173" s="241" t="s">
        <v>21</v>
      </c>
      <c r="F173" s="242" t="s">
        <v>272</v>
      </c>
      <c r="G173" s="240"/>
      <c r="H173" s="243">
        <v>0.23999999999999999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AT173" s="249" t="s">
        <v>140</v>
      </c>
      <c r="AU173" s="249" t="s">
        <v>81</v>
      </c>
      <c r="AV173" s="12" t="s">
        <v>81</v>
      </c>
      <c r="AW173" s="12" t="s">
        <v>36</v>
      </c>
      <c r="AX173" s="12" t="s">
        <v>72</v>
      </c>
      <c r="AY173" s="249" t="s">
        <v>131</v>
      </c>
    </row>
    <row r="174" s="11" customFormat="1">
      <c r="B174" s="228"/>
      <c r="C174" s="229"/>
      <c r="D174" s="230" t="s">
        <v>140</v>
      </c>
      <c r="E174" s="231" t="s">
        <v>21</v>
      </c>
      <c r="F174" s="232" t="s">
        <v>273</v>
      </c>
      <c r="G174" s="229"/>
      <c r="H174" s="231" t="s">
        <v>21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140</v>
      </c>
      <c r="AU174" s="238" t="s">
        <v>81</v>
      </c>
      <c r="AV174" s="11" t="s">
        <v>77</v>
      </c>
      <c r="AW174" s="11" t="s">
        <v>36</v>
      </c>
      <c r="AX174" s="11" t="s">
        <v>72</v>
      </c>
      <c r="AY174" s="238" t="s">
        <v>131</v>
      </c>
    </row>
    <row r="175" s="12" customFormat="1">
      <c r="B175" s="239"/>
      <c r="C175" s="240"/>
      <c r="D175" s="230" t="s">
        <v>140</v>
      </c>
      <c r="E175" s="241" t="s">
        <v>21</v>
      </c>
      <c r="F175" s="242" t="s">
        <v>274</v>
      </c>
      <c r="G175" s="240"/>
      <c r="H175" s="243">
        <v>0.156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AT175" s="249" t="s">
        <v>140</v>
      </c>
      <c r="AU175" s="249" t="s">
        <v>81</v>
      </c>
      <c r="AV175" s="12" t="s">
        <v>81</v>
      </c>
      <c r="AW175" s="12" t="s">
        <v>36</v>
      </c>
      <c r="AX175" s="12" t="s">
        <v>72</v>
      </c>
      <c r="AY175" s="249" t="s">
        <v>131</v>
      </c>
    </row>
    <row r="176" s="13" customFormat="1">
      <c r="B176" s="260"/>
      <c r="C176" s="261"/>
      <c r="D176" s="230" t="s">
        <v>140</v>
      </c>
      <c r="E176" s="262" t="s">
        <v>21</v>
      </c>
      <c r="F176" s="263" t="s">
        <v>192</v>
      </c>
      <c r="G176" s="261"/>
      <c r="H176" s="264">
        <v>0.39600000000000002</v>
      </c>
      <c r="I176" s="265"/>
      <c r="J176" s="261"/>
      <c r="K176" s="261"/>
      <c r="L176" s="266"/>
      <c r="M176" s="267"/>
      <c r="N176" s="268"/>
      <c r="O176" s="268"/>
      <c r="P176" s="268"/>
      <c r="Q176" s="268"/>
      <c r="R176" s="268"/>
      <c r="S176" s="268"/>
      <c r="T176" s="269"/>
      <c r="AT176" s="270" t="s">
        <v>140</v>
      </c>
      <c r="AU176" s="270" t="s">
        <v>81</v>
      </c>
      <c r="AV176" s="13" t="s">
        <v>138</v>
      </c>
      <c r="AW176" s="13" t="s">
        <v>36</v>
      </c>
      <c r="AX176" s="13" t="s">
        <v>77</v>
      </c>
      <c r="AY176" s="270" t="s">
        <v>131</v>
      </c>
    </row>
    <row r="177" s="1" customFormat="1" ht="25.5" customHeight="1">
      <c r="B177" s="45"/>
      <c r="C177" s="216" t="s">
        <v>275</v>
      </c>
      <c r="D177" s="216" t="s">
        <v>133</v>
      </c>
      <c r="E177" s="217" t="s">
        <v>276</v>
      </c>
      <c r="F177" s="218" t="s">
        <v>277</v>
      </c>
      <c r="G177" s="219" t="s">
        <v>136</v>
      </c>
      <c r="H177" s="220">
        <v>41.256</v>
      </c>
      <c r="I177" s="221"/>
      <c r="J177" s="222">
        <f>ROUND(I177*H177,2)</f>
        <v>0</v>
      </c>
      <c r="K177" s="218" t="s">
        <v>137</v>
      </c>
      <c r="L177" s="71"/>
      <c r="M177" s="223" t="s">
        <v>21</v>
      </c>
      <c r="N177" s="224" t="s">
        <v>43</v>
      </c>
      <c r="O177" s="46"/>
      <c r="P177" s="225">
        <f>O177*H177</f>
        <v>0</v>
      </c>
      <c r="Q177" s="225">
        <v>0</v>
      </c>
      <c r="R177" s="225">
        <f>Q177*H177</f>
        <v>0</v>
      </c>
      <c r="S177" s="225">
        <v>0.089999999999999997</v>
      </c>
      <c r="T177" s="226">
        <f>S177*H177</f>
        <v>3.7130399999999999</v>
      </c>
      <c r="AR177" s="23" t="s">
        <v>138</v>
      </c>
      <c r="AT177" s="23" t="s">
        <v>133</v>
      </c>
      <c r="AU177" s="23" t="s">
        <v>81</v>
      </c>
      <c r="AY177" s="23" t="s">
        <v>131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23" t="s">
        <v>77</v>
      </c>
      <c r="BK177" s="227">
        <f>ROUND(I177*H177,2)</f>
        <v>0</v>
      </c>
      <c r="BL177" s="23" t="s">
        <v>138</v>
      </c>
      <c r="BM177" s="23" t="s">
        <v>278</v>
      </c>
    </row>
    <row r="178" s="11" customFormat="1">
      <c r="B178" s="228"/>
      <c r="C178" s="229"/>
      <c r="D178" s="230" t="s">
        <v>140</v>
      </c>
      <c r="E178" s="231" t="s">
        <v>21</v>
      </c>
      <c r="F178" s="232" t="s">
        <v>279</v>
      </c>
      <c r="G178" s="229"/>
      <c r="H178" s="231" t="s">
        <v>21</v>
      </c>
      <c r="I178" s="233"/>
      <c r="J178" s="229"/>
      <c r="K178" s="229"/>
      <c r="L178" s="234"/>
      <c r="M178" s="235"/>
      <c r="N178" s="236"/>
      <c r="O178" s="236"/>
      <c r="P178" s="236"/>
      <c r="Q178" s="236"/>
      <c r="R178" s="236"/>
      <c r="S178" s="236"/>
      <c r="T178" s="237"/>
      <c r="AT178" s="238" t="s">
        <v>140</v>
      </c>
      <c r="AU178" s="238" t="s">
        <v>81</v>
      </c>
      <c r="AV178" s="11" t="s">
        <v>77</v>
      </c>
      <c r="AW178" s="11" t="s">
        <v>36</v>
      </c>
      <c r="AX178" s="11" t="s">
        <v>72</v>
      </c>
      <c r="AY178" s="238" t="s">
        <v>131</v>
      </c>
    </row>
    <row r="179" s="12" customFormat="1">
      <c r="B179" s="239"/>
      <c r="C179" s="240"/>
      <c r="D179" s="230" t="s">
        <v>140</v>
      </c>
      <c r="E179" s="241" t="s">
        <v>21</v>
      </c>
      <c r="F179" s="242" t="s">
        <v>280</v>
      </c>
      <c r="G179" s="240"/>
      <c r="H179" s="243">
        <v>9.8000000000000007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AT179" s="249" t="s">
        <v>140</v>
      </c>
      <c r="AU179" s="249" t="s">
        <v>81</v>
      </c>
      <c r="AV179" s="12" t="s">
        <v>81</v>
      </c>
      <c r="AW179" s="12" t="s">
        <v>36</v>
      </c>
      <c r="AX179" s="12" t="s">
        <v>72</v>
      </c>
      <c r="AY179" s="249" t="s">
        <v>131</v>
      </c>
    </row>
    <row r="180" s="12" customFormat="1">
      <c r="B180" s="239"/>
      <c r="C180" s="240"/>
      <c r="D180" s="230" t="s">
        <v>140</v>
      </c>
      <c r="E180" s="241" t="s">
        <v>21</v>
      </c>
      <c r="F180" s="242" t="s">
        <v>281</v>
      </c>
      <c r="G180" s="240"/>
      <c r="H180" s="243">
        <v>4.8159999999999998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AT180" s="249" t="s">
        <v>140</v>
      </c>
      <c r="AU180" s="249" t="s">
        <v>81</v>
      </c>
      <c r="AV180" s="12" t="s">
        <v>81</v>
      </c>
      <c r="AW180" s="12" t="s">
        <v>36</v>
      </c>
      <c r="AX180" s="12" t="s">
        <v>72</v>
      </c>
      <c r="AY180" s="249" t="s">
        <v>131</v>
      </c>
    </row>
    <row r="181" s="12" customFormat="1">
      <c r="B181" s="239"/>
      <c r="C181" s="240"/>
      <c r="D181" s="230" t="s">
        <v>140</v>
      </c>
      <c r="E181" s="241" t="s">
        <v>21</v>
      </c>
      <c r="F181" s="242" t="s">
        <v>282</v>
      </c>
      <c r="G181" s="240"/>
      <c r="H181" s="243">
        <v>13.095000000000001</v>
      </c>
      <c r="I181" s="244"/>
      <c r="J181" s="240"/>
      <c r="K181" s="240"/>
      <c r="L181" s="245"/>
      <c r="M181" s="246"/>
      <c r="N181" s="247"/>
      <c r="O181" s="247"/>
      <c r="P181" s="247"/>
      <c r="Q181" s="247"/>
      <c r="R181" s="247"/>
      <c r="S181" s="247"/>
      <c r="T181" s="248"/>
      <c r="AT181" s="249" t="s">
        <v>140</v>
      </c>
      <c r="AU181" s="249" t="s">
        <v>81</v>
      </c>
      <c r="AV181" s="12" t="s">
        <v>81</v>
      </c>
      <c r="AW181" s="12" t="s">
        <v>36</v>
      </c>
      <c r="AX181" s="12" t="s">
        <v>72</v>
      </c>
      <c r="AY181" s="249" t="s">
        <v>131</v>
      </c>
    </row>
    <row r="182" s="12" customFormat="1">
      <c r="B182" s="239"/>
      <c r="C182" s="240"/>
      <c r="D182" s="230" t="s">
        <v>140</v>
      </c>
      <c r="E182" s="241" t="s">
        <v>21</v>
      </c>
      <c r="F182" s="242" t="s">
        <v>283</v>
      </c>
      <c r="G182" s="240"/>
      <c r="H182" s="243">
        <v>13.545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AT182" s="249" t="s">
        <v>140</v>
      </c>
      <c r="AU182" s="249" t="s">
        <v>81</v>
      </c>
      <c r="AV182" s="12" t="s">
        <v>81</v>
      </c>
      <c r="AW182" s="12" t="s">
        <v>36</v>
      </c>
      <c r="AX182" s="12" t="s">
        <v>72</v>
      </c>
      <c r="AY182" s="249" t="s">
        <v>131</v>
      </c>
    </row>
    <row r="183" s="13" customFormat="1">
      <c r="B183" s="260"/>
      <c r="C183" s="261"/>
      <c r="D183" s="230" t="s">
        <v>140</v>
      </c>
      <c r="E183" s="262" t="s">
        <v>21</v>
      </c>
      <c r="F183" s="263" t="s">
        <v>192</v>
      </c>
      <c r="G183" s="261"/>
      <c r="H183" s="264">
        <v>41.256</v>
      </c>
      <c r="I183" s="265"/>
      <c r="J183" s="261"/>
      <c r="K183" s="261"/>
      <c r="L183" s="266"/>
      <c r="M183" s="267"/>
      <c r="N183" s="268"/>
      <c r="O183" s="268"/>
      <c r="P183" s="268"/>
      <c r="Q183" s="268"/>
      <c r="R183" s="268"/>
      <c r="S183" s="268"/>
      <c r="T183" s="269"/>
      <c r="AT183" s="270" t="s">
        <v>140</v>
      </c>
      <c r="AU183" s="270" t="s">
        <v>81</v>
      </c>
      <c r="AV183" s="13" t="s">
        <v>138</v>
      </c>
      <c r="AW183" s="13" t="s">
        <v>36</v>
      </c>
      <c r="AX183" s="13" t="s">
        <v>77</v>
      </c>
      <c r="AY183" s="270" t="s">
        <v>131</v>
      </c>
    </row>
    <row r="184" s="1" customFormat="1" ht="16.5" customHeight="1">
      <c r="B184" s="45"/>
      <c r="C184" s="216" t="s">
        <v>284</v>
      </c>
      <c r="D184" s="216" t="s">
        <v>133</v>
      </c>
      <c r="E184" s="217" t="s">
        <v>285</v>
      </c>
      <c r="F184" s="218" t="s">
        <v>286</v>
      </c>
      <c r="G184" s="219" t="s">
        <v>136</v>
      </c>
      <c r="H184" s="220">
        <v>93.332999999999998</v>
      </c>
      <c r="I184" s="221"/>
      <c r="J184" s="222">
        <f>ROUND(I184*H184,2)</f>
        <v>0</v>
      </c>
      <c r="K184" s="218" t="s">
        <v>137</v>
      </c>
      <c r="L184" s="71"/>
      <c r="M184" s="223" t="s">
        <v>21</v>
      </c>
      <c r="N184" s="224" t="s">
        <v>43</v>
      </c>
      <c r="O184" s="46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AR184" s="23" t="s">
        <v>138</v>
      </c>
      <c r="AT184" s="23" t="s">
        <v>133</v>
      </c>
      <c r="AU184" s="23" t="s">
        <v>81</v>
      </c>
      <c r="AY184" s="23" t="s">
        <v>131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3" t="s">
        <v>77</v>
      </c>
      <c r="BK184" s="227">
        <f>ROUND(I184*H184,2)</f>
        <v>0</v>
      </c>
      <c r="BL184" s="23" t="s">
        <v>138</v>
      </c>
      <c r="BM184" s="23" t="s">
        <v>287</v>
      </c>
    </row>
    <row r="185" s="11" customFormat="1">
      <c r="B185" s="228"/>
      <c r="C185" s="229"/>
      <c r="D185" s="230" t="s">
        <v>140</v>
      </c>
      <c r="E185" s="231" t="s">
        <v>21</v>
      </c>
      <c r="F185" s="232" t="s">
        <v>288</v>
      </c>
      <c r="G185" s="229"/>
      <c r="H185" s="231" t="s">
        <v>21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AT185" s="238" t="s">
        <v>140</v>
      </c>
      <c r="AU185" s="238" t="s">
        <v>81</v>
      </c>
      <c r="AV185" s="11" t="s">
        <v>77</v>
      </c>
      <c r="AW185" s="11" t="s">
        <v>36</v>
      </c>
      <c r="AX185" s="11" t="s">
        <v>72</v>
      </c>
      <c r="AY185" s="238" t="s">
        <v>131</v>
      </c>
    </row>
    <row r="186" s="12" customFormat="1">
      <c r="B186" s="239"/>
      <c r="C186" s="240"/>
      <c r="D186" s="230" t="s">
        <v>140</v>
      </c>
      <c r="E186" s="241" t="s">
        <v>21</v>
      </c>
      <c r="F186" s="242" t="s">
        <v>289</v>
      </c>
      <c r="G186" s="240"/>
      <c r="H186" s="243">
        <v>40.634999999999998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AT186" s="249" t="s">
        <v>140</v>
      </c>
      <c r="AU186" s="249" t="s">
        <v>81</v>
      </c>
      <c r="AV186" s="12" t="s">
        <v>81</v>
      </c>
      <c r="AW186" s="12" t="s">
        <v>36</v>
      </c>
      <c r="AX186" s="12" t="s">
        <v>72</v>
      </c>
      <c r="AY186" s="249" t="s">
        <v>131</v>
      </c>
    </row>
    <row r="187" s="12" customFormat="1">
      <c r="B187" s="239"/>
      <c r="C187" s="240"/>
      <c r="D187" s="230" t="s">
        <v>140</v>
      </c>
      <c r="E187" s="241" t="s">
        <v>21</v>
      </c>
      <c r="F187" s="242" t="s">
        <v>290</v>
      </c>
      <c r="G187" s="240"/>
      <c r="H187" s="243">
        <v>1.2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AT187" s="249" t="s">
        <v>140</v>
      </c>
      <c r="AU187" s="249" t="s">
        <v>81</v>
      </c>
      <c r="AV187" s="12" t="s">
        <v>81</v>
      </c>
      <c r="AW187" s="12" t="s">
        <v>36</v>
      </c>
      <c r="AX187" s="12" t="s">
        <v>72</v>
      </c>
      <c r="AY187" s="249" t="s">
        <v>131</v>
      </c>
    </row>
    <row r="188" s="11" customFormat="1">
      <c r="B188" s="228"/>
      <c r="C188" s="229"/>
      <c r="D188" s="230" t="s">
        <v>140</v>
      </c>
      <c r="E188" s="231" t="s">
        <v>21</v>
      </c>
      <c r="F188" s="232" t="s">
        <v>291</v>
      </c>
      <c r="G188" s="229"/>
      <c r="H188" s="231" t="s">
        <v>21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AT188" s="238" t="s">
        <v>140</v>
      </c>
      <c r="AU188" s="238" t="s">
        <v>81</v>
      </c>
      <c r="AV188" s="11" t="s">
        <v>77</v>
      </c>
      <c r="AW188" s="11" t="s">
        <v>36</v>
      </c>
      <c r="AX188" s="11" t="s">
        <v>72</v>
      </c>
      <c r="AY188" s="238" t="s">
        <v>131</v>
      </c>
    </row>
    <row r="189" s="12" customFormat="1">
      <c r="B189" s="239"/>
      <c r="C189" s="240"/>
      <c r="D189" s="230" t="s">
        <v>140</v>
      </c>
      <c r="E189" s="241" t="s">
        <v>21</v>
      </c>
      <c r="F189" s="242" t="s">
        <v>220</v>
      </c>
      <c r="G189" s="240"/>
      <c r="H189" s="243">
        <v>2.3999999999999999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AT189" s="249" t="s">
        <v>140</v>
      </c>
      <c r="AU189" s="249" t="s">
        <v>81</v>
      </c>
      <c r="AV189" s="12" t="s">
        <v>81</v>
      </c>
      <c r="AW189" s="12" t="s">
        <v>36</v>
      </c>
      <c r="AX189" s="12" t="s">
        <v>72</v>
      </c>
      <c r="AY189" s="249" t="s">
        <v>131</v>
      </c>
    </row>
    <row r="190" s="12" customFormat="1">
      <c r="B190" s="239"/>
      <c r="C190" s="240"/>
      <c r="D190" s="230" t="s">
        <v>140</v>
      </c>
      <c r="E190" s="241" t="s">
        <v>21</v>
      </c>
      <c r="F190" s="242" t="s">
        <v>292</v>
      </c>
      <c r="G190" s="240"/>
      <c r="H190" s="243">
        <v>3.1200000000000001</v>
      </c>
      <c r="I190" s="244"/>
      <c r="J190" s="240"/>
      <c r="K190" s="240"/>
      <c r="L190" s="245"/>
      <c r="M190" s="246"/>
      <c r="N190" s="247"/>
      <c r="O190" s="247"/>
      <c r="P190" s="247"/>
      <c r="Q190" s="247"/>
      <c r="R190" s="247"/>
      <c r="S190" s="247"/>
      <c r="T190" s="248"/>
      <c r="AT190" s="249" t="s">
        <v>140</v>
      </c>
      <c r="AU190" s="249" t="s">
        <v>81</v>
      </c>
      <c r="AV190" s="12" t="s">
        <v>81</v>
      </c>
      <c r="AW190" s="12" t="s">
        <v>36</v>
      </c>
      <c r="AX190" s="12" t="s">
        <v>72</v>
      </c>
      <c r="AY190" s="249" t="s">
        <v>131</v>
      </c>
    </row>
    <row r="191" s="11" customFormat="1">
      <c r="B191" s="228"/>
      <c r="C191" s="229"/>
      <c r="D191" s="230" t="s">
        <v>140</v>
      </c>
      <c r="E191" s="231" t="s">
        <v>21</v>
      </c>
      <c r="F191" s="232" t="s">
        <v>293</v>
      </c>
      <c r="G191" s="229"/>
      <c r="H191" s="231" t="s">
        <v>21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AT191" s="238" t="s">
        <v>140</v>
      </c>
      <c r="AU191" s="238" t="s">
        <v>81</v>
      </c>
      <c r="AV191" s="11" t="s">
        <v>77</v>
      </c>
      <c r="AW191" s="11" t="s">
        <v>36</v>
      </c>
      <c r="AX191" s="11" t="s">
        <v>72</v>
      </c>
      <c r="AY191" s="238" t="s">
        <v>131</v>
      </c>
    </row>
    <row r="192" s="12" customFormat="1">
      <c r="B192" s="239"/>
      <c r="C192" s="240"/>
      <c r="D192" s="230" t="s">
        <v>140</v>
      </c>
      <c r="E192" s="241" t="s">
        <v>21</v>
      </c>
      <c r="F192" s="242" t="s">
        <v>294</v>
      </c>
      <c r="G192" s="240"/>
      <c r="H192" s="243">
        <v>17.800000000000001</v>
      </c>
      <c r="I192" s="244"/>
      <c r="J192" s="240"/>
      <c r="K192" s="240"/>
      <c r="L192" s="245"/>
      <c r="M192" s="246"/>
      <c r="N192" s="247"/>
      <c r="O192" s="247"/>
      <c r="P192" s="247"/>
      <c r="Q192" s="247"/>
      <c r="R192" s="247"/>
      <c r="S192" s="247"/>
      <c r="T192" s="248"/>
      <c r="AT192" s="249" t="s">
        <v>140</v>
      </c>
      <c r="AU192" s="249" t="s">
        <v>81</v>
      </c>
      <c r="AV192" s="12" t="s">
        <v>81</v>
      </c>
      <c r="AW192" s="12" t="s">
        <v>36</v>
      </c>
      <c r="AX192" s="12" t="s">
        <v>72</v>
      </c>
      <c r="AY192" s="249" t="s">
        <v>131</v>
      </c>
    </row>
    <row r="193" s="12" customFormat="1">
      <c r="B193" s="239"/>
      <c r="C193" s="240"/>
      <c r="D193" s="230" t="s">
        <v>140</v>
      </c>
      <c r="E193" s="241" t="s">
        <v>21</v>
      </c>
      <c r="F193" s="242" t="s">
        <v>295</v>
      </c>
      <c r="G193" s="240"/>
      <c r="H193" s="243">
        <v>3.5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AT193" s="249" t="s">
        <v>140</v>
      </c>
      <c r="AU193" s="249" t="s">
        <v>81</v>
      </c>
      <c r="AV193" s="12" t="s">
        <v>81</v>
      </c>
      <c r="AW193" s="12" t="s">
        <v>36</v>
      </c>
      <c r="AX193" s="12" t="s">
        <v>72</v>
      </c>
      <c r="AY193" s="249" t="s">
        <v>131</v>
      </c>
    </row>
    <row r="194" s="11" customFormat="1">
      <c r="B194" s="228"/>
      <c r="C194" s="229"/>
      <c r="D194" s="230" t="s">
        <v>140</v>
      </c>
      <c r="E194" s="231" t="s">
        <v>21</v>
      </c>
      <c r="F194" s="232" t="s">
        <v>296</v>
      </c>
      <c r="G194" s="229"/>
      <c r="H194" s="231" t="s">
        <v>21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AT194" s="238" t="s">
        <v>140</v>
      </c>
      <c r="AU194" s="238" t="s">
        <v>81</v>
      </c>
      <c r="AV194" s="11" t="s">
        <v>77</v>
      </c>
      <c r="AW194" s="11" t="s">
        <v>36</v>
      </c>
      <c r="AX194" s="11" t="s">
        <v>72</v>
      </c>
      <c r="AY194" s="238" t="s">
        <v>131</v>
      </c>
    </row>
    <row r="195" s="12" customFormat="1">
      <c r="B195" s="239"/>
      <c r="C195" s="240"/>
      <c r="D195" s="230" t="s">
        <v>140</v>
      </c>
      <c r="E195" s="241" t="s">
        <v>21</v>
      </c>
      <c r="F195" s="242" t="s">
        <v>297</v>
      </c>
      <c r="G195" s="240"/>
      <c r="H195" s="243">
        <v>5.6879999999999997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AT195" s="249" t="s">
        <v>140</v>
      </c>
      <c r="AU195" s="249" t="s">
        <v>81</v>
      </c>
      <c r="AV195" s="12" t="s">
        <v>81</v>
      </c>
      <c r="AW195" s="12" t="s">
        <v>36</v>
      </c>
      <c r="AX195" s="12" t="s">
        <v>72</v>
      </c>
      <c r="AY195" s="249" t="s">
        <v>131</v>
      </c>
    </row>
    <row r="196" s="12" customFormat="1">
      <c r="B196" s="239"/>
      <c r="C196" s="240"/>
      <c r="D196" s="230" t="s">
        <v>140</v>
      </c>
      <c r="E196" s="241" t="s">
        <v>21</v>
      </c>
      <c r="F196" s="242" t="s">
        <v>298</v>
      </c>
      <c r="G196" s="240"/>
      <c r="H196" s="243">
        <v>8.0999999999999996</v>
      </c>
      <c r="I196" s="244"/>
      <c r="J196" s="240"/>
      <c r="K196" s="240"/>
      <c r="L196" s="245"/>
      <c r="M196" s="246"/>
      <c r="N196" s="247"/>
      <c r="O196" s="247"/>
      <c r="P196" s="247"/>
      <c r="Q196" s="247"/>
      <c r="R196" s="247"/>
      <c r="S196" s="247"/>
      <c r="T196" s="248"/>
      <c r="AT196" s="249" t="s">
        <v>140</v>
      </c>
      <c r="AU196" s="249" t="s">
        <v>81</v>
      </c>
      <c r="AV196" s="12" t="s">
        <v>81</v>
      </c>
      <c r="AW196" s="12" t="s">
        <v>36</v>
      </c>
      <c r="AX196" s="12" t="s">
        <v>72</v>
      </c>
      <c r="AY196" s="249" t="s">
        <v>131</v>
      </c>
    </row>
    <row r="197" s="11" customFormat="1">
      <c r="B197" s="228"/>
      <c r="C197" s="229"/>
      <c r="D197" s="230" t="s">
        <v>140</v>
      </c>
      <c r="E197" s="231" t="s">
        <v>21</v>
      </c>
      <c r="F197" s="232" t="s">
        <v>299</v>
      </c>
      <c r="G197" s="229"/>
      <c r="H197" s="231" t="s">
        <v>21</v>
      </c>
      <c r="I197" s="233"/>
      <c r="J197" s="229"/>
      <c r="K197" s="229"/>
      <c r="L197" s="234"/>
      <c r="M197" s="235"/>
      <c r="N197" s="236"/>
      <c r="O197" s="236"/>
      <c r="P197" s="236"/>
      <c r="Q197" s="236"/>
      <c r="R197" s="236"/>
      <c r="S197" s="236"/>
      <c r="T197" s="237"/>
      <c r="AT197" s="238" t="s">
        <v>140</v>
      </c>
      <c r="AU197" s="238" t="s">
        <v>81</v>
      </c>
      <c r="AV197" s="11" t="s">
        <v>77</v>
      </c>
      <c r="AW197" s="11" t="s">
        <v>36</v>
      </c>
      <c r="AX197" s="11" t="s">
        <v>72</v>
      </c>
      <c r="AY197" s="238" t="s">
        <v>131</v>
      </c>
    </row>
    <row r="198" s="12" customFormat="1">
      <c r="B198" s="239"/>
      <c r="C198" s="240"/>
      <c r="D198" s="230" t="s">
        <v>140</v>
      </c>
      <c r="E198" s="241" t="s">
        <v>21</v>
      </c>
      <c r="F198" s="242" t="s">
        <v>300</v>
      </c>
      <c r="G198" s="240"/>
      <c r="H198" s="243">
        <v>1.05</v>
      </c>
      <c r="I198" s="244"/>
      <c r="J198" s="240"/>
      <c r="K198" s="240"/>
      <c r="L198" s="245"/>
      <c r="M198" s="246"/>
      <c r="N198" s="247"/>
      <c r="O198" s="247"/>
      <c r="P198" s="247"/>
      <c r="Q198" s="247"/>
      <c r="R198" s="247"/>
      <c r="S198" s="247"/>
      <c r="T198" s="248"/>
      <c r="AT198" s="249" t="s">
        <v>140</v>
      </c>
      <c r="AU198" s="249" t="s">
        <v>81</v>
      </c>
      <c r="AV198" s="12" t="s">
        <v>81</v>
      </c>
      <c r="AW198" s="12" t="s">
        <v>36</v>
      </c>
      <c r="AX198" s="12" t="s">
        <v>72</v>
      </c>
      <c r="AY198" s="249" t="s">
        <v>131</v>
      </c>
    </row>
    <row r="199" s="11" customFormat="1">
      <c r="B199" s="228"/>
      <c r="C199" s="229"/>
      <c r="D199" s="230" t="s">
        <v>140</v>
      </c>
      <c r="E199" s="231" t="s">
        <v>21</v>
      </c>
      <c r="F199" s="232" t="s">
        <v>301</v>
      </c>
      <c r="G199" s="229"/>
      <c r="H199" s="231" t="s">
        <v>21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AT199" s="238" t="s">
        <v>140</v>
      </c>
      <c r="AU199" s="238" t="s">
        <v>81</v>
      </c>
      <c r="AV199" s="11" t="s">
        <v>77</v>
      </c>
      <c r="AW199" s="11" t="s">
        <v>36</v>
      </c>
      <c r="AX199" s="11" t="s">
        <v>72</v>
      </c>
      <c r="AY199" s="238" t="s">
        <v>131</v>
      </c>
    </row>
    <row r="200" s="12" customFormat="1">
      <c r="B200" s="239"/>
      <c r="C200" s="240"/>
      <c r="D200" s="230" t="s">
        <v>140</v>
      </c>
      <c r="E200" s="241" t="s">
        <v>21</v>
      </c>
      <c r="F200" s="242" t="s">
        <v>302</v>
      </c>
      <c r="G200" s="240"/>
      <c r="H200" s="243">
        <v>9.8399999999999999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AT200" s="249" t="s">
        <v>140</v>
      </c>
      <c r="AU200" s="249" t="s">
        <v>81</v>
      </c>
      <c r="AV200" s="12" t="s">
        <v>81</v>
      </c>
      <c r="AW200" s="12" t="s">
        <v>36</v>
      </c>
      <c r="AX200" s="12" t="s">
        <v>72</v>
      </c>
      <c r="AY200" s="249" t="s">
        <v>131</v>
      </c>
    </row>
    <row r="201" s="13" customFormat="1">
      <c r="B201" s="260"/>
      <c r="C201" s="261"/>
      <c r="D201" s="230" t="s">
        <v>140</v>
      </c>
      <c r="E201" s="262" t="s">
        <v>21</v>
      </c>
      <c r="F201" s="263" t="s">
        <v>192</v>
      </c>
      <c r="G201" s="261"/>
      <c r="H201" s="264">
        <v>93.332999999999998</v>
      </c>
      <c r="I201" s="265"/>
      <c r="J201" s="261"/>
      <c r="K201" s="261"/>
      <c r="L201" s="266"/>
      <c r="M201" s="267"/>
      <c r="N201" s="268"/>
      <c r="O201" s="268"/>
      <c r="P201" s="268"/>
      <c r="Q201" s="268"/>
      <c r="R201" s="268"/>
      <c r="S201" s="268"/>
      <c r="T201" s="269"/>
      <c r="AT201" s="270" t="s">
        <v>140</v>
      </c>
      <c r="AU201" s="270" t="s">
        <v>81</v>
      </c>
      <c r="AV201" s="13" t="s">
        <v>138</v>
      </c>
      <c r="AW201" s="13" t="s">
        <v>36</v>
      </c>
      <c r="AX201" s="13" t="s">
        <v>77</v>
      </c>
      <c r="AY201" s="270" t="s">
        <v>131</v>
      </c>
    </row>
    <row r="202" s="1" customFormat="1" ht="25.5" customHeight="1">
      <c r="B202" s="45"/>
      <c r="C202" s="216" t="s">
        <v>303</v>
      </c>
      <c r="D202" s="216" t="s">
        <v>133</v>
      </c>
      <c r="E202" s="217" t="s">
        <v>304</v>
      </c>
      <c r="F202" s="218" t="s">
        <v>305</v>
      </c>
      <c r="G202" s="219" t="s">
        <v>136</v>
      </c>
      <c r="H202" s="220">
        <v>39.738999999999997</v>
      </c>
      <c r="I202" s="221"/>
      <c r="J202" s="222">
        <f>ROUND(I202*H202,2)</f>
        <v>0</v>
      </c>
      <c r="K202" s="218" t="s">
        <v>137</v>
      </c>
      <c r="L202" s="71"/>
      <c r="M202" s="223" t="s">
        <v>21</v>
      </c>
      <c r="N202" s="224" t="s">
        <v>43</v>
      </c>
      <c r="O202" s="46"/>
      <c r="P202" s="225">
        <f>O202*H202</f>
        <v>0</v>
      </c>
      <c r="Q202" s="225">
        <v>0.05985</v>
      </c>
      <c r="R202" s="225">
        <f>Q202*H202</f>
        <v>2.3783791499999998</v>
      </c>
      <c r="S202" s="225">
        <v>0</v>
      </c>
      <c r="T202" s="226">
        <f>S202*H202</f>
        <v>0</v>
      </c>
      <c r="AR202" s="23" t="s">
        <v>138</v>
      </c>
      <c r="AT202" s="23" t="s">
        <v>133</v>
      </c>
      <c r="AU202" s="23" t="s">
        <v>81</v>
      </c>
      <c r="AY202" s="23" t="s">
        <v>131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3" t="s">
        <v>77</v>
      </c>
      <c r="BK202" s="227">
        <f>ROUND(I202*H202,2)</f>
        <v>0</v>
      </c>
      <c r="BL202" s="23" t="s">
        <v>138</v>
      </c>
      <c r="BM202" s="23" t="s">
        <v>306</v>
      </c>
    </row>
    <row r="203" s="11" customFormat="1">
      <c r="B203" s="228"/>
      <c r="C203" s="229"/>
      <c r="D203" s="230" t="s">
        <v>140</v>
      </c>
      <c r="E203" s="231" t="s">
        <v>21</v>
      </c>
      <c r="F203" s="232" t="s">
        <v>307</v>
      </c>
      <c r="G203" s="229"/>
      <c r="H203" s="231" t="s">
        <v>21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AT203" s="238" t="s">
        <v>140</v>
      </c>
      <c r="AU203" s="238" t="s">
        <v>81</v>
      </c>
      <c r="AV203" s="11" t="s">
        <v>77</v>
      </c>
      <c r="AW203" s="11" t="s">
        <v>36</v>
      </c>
      <c r="AX203" s="11" t="s">
        <v>72</v>
      </c>
      <c r="AY203" s="238" t="s">
        <v>131</v>
      </c>
    </row>
    <row r="204" s="12" customFormat="1">
      <c r="B204" s="239"/>
      <c r="C204" s="240"/>
      <c r="D204" s="230" t="s">
        <v>140</v>
      </c>
      <c r="E204" s="241" t="s">
        <v>21</v>
      </c>
      <c r="F204" s="242" t="s">
        <v>308</v>
      </c>
      <c r="G204" s="240"/>
      <c r="H204" s="243">
        <v>9.7650000000000006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AT204" s="249" t="s">
        <v>140</v>
      </c>
      <c r="AU204" s="249" t="s">
        <v>81</v>
      </c>
      <c r="AV204" s="12" t="s">
        <v>81</v>
      </c>
      <c r="AW204" s="12" t="s">
        <v>36</v>
      </c>
      <c r="AX204" s="12" t="s">
        <v>72</v>
      </c>
      <c r="AY204" s="249" t="s">
        <v>131</v>
      </c>
    </row>
    <row r="205" s="12" customFormat="1">
      <c r="B205" s="239"/>
      <c r="C205" s="240"/>
      <c r="D205" s="230" t="s">
        <v>140</v>
      </c>
      <c r="E205" s="241" t="s">
        <v>21</v>
      </c>
      <c r="F205" s="242" t="s">
        <v>281</v>
      </c>
      <c r="G205" s="240"/>
      <c r="H205" s="243">
        <v>4.8159999999999998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AT205" s="249" t="s">
        <v>140</v>
      </c>
      <c r="AU205" s="249" t="s">
        <v>81</v>
      </c>
      <c r="AV205" s="12" t="s">
        <v>81</v>
      </c>
      <c r="AW205" s="12" t="s">
        <v>36</v>
      </c>
      <c r="AX205" s="12" t="s">
        <v>72</v>
      </c>
      <c r="AY205" s="249" t="s">
        <v>131</v>
      </c>
    </row>
    <row r="206" s="12" customFormat="1">
      <c r="B206" s="239"/>
      <c r="C206" s="240"/>
      <c r="D206" s="230" t="s">
        <v>140</v>
      </c>
      <c r="E206" s="241" t="s">
        <v>21</v>
      </c>
      <c r="F206" s="242" t="s">
        <v>309</v>
      </c>
      <c r="G206" s="240"/>
      <c r="H206" s="243">
        <v>10.622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AT206" s="249" t="s">
        <v>140</v>
      </c>
      <c r="AU206" s="249" t="s">
        <v>81</v>
      </c>
      <c r="AV206" s="12" t="s">
        <v>81</v>
      </c>
      <c r="AW206" s="12" t="s">
        <v>36</v>
      </c>
      <c r="AX206" s="12" t="s">
        <v>72</v>
      </c>
      <c r="AY206" s="249" t="s">
        <v>131</v>
      </c>
    </row>
    <row r="207" s="12" customFormat="1">
      <c r="B207" s="239"/>
      <c r="C207" s="240"/>
      <c r="D207" s="230" t="s">
        <v>140</v>
      </c>
      <c r="E207" s="241" t="s">
        <v>21</v>
      </c>
      <c r="F207" s="242" t="s">
        <v>310</v>
      </c>
      <c r="G207" s="240"/>
      <c r="H207" s="243">
        <v>14.536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AT207" s="249" t="s">
        <v>140</v>
      </c>
      <c r="AU207" s="249" t="s">
        <v>81</v>
      </c>
      <c r="AV207" s="12" t="s">
        <v>81</v>
      </c>
      <c r="AW207" s="12" t="s">
        <v>36</v>
      </c>
      <c r="AX207" s="12" t="s">
        <v>72</v>
      </c>
      <c r="AY207" s="249" t="s">
        <v>131</v>
      </c>
    </row>
    <row r="208" s="13" customFormat="1">
      <c r="B208" s="260"/>
      <c r="C208" s="261"/>
      <c r="D208" s="230" t="s">
        <v>140</v>
      </c>
      <c r="E208" s="262" t="s">
        <v>21</v>
      </c>
      <c r="F208" s="263" t="s">
        <v>192</v>
      </c>
      <c r="G208" s="261"/>
      <c r="H208" s="264">
        <v>39.738999999999997</v>
      </c>
      <c r="I208" s="265"/>
      <c r="J208" s="261"/>
      <c r="K208" s="261"/>
      <c r="L208" s="266"/>
      <c r="M208" s="267"/>
      <c r="N208" s="268"/>
      <c r="O208" s="268"/>
      <c r="P208" s="268"/>
      <c r="Q208" s="268"/>
      <c r="R208" s="268"/>
      <c r="S208" s="268"/>
      <c r="T208" s="269"/>
      <c r="AT208" s="270" t="s">
        <v>140</v>
      </c>
      <c r="AU208" s="270" t="s">
        <v>81</v>
      </c>
      <c r="AV208" s="13" t="s">
        <v>138</v>
      </c>
      <c r="AW208" s="13" t="s">
        <v>36</v>
      </c>
      <c r="AX208" s="13" t="s">
        <v>77</v>
      </c>
      <c r="AY208" s="270" t="s">
        <v>131</v>
      </c>
    </row>
    <row r="209" s="10" customFormat="1" ht="29.88" customHeight="1">
      <c r="B209" s="200"/>
      <c r="C209" s="201"/>
      <c r="D209" s="202" t="s">
        <v>71</v>
      </c>
      <c r="E209" s="214" t="s">
        <v>311</v>
      </c>
      <c r="F209" s="214" t="s">
        <v>312</v>
      </c>
      <c r="G209" s="201"/>
      <c r="H209" s="201"/>
      <c r="I209" s="204"/>
      <c r="J209" s="215">
        <f>BK209</f>
        <v>0</v>
      </c>
      <c r="K209" s="201"/>
      <c r="L209" s="206"/>
      <c r="M209" s="207"/>
      <c r="N209" s="208"/>
      <c r="O209" s="208"/>
      <c r="P209" s="209">
        <f>SUM(P210:P213)</f>
        <v>0</v>
      </c>
      <c r="Q209" s="208"/>
      <c r="R209" s="209">
        <f>SUM(R210:R213)</f>
        <v>0</v>
      </c>
      <c r="S209" s="208"/>
      <c r="T209" s="210">
        <f>SUM(T210:T213)</f>
        <v>0</v>
      </c>
      <c r="AR209" s="211" t="s">
        <v>77</v>
      </c>
      <c r="AT209" s="212" t="s">
        <v>71</v>
      </c>
      <c r="AU209" s="212" t="s">
        <v>77</v>
      </c>
      <c r="AY209" s="211" t="s">
        <v>131</v>
      </c>
      <c r="BK209" s="213">
        <f>SUM(BK210:BK213)</f>
        <v>0</v>
      </c>
    </row>
    <row r="210" s="1" customFormat="1" ht="25.5" customHeight="1">
      <c r="B210" s="45"/>
      <c r="C210" s="216" t="s">
        <v>313</v>
      </c>
      <c r="D210" s="216" t="s">
        <v>133</v>
      </c>
      <c r="E210" s="217" t="s">
        <v>314</v>
      </c>
      <c r="F210" s="218" t="s">
        <v>315</v>
      </c>
      <c r="G210" s="219" t="s">
        <v>168</v>
      </c>
      <c r="H210" s="220">
        <v>0.096000000000000002</v>
      </c>
      <c r="I210" s="221"/>
      <c r="J210" s="222">
        <f>ROUND(I210*H210,2)</f>
        <v>0</v>
      </c>
      <c r="K210" s="218" t="s">
        <v>137</v>
      </c>
      <c r="L210" s="71"/>
      <c r="M210" s="223" t="s">
        <v>21</v>
      </c>
      <c r="N210" s="224" t="s">
        <v>43</v>
      </c>
      <c r="O210" s="46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AR210" s="23" t="s">
        <v>138</v>
      </c>
      <c r="AT210" s="23" t="s">
        <v>133</v>
      </c>
      <c r="AU210" s="23" t="s">
        <v>81</v>
      </c>
      <c r="AY210" s="23" t="s">
        <v>131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3" t="s">
        <v>77</v>
      </c>
      <c r="BK210" s="227">
        <f>ROUND(I210*H210,2)</f>
        <v>0</v>
      </c>
      <c r="BL210" s="23" t="s">
        <v>138</v>
      </c>
      <c r="BM210" s="23" t="s">
        <v>316</v>
      </c>
    </row>
    <row r="211" s="1" customFormat="1" ht="25.5" customHeight="1">
      <c r="B211" s="45"/>
      <c r="C211" s="216" t="s">
        <v>317</v>
      </c>
      <c r="D211" s="216" t="s">
        <v>133</v>
      </c>
      <c r="E211" s="217" t="s">
        <v>318</v>
      </c>
      <c r="F211" s="218" t="s">
        <v>319</v>
      </c>
      <c r="G211" s="219" t="s">
        <v>168</v>
      </c>
      <c r="H211" s="220">
        <v>0.034000000000000002</v>
      </c>
      <c r="I211" s="221"/>
      <c r="J211" s="222">
        <f>ROUND(I211*H211,2)</f>
        <v>0</v>
      </c>
      <c r="K211" s="218" t="s">
        <v>137</v>
      </c>
      <c r="L211" s="71"/>
      <c r="M211" s="223" t="s">
        <v>21</v>
      </c>
      <c r="N211" s="224" t="s">
        <v>43</v>
      </c>
      <c r="O211" s="46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AR211" s="23" t="s">
        <v>138</v>
      </c>
      <c r="AT211" s="23" t="s">
        <v>133</v>
      </c>
      <c r="AU211" s="23" t="s">
        <v>81</v>
      </c>
      <c r="AY211" s="23" t="s">
        <v>131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3" t="s">
        <v>77</v>
      </c>
      <c r="BK211" s="227">
        <f>ROUND(I211*H211,2)</f>
        <v>0</v>
      </c>
      <c r="BL211" s="23" t="s">
        <v>138</v>
      </c>
      <c r="BM211" s="23" t="s">
        <v>320</v>
      </c>
    </row>
    <row r="212" s="1" customFormat="1" ht="25.5" customHeight="1">
      <c r="B212" s="45"/>
      <c r="C212" s="216" t="s">
        <v>321</v>
      </c>
      <c r="D212" s="216" t="s">
        <v>133</v>
      </c>
      <c r="E212" s="217" t="s">
        <v>322</v>
      </c>
      <c r="F212" s="218" t="s">
        <v>323</v>
      </c>
      <c r="G212" s="219" t="s">
        <v>168</v>
      </c>
      <c r="H212" s="220">
        <v>0.67600000000000005</v>
      </c>
      <c r="I212" s="221"/>
      <c r="J212" s="222">
        <f>ROUND(I212*H212,2)</f>
        <v>0</v>
      </c>
      <c r="K212" s="218" t="s">
        <v>137</v>
      </c>
      <c r="L212" s="71"/>
      <c r="M212" s="223" t="s">
        <v>21</v>
      </c>
      <c r="N212" s="224" t="s">
        <v>43</v>
      </c>
      <c r="O212" s="46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AR212" s="23" t="s">
        <v>138</v>
      </c>
      <c r="AT212" s="23" t="s">
        <v>133</v>
      </c>
      <c r="AU212" s="23" t="s">
        <v>81</v>
      </c>
      <c r="AY212" s="23" t="s">
        <v>131</v>
      </c>
      <c r="BE212" s="227">
        <f>IF(N212="základní",J212,0)</f>
        <v>0</v>
      </c>
      <c r="BF212" s="227">
        <f>IF(N212="snížená",J212,0)</f>
        <v>0</v>
      </c>
      <c r="BG212" s="227">
        <f>IF(N212="zákl. přenesená",J212,0)</f>
        <v>0</v>
      </c>
      <c r="BH212" s="227">
        <f>IF(N212="sníž. přenesená",J212,0)</f>
        <v>0</v>
      </c>
      <c r="BI212" s="227">
        <f>IF(N212="nulová",J212,0)</f>
        <v>0</v>
      </c>
      <c r="BJ212" s="23" t="s">
        <v>77</v>
      </c>
      <c r="BK212" s="227">
        <f>ROUND(I212*H212,2)</f>
        <v>0</v>
      </c>
      <c r="BL212" s="23" t="s">
        <v>138</v>
      </c>
      <c r="BM212" s="23" t="s">
        <v>324</v>
      </c>
    </row>
    <row r="213" s="1" customFormat="1" ht="38.25" customHeight="1">
      <c r="B213" s="45"/>
      <c r="C213" s="216" t="s">
        <v>325</v>
      </c>
      <c r="D213" s="216" t="s">
        <v>133</v>
      </c>
      <c r="E213" s="217" t="s">
        <v>326</v>
      </c>
      <c r="F213" s="218" t="s">
        <v>327</v>
      </c>
      <c r="G213" s="219" t="s">
        <v>168</v>
      </c>
      <c r="H213" s="220">
        <v>6.5549999999999997</v>
      </c>
      <c r="I213" s="221"/>
      <c r="J213" s="222">
        <f>ROUND(I213*H213,2)</f>
        <v>0</v>
      </c>
      <c r="K213" s="218" t="s">
        <v>137</v>
      </c>
      <c r="L213" s="71"/>
      <c r="M213" s="223" t="s">
        <v>21</v>
      </c>
      <c r="N213" s="224" t="s">
        <v>43</v>
      </c>
      <c r="O213" s="46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AR213" s="23" t="s">
        <v>138</v>
      </c>
      <c r="AT213" s="23" t="s">
        <v>133</v>
      </c>
      <c r="AU213" s="23" t="s">
        <v>81</v>
      </c>
      <c r="AY213" s="23" t="s">
        <v>131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3" t="s">
        <v>77</v>
      </c>
      <c r="BK213" s="227">
        <f>ROUND(I213*H213,2)</f>
        <v>0</v>
      </c>
      <c r="BL213" s="23" t="s">
        <v>138</v>
      </c>
      <c r="BM213" s="23" t="s">
        <v>328</v>
      </c>
    </row>
    <row r="214" s="10" customFormat="1" ht="29.88" customHeight="1">
      <c r="B214" s="200"/>
      <c r="C214" s="201"/>
      <c r="D214" s="202" t="s">
        <v>71</v>
      </c>
      <c r="E214" s="214" t="s">
        <v>329</v>
      </c>
      <c r="F214" s="214" t="s">
        <v>330</v>
      </c>
      <c r="G214" s="201"/>
      <c r="H214" s="201"/>
      <c r="I214" s="204"/>
      <c r="J214" s="215">
        <f>BK214</f>
        <v>0</v>
      </c>
      <c r="K214" s="201"/>
      <c r="L214" s="206"/>
      <c r="M214" s="207"/>
      <c r="N214" s="208"/>
      <c r="O214" s="208"/>
      <c r="P214" s="209">
        <f>P215</f>
        <v>0</v>
      </c>
      <c r="Q214" s="208"/>
      <c r="R214" s="209">
        <f>R215</f>
        <v>0</v>
      </c>
      <c r="S214" s="208"/>
      <c r="T214" s="210">
        <f>T215</f>
        <v>0</v>
      </c>
      <c r="AR214" s="211" t="s">
        <v>77</v>
      </c>
      <c r="AT214" s="212" t="s">
        <v>71</v>
      </c>
      <c r="AU214" s="212" t="s">
        <v>77</v>
      </c>
      <c r="AY214" s="211" t="s">
        <v>131</v>
      </c>
      <c r="BK214" s="213">
        <f>BK215</f>
        <v>0</v>
      </c>
    </row>
    <row r="215" s="1" customFormat="1" ht="38.25" customHeight="1">
      <c r="B215" s="45"/>
      <c r="C215" s="216" t="s">
        <v>331</v>
      </c>
      <c r="D215" s="216" t="s">
        <v>133</v>
      </c>
      <c r="E215" s="217" t="s">
        <v>332</v>
      </c>
      <c r="F215" s="218" t="s">
        <v>333</v>
      </c>
      <c r="G215" s="219" t="s">
        <v>168</v>
      </c>
      <c r="H215" s="220">
        <v>6.1390000000000002</v>
      </c>
      <c r="I215" s="221"/>
      <c r="J215" s="222">
        <f>ROUND(I215*H215,2)</f>
        <v>0</v>
      </c>
      <c r="K215" s="218" t="s">
        <v>137</v>
      </c>
      <c r="L215" s="71"/>
      <c r="M215" s="223" t="s">
        <v>21</v>
      </c>
      <c r="N215" s="224" t="s">
        <v>43</v>
      </c>
      <c r="O215" s="46"/>
      <c r="P215" s="225">
        <f>O215*H215</f>
        <v>0</v>
      </c>
      <c r="Q215" s="225">
        <v>0</v>
      </c>
      <c r="R215" s="225">
        <f>Q215*H215</f>
        <v>0</v>
      </c>
      <c r="S215" s="225">
        <v>0</v>
      </c>
      <c r="T215" s="226">
        <f>S215*H215</f>
        <v>0</v>
      </c>
      <c r="AR215" s="23" t="s">
        <v>138</v>
      </c>
      <c r="AT215" s="23" t="s">
        <v>133</v>
      </c>
      <c r="AU215" s="23" t="s">
        <v>81</v>
      </c>
      <c r="AY215" s="23" t="s">
        <v>131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23" t="s">
        <v>77</v>
      </c>
      <c r="BK215" s="227">
        <f>ROUND(I215*H215,2)</f>
        <v>0</v>
      </c>
      <c r="BL215" s="23" t="s">
        <v>138</v>
      </c>
      <c r="BM215" s="23" t="s">
        <v>334</v>
      </c>
    </row>
    <row r="216" s="10" customFormat="1" ht="37.44001" customHeight="1">
      <c r="B216" s="200"/>
      <c r="C216" s="201"/>
      <c r="D216" s="202" t="s">
        <v>71</v>
      </c>
      <c r="E216" s="203" t="s">
        <v>335</v>
      </c>
      <c r="F216" s="203" t="s">
        <v>336</v>
      </c>
      <c r="G216" s="201"/>
      <c r="H216" s="201"/>
      <c r="I216" s="204"/>
      <c r="J216" s="205">
        <f>BK216</f>
        <v>0</v>
      </c>
      <c r="K216" s="201"/>
      <c r="L216" s="206"/>
      <c r="M216" s="207"/>
      <c r="N216" s="208"/>
      <c r="O216" s="208"/>
      <c r="P216" s="209">
        <f>P217+P220+P225+P236+P254+P262+P289+P317</f>
        <v>0</v>
      </c>
      <c r="Q216" s="208"/>
      <c r="R216" s="209">
        <f>R217+R220+R225+R236+R254+R262+R289+R317</f>
        <v>0.73832001000000003</v>
      </c>
      <c r="S216" s="208"/>
      <c r="T216" s="210">
        <f>T217+T220+T225+T236+T254+T262+T289+T317</f>
        <v>1.4190600900000001</v>
      </c>
      <c r="AR216" s="211" t="s">
        <v>81</v>
      </c>
      <c r="AT216" s="212" t="s">
        <v>71</v>
      </c>
      <c r="AU216" s="212" t="s">
        <v>72</v>
      </c>
      <c r="AY216" s="211" t="s">
        <v>131</v>
      </c>
      <c r="BK216" s="213">
        <f>BK217+BK220+BK225+BK236+BK254+BK262+BK289+BK317</f>
        <v>0</v>
      </c>
    </row>
    <row r="217" s="10" customFormat="1" ht="19.92" customHeight="1">
      <c r="B217" s="200"/>
      <c r="C217" s="201"/>
      <c r="D217" s="202" t="s">
        <v>71</v>
      </c>
      <c r="E217" s="214" t="s">
        <v>337</v>
      </c>
      <c r="F217" s="214" t="s">
        <v>338</v>
      </c>
      <c r="G217" s="201"/>
      <c r="H217" s="201"/>
      <c r="I217" s="204"/>
      <c r="J217" s="215">
        <f>BK217</f>
        <v>0</v>
      </c>
      <c r="K217" s="201"/>
      <c r="L217" s="206"/>
      <c r="M217" s="207"/>
      <c r="N217" s="208"/>
      <c r="O217" s="208"/>
      <c r="P217" s="209">
        <f>SUM(P218:P219)</f>
        <v>0</v>
      </c>
      <c r="Q217" s="208"/>
      <c r="R217" s="209">
        <f>SUM(R218:R219)</f>
        <v>0.0018000000000000002</v>
      </c>
      <c r="S217" s="208"/>
      <c r="T217" s="210">
        <f>SUM(T218:T219)</f>
        <v>0</v>
      </c>
      <c r="AR217" s="211" t="s">
        <v>81</v>
      </c>
      <c r="AT217" s="212" t="s">
        <v>71</v>
      </c>
      <c r="AU217" s="212" t="s">
        <v>77</v>
      </c>
      <c r="AY217" s="211" t="s">
        <v>131</v>
      </c>
      <c r="BK217" s="213">
        <f>SUM(BK218:BK219)</f>
        <v>0</v>
      </c>
    </row>
    <row r="218" s="1" customFormat="1" ht="25.5" customHeight="1">
      <c r="B218" s="45"/>
      <c r="C218" s="216" t="s">
        <v>339</v>
      </c>
      <c r="D218" s="216" t="s">
        <v>133</v>
      </c>
      <c r="E218" s="217" t="s">
        <v>340</v>
      </c>
      <c r="F218" s="218" t="s">
        <v>341</v>
      </c>
      <c r="G218" s="219" t="s">
        <v>179</v>
      </c>
      <c r="H218" s="220">
        <v>18</v>
      </c>
      <c r="I218" s="221"/>
      <c r="J218" s="222">
        <f>ROUND(I218*H218,2)</f>
        <v>0</v>
      </c>
      <c r="K218" s="218" t="s">
        <v>137</v>
      </c>
      <c r="L218" s="71"/>
      <c r="M218" s="223" t="s">
        <v>21</v>
      </c>
      <c r="N218" s="224" t="s">
        <v>43</v>
      </c>
      <c r="O218" s="46"/>
      <c r="P218" s="225">
        <f>O218*H218</f>
        <v>0</v>
      </c>
      <c r="Q218" s="225">
        <v>0.00010000000000000001</v>
      </c>
      <c r="R218" s="225">
        <f>Q218*H218</f>
        <v>0.0018000000000000002</v>
      </c>
      <c r="S218" s="225">
        <v>0</v>
      </c>
      <c r="T218" s="226">
        <f>S218*H218</f>
        <v>0</v>
      </c>
      <c r="AR218" s="23" t="s">
        <v>230</v>
      </c>
      <c r="AT218" s="23" t="s">
        <v>133</v>
      </c>
      <c r="AU218" s="23" t="s">
        <v>81</v>
      </c>
      <c r="AY218" s="23" t="s">
        <v>131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23" t="s">
        <v>77</v>
      </c>
      <c r="BK218" s="227">
        <f>ROUND(I218*H218,2)</f>
        <v>0</v>
      </c>
      <c r="BL218" s="23" t="s">
        <v>230</v>
      </c>
      <c r="BM218" s="23" t="s">
        <v>342</v>
      </c>
    </row>
    <row r="219" s="1" customFormat="1" ht="38.25" customHeight="1">
      <c r="B219" s="45"/>
      <c r="C219" s="216" t="s">
        <v>343</v>
      </c>
      <c r="D219" s="216" t="s">
        <v>133</v>
      </c>
      <c r="E219" s="217" t="s">
        <v>344</v>
      </c>
      <c r="F219" s="218" t="s">
        <v>345</v>
      </c>
      <c r="G219" s="219" t="s">
        <v>168</v>
      </c>
      <c r="H219" s="220">
        <v>0.002</v>
      </c>
      <c r="I219" s="221"/>
      <c r="J219" s="222">
        <f>ROUND(I219*H219,2)</f>
        <v>0</v>
      </c>
      <c r="K219" s="218" t="s">
        <v>137</v>
      </c>
      <c r="L219" s="71"/>
      <c r="M219" s="223" t="s">
        <v>21</v>
      </c>
      <c r="N219" s="224" t="s">
        <v>43</v>
      </c>
      <c r="O219" s="46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AR219" s="23" t="s">
        <v>230</v>
      </c>
      <c r="AT219" s="23" t="s">
        <v>133</v>
      </c>
      <c r="AU219" s="23" t="s">
        <v>81</v>
      </c>
      <c r="AY219" s="23" t="s">
        <v>131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23" t="s">
        <v>77</v>
      </c>
      <c r="BK219" s="227">
        <f>ROUND(I219*H219,2)</f>
        <v>0</v>
      </c>
      <c r="BL219" s="23" t="s">
        <v>230</v>
      </c>
      <c r="BM219" s="23" t="s">
        <v>346</v>
      </c>
    </row>
    <row r="220" s="10" customFormat="1" ht="29.88" customHeight="1">
      <c r="B220" s="200"/>
      <c r="C220" s="201"/>
      <c r="D220" s="202" t="s">
        <v>71</v>
      </c>
      <c r="E220" s="214" t="s">
        <v>347</v>
      </c>
      <c r="F220" s="214" t="s">
        <v>348</v>
      </c>
      <c r="G220" s="201"/>
      <c r="H220" s="201"/>
      <c r="I220" s="204"/>
      <c r="J220" s="215">
        <f>BK220</f>
        <v>0</v>
      </c>
      <c r="K220" s="201"/>
      <c r="L220" s="206"/>
      <c r="M220" s="207"/>
      <c r="N220" s="208"/>
      <c r="O220" s="208"/>
      <c r="P220" s="209">
        <f>SUM(P221:P224)</f>
        <v>0</v>
      </c>
      <c r="Q220" s="208"/>
      <c r="R220" s="209">
        <f>SUM(R221:R224)</f>
        <v>0</v>
      </c>
      <c r="S220" s="208"/>
      <c r="T220" s="210">
        <f>SUM(T221:T224)</f>
        <v>0</v>
      </c>
      <c r="AR220" s="211" t="s">
        <v>81</v>
      </c>
      <c r="AT220" s="212" t="s">
        <v>71</v>
      </c>
      <c r="AU220" s="212" t="s">
        <v>77</v>
      </c>
      <c r="AY220" s="211" t="s">
        <v>131</v>
      </c>
      <c r="BK220" s="213">
        <f>SUM(BK221:BK224)</f>
        <v>0</v>
      </c>
    </row>
    <row r="221" s="1" customFormat="1" ht="16.5" customHeight="1">
      <c r="B221" s="45"/>
      <c r="C221" s="216" t="s">
        <v>349</v>
      </c>
      <c r="D221" s="216" t="s">
        <v>133</v>
      </c>
      <c r="E221" s="217" t="s">
        <v>350</v>
      </c>
      <c r="F221" s="218" t="s">
        <v>351</v>
      </c>
      <c r="G221" s="219" t="s">
        <v>145</v>
      </c>
      <c r="H221" s="220">
        <v>1</v>
      </c>
      <c r="I221" s="221"/>
      <c r="J221" s="222">
        <f>ROUND(I221*H221,2)</f>
        <v>0</v>
      </c>
      <c r="K221" s="218" t="s">
        <v>137</v>
      </c>
      <c r="L221" s="71"/>
      <c r="M221" s="223" t="s">
        <v>21</v>
      </c>
      <c r="N221" s="224" t="s">
        <v>43</v>
      </c>
      <c r="O221" s="46"/>
      <c r="P221" s="225">
        <f>O221*H221</f>
        <v>0</v>
      </c>
      <c r="Q221" s="225">
        <v>0</v>
      </c>
      <c r="R221" s="225">
        <f>Q221*H221</f>
        <v>0</v>
      </c>
      <c r="S221" s="225">
        <v>0</v>
      </c>
      <c r="T221" s="226">
        <f>S221*H221</f>
        <v>0</v>
      </c>
      <c r="AR221" s="23" t="s">
        <v>230</v>
      </c>
      <c r="AT221" s="23" t="s">
        <v>133</v>
      </c>
      <c r="AU221" s="23" t="s">
        <v>81</v>
      </c>
      <c r="AY221" s="23" t="s">
        <v>131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3" t="s">
        <v>77</v>
      </c>
      <c r="BK221" s="227">
        <f>ROUND(I221*H221,2)</f>
        <v>0</v>
      </c>
      <c r="BL221" s="23" t="s">
        <v>230</v>
      </c>
      <c r="BM221" s="23" t="s">
        <v>352</v>
      </c>
    </row>
    <row r="222" s="1" customFormat="1" ht="25.5" customHeight="1">
      <c r="B222" s="45"/>
      <c r="C222" s="216" t="s">
        <v>353</v>
      </c>
      <c r="D222" s="216" t="s">
        <v>133</v>
      </c>
      <c r="E222" s="217" t="s">
        <v>354</v>
      </c>
      <c r="F222" s="218" t="s">
        <v>355</v>
      </c>
      <c r="G222" s="219" t="s">
        <v>145</v>
      </c>
      <c r="H222" s="220">
        <v>1</v>
      </c>
      <c r="I222" s="221"/>
      <c r="J222" s="222">
        <f>ROUND(I222*H222,2)</f>
        <v>0</v>
      </c>
      <c r="K222" s="218" t="s">
        <v>137</v>
      </c>
      <c r="L222" s="71"/>
      <c r="M222" s="223" t="s">
        <v>21</v>
      </c>
      <c r="N222" s="224" t="s">
        <v>43</v>
      </c>
      <c r="O222" s="46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AR222" s="23" t="s">
        <v>230</v>
      </c>
      <c r="AT222" s="23" t="s">
        <v>133</v>
      </c>
      <c r="AU222" s="23" t="s">
        <v>81</v>
      </c>
      <c r="AY222" s="23" t="s">
        <v>131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3" t="s">
        <v>77</v>
      </c>
      <c r="BK222" s="227">
        <f>ROUND(I222*H222,2)</f>
        <v>0</v>
      </c>
      <c r="BL222" s="23" t="s">
        <v>230</v>
      </c>
      <c r="BM222" s="23" t="s">
        <v>356</v>
      </c>
    </row>
    <row r="223" s="1" customFormat="1" ht="16.5" customHeight="1">
      <c r="B223" s="45"/>
      <c r="C223" s="216" t="s">
        <v>357</v>
      </c>
      <c r="D223" s="216" t="s">
        <v>133</v>
      </c>
      <c r="E223" s="217" t="s">
        <v>358</v>
      </c>
      <c r="F223" s="218" t="s">
        <v>359</v>
      </c>
      <c r="G223" s="219" t="s">
        <v>237</v>
      </c>
      <c r="H223" s="220">
        <v>1</v>
      </c>
      <c r="I223" s="221"/>
      <c r="J223" s="222">
        <f>ROUND(I223*H223,2)</f>
        <v>0</v>
      </c>
      <c r="K223" s="218" t="s">
        <v>21</v>
      </c>
      <c r="L223" s="71"/>
      <c r="M223" s="223" t="s">
        <v>21</v>
      </c>
      <c r="N223" s="224" t="s">
        <v>43</v>
      </c>
      <c r="O223" s="46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AR223" s="23" t="s">
        <v>230</v>
      </c>
      <c r="AT223" s="23" t="s">
        <v>133</v>
      </c>
      <c r="AU223" s="23" t="s">
        <v>81</v>
      </c>
      <c r="AY223" s="23" t="s">
        <v>131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3" t="s">
        <v>77</v>
      </c>
      <c r="BK223" s="227">
        <f>ROUND(I223*H223,2)</f>
        <v>0</v>
      </c>
      <c r="BL223" s="23" t="s">
        <v>230</v>
      </c>
      <c r="BM223" s="23" t="s">
        <v>360</v>
      </c>
    </row>
    <row r="224" s="1" customFormat="1" ht="16.5" customHeight="1">
      <c r="B224" s="45"/>
      <c r="C224" s="216" t="s">
        <v>361</v>
      </c>
      <c r="D224" s="216" t="s">
        <v>133</v>
      </c>
      <c r="E224" s="217" t="s">
        <v>362</v>
      </c>
      <c r="F224" s="218" t="s">
        <v>363</v>
      </c>
      <c r="G224" s="219" t="s">
        <v>237</v>
      </c>
      <c r="H224" s="220">
        <v>1</v>
      </c>
      <c r="I224" s="221"/>
      <c r="J224" s="222">
        <f>ROUND(I224*H224,2)</f>
        <v>0</v>
      </c>
      <c r="K224" s="218" t="s">
        <v>21</v>
      </c>
      <c r="L224" s="71"/>
      <c r="M224" s="223" t="s">
        <v>21</v>
      </c>
      <c r="N224" s="224" t="s">
        <v>43</v>
      </c>
      <c r="O224" s="46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AR224" s="23" t="s">
        <v>230</v>
      </c>
      <c r="AT224" s="23" t="s">
        <v>133</v>
      </c>
      <c r="AU224" s="23" t="s">
        <v>81</v>
      </c>
      <c r="AY224" s="23" t="s">
        <v>131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23" t="s">
        <v>77</v>
      </c>
      <c r="BK224" s="227">
        <f>ROUND(I224*H224,2)</f>
        <v>0</v>
      </c>
      <c r="BL224" s="23" t="s">
        <v>230</v>
      </c>
      <c r="BM224" s="23" t="s">
        <v>364</v>
      </c>
    </row>
    <row r="225" s="10" customFormat="1" ht="29.88" customHeight="1">
      <c r="B225" s="200"/>
      <c r="C225" s="201"/>
      <c r="D225" s="202" t="s">
        <v>71</v>
      </c>
      <c r="E225" s="214" t="s">
        <v>365</v>
      </c>
      <c r="F225" s="214" t="s">
        <v>366</v>
      </c>
      <c r="G225" s="201"/>
      <c r="H225" s="201"/>
      <c r="I225" s="204"/>
      <c r="J225" s="215">
        <f>BK225</f>
        <v>0</v>
      </c>
      <c r="K225" s="201"/>
      <c r="L225" s="206"/>
      <c r="M225" s="207"/>
      <c r="N225" s="208"/>
      <c r="O225" s="208"/>
      <c r="P225" s="209">
        <f>SUM(P226:P235)</f>
        <v>0</v>
      </c>
      <c r="Q225" s="208"/>
      <c r="R225" s="209">
        <f>SUM(R226:R235)</f>
        <v>0.055500000000000001</v>
      </c>
      <c r="S225" s="208"/>
      <c r="T225" s="210">
        <f>SUM(T226:T235)</f>
        <v>0.67596000000000001</v>
      </c>
      <c r="AR225" s="211" t="s">
        <v>81</v>
      </c>
      <c r="AT225" s="212" t="s">
        <v>71</v>
      </c>
      <c r="AU225" s="212" t="s">
        <v>77</v>
      </c>
      <c r="AY225" s="211" t="s">
        <v>131</v>
      </c>
      <c r="BK225" s="213">
        <f>SUM(BK226:BK235)</f>
        <v>0</v>
      </c>
    </row>
    <row r="226" s="1" customFormat="1" ht="16.5" customHeight="1">
      <c r="B226" s="45"/>
      <c r="C226" s="216" t="s">
        <v>367</v>
      </c>
      <c r="D226" s="216" t="s">
        <v>133</v>
      </c>
      <c r="E226" s="217" t="s">
        <v>368</v>
      </c>
      <c r="F226" s="218" t="s">
        <v>369</v>
      </c>
      <c r="G226" s="219" t="s">
        <v>179</v>
      </c>
      <c r="H226" s="220">
        <v>34.399999999999999</v>
      </c>
      <c r="I226" s="221"/>
      <c r="J226" s="222">
        <f>ROUND(I226*H226,2)</f>
        <v>0</v>
      </c>
      <c r="K226" s="218" t="s">
        <v>137</v>
      </c>
      <c r="L226" s="71"/>
      <c r="M226" s="223" t="s">
        <v>21</v>
      </c>
      <c r="N226" s="224" t="s">
        <v>43</v>
      </c>
      <c r="O226" s="46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AR226" s="23" t="s">
        <v>230</v>
      </c>
      <c r="AT226" s="23" t="s">
        <v>133</v>
      </c>
      <c r="AU226" s="23" t="s">
        <v>81</v>
      </c>
      <c r="AY226" s="23" t="s">
        <v>131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3" t="s">
        <v>77</v>
      </c>
      <c r="BK226" s="227">
        <f>ROUND(I226*H226,2)</f>
        <v>0</v>
      </c>
      <c r="BL226" s="23" t="s">
        <v>230</v>
      </c>
      <c r="BM226" s="23" t="s">
        <v>370</v>
      </c>
    </row>
    <row r="227" s="11" customFormat="1">
      <c r="B227" s="228"/>
      <c r="C227" s="229"/>
      <c r="D227" s="230" t="s">
        <v>140</v>
      </c>
      <c r="E227" s="231" t="s">
        <v>21</v>
      </c>
      <c r="F227" s="232" t="s">
        <v>371</v>
      </c>
      <c r="G227" s="229"/>
      <c r="H227" s="231" t="s">
        <v>21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AT227" s="238" t="s">
        <v>140</v>
      </c>
      <c r="AU227" s="238" t="s">
        <v>81</v>
      </c>
      <c r="AV227" s="11" t="s">
        <v>77</v>
      </c>
      <c r="AW227" s="11" t="s">
        <v>36</v>
      </c>
      <c r="AX227" s="11" t="s">
        <v>72</v>
      </c>
      <c r="AY227" s="238" t="s">
        <v>131</v>
      </c>
    </row>
    <row r="228" s="12" customFormat="1">
      <c r="B228" s="239"/>
      <c r="C228" s="240"/>
      <c r="D228" s="230" t="s">
        <v>140</v>
      </c>
      <c r="E228" s="241" t="s">
        <v>21</v>
      </c>
      <c r="F228" s="242" t="s">
        <v>372</v>
      </c>
      <c r="G228" s="240"/>
      <c r="H228" s="243">
        <v>34.399999999999999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AT228" s="249" t="s">
        <v>140</v>
      </c>
      <c r="AU228" s="249" t="s">
        <v>81</v>
      </c>
      <c r="AV228" s="12" t="s">
        <v>81</v>
      </c>
      <c r="AW228" s="12" t="s">
        <v>36</v>
      </c>
      <c r="AX228" s="12" t="s">
        <v>77</v>
      </c>
      <c r="AY228" s="249" t="s">
        <v>131</v>
      </c>
    </row>
    <row r="229" s="1" customFormat="1" ht="25.5" customHeight="1">
      <c r="B229" s="45"/>
      <c r="C229" s="250" t="s">
        <v>373</v>
      </c>
      <c r="D229" s="250" t="s">
        <v>158</v>
      </c>
      <c r="E229" s="251" t="s">
        <v>158</v>
      </c>
      <c r="F229" s="252" t="s">
        <v>374</v>
      </c>
      <c r="G229" s="253" t="s">
        <v>179</v>
      </c>
      <c r="H229" s="254">
        <v>37</v>
      </c>
      <c r="I229" s="255"/>
      <c r="J229" s="256">
        <f>ROUND(I229*H229,2)</f>
        <v>0</v>
      </c>
      <c r="K229" s="252" t="s">
        <v>21</v>
      </c>
      <c r="L229" s="257"/>
      <c r="M229" s="258" t="s">
        <v>21</v>
      </c>
      <c r="N229" s="259" t="s">
        <v>43</v>
      </c>
      <c r="O229" s="46"/>
      <c r="P229" s="225">
        <f>O229*H229</f>
        <v>0</v>
      </c>
      <c r="Q229" s="225">
        <v>0.0015</v>
      </c>
      <c r="R229" s="225">
        <f>Q229*H229</f>
        <v>0.055500000000000001</v>
      </c>
      <c r="S229" s="225">
        <v>0</v>
      </c>
      <c r="T229" s="226">
        <f>S229*H229</f>
        <v>0</v>
      </c>
      <c r="AR229" s="23" t="s">
        <v>339</v>
      </c>
      <c r="AT229" s="23" t="s">
        <v>158</v>
      </c>
      <c r="AU229" s="23" t="s">
        <v>81</v>
      </c>
      <c r="AY229" s="23" t="s">
        <v>131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23" t="s">
        <v>77</v>
      </c>
      <c r="BK229" s="227">
        <f>ROUND(I229*H229,2)</f>
        <v>0</v>
      </c>
      <c r="BL229" s="23" t="s">
        <v>230</v>
      </c>
      <c r="BM229" s="23" t="s">
        <v>375</v>
      </c>
    </row>
    <row r="230" s="1" customFormat="1" ht="16.5" customHeight="1">
      <c r="B230" s="45"/>
      <c r="C230" s="250" t="s">
        <v>376</v>
      </c>
      <c r="D230" s="250" t="s">
        <v>158</v>
      </c>
      <c r="E230" s="251" t="s">
        <v>377</v>
      </c>
      <c r="F230" s="252" t="s">
        <v>378</v>
      </c>
      <c r="G230" s="253" t="s">
        <v>237</v>
      </c>
      <c r="H230" s="254">
        <v>1</v>
      </c>
      <c r="I230" s="255"/>
      <c r="J230" s="256">
        <f>ROUND(I230*H230,2)</f>
        <v>0</v>
      </c>
      <c r="K230" s="252" t="s">
        <v>21</v>
      </c>
      <c r="L230" s="257"/>
      <c r="M230" s="258" t="s">
        <v>21</v>
      </c>
      <c r="N230" s="259" t="s">
        <v>43</v>
      </c>
      <c r="O230" s="46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AR230" s="23" t="s">
        <v>339</v>
      </c>
      <c r="AT230" s="23" t="s">
        <v>158</v>
      </c>
      <c r="AU230" s="23" t="s">
        <v>81</v>
      </c>
      <c r="AY230" s="23" t="s">
        <v>131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3" t="s">
        <v>77</v>
      </c>
      <c r="BK230" s="227">
        <f>ROUND(I230*H230,2)</f>
        <v>0</v>
      </c>
      <c r="BL230" s="23" t="s">
        <v>230</v>
      </c>
      <c r="BM230" s="23" t="s">
        <v>379</v>
      </c>
    </row>
    <row r="231" s="1" customFormat="1" ht="16.5" customHeight="1">
      <c r="B231" s="45"/>
      <c r="C231" s="216" t="s">
        <v>380</v>
      </c>
      <c r="D231" s="216" t="s">
        <v>133</v>
      </c>
      <c r="E231" s="217" t="s">
        <v>381</v>
      </c>
      <c r="F231" s="218" t="s">
        <v>382</v>
      </c>
      <c r="G231" s="219" t="s">
        <v>179</v>
      </c>
      <c r="H231" s="220">
        <v>34.399999999999999</v>
      </c>
      <c r="I231" s="221"/>
      <c r="J231" s="222">
        <f>ROUND(I231*H231,2)</f>
        <v>0</v>
      </c>
      <c r="K231" s="218" t="s">
        <v>137</v>
      </c>
      <c r="L231" s="71"/>
      <c r="M231" s="223" t="s">
        <v>21</v>
      </c>
      <c r="N231" s="224" t="s">
        <v>43</v>
      </c>
      <c r="O231" s="46"/>
      <c r="P231" s="225">
        <f>O231*H231</f>
        <v>0</v>
      </c>
      <c r="Q231" s="225">
        <v>0</v>
      </c>
      <c r="R231" s="225">
        <f>Q231*H231</f>
        <v>0</v>
      </c>
      <c r="S231" s="225">
        <v>0.019650000000000001</v>
      </c>
      <c r="T231" s="226">
        <f>S231*H231</f>
        <v>0.67596000000000001</v>
      </c>
      <c r="AR231" s="23" t="s">
        <v>230</v>
      </c>
      <c r="AT231" s="23" t="s">
        <v>133</v>
      </c>
      <c r="AU231" s="23" t="s">
        <v>81</v>
      </c>
      <c r="AY231" s="23" t="s">
        <v>131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23" t="s">
        <v>77</v>
      </c>
      <c r="BK231" s="227">
        <f>ROUND(I231*H231,2)</f>
        <v>0</v>
      </c>
      <c r="BL231" s="23" t="s">
        <v>230</v>
      </c>
      <c r="BM231" s="23" t="s">
        <v>383</v>
      </c>
    </row>
    <row r="232" s="11" customFormat="1">
      <c r="B232" s="228"/>
      <c r="C232" s="229"/>
      <c r="D232" s="230" t="s">
        <v>140</v>
      </c>
      <c r="E232" s="231" t="s">
        <v>21</v>
      </c>
      <c r="F232" s="232" t="s">
        <v>371</v>
      </c>
      <c r="G232" s="229"/>
      <c r="H232" s="231" t="s">
        <v>21</v>
      </c>
      <c r="I232" s="233"/>
      <c r="J232" s="229"/>
      <c r="K232" s="229"/>
      <c r="L232" s="234"/>
      <c r="M232" s="235"/>
      <c r="N232" s="236"/>
      <c r="O232" s="236"/>
      <c r="P232" s="236"/>
      <c r="Q232" s="236"/>
      <c r="R232" s="236"/>
      <c r="S232" s="236"/>
      <c r="T232" s="237"/>
      <c r="AT232" s="238" t="s">
        <v>140</v>
      </c>
      <c r="AU232" s="238" t="s">
        <v>81</v>
      </c>
      <c r="AV232" s="11" t="s">
        <v>77</v>
      </c>
      <c r="AW232" s="11" t="s">
        <v>36</v>
      </c>
      <c r="AX232" s="11" t="s">
        <v>72</v>
      </c>
      <c r="AY232" s="238" t="s">
        <v>131</v>
      </c>
    </row>
    <row r="233" s="12" customFormat="1">
      <c r="B233" s="239"/>
      <c r="C233" s="240"/>
      <c r="D233" s="230" t="s">
        <v>140</v>
      </c>
      <c r="E233" s="241" t="s">
        <v>21</v>
      </c>
      <c r="F233" s="242" t="s">
        <v>372</v>
      </c>
      <c r="G233" s="240"/>
      <c r="H233" s="243">
        <v>34.399999999999999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AT233" s="249" t="s">
        <v>140</v>
      </c>
      <c r="AU233" s="249" t="s">
        <v>81</v>
      </c>
      <c r="AV233" s="12" t="s">
        <v>81</v>
      </c>
      <c r="AW233" s="12" t="s">
        <v>36</v>
      </c>
      <c r="AX233" s="12" t="s">
        <v>77</v>
      </c>
      <c r="AY233" s="249" t="s">
        <v>131</v>
      </c>
    </row>
    <row r="234" s="1" customFormat="1" ht="16.5" customHeight="1">
      <c r="B234" s="45"/>
      <c r="C234" s="216" t="s">
        <v>384</v>
      </c>
      <c r="D234" s="216" t="s">
        <v>133</v>
      </c>
      <c r="E234" s="217" t="s">
        <v>385</v>
      </c>
      <c r="F234" s="218" t="s">
        <v>386</v>
      </c>
      <c r="G234" s="219" t="s">
        <v>237</v>
      </c>
      <c r="H234" s="220">
        <v>1</v>
      </c>
      <c r="I234" s="221"/>
      <c r="J234" s="222">
        <f>ROUND(I234*H234,2)</f>
        <v>0</v>
      </c>
      <c r="K234" s="218" t="s">
        <v>21</v>
      </c>
      <c r="L234" s="71"/>
      <c r="M234" s="223" t="s">
        <v>21</v>
      </c>
      <c r="N234" s="224" t="s">
        <v>43</v>
      </c>
      <c r="O234" s="46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AR234" s="23" t="s">
        <v>230</v>
      </c>
      <c r="AT234" s="23" t="s">
        <v>133</v>
      </c>
      <c r="AU234" s="23" t="s">
        <v>81</v>
      </c>
      <c r="AY234" s="23" t="s">
        <v>131</v>
      </c>
      <c r="BE234" s="227">
        <f>IF(N234="základní",J234,0)</f>
        <v>0</v>
      </c>
      <c r="BF234" s="227">
        <f>IF(N234="snížená",J234,0)</f>
        <v>0</v>
      </c>
      <c r="BG234" s="227">
        <f>IF(N234="zákl. přenesená",J234,0)</f>
        <v>0</v>
      </c>
      <c r="BH234" s="227">
        <f>IF(N234="sníž. přenesená",J234,0)</f>
        <v>0</v>
      </c>
      <c r="BI234" s="227">
        <f>IF(N234="nulová",J234,0)</f>
        <v>0</v>
      </c>
      <c r="BJ234" s="23" t="s">
        <v>77</v>
      </c>
      <c r="BK234" s="227">
        <f>ROUND(I234*H234,2)</f>
        <v>0</v>
      </c>
      <c r="BL234" s="23" t="s">
        <v>230</v>
      </c>
      <c r="BM234" s="23" t="s">
        <v>387</v>
      </c>
    </row>
    <row r="235" s="1" customFormat="1" ht="38.25" customHeight="1">
      <c r="B235" s="45"/>
      <c r="C235" s="216" t="s">
        <v>388</v>
      </c>
      <c r="D235" s="216" t="s">
        <v>133</v>
      </c>
      <c r="E235" s="217" t="s">
        <v>389</v>
      </c>
      <c r="F235" s="218" t="s">
        <v>390</v>
      </c>
      <c r="G235" s="219" t="s">
        <v>168</v>
      </c>
      <c r="H235" s="220">
        <v>0.056000000000000001</v>
      </c>
      <c r="I235" s="221"/>
      <c r="J235" s="222">
        <f>ROUND(I235*H235,2)</f>
        <v>0</v>
      </c>
      <c r="K235" s="218" t="s">
        <v>137</v>
      </c>
      <c r="L235" s="71"/>
      <c r="M235" s="223" t="s">
        <v>21</v>
      </c>
      <c r="N235" s="224" t="s">
        <v>43</v>
      </c>
      <c r="O235" s="46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AR235" s="23" t="s">
        <v>230</v>
      </c>
      <c r="AT235" s="23" t="s">
        <v>133</v>
      </c>
      <c r="AU235" s="23" t="s">
        <v>81</v>
      </c>
      <c r="AY235" s="23" t="s">
        <v>131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23" t="s">
        <v>77</v>
      </c>
      <c r="BK235" s="227">
        <f>ROUND(I235*H235,2)</f>
        <v>0</v>
      </c>
      <c r="BL235" s="23" t="s">
        <v>230</v>
      </c>
      <c r="BM235" s="23" t="s">
        <v>391</v>
      </c>
    </row>
    <row r="236" s="10" customFormat="1" ht="29.88" customHeight="1">
      <c r="B236" s="200"/>
      <c r="C236" s="201"/>
      <c r="D236" s="202" t="s">
        <v>71</v>
      </c>
      <c r="E236" s="214" t="s">
        <v>392</v>
      </c>
      <c r="F236" s="214" t="s">
        <v>393</v>
      </c>
      <c r="G236" s="201"/>
      <c r="H236" s="201"/>
      <c r="I236" s="204"/>
      <c r="J236" s="215">
        <f>BK236</f>
        <v>0</v>
      </c>
      <c r="K236" s="201"/>
      <c r="L236" s="206"/>
      <c r="M236" s="207"/>
      <c r="N236" s="208"/>
      <c r="O236" s="208"/>
      <c r="P236" s="209">
        <f>SUM(P237:P253)</f>
        <v>0</v>
      </c>
      <c r="Q236" s="208"/>
      <c r="R236" s="209">
        <f>SUM(R237:R253)</f>
        <v>0.26790000000000003</v>
      </c>
      <c r="S236" s="208"/>
      <c r="T236" s="210">
        <f>SUM(T237:T253)</f>
        <v>0.61340000000000006</v>
      </c>
      <c r="AR236" s="211" t="s">
        <v>81</v>
      </c>
      <c r="AT236" s="212" t="s">
        <v>71</v>
      </c>
      <c r="AU236" s="212" t="s">
        <v>77</v>
      </c>
      <c r="AY236" s="211" t="s">
        <v>131</v>
      </c>
      <c r="BK236" s="213">
        <f>SUM(BK237:BK253)</f>
        <v>0</v>
      </c>
    </row>
    <row r="237" s="1" customFormat="1" ht="25.5" customHeight="1">
      <c r="B237" s="45"/>
      <c r="C237" s="216" t="s">
        <v>394</v>
      </c>
      <c r="D237" s="216" t="s">
        <v>133</v>
      </c>
      <c r="E237" s="217" t="s">
        <v>395</v>
      </c>
      <c r="F237" s="218" t="s">
        <v>396</v>
      </c>
      <c r="G237" s="219" t="s">
        <v>179</v>
      </c>
      <c r="H237" s="220">
        <v>37.399999999999999</v>
      </c>
      <c r="I237" s="221"/>
      <c r="J237" s="222">
        <f>ROUND(I237*H237,2)</f>
        <v>0</v>
      </c>
      <c r="K237" s="218" t="s">
        <v>137</v>
      </c>
      <c r="L237" s="71"/>
      <c r="M237" s="223" t="s">
        <v>21</v>
      </c>
      <c r="N237" s="224" t="s">
        <v>43</v>
      </c>
      <c r="O237" s="46"/>
      <c r="P237" s="225">
        <f>O237*H237</f>
        <v>0</v>
      </c>
      <c r="Q237" s="225">
        <v>0</v>
      </c>
      <c r="R237" s="225">
        <f>Q237*H237</f>
        <v>0</v>
      </c>
      <c r="S237" s="225">
        <v>0.016</v>
      </c>
      <c r="T237" s="226">
        <f>S237*H237</f>
        <v>0.59840000000000004</v>
      </c>
      <c r="AR237" s="23" t="s">
        <v>230</v>
      </c>
      <c r="AT237" s="23" t="s">
        <v>133</v>
      </c>
      <c r="AU237" s="23" t="s">
        <v>81</v>
      </c>
      <c r="AY237" s="23" t="s">
        <v>131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3" t="s">
        <v>77</v>
      </c>
      <c r="BK237" s="227">
        <f>ROUND(I237*H237,2)</f>
        <v>0</v>
      </c>
      <c r="BL237" s="23" t="s">
        <v>230</v>
      </c>
      <c r="BM237" s="23" t="s">
        <v>397</v>
      </c>
    </row>
    <row r="238" s="11" customFormat="1">
      <c r="B238" s="228"/>
      <c r="C238" s="229"/>
      <c r="D238" s="230" t="s">
        <v>140</v>
      </c>
      <c r="E238" s="231" t="s">
        <v>21</v>
      </c>
      <c r="F238" s="232" t="s">
        <v>398</v>
      </c>
      <c r="G238" s="229"/>
      <c r="H238" s="231" t="s">
        <v>21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AT238" s="238" t="s">
        <v>140</v>
      </c>
      <c r="AU238" s="238" t="s">
        <v>81</v>
      </c>
      <c r="AV238" s="11" t="s">
        <v>77</v>
      </c>
      <c r="AW238" s="11" t="s">
        <v>36</v>
      </c>
      <c r="AX238" s="11" t="s">
        <v>72</v>
      </c>
      <c r="AY238" s="238" t="s">
        <v>131</v>
      </c>
    </row>
    <row r="239" s="12" customFormat="1">
      <c r="B239" s="239"/>
      <c r="C239" s="240"/>
      <c r="D239" s="230" t="s">
        <v>140</v>
      </c>
      <c r="E239" s="241" t="s">
        <v>21</v>
      </c>
      <c r="F239" s="242" t="s">
        <v>372</v>
      </c>
      <c r="G239" s="240"/>
      <c r="H239" s="243">
        <v>34.399999999999999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AT239" s="249" t="s">
        <v>140</v>
      </c>
      <c r="AU239" s="249" t="s">
        <v>81</v>
      </c>
      <c r="AV239" s="12" t="s">
        <v>81</v>
      </c>
      <c r="AW239" s="12" t="s">
        <v>36</v>
      </c>
      <c r="AX239" s="12" t="s">
        <v>72</v>
      </c>
      <c r="AY239" s="249" t="s">
        <v>131</v>
      </c>
    </row>
    <row r="240" s="12" customFormat="1">
      <c r="B240" s="239"/>
      <c r="C240" s="240"/>
      <c r="D240" s="230" t="s">
        <v>140</v>
      </c>
      <c r="E240" s="241" t="s">
        <v>21</v>
      </c>
      <c r="F240" s="242" t="s">
        <v>399</v>
      </c>
      <c r="G240" s="240"/>
      <c r="H240" s="243">
        <v>3</v>
      </c>
      <c r="I240" s="244"/>
      <c r="J240" s="240"/>
      <c r="K240" s="240"/>
      <c r="L240" s="245"/>
      <c r="M240" s="246"/>
      <c r="N240" s="247"/>
      <c r="O240" s="247"/>
      <c r="P240" s="247"/>
      <c r="Q240" s="247"/>
      <c r="R240" s="247"/>
      <c r="S240" s="247"/>
      <c r="T240" s="248"/>
      <c r="AT240" s="249" t="s">
        <v>140</v>
      </c>
      <c r="AU240" s="249" t="s">
        <v>81</v>
      </c>
      <c r="AV240" s="12" t="s">
        <v>81</v>
      </c>
      <c r="AW240" s="12" t="s">
        <v>36</v>
      </c>
      <c r="AX240" s="12" t="s">
        <v>72</v>
      </c>
      <c r="AY240" s="249" t="s">
        <v>131</v>
      </c>
    </row>
    <row r="241" s="13" customFormat="1">
      <c r="B241" s="260"/>
      <c r="C241" s="261"/>
      <c r="D241" s="230" t="s">
        <v>140</v>
      </c>
      <c r="E241" s="262" t="s">
        <v>21</v>
      </c>
      <c r="F241" s="263" t="s">
        <v>192</v>
      </c>
      <c r="G241" s="261"/>
      <c r="H241" s="264">
        <v>37.399999999999999</v>
      </c>
      <c r="I241" s="265"/>
      <c r="J241" s="261"/>
      <c r="K241" s="261"/>
      <c r="L241" s="266"/>
      <c r="M241" s="267"/>
      <c r="N241" s="268"/>
      <c r="O241" s="268"/>
      <c r="P241" s="268"/>
      <c r="Q241" s="268"/>
      <c r="R241" s="268"/>
      <c r="S241" s="268"/>
      <c r="T241" s="269"/>
      <c r="AT241" s="270" t="s">
        <v>140</v>
      </c>
      <c r="AU241" s="270" t="s">
        <v>81</v>
      </c>
      <c r="AV241" s="13" t="s">
        <v>138</v>
      </c>
      <c r="AW241" s="13" t="s">
        <v>36</v>
      </c>
      <c r="AX241" s="13" t="s">
        <v>77</v>
      </c>
      <c r="AY241" s="270" t="s">
        <v>131</v>
      </c>
    </row>
    <row r="242" s="1" customFormat="1" ht="16.5" customHeight="1">
      <c r="B242" s="45"/>
      <c r="C242" s="216" t="s">
        <v>400</v>
      </c>
      <c r="D242" s="216" t="s">
        <v>133</v>
      </c>
      <c r="E242" s="217" t="s">
        <v>401</v>
      </c>
      <c r="F242" s="218" t="s">
        <v>402</v>
      </c>
      <c r="G242" s="219" t="s">
        <v>145</v>
      </c>
      <c r="H242" s="220">
        <v>1</v>
      </c>
      <c r="I242" s="221"/>
      <c r="J242" s="222">
        <f>ROUND(I242*H242,2)</f>
        <v>0</v>
      </c>
      <c r="K242" s="218" t="s">
        <v>137</v>
      </c>
      <c r="L242" s="71"/>
      <c r="M242" s="223" t="s">
        <v>21</v>
      </c>
      <c r="N242" s="224" t="s">
        <v>43</v>
      </c>
      <c r="O242" s="46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AR242" s="23" t="s">
        <v>230</v>
      </c>
      <c r="AT242" s="23" t="s">
        <v>133</v>
      </c>
      <c r="AU242" s="23" t="s">
        <v>81</v>
      </c>
      <c r="AY242" s="23" t="s">
        <v>131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23" t="s">
        <v>77</v>
      </c>
      <c r="BK242" s="227">
        <f>ROUND(I242*H242,2)</f>
        <v>0</v>
      </c>
      <c r="BL242" s="23" t="s">
        <v>230</v>
      </c>
      <c r="BM242" s="23" t="s">
        <v>403</v>
      </c>
    </row>
    <row r="243" s="1" customFormat="1" ht="25.5" customHeight="1">
      <c r="B243" s="45"/>
      <c r="C243" s="250" t="s">
        <v>404</v>
      </c>
      <c r="D243" s="250" t="s">
        <v>158</v>
      </c>
      <c r="E243" s="251" t="s">
        <v>405</v>
      </c>
      <c r="F243" s="252" t="s">
        <v>406</v>
      </c>
      <c r="G243" s="253" t="s">
        <v>237</v>
      </c>
      <c r="H243" s="254">
        <v>1</v>
      </c>
      <c r="I243" s="255"/>
      <c r="J243" s="256">
        <f>ROUND(I243*H243,2)</f>
        <v>0</v>
      </c>
      <c r="K243" s="252" t="s">
        <v>21</v>
      </c>
      <c r="L243" s="257"/>
      <c r="M243" s="258" t="s">
        <v>21</v>
      </c>
      <c r="N243" s="259" t="s">
        <v>43</v>
      </c>
      <c r="O243" s="46"/>
      <c r="P243" s="225">
        <f>O243*H243</f>
        <v>0</v>
      </c>
      <c r="Q243" s="225">
        <v>0.25</v>
      </c>
      <c r="R243" s="225">
        <f>Q243*H243</f>
        <v>0.25</v>
      </c>
      <c r="S243" s="225">
        <v>0</v>
      </c>
      <c r="T243" s="226">
        <f>S243*H243</f>
        <v>0</v>
      </c>
      <c r="AR243" s="23" t="s">
        <v>339</v>
      </c>
      <c r="AT243" s="23" t="s">
        <v>158</v>
      </c>
      <c r="AU243" s="23" t="s">
        <v>81</v>
      </c>
      <c r="AY243" s="23" t="s">
        <v>131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23" t="s">
        <v>77</v>
      </c>
      <c r="BK243" s="227">
        <f>ROUND(I243*H243,2)</f>
        <v>0</v>
      </c>
      <c r="BL243" s="23" t="s">
        <v>230</v>
      </c>
      <c r="BM243" s="23" t="s">
        <v>407</v>
      </c>
    </row>
    <row r="244" s="1" customFormat="1" ht="25.5" customHeight="1">
      <c r="B244" s="45"/>
      <c r="C244" s="216" t="s">
        <v>408</v>
      </c>
      <c r="D244" s="216" t="s">
        <v>133</v>
      </c>
      <c r="E244" s="217" t="s">
        <v>409</v>
      </c>
      <c r="F244" s="218" t="s">
        <v>410</v>
      </c>
      <c r="G244" s="219" t="s">
        <v>145</v>
      </c>
      <c r="H244" s="220">
        <v>1</v>
      </c>
      <c r="I244" s="221"/>
      <c r="J244" s="222">
        <f>ROUND(I244*H244,2)</f>
        <v>0</v>
      </c>
      <c r="K244" s="218" t="s">
        <v>137</v>
      </c>
      <c r="L244" s="71"/>
      <c r="M244" s="223" t="s">
        <v>21</v>
      </c>
      <c r="N244" s="224" t="s">
        <v>43</v>
      </c>
      <c r="O244" s="46"/>
      <c r="P244" s="225">
        <f>O244*H244</f>
        <v>0</v>
      </c>
      <c r="Q244" s="225">
        <v>0</v>
      </c>
      <c r="R244" s="225">
        <f>Q244*H244</f>
        <v>0</v>
      </c>
      <c r="S244" s="225">
        <v>0.014999999999999999</v>
      </c>
      <c r="T244" s="226">
        <f>S244*H244</f>
        <v>0.014999999999999999</v>
      </c>
      <c r="AR244" s="23" t="s">
        <v>230</v>
      </c>
      <c r="AT244" s="23" t="s">
        <v>133</v>
      </c>
      <c r="AU244" s="23" t="s">
        <v>81</v>
      </c>
      <c r="AY244" s="23" t="s">
        <v>131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23" t="s">
        <v>77</v>
      </c>
      <c r="BK244" s="227">
        <f>ROUND(I244*H244,2)</f>
        <v>0</v>
      </c>
      <c r="BL244" s="23" t="s">
        <v>230</v>
      </c>
      <c r="BM244" s="23" t="s">
        <v>411</v>
      </c>
    </row>
    <row r="245" s="1" customFormat="1" ht="38.25" customHeight="1">
      <c r="B245" s="45"/>
      <c r="C245" s="216" t="s">
        <v>412</v>
      </c>
      <c r="D245" s="216" t="s">
        <v>133</v>
      </c>
      <c r="E245" s="217" t="s">
        <v>413</v>
      </c>
      <c r="F245" s="218" t="s">
        <v>414</v>
      </c>
      <c r="G245" s="219" t="s">
        <v>145</v>
      </c>
      <c r="H245" s="220">
        <v>2</v>
      </c>
      <c r="I245" s="221"/>
      <c r="J245" s="222">
        <f>ROUND(I245*H245,2)</f>
        <v>0</v>
      </c>
      <c r="K245" s="218" t="s">
        <v>137</v>
      </c>
      <c r="L245" s="71"/>
      <c r="M245" s="223" t="s">
        <v>21</v>
      </c>
      <c r="N245" s="224" t="s">
        <v>43</v>
      </c>
      <c r="O245" s="46"/>
      <c r="P245" s="225">
        <f>O245*H245</f>
        <v>0</v>
      </c>
      <c r="Q245" s="225">
        <v>0</v>
      </c>
      <c r="R245" s="225">
        <f>Q245*H245</f>
        <v>0</v>
      </c>
      <c r="S245" s="225">
        <v>0</v>
      </c>
      <c r="T245" s="226">
        <f>S245*H245</f>
        <v>0</v>
      </c>
      <c r="AR245" s="23" t="s">
        <v>230</v>
      </c>
      <c r="AT245" s="23" t="s">
        <v>133</v>
      </c>
      <c r="AU245" s="23" t="s">
        <v>81</v>
      </c>
      <c r="AY245" s="23" t="s">
        <v>131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23" t="s">
        <v>77</v>
      </c>
      <c r="BK245" s="227">
        <f>ROUND(I245*H245,2)</f>
        <v>0</v>
      </c>
      <c r="BL245" s="23" t="s">
        <v>230</v>
      </c>
      <c r="BM245" s="23" t="s">
        <v>415</v>
      </c>
    </row>
    <row r="246" s="1" customFormat="1" ht="25.5" customHeight="1">
      <c r="B246" s="45"/>
      <c r="C246" s="216" t="s">
        <v>416</v>
      </c>
      <c r="D246" s="216" t="s">
        <v>133</v>
      </c>
      <c r="E246" s="217" t="s">
        <v>417</v>
      </c>
      <c r="F246" s="218" t="s">
        <v>418</v>
      </c>
      <c r="G246" s="219" t="s">
        <v>419</v>
      </c>
      <c r="H246" s="220">
        <v>15</v>
      </c>
      <c r="I246" s="221"/>
      <c r="J246" s="222">
        <f>ROUND(I246*H246,2)</f>
        <v>0</v>
      </c>
      <c r="K246" s="218" t="s">
        <v>137</v>
      </c>
      <c r="L246" s="71"/>
      <c r="M246" s="223" t="s">
        <v>21</v>
      </c>
      <c r="N246" s="224" t="s">
        <v>43</v>
      </c>
      <c r="O246" s="46"/>
      <c r="P246" s="225">
        <f>O246*H246</f>
        <v>0</v>
      </c>
      <c r="Q246" s="225">
        <v>6.0000000000000002E-05</v>
      </c>
      <c r="R246" s="225">
        <f>Q246*H246</f>
        <v>0.00089999999999999998</v>
      </c>
      <c r="S246" s="225">
        <v>0</v>
      </c>
      <c r="T246" s="226">
        <f>S246*H246</f>
        <v>0</v>
      </c>
      <c r="AR246" s="23" t="s">
        <v>230</v>
      </c>
      <c r="AT246" s="23" t="s">
        <v>133</v>
      </c>
      <c r="AU246" s="23" t="s">
        <v>81</v>
      </c>
      <c r="AY246" s="23" t="s">
        <v>131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23" t="s">
        <v>77</v>
      </c>
      <c r="BK246" s="227">
        <f>ROUND(I246*H246,2)</f>
        <v>0</v>
      </c>
      <c r="BL246" s="23" t="s">
        <v>230</v>
      </c>
      <c r="BM246" s="23" t="s">
        <v>420</v>
      </c>
    </row>
    <row r="247" s="11" customFormat="1">
      <c r="B247" s="228"/>
      <c r="C247" s="229"/>
      <c r="D247" s="230" t="s">
        <v>140</v>
      </c>
      <c r="E247" s="231" t="s">
        <v>21</v>
      </c>
      <c r="F247" s="232" t="s">
        <v>421</v>
      </c>
      <c r="G247" s="229"/>
      <c r="H247" s="231" t="s">
        <v>21</v>
      </c>
      <c r="I247" s="233"/>
      <c r="J247" s="229"/>
      <c r="K247" s="229"/>
      <c r="L247" s="234"/>
      <c r="M247" s="235"/>
      <c r="N247" s="236"/>
      <c r="O247" s="236"/>
      <c r="P247" s="236"/>
      <c r="Q247" s="236"/>
      <c r="R247" s="236"/>
      <c r="S247" s="236"/>
      <c r="T247" s="237"/>
      <c r="AT247" s="238" t="s">
        <v>140</v>
      </c>
      <c r="AU247" s="238" t="s">
        <v>81</v>
      </c>
      <c r="AV247" s="11" t="s">
        <v>77</v>
      </c>
      <c r="AW247" s="11" t="s">
        <v>36</v>
      </c>
      <c r="AX247" s="11" t="s">
        <v>72</v>
      </c>
      <c r="AY247" s="238" t="s">
        <v>131</v>
      </c>
    </row>
    <row r="248" s="12" customFormat="1">
      <c r="B248" s="239"/>
      <c r="C248" s="240"/>
      <c r="D248" s="230" t="s">
        <v>140</v>
      </c>
      <c r="E248" s="241" t="s">
        <v>21</v>
      </c>
      <c r="F248" s="242" t="s">
        <v>10</v>
      </c>
      <c r="G248" s="240"/>
      <c r="H248" s="243">
        <v>15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AT248" s="249" t="s">
        <v>140</v>
      </c>
      <c r="AU248" s="249" t="s">
        <v>81</v>
      </c>
      <c r="AV248" s="12" t="s">
        <v>81</v>
      </c>
      <c r="AW248" s="12" t="s">
        <v>36</v>
      </c>
      <c r="AX248" s="12" t="s">
        <v>77</v>
      </c>
      <c r="AY248" s="249" t="s">
        <v>131</v>
      </c>
    </row>
    <row r="249" s="1" customFormat="1" ht="16.5" customHeight="1">
      <c r="B249" s="45"/>
      <c r="C249" s="250" t="s">
        <v>422</v>
      </c>
      <c r="D249" s="250" t="s">
        <v>158</v>
      </c>
      <c r="E249" s="251" t="s">
        <v>423</v>
      </c>
      <c r="F249" s="252" t="s">
        <v>424</v>
      </c>
      <c r="G249" s="253" t="s">
        <v>168</v>
      </c>
      <c r="H249" s="254">
        <v>0.017000000000000001</v>
      </c>
      <c r="I249" s="255"/>
      <c r="J249" s="256">
        <f>ROUND(I249*H249,2)</f>
        <v>0</v>
      </c>
      <c r="K249" s="252" t="s">
        <v>137</v>
      </c>
      <c r="L249" s="257"/>
      <c r="M249" s="258" t="s">
        <v>21</v>
      </c>
      <c r="N249" s="259" t="s">
        <v>43</v>
      </c>
      <c r="O249" s="46"/>
      <c r="P249" s="225">
        <f>O249*H249</f>
        <v>0</v>
      </c>
      <c r="Q249" s="225">
        <v>1</v>
      </c>
      <c r="R249" s="225">
        <f>Q249*H249</f>
        <v>0.017000000000000001</v>
      </c>
      <c r="S249" s="225">
        <v>0</v>
      </c>
      <c r="T249" s="226">
        <f>S249*H249</f>
        <v>0</v>
      </c>
      <c r="AR249" s="23" t="s">
        <v>339</v>
      </c>
      <c r="AT249" s="23" t="s">
        <v>158</v>
      </c>
      <c r="AU249" s="23" t="s">
        <v>81</v>
      </c>
      <c r="AY249" s="23" t="s">
        <v>131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23" t="s">
        <v>77</v>
      </c>
      <c r="BK249" s="227">
        <f>ROUND(I249*H249,2)</f>
        <v>0</v>
      </c>
      <c r="BL249" s="23" t="s">
        <v>230</v>
      </c>
      <c r="BM249" s="23" t="s">
        <v>425</v>
      </c>
    </row>
    <row r="250" s="12" customFormat="1">
      <c r="B250" s="239"/>
      <c r="C250" s="240"/>
      <c r="D250" s="230" t="s">
        <v>140</v>
      </c>
      <c r="E250" s="241" t="s">
        <v>21</v>
      </c>
      <c r="F250" s="242" t="s">
        <v>426</v>
      </c>
      <c r="G250" s="240"/>
      <c r="H250" s="243">
        <v>0.017000000000000001</v>
      </c>
      <c r="I250" s="244"/>
      <c r="J250" s="240"/>
      <c r="K250" s="240"/>
      <c r="L250" s="245"/>
      <c r="M250" s="246"/>
      <c r="N250" s="247"/>
      <c r="O250" s="247"/>
      <c r="P250" s="247"/>
      <c r="Q250" s="247"/>
      <c r="R250" s="247"/>
      <c r="S250" s="247"/>
      <c r="T250" s="248"/>
      <c r="AT250" s="249" t="s">
        <v>140</v>
      </c>
      <c r="AU250" s="249" t="s">
        <v>81</v>
      </c>
      <c r="AV250" s="12" t="s">
        <v>81</v>
      </c>
      <c r="AW250" s="12" t="s">
        <v>36</v>
      </c>
      <c r="AX250" s="12" t="s">
        <v>77</v>
      </c>
      <c r="AY250" s="249" t="s">
        <v>131</v>
      </c>
    </row>
    <row r="251" s="1" customFormat="1" ht="25.5" customHeight="1">
      <c r="B251" s="45"/>
      <c r="C251" s="216" t="s">
        <v>427</v>
      </c>
      <c r="D251" s="216" t="s">
        <v>133</v>
      </c>
      <c r="E251" s="217" t="s">
        <v>428</v>
      </c>
      <c r="F251" s="218" t="s">
        <v>429</v>
      </c>
      <c r="G251" s="219" t="s">
        <v>237</v>
      </c>
      <c r="H251" s="220">
        <v>4</v>
      </c>
      <c r="I251" s="221"/>
      <c r="J251" s="222">
        <f>ROUND(I251*H251,2)</f>
        <v>0</v>
      </c>
      <c r="K251" s="218" t="s">
        <v>21</v>
      </c>
      <c r="L251" s="71"/>
      <c r="M251" s="223" t="s">
        <v>21</v>
      </c>
      <c r="N251" s="224" t="s">
        <v>43</v>
      </c>
      <c r="O251" s="46"/>
      <c r="P251" s="225">
        <f>O251*H251</f>
        <v>0</v>
      </c>
      <c r="Q251" s="225">
        <v>0</v>
      </c>
      <c r="R251" s="225">
        <f>Q251*H251</f>
        <v>0</v>
      </c>
      <c r="S251" s="225">
        <v>0</v>
      </c>
      <c r="T251" s="226">
        <f>S251*H251</f>
        <v>0</v>
      </c>
      <c r="AR251" s="23" t="s">
        <v>230</v>
      </c>
      <c r="AT251" s="23" t="s">
        <v>133</v>
      </c>
      <c r="AU251" s="23" t="s">
        <v>81</v>
      </c>
      <c r="AY251" s="23" t="s">
        <v>131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3" t="s">
        <v>77</v>
      </c>
      <c r="BK251" s="227">
        <f>ROUND(I251*H251,2)</f>
        <v>0</v>
      </c>
      <c r="BL251" s="23" t="s">
        <v>230</v>
      </c>
      <c r="BM251" s="23" t="s">
        <v>430</v>
      </c>
    </row>
    <row r="252" s="1" customFormat="1" ht="16.5" customHeight="1">
      <c r="B252" s="45"/>
      <c r="C252" s="216" t="s">
        <v>431</v>
      </c>
      <c r="D252" s="216" t="s">
        <v>133</v>
      </c>
      <c r="E252" s="217" t="s">
        <v>432</v>
      </c>
      <c r="F252" s="218" t="s">
        <v>433</v>
      </c>
      <c r="G252" s="219" t="s">
        <v>237</v>
      </c>
      <c r="H252" s="220">
        <v>1</v>
      </c>
      <c r="I252" s="221"/>
      <c r="J252" s="222">
        <f>ROUND(I252*H252,2)</f>
        <v>0</v>
      </c>
      <c r="K252" s="218" t="s">
        <v>21</v>
      </c>
      <c r="L252" s="71"/>
      <c r="M252" s="223" t="s">
        <v>21</v>
      </c>
      <c r="N252" s="224" t="s">
        <v>43</v>
      </c>
      <c r="O252" s="46"/>
      <c r="P252" s="225">
        <f>O252*H252</f>
        <v>0</v>
      </c>
      <c r="Q252" s="225">
        <v>0</v>
      </c>
      <c r="R252" s="225">
        <f>Q252*H252</f>
        <v>0</v>
      </c>
      <c r="S252" s="225">
        <v>0</v>
      </c>
      <c r="T252" s="226">
        <f>S252*H252</f>
        <v>0</v>
      </c>
      <c r="AR252" s="23" t="s">
        <v>230</v>
      </c>
      <c r="AT252" s="23" t="s">
        <v>133</v>
      </c>
      <c r="AU252" s="23" t="s">
        <v>81</v>
      </c>
      <c r="AY252" s="23" t="s">
        <v>131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3" t="s">
        <v>77</v>
      </c>
      <c r="BK252" s="227">
        <f>ROUND(I252*H252,2)</f>
        <v>0</v>
      </c>
      <c r="BL252" s="23" t="s">
        <v>230</v>
      </c>
      <c r="BM252" s="23" t="s">
        <v>434</v>
      </c>
    </row>
    <row r="253" s="1" customFormat="1" ht="38.25" customHeight="1">
      <c r="B253" s="45"/>
      <c r="C253" s="216" t="s">
        <v>435</v>
      </c>
      <c r="D253" s="216" t="s">
        <v>133</v>
      </c>
      <c r="E253" s="217" t="s">
        <v>436</v>
      </c>
      <c r="F253" s="218" t="s">
        <v>437</v>
      </c>
      <c r="G253" s="219" t="s">
        <v>168</v>
      </c>
      <c r="H253" s="220">
        <v>0.26800000000000002</v>
      </c>
      <c r="I253" s="221"/>
      <c r="J253" s="222">
        <f>ROUND(I253*H253,2)</f>
        <v>0</v>
      </c>
      <c r="K253" s="218" t="s">
        <v>137</v>
      </c>
      <c r="L253" s="71"/>
      <c r="M253" s="223" t="s">
        <v>21</v>
      </c>
      <c r="N253" s="224" t="s">
        <v>43</v>
      </c>
      <c r="O253" s="46"/>
      <c r="P253" s="225">
        <f>O253*H253</f>
        <v>0</v>
      </c>
      <c r="Q253" s="225">
        <v>0</v>
      </c>
      <c r="R253" s="225">
        <f>Q253*H253</f>
        <v>0</v>
      </c>
      <c r="S253" s="225">
        <v>0</v>
      </c>
      <c r="T253" s="226">
        <f>S253*H253</f>
        <v>0</v>
      </c>
      <c r="AR253" s="23" t="s">
        <v>230</v>
      </c>
      <c r="AT253" s="23" t="s">
        <v>133</v>
      </c>
      <c r="AU253" s="23" t="s">
        <v>81</v>
      </c>
      <c r="AY253" s="23" t="s">
        <v>131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23" t="s">
        <v>77</v>
      </c>
      <c r="BK253" s="227">
        <f>ROUND(I253*H253,2)</f>
        <v>0</v>
      </c>
      <c r="BL253" s="23" t="s">
        <v>230</v>
      </c>
      <c r="BM253" s="23" t="s">
        <v>438</v>
      </c>
    </row>
    <row r="254" s="10" customFormat="1" ht="29.88" customHeight="1">
      <c r="B254" s="200"/>
      <c r="C254" s="201"/>
      <c r="D254" s="202" t="s">
        <v>71</v>
      </c>
      <c r="E254" s="214" t="s">
        <v>439</v>
      </c>
      <c r="F254" s="214" t="s">
        <v>440</v>
      </c>
      <c r="G254" s="201"/>
      <c r="H254" s="201"/>
      <c r="I254" s="204"/>
      <c r="J254" s="215">
        <f>BK254</f>
        <v>0</v>
      </c>
      <c r="K254" s="201"/>
      <c r="L254" s="206"/>
      <c r="M254" s="207"/>
      <c r="N254" s="208"/>
      <c r="O254" s="208"/>
      <c r="P254" s="209">
        <f>SUM(P255:P261)</f>
        <v>0</v>
      </c>
      <c r="Q254" s="208"/>
      <c r="R254" s="209">
        <f>SUM(R255:R261)</f>
        <v>0.0036540000000000001</v>
      </c>
      <c r="S254" s="208"/>
      <c r="T254" s="210">
        <f>SUM(T255:T261)</f>
        <v>0</v>
      </c>
      <c r="AR254" s="211" t="s">
        <v>81</v>
      </c>
      <c r="AT254" s="212" t="s">
        <v>71</v>
      </c>
      <c r="AU254" s="212" t="s">
        <v>77</v>
      </c>
      <c r="AY254" s="211" t="s">
        <v>131</v>
      </c>
      <c r="BK254" s="213">
        <f>SUM(BK255:BK261)</f>
        <v>0</v>
      </c>
    </row>
    <row r="255" s="1" customFormat="1" ht="16.5" customHeight="1">
      <c r="B255" s="45"/>
      <c r="C255" s="216" t="s">
        <v>441</v>
      </c>
      <c r="D255" s="216" t="s">
        <v>133</v>
      </c>
      <c r="E255" s="217" t="s">
        <v>442</v>
      </c>
      <c r="F255" s="218" t="s">
        <v>443</v>
      </c>
      <c r="G255" s="219" t="s">
        <v>136</v>
      </c>
      <c r="H255" s="220">
        <v>7.3079999999999998</v>
      </c>
      <c r="I255" s="221"/>
      <c r="J255" s="222">
        <f>ROUND(I255*H255,2)</f>
        <v>0</v>
      </c>
      <c r="K255" s="218" t="s">
        <v>137</v>
      </c>
      <c r="L255" s="71"/>
      <c r="M255" s="223" t="s">
        <v>21</v>
      </c>
      <c r="N255" s="224" t="s">
        <v>43</v>
      </c>
      <c r="O255" s="46"/>
      <c r="P255" s="225">
        <f>O255*H255</f>
        <v>0</v>
      </c>
      <c r="Q255" s="225">
        <v>0</v>
      </c>
      <c r="R255" s="225">
        <f>Q255*H255</f>
        <v>0</v>
      </c>
      <c r="S255" s="225">
        <v>0</v>
      </c>
      <c r="T255" s="226">
        <f>S255*H255</f>
        <v>0</v>
      </c>
      <c r="AR255" s="23" t="s">
        <v>230</v>
      </c>
      <c r="AT255" s="23" t="s">
        <v>133</v>
      </c>
      <c r="AU255" s="23" t="s">
        <v>81</v>
      </c>
      <c r="AY255" s="23" t="s">
        <v>131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3" t="s">
        <v>77</v>
      </c>
      <c r="BK255" s="227">
        <f>ROUND(I255*H255,2)</f>
        <v>0</v>
      </c>
      <c r="BL255" s="23" t="s">
        <v>230</v>
      </c>
      <c r="BM255" s="23" t="s">
        <v>444</v>
      </c>
    </row>
    <row r="256" s="11" customFormat="1">
      <c r="B256" s="228"/>
      <c r="C256" s="229"/>
      <c r="D256" s="230" t="s">
        <v>140</v>
      </c>
      <c r="E256" s="231" t="s">
        <v>21</v>
      </c>
      <c r="F256" s="232" t="s">
        <v>445</v>
      </c>
      <c r="G256" s="229"/>
      <c r="H256" s="231" t="s">
        <v>21</v>
      </c>
      <c r="I256" s="233"/>
      <c r="J256" s="229"/>
      <c r="K256" s="229"/>
      <c r="L256" s="234"/>
      <c r="M256" s="235"/>
      <c r="N256" s="236"/>
      <c r="O256" s="236"/>
      <c r="P256" s="236"/>
      <c r="Q256" s="236"/>
      <c r="R256" s="236"/>
      <c r="S256" s="236"/>
      <c r="T256" s="237"/>
      <c r="AT256" s="238" t="s">
        <v>140</v>
      </c>
      <c r="AU256" s="238" t="s">
        <v>81</v>
      </c>
      <c r="AV256" s="11" t="s">
        <v>77</v>
      </c>
      <c r="AW256" s="11" t="s">
        <v>36</v>
      </c>
      <c r="AX256" s="11" t="s">
        <v>72</v>
      </c>
      <c r="AY256" s="238" t="s">
        <v>131</v>
      </c>
    </row>
    <row r="257" s="12" customFormat="1">
      <c r="B257" s="239"/>
      <c r="C257" s="240"/>
      <c r="D257" s="230" t="s">
        <v>140</v>
      </c>
      <c r="E257" s="241" t="s">
        <v>21</v>
      </c>
      <c r="F257" s="242" t="s">
        <v>446</v>
      </c>
      <c r="G257" s="240"/>
      <c r="H257" s="243">
        <v>7.3079999999999998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AT257" s="249" t="s">
        <v>140</v>
      </c>
      <c r="AU257" s="249" t="s">
        <v>81</v>
      </c>
      <c r="AV257" s="12" t="s">
        <v>81</v>
      </c>
      <c r="AW257" s="12" t="s">
        <v>36</v>
      </c>
      <c r="AX257" s="12" t="s">
        <v>77</v>
      </c>
      <c r="AY257" s="249" t="s">
        <v>131</v>
      </c>
    </row>
    <row r="258" s="1" customFormat="1" ht="16.5" customHeight="1">
      <c r="B258" s="45"/>
      <c r="C258" s="216" t="s">
        <v>447</v>
      </c>
      <c r="D258" s="216" t="s">
        <v>133</v>
      </c>
      <c r="E258" s="217" t="s">
        <v>448</v>
      </c>
      <c r="F258" s="218" t="s">
        <v>449</v>
      </c>
      <c r="G258" s="219" t="s">
        <v>136</v>
      </c>
      <c r="H258" s="220">
        <v>7.3079999999999998</v>
      </c>
      <c r="I258" s="221"/>
      <c r="J258" s="222">
        <f>ROUND(I258*H258,2)</f>
        <v>0</v>
      </c>
      <c r="K258" s="218" t="s">
        <v>137</v>
      </c>
      <c r="L258" s="71"/>
      <c r="M258" s="223" t="s">
        <v>21</v>
      </c>
      <c r="N258" s="224" t="s">
        <v>43</v>
      </c>
      <c r="O258" s="46"/>
      <c r="P258" s="225">
        <f>O258*H258</f>
        <v>0</v>
      </c>
      <c r="Q258" s="225">
        <v>0.00050000000000000001</v>
      </c>
      <c r="R258" s="225">
        <f>Q258*H258</f>
        <v>0.0036540000000000001</v>
      </c>
      <c r="S258" s="225">
        <v>0</v>
      </c>
      <c r="T258" s="226">
        <f>S258*H258</f>
        <v>0</v>
      </c>
      <c r="AR258" s="23" t="s">
        <v>230</v>
      </c>
      <c r="AT258" s="23" t="s">
        <v>133</v>
      </c>
      <c r="AU258" s="23" t="s">
        <v>81</v>
      </c>
      <c r="AY258" s="23" t="s">
        <v>131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23" t="s">
        <v>77</v>
      </c>
      <c r="BK258" s="227">
        <f>ROUND(I258*H258,2)</f>
        <v>0</v>
      </c>
      <c r="BL258" s="23" t="s">
        <v>230</v>
      </c>
      <c r="BM258" s="23" t="s">
        <v>450</v>
      </c>
    </row>
    <row r="259" s="12" customFormat="1">
      <c r="B259" s="239"/>
      <c r="C259" s="240"/>
      <c r="D259" s="230" t="s">
        <v>140</v>
      </c>
      <c r="E259" s="241" t="s">
        <v>21</v>
      </c>
      <c r="F259" s="242" t="s">
        <v>446</v>
      </c>
      <c r="G259" s="240"/>
      <c r="H259" s="243">
        <v>7.3079999999999998</v>
      </c>
      <c r="I259" s="244"/>
      <c r="J259" s="240"/>
      <c r="K259" s="240"/>
      <c r="L259" s="245"/>
      <c r="M259" s="246"/>
      <c r="N259" s="247"/>
      <c r="O259" s="247"/>
      <c r="P259" s="247"/>
      <c r="Q259" s="247"/>
      <c r="R259" s="247"/>
      <c r="S259" s="247"/>
      <c r="T259" s="248"/>
      <c r="AT259" s="249" t="s">
        <v>140</v>
      </c>
      <c r="AU259" s="249" t="s">
        <v>81</v>
      </c>
      <c r="AV259" s="12" t="s">
        <v>81</v>
      </c>
      <c r="AW259" s="12" t="s">
        <v>36</v>
      </c>
      <c r="AX259" s="12" t="s">
        <v>77</v>
      </c>
      <c r="AY259" s="249" t="s">
        <v>131</v>
      </c>
    </row>
    <row r="260" s="1" customFormat="1" ht="16.5" customHeight="1">
      <c r="B260" s="45"/>
      <c r="C260" s="250" t="s">
        <v>451</v>
      </c>
      <c r="D260" s="250" t="s">
        <v>158</v>
      </c>
      <c r="E260" s="251" t="s">
        <v>452</v>
      </c>
      <c r="F260" s="252" t="s">
        <v>453</v>
      </c>
      <c r="G260" s="253" t="s">
        <v>136</v>
      </c>
      <c r="H260" s="254">
        <v>7.3079999999999998</v>
      </c>
      <c r="I260" s="255"/>
      <c r="J260" s="256">
        <f>ROUND(I260*H260,2)</f>
        <v>0</v>
      </c>
      <c r="K260" s="252" t="s">
        <v>21</v>
      </c>
      <c r="L260" s="257"/>
      <c r="M260" s="258" t="s">
        <v>21</v>
      </c>
      <c r="N260" s="259" t="s">
        <v>43</v>
      </c>
      <c r="O260" s="46"/>
      <c r="P260" s="225">
        <f>O260*H260</f>
        <v>0</v>
      </c>
      <c r="Q260" s="225">
        <v>0</v>
      </c>
      <c r="R260" s="225">
        <f>Q260*H260</f>
        <v>0</v>
      </c>
      <c r="S260" s="225">
        <v>0</v>
      </c>
      <c r="T260" s="226">
        <f>S260*H260</f>
        <v>0</v>
      </c>
      <c r="AR260" s="23" t="s">
        <v>339</v>
      </c>
      <c r="AT260" s="23" t="s">
        <v>158</v>
      </c>
      <c r="AU260" s="23" t="s">
        <v>81</v>
      </c>
      <c r="AY260" s="23" t="s">
        <v>131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23" t="s">
        <v>77</v>
      </c>
      <c r="BK260" s="227">
        <f>ROUND(I260*H260,2)</f>
        <v>0</v>
      </c>
      <c r="BL260" s="23" t="s">
        <v>230</v>
      </c>
      <c r="BM260" s="23" t="s">
        <v>454</v>
      </c>
    </row>
    <row r="261" s="1" customFormat="1" ht="38.25" customHeight="1">
      <c r="B261" s="45"/>
      <c r="C261" s="216" t="s">
        <v>455</v>
      </c>
      <c r="D261" s="216" t="s">
        <v>133</v>
      </c>
      <c r="E261" s="217" t="s">
        <v>456</v>
      </c>
      <c r="F261" s="218" t="s">
        <v>457</v>
      </c>
      <c r="G261" s="219" t="s">
        <v>168</v>
      </c>
      <c r="H261" s="220">
        <v>0.0040000000000000001</v>
      </c>
      <c r="I261" s="221"/>
      <c r="J261" s="222">
        <f>ROUND(I261*H261,2)</f>
        <v>0</v>
      </c>
      <c r="K261" s="218" t="s">
        <v>137</v>
      </c>
      <c r="L261" s="71"/>
      <c r="M261" s="223" t="s">
        <v>21</v>
      </c>
      <c r="N261" s="224" t="s">
        <v>43</v>
      </c>
      <c r="O261" s="46"/>
      <c r="P261" s="225">
        <f>O261*H261</f>
        <v>0</v>
      </c>
      <c r="Q261" s="225">
        <v>0</v>
      </c>
      <c r="R261" s="225">
        <f>Q261*H261</f>
        <v>0</v>
      </c>
      <c r="S261" s="225">
        <v>0</v>
      </c>
      <c r="T261" s="226">
        <f>S261*H261</f>
        <v>0</v>
      </c>
      <c r="AR261" s="23" t="s">
        <v>230</v>
      </c>
      <c r="AT261" s="23" t="s">
        <v>133</v>
      </c>
      <c r="AU261" s="23" t="s">
        <v>81</v>
      </c>
      <c r="AY261" s="23" t="s">
        <v>131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23" t="s">
        <v>77</v>
      </c>
      <c r="BK261" s="227">
        <f>ROUND(I261*H261,2)</f>
        <v>0</v>
      </c>
      <c r="BL261" s="23" t="s">
        <v>230</v>
      </c>
      <c r="BM261" s="23" t="s">
        <v>458</v>
      </c>
    </row>
    <row r="262" s="10" customFormat="1" ht="29.88" customHeight="1">
      <c r="B262" s="200"/>
      <c r="C262" s="201"/>
      <c r="D262" s="202" t="s">
        <v>71</v>
      </c>
      <c r="E262" s="214" t="s">
        <v>459</v>
      </c>
      <c r="F262" s="214" t="s">
        <v>460</v>
      </c>
      <c r="G262" s="201"/>
      <c r="H262" s="201"/>
      <c r="I262" s="204"/>
      <c r="J262" s="215">
        <f>BK262</f>
        <v>0</v>
      </c>
      <c r="K262" s="201"/>
      <c r="L262" s="206"/>
      <c r="M262" s="207"/>
      <c r="N262" s="208"/>
      <c r="O262" s="208"/>
      <c r="P262" s="209">
        <f>SUM(P263:P288)</f>
        <v>0</v>
      </c>
      <c r="Q262" s="208"/>
      <c r="R262" s="209">
        <f>SUM(R263:R288)</f>
        <v>0.23031599000000003</v>
      </c>
      <c r="S262" s="208"/>
      <c r="T262" s="210">
        <f>SUM(T263:T288)</f>
        <v>0.033604089999999996</v>
      </c>
      <c r="AR262" s="211" t="s">
        <v>81</v>
      </c>
      <c r="AT262" s="212" t="s">
        <v>71</v>
      </c>
      <c r="AU262" s="212" t="s">
        <v>77</v>
      </c>
      <c r="AY262" s="211" t="s">
        <v>131</v>
      </c>
      <c r="BK262" s="213">
        <f>SUM(BK263:BK288)</f>
        <v>0</v>
      </c>
    </row>
    <row r="263" s="1" customFormat="1" ht="25.5" customHeight="1">
      <c r="B263" s="45"/>
      <c r="C263" s="216" t="s">
        <v>461</v>
      </c>
      <c r="D263" s="216" t="s">
        <v>133</v>
      </c>
      <c r="E263" s="217" t="s">
        <v>462</v>
      </c>
      <c r="F263" s="218" t="s">
        <v>463</v>
      </c>
      <c r="G263" s="219" t="s">
        <v>145</v>
      </c>
      <c r="H263" s="220">
        <v>46.033000000000001</v>
      </c>
      <c r="I263" s="221"/>
      <c r="J263" s="222">
        <f>ROUND(I263*H263,2)</f>
        <v>0</v>
      </c>
      <c r="K263" s="218" t="s">
        <v>137</v>
      </c>
      <c r="L263" s="71"/>
      <c r="M263" s="223" t="s">
        <v>21</v>
      </c>
      <c r="N263" s="224" t="s">
        <v>43</v>
      </c>
      <c r="O263" s="46"/>
      <c r="P263" s="225">
        <f>O263*H263</f>
        <v>0</v>
      </c>
      <c r="Q263" s="225">
        <v>0.00025999999999999998</v>
      </c>
      <c r="R263" s="225">
        <f>Q263*H263</f>
        <v>0.01196858</v>
      </c>
      <c r="S263" s="225">
        <v>0.00072999999999999996</v>
      </c>
      <c r="T263" s="226">
        <f>S263*H263</f>
        <v>0.033604089999999996</v>
      </c>
      <c r="AR263" s="23" t="s">
        <v>230</v>
      </c>
      <c r="AT263" s="23" t="s">
        <v>133</v>
      </c>
      <c r="AU263" s="23" t="s">
        <v>81</v>
      </c>
      <c r="AY263" s="23" t="s">
        <v>131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3" t="s">
        <v>77</v>
      </c>
      <c r="BK263" s="227">
        <f>ROUND(I263*H263,2)</f>
        <v>0</v>
      </c>
      <c r="BL263" s="23" t="s">
        <v>230</v>
      </c>
      <c r="BM263" s="23" t="s">
        <v>464</v>
      </c>
    </row>
    <row r="264" s="11" customFormat="1">
      <c r="B264" s="228"/>
      <c r="C264" s="229"/>
      <c r="D264" s="230" t="s">
        <v>140</v>
      </c>
      <c r="E264" s="231" t="s">
        <v>21</v>
      </c>
      <c r="F264" s="232" t="s">
        <v>465</v>
      </c>
      <c r="G264" s="229"/>
      <c r="H264" s="231" t="s">
        <v>21</v>
      </c>
      <c r="I264" s="233"/>
      <c r="J264" s="229"/>
      <c r="K264" s="229"/>
      <c r="L264" s="234"/>
      <c r="M264" s="235"/>
      <c r="N264" s="236"/>
      <c r="O264" s="236"/>
      <c r="P264" s="236"/>
      <c r="Q264" s="236"/>
      <c r="R264" s="236"/>
      <c r="S264" s="236"/>
      <c r="T264" s="237"/>
      <c r="AT264" s="238" t="s">
        <v>140</v>
      </c>
      <c r="AU264" s="238" t="s">
        <v>81</v>
      </c>
      <c r="AV264" s="11" t="s">
        <v>77</v>
      </c>
      <c r="AW264" s="11" t="s">
        <v>36</v>
      </c>
      <c r="AX264" s="11" t="s">
        <v>72</v>
      </c>
      <c r="AY264" s="238" t="s">
        <v>131</v>
      </c>
    </row>
    <row r="265" s="11" customFormat="1">
      <c r="B265" s="228"/>
      <c r="C265" s="229"/>
      <c r="D265" s="230" t="s">
        <v>140</v>
      </c>
      <c r="E265" s="231" t="s">
        <v>21</v>
      </c>
      <c r="F265" s="232" t="s">
        <v>466</v>
      </c>
      <c r="G265" s="229"/>
      <c r="H265" s="231" t="s">
        <v>21</v>
      </c>
      <c r="I265" s="233"/>
      <c r="J265" s="229"/>
      <c r="K265" s="229"/>
      <c r="L265" s="234"/>
      <c r="M265" s="235"/>
      <c r="N265" s="236"/>
      <c r="O265" s="236"/>
      <c r="P265" s="236"/>
      <c r="Q265" s="236"/>
      <c r="R265" s="236"/>
      <c r="S265" s="236"/>
      <c r="T265" s="237"/>
      <c r="AT265" s="238" t="s">
        <v>140</v>
      </c>
      <c r="AU265" s="238" t="s">
        <v>81</v>
      </c>
      <c r="AV265" s="11" t="s">
        <v>77</v>
      </c>
      <c r="AW265" s="11" t="s">
        <v>36</v>
      </c>
      <c r="AX265" s="11" t="s">
        <v>72</v>
      </c>
      <c r="AY265" s="238" t="s">
        <v>131</v>
      </c>
    </row>
    <row r="266" s="12" customFormat="1">
      <c r="B266" s="239"/>
      <c r="C266" s="240"/>
      <c r="D266" s="230" t="s">
        <v>140</v>
      </c>
      <c r="E266" s="241" t="s">
        <v>21</v>
      </c>
      <c r="F266" s="242" t="s">
        <v>467</v>
      </c>
      <c r="G266" s="240"/>
      <c r="H266" s="243">
        <v>46.033000000000001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AT266" s="249" t="s">
        <v>140</v>
      </c>
      <c r="AU266" s="249" t="s">
        <v>81</v>
      </c>
      <c r="AV266" s="12" t="s">
        <v>81</v>
      </c>
      <c r="AW266" s="12" t="s">
        <v>36</v>
      </c>
      <c r="AX266" s="12" t="s">
        <v>77</v>
      </c>
      <c r="AY266" s="249" t="s">
        <v>131</v>
      </c>
    </row>
    <row r="267" s="1" customFormat="1" ht="16.5" customHeight="1">
      <c r="B267" s="45"/>
      <c r="C267" s="250" t="s">
        <v>468</v>
      </c>
      <c r="D267" s="250" t="s">
        <v>158</v>
      </c>
      <c r="E267" s="251" t="s">
        <v>469</v>
      </c>
      <c r="F267" s="252" t="s">
        <v>470</v>
      </c>
      <c r="G267" s="253" t="s">
        <v>145</v>
      </c>
      <c r="H267" s="254">
        <v>73.230999999999995</v>
      </c>
      <c r="I267" s="255"/>
      <c r="J267" s="256">
        <f>ROUND(I267*H267,2)</f>
        <v>0</v>
      </c>
      <c r="K267" s="252" t="s">
        <v>137</v>
      </c>
      <c r="L267" s="257"/>
      <c r="M267" s="258" t="s">
        <v>21</v>
      </c>
      <c r="N267" s="259" t="s">
        <v>43</v>
      </c>
      <c r="O267" s="46"/>
      <c r="P267" s="225">
        <f>O267*H267</f>
        <v>0</v>
      </c>
      <c r="Q267" s="225">
        <v>0.00036000000000000002</v>
      </c>
      <c r="R267" s="225">
        <f>Q267*H267</f>
        <v>0.02636316</v>
      </c>
      <c r="S267" s="225">
        <v>0</v>
      </c>
      <c r="T267" s="226">
        <f>S267*H267</f>
        <v>0</v>
      </c>
      <c r="AR267" s="23" t="s">
        <v>339</v>
      </c>
      <c r="AT267" s="23" t="s">
        <v>158</v>
      </c>
      <c r="AU267" s="23" t="s">
        <v>81</v>
      </c>
      <c r="AY267" s="23" t="s">
        <v>131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23" t="s">
        <v>77</v>
      </c>
      <c r="BK267" s="227">
        <f>ROUND(I267*H267,2)</f>
        <v>0</v>
      </c>
      <c r="BL267" s="23" t="s">
        <v>230</v>
      </c>
      <c r="BM267" s="23" t="s">
        <v>471</v>
      </c>
    </row>
    <row r="268" s="11" customFormat="1">
      <c r="B268" s="228"/>
      <c r="C268" s="229"/>
      <c r="D268" s="230" t="s">
        <v>140</v>
      </c>
      <c r="E268" s="231" t="s">
        <v>21</v>
      </c>
      <c r="F268" s="232" t="s">
        <v>472</v>
      </c>
      <c r="G268" s="229"/>
      <c r="H268" s="231" t="s">
        <v>21</v>
      </c>
      <c r="I268" s="233"/>
      <c r="J268" s="229"/>
      <c r="K268" s="229"/>
      <c r="L268" s="234"/>
      <c r="M268" s="235"/>
      <c r="N268" s="236"/>
      <c r="O268" s="236"/>
      <c r="P268" s="236"/>
      <c r="Q268" s="236"/>
      <c r="R268" s="236"/>
      <c r="S268" s="236"/>
      <c r="T268" s="237"/>
      <c r="AT268" s="238" t="s">
        <v>140</v>
      </c>
      <c r="AU268" s="238" t="s">
        <v>81</v>
      </c>
      <c r="AV268" s="11" t="s">
        <v>77</v>
      </c>
      <c r="AW268" s="11" t="s">
        <v>36</v>
      </c>
      <c r="AX268" s="11" t="s">
        <v>72</v>
      </c>
      <c r="AY268" s="238" t="s">
        <v>131</v>
      </c>
    </row>
    <row r="269" s="12" customFormat="1">
      <c r="B269" s="239"/>
      <c r="C269" s="240"/>
      <c r="D269" s="230" t="s">
        <v>140</v>
      </c>
      <c r="E269" s="241" t="s">
        <v>21</v>
      </c>
      <c r="F269" s="242" t="s">
        <v>473</v>
      </c>
      <c r="G269" s="240"/>
      <c r="H269" s="243">
        <v>23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AT269" s="249" t="s">
        <v>140</v>
      </c>
      <c r="AU269" s="249" t="s">
        <v>81</v>
      </c>
      <c r="AV269" s="12" t="s">
        <v>81</v>
      </c>
      <c r="AW269" s="12" t="s">
        <v>36</v>
      </c>
      <c r="AX269" s="12" t="s">
        <v>72</v>
      </c>
      <c r="AY269" s="249" t="s">
        <v>131</v>
      </c>
    </row>
    <row r="270" s="11" customFormat="1">
      <c r="B270" s="228"/>
      <c r="C270" s="229"/>
      <c r="D270" s="230" t="s">
        <v>140</v>
      </c>
      <c r="E270" s="231" t="s">
        <v>21</v>
      </c>
      <c r="F270" s="232" t="s">
        <v>474</v>
      </c>
      <c r="G270" s="229"/>
      <c r="H270" s="231" t="s">
        <v>21</v>
      </c>
      <c r="I270" s="233"/>
      <c r="J270" s="229"/>
      <c r="K270" s="229"/>
      <c r="L270" s="234"/>
      <c r="M270" s="235"/>
      <c r="N270" s="236"/>
      <c r="O270" s="236"/>
      <c r="P270" s="236"/>
      <c r="Q270" s="236"/>
      <c r="R270" s="236"/>
      <c r="S270" s="236"/>
      <c r="T270" s="237"/>
      <c r="AT270" s="238" t="s">
        <v>140</v>
      </c>
      <c r="AU270" s="238" t="s">
        <v>81</v>
      </c>
      <c r="AV270" s="11" t="s">
        <v>77</v>
      </c>
      <c r="AW270" s="11" t="s">
        <v>36</v>
      </c>
      <c r="AX270" s="11" t="s">
        <v>72</v>
      </c>
      <c r="AY270" s="238" t="s">
        <v>131</v>
      </c>
    </row>
    <row r="271" s="12" customFormat="1">
      <c r="B271" s="239"/>
      <c r="C271" s="240"/>
      <c r="D271" s="230" t="s">
        <v>140</v>
      </c>
      <c r="E271" s="241" t="s">
        <v>21</v>
      </c>
      <c r="F271" s="242" t="s">
        <v>475</v>
      </c>
      <c r="G271" s="240"/>
      <c r="H271" s="243">
        <v>37.206000000000003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AT271" s="249" t="s">
        <v>140</v>
      </c>
      <c r="AU271" s="249" t="s">
        <v>81</v>
      </c>
      <c r="AV271" s="12" t="s">
        <v>81</v>
      </c>
      <c r="AW271" s="12" t="s">
        <v>36</v>
      </c>
      <c r="AX271" s="12" t="s">
        <v>72</v>
      </c>
      <c r="AY271" s="249" t="s">
        <v>131</v>
      </c>
    </row>
    <row r="272" s="13" customFormat="1">
      <c r="B272" s="260"/>
      <c r="C272" s="261"/>
      <c r="D272" s="230" t="s">
        <v>140</v>
      </c>
      <c r="E272" s="262" t="s">
        <v>21</v>
      </c>
      <c r="F272" s="263" t="s">
        <v>192</v>
      </c>
      <c r="G272" s="261"/>
      <c r="H272" s="264">
        <v>60.206000000000003</v>
      </c>
      <c r="I272" s="265"/>
      <c r="J272" s="261"/>
      <c r="K272" s="261"/>
      <c r="L272" s="266"/>
      <c r="M272" s="267"/>
      <c r="N272" s="268"/>
      <c r="O272" s="268"/>
      <c r="P272" s="268"/>
      <c r="Q272" s="268"/>
      <c r="R272" s="268"/>
      <c r="S272" s="268"/>
      <c r="T272" s="269"/>
      <c r="AT272" s="270" t="s">
        <v>140</v>
      </c>
      <c r="AU272" s="270" t="s">
        <v>81</v>
      </c>
      <c r="AV272" s="13" t="s">
        <v>138</v>
      </c>
      <c r="AW272" s="13" t="s">
        <v>36</v>
      </c>
      <c r="AX272" s="13" t="s">
        <v>72</v>
      </c>
      <c r="AY272" s="270" t="s">
        <v>131</v>
      </c>
    </row>
    <row r="273" s="12" customFormat="1">
      <c r="B273" s="239"/>
      <c r="C273" s="240"/>
      <c r="D273" s="230" t="s">
        <v>140</v>
      </c>
      <c r="E273" s="241" t="s">
        <v>21</v>
      </c>
      <c r="F273" s="242" t="s">
        <v>476</v>
      </c>
      <c r="G273" s="240"/>
      <c r="H273" s="243">
        <v>66.573999999999998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AT273" s="249" t="s">
        <v>140</v>
      </c>
      <c r="AU273" s="249" t="s">
        <v>81</v>
      </c>
      <c r="AV273" s="12" t="s">
        <v>81</v>
      </c>
      <c r="AW273" s="12" t="s">
        <v>36</v>
      </c>
      <c r="AX273" s="12" t="s">
        <v>77</v>
      </c>
      <c r="AY273" s="249" t="s">
        <v>131</v>
      </c>
    </row>
    <row r="274" s="12" customFormat="1">
      <c r="B274" s="239"/>
      <c r="C274" s="240"/>
      <c r="D274" s="230" t="s">
        <v>140</v>
      </c>
      <c r="E274" s="240"/>
      <c r="F274" s="242" t="s">
        <v>477</v>
      </c>
      <c r="G274" s="240"/>
      <c r="H274" s="243">
        <v>73.230999999999995</v>
      </c>
      <c r="I274" s="244"/>
      <c r="J274" s="240"/>
      <c r="K274" s="240"/>
      <c r="L274" s="245"/>
      <c r="M274" s="246"/>
      <c r="N274" s="247"/>
      <c r="O274" s="247"/>
      <c r="P274" s="247"/>
      <c r="Q274" s="247"/>
      <c r="R274" s="247"/>
      <c r="S274" s="247"/>
      <c r="T274" s="248"/>
      <c r="AT274" s="249" t="s">
        <v>140</v>
      </c>
      <c r="AU274" s="249" t="s">
        <v>81</v>
      </c>
      <c r="AV274" s="12" t="s">
        <v>81</v>
      </c>
      <c r="AW274" s="12" t="s">
        <v>6</v>
      </c>
      <c r="AX274" s="12" t="s">
        <v>77</v>
      </c>
      <c r="AY274" s="249" t="s">
        <v>131</v>
      </c>
    </row>
    <row r="275" s="1" customFormat="1" ht="25.5" customHeight="1">
      <c r="B275" s="45"/>
      <c r="C275" s="216" t="s">
        <v>478</v>
      </c>
      <c r="D275" s="216" t="s">
        <v>133</v>
      </c>
      <c r="E275" s="217" t="s">
        <v>479</v>
      </c>
      <c r="F275" s="218" t="s">
        <v>480</v>
      </c>
      <c r="G275" s="219" t="s">
        <v>136</v>
      </c>
      <c r="H275" s="220">
        <v>5.9530000000000003</v>
      </c>
      <c r="I275" s="221"/>
      <c r="J275" s="222">
        <f>ROUND(I275*H275,2)</f>
        <v>0</v>
      </c>
      <c r="K275" s="218" t="s">
        <v>137</v>
      </c>
      <c r="L275" s="71"/>
      <c r="M275" s="223" t="s">
        <v>21</v>
      </c>
      <c r="N275" s="224" t="s">
        <v>43</v>
      </c>
      <c r="O275" s="46"/>
      <c r="P275" s="225">
        <f>O275*H275</f>
        <v>0</v>
      </c>
      <c r="Q275" s="225">
        <v>0.032250000000000001</v>
      </c>
      <c r="R275" s="225">
        <f>Q275*H275</f>
        <v>0.19198425000000002</v>
      </c>
      <c r="S275" s="225">
        <v>0</v>
      </c>
      <c r="T275" s="226">
        <f>S275*H275</f>
        <v>0</v>
      </c>
      <c r="AR275" s="23" t="s">
        <v>230</v>
      </c>
      <c r="AT275" s="23" t="s">
        <v>133</v>
      </c>
      <c r="AU275" s="23" t="s">
        <v>81</v>
      </c>
      <c r="AY275" s="23" t="s">
        <v>131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23" t="s">
        <v>77</v>
      </c>
      <c r="BK275" s="227">
        <f>ROUND(I275*H275,2)</f>
        <v>0</v>
      </c>
      <c r="BL275" s="23" t="s">
        <v>230</v>
      </c>
      <c r="BM275" s="23" t="s">
        <v>481</v>
      </c>
    </row>
    <row r="276" s="11" customFormat="1">
      <c r="B276" s="228"/>
      <c r="C276" s="229"/>
      <c r="D276" s="230" t="s">
        <v>140</v>
      </c>
      <c r="E276" s="231" t="s">
        <v>21</v>
      </c>
      <c r="F276" s="232" t="s">
        <v>482</v>
      </c>
      <c r="G276" s="229"/>
      <c r="H276" s="231" t="s">
        <v>21</v>
      </c>
      <c r="I276" s="233"/>
      <c r="J276" s="229"/>
      <c r="K276" s="229"/>
      <c r="L276" s="234"/>
      <c r="M276" s="235"/>
      <c r="N276" s="236"/>
      <c r="O276" s="236"/>
      <c r="P276" s="236"/>
      <c r="Q276" s="236"/>
      <c r="R276" s="236"/>
      <c r="S276" s="236"/>
      <c r="T276" s="237"/>
      <c r="AT276" s="238" t="s">
        <v>140</v>
      </c>
      <c r="AU276" s="238" t="s">
        <v>81</v>
      </c>
      <c r="AV276" s="11" t="s">
        <v>77</v>
      </c>
      <c r="AW276" s="11" t="s">
        <v>36</v>
      </c>
      <c r="AX276" s="11" t="s">
        <v>72</v>
      </c>
      <c r="AY276" s="238" t="s">
        <v>131</v>
      </c>
    </row>
    <row r="277" s="12" customFormat="1">
      <c r="B277" s="239"/>
      <c r="C277" s="240"/>
      <c r="D277" s="230" t="s">
        <v>140</v>
      </c>
      <c r="E277" s="241" t="s">
        <v>21</v>
      </c>
      <c r="F277" s="242" t="s">
        <v>483</v>
      </c>
      <c r="G277" s="240"/>
      <c r="H277" s="243">
        <v>4.7530000000000001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AT277" s="249" t="s">
        <v>140</v>
      </c>
      <c r="AU277" s="249" t="s">
        <v>81</v>
      </c>
      <c r="AV277" s="12" t="s">
        <v>81</v>
      </c>
      <c r="AW277" s="12" t="s">
        <v>36</v>
      </c>
      <c r="AX277" s="12" t="s">
        <v>72</v>
      </c>
      <c r="AY277" s="249" t="s">
        <v>131</v>
      </c>
    </row>
    <row r="278" s="12" customFormat="1">
      <c r="B278" s="239"/>
      <c r="C278" s="240"/>
      <c r="D278" s="230" t="s">
        <v>140</v>
      </c>
      <c r="E278" s="241" t="s">
        <v>21</v>
      </c>
      <c r="F278" s="242" t="s">
        <v>484</v>
      </c>
      <c r="G278" s="240"/>
      <c r="H278" s="243">
        <v>1.2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AT278" s="249" t="s">
        <v>140</v>
      </c>
      <c r="AU278" s="249" t="s">
        <v>81</v>
      </c>
      <c r="AV278" s="12" t="s">
        <v>81</v>
      </c>
      <c r="AW278" s="12" t="s">
        <v>36</v>
      </c>
      <c r="AX278" s="12" t="s">
        <v>72</v>
      </c>
      <c r="AY278" s="249" t="s">
        <v>131</v>
      </c>
    </row>
    <row r="279" s="13" customFormat="1">
      <c r="B279" s="260"/>
      <c r="C279" s="261"/>
      <c r="D279" s="230" t="s">
        <v>140</v>
      </c>
      <c r="E279" s="262" t="s">
        <v>21</v>
      </c>
      <c r="F279" s="263" t="s">
        <v>192</v>
      </c>
      <c r="G279" s="261"/>
      <c r="H279" s="264">
        <v>5.9530000000000003</v>
      </c>
      <c r="I279" s="265"/>
      <c r="J279" s="261"/>
      <c r="K279" s="261"/>
      <c r="L279" s="266"/>
      <c r="M279" s="267"/>
      <c r="N279" s="268"/>
      <c r="O279" s="268"/>
      <c r="P279" s="268"/>
      <c r="Q279" s="268"/>
      <c r="R279" s="268"/>
      <c r="S279" s="268"/>
      <c r="T279" s="269"/>
      <c r="AT279" s="270" t="s">
        <v>140</v>
      </c>
      <c r="AU279" s="270" t="s">
        <v>81</v>
      </c>
      <c r="AV279" s="13" t="s">
        <v>138</v>
      </c>
      <c r="AW279" s="13" t="s">
        <v>36</v>
      </c>
      <c r="AX279" s="13" t="s">
        <v>77</v>
      </c>
      <c r="AY279" s="270" t="s">
        <v>131</v>
      </c>
    </row>
    <row r="280" s="1" customFormat="1" ht="25.5" customHeight="1">
      <c r="B280" s="45"/>
      <c r="C280" s="216" t="s">
        <v>485</v>
      </c>
      <c r="D280" s="216" t="s">
        <v>133</v>
      </c>
      <c r="E280" s="217" t="s">
        <v>486</v>
      </c>
      <c r="F280" s="218" t="s">
        <v>487</v>
      </c>
      <c r="G280" s="219" t="s">
        <v>136</v>
      </c>
      <c r="H280" s="220">
        <v>7.6790000000000003</v>
      </c>
      <c r="I280" s="221"/>
      <c r="J280" s="222">
        <f>ROUND(I280*H280,2)</f>
        <v>0</v>
      </c>
      <c r="K280" s="218" t="s">
        <v>137</v>
      </c>
      <c r="L280" s="71"/>
      <c r="M280" s="223" t="s">
        <v>21</v>
      </c>
      <c r="N280" s="224" t="s">
        <v>43</v>
      </c>
      <c r="O280" s="46"/>
      <c r="P280" s="225">
        <f>O280*H280</f>
        <v>0</v>
      </c>
      <c r="Q280" s="225">
        <v>0</v>
      </c>
      <c r="R280" s="225">
        <f>Q280*H280</f>
        <v>0</v>
      </c>
      <c r="S280" s="225">
        <v>0</v>
      </c>
      <c r="T280" s="226">
        <f>S280*H280</f>
        <v>0</v>
      </c>
      <c r="AR280" s="23" t="s">
        <v>230</v>
      </c>
      <c r="AT280" s="23" t="s">
        <v>133</v>
      </c>
      <c r="AU280" s="23" t="s">
        <v>81</v>
      </c>
      <c r="AY280" s="23" t="s">
        <v>131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23" t="s">
        <v>77</v>
      </c>
      <c r="BK280" s="227">
        <f>ROUND(I280*H280,2)</f>
        <v>0</v>
      </c>
      <c r="BL280" s="23" t="s">
        <v>230</v>
      </c>
      <c r="BM280" s="23" t="s">
        <v>488</v>
      </c>
    </row>
    <row r="281" s="11" customFormat="1">
      <c r="B281" s="228"/>
      <c r="C281" s="229"/>
      <c r="D281" s="230" t="s">
        <v>140</v>
      </c>
      <c r="E281" s="231" t="s">
        <v>21</v>
      </c>
      <c r="F281" s="232" t="s">
        <v>482</v>
      </c>
      <c r="G281" s="229"/>
      <c r="H281" s="231" t="s">
        <v>21</v>
      </c>
      <c r="I281" s="233"/>
      <c r="J281" s="229"/>
      <c r="K281" s="229"/>
      <c r="L281" s="234"/>
      <c r="M281" s="235"/>
      <c r="N281" s="236"/>
      <c r="O281" s="236"/>
      <c r="P281" s="236"/>
      <c r="Q281" s="236"/>
      <c r="R281" s="236"/>
      <c r="S281" s="236"/>
      <c r="T281" s="237"/>
      <c r="AT281" s="238" t="s">
        <v>140</v>
      </c>
      <c r="AU281" s="238" t="s">
        <v>81</v>
      </c>
      <c r="AV281" s="11" t="s">
        <v>77</v>
      </c>
      <c r="AW281" s="11" t="s">
        <v>36</v>
      </c>
      <c r="AX281" s="11" t="s">
        <v>72</v>
      </c>
      <c r="AY281" s="238" t="s">
        <v>131</v>
      </c>
    </row>
    <row r="282" s="12" customFormat="1">
      <c r="B282" s="239"/>
      <c r="C282" s="240"/>
      <c r="D282" s="230" t="s">
        <v>140</v>
      </c>
      <c r="E282" s="241" t="s">
        <v>21</v>
      </c>
      <c r="F282" s="242" t="s">
        <v>483</v>
      </c>
      <c r="G282" s="240"/>
      <c r="H282" s="243">
        <v>4.7530000000000001</v>
      </c>
      <c r="I282" s="244"/>
      <c r="J282" s="240"/>
      <c r="K282" s="240"/>
      <c r="L282" s="245"/>
      <c r="M282" s="246"/>
      <c r="N282" s="247"/>
      <c r="O282" s="247"/>
      <c r="P282" s="247"/>
      <c r="Q282" s="247"/>
      <c r="R282" s="247"/>
      <c r="S282" s="247"/>
      <c r="T282" s="248"/>
      <c r="AT282" s="249" t="s">
        <v>140</v>
      </c>
      <c r="AU282" s="249" t="s">
        <v>81</v>
      </c>
      <c r="AV282" s="12" t="s">
        <v>81</v>
      </c>
      <c r="AW282" s="12" t="s">
        <v>36</v>
      </c>
      <c r="AX282" s="12" t="s">
        <v>72</v>
      </c>
      <c r="AY282" s="249" t="s">
        <v>131</v>
      </c>
    </row>
    <row r="283" s="12" customFormat="1">
      <c r="B283" s="239"/>
      <c r="C283" s="240"/>
      <c r="D283" s="230" t="s">
        <v>140</v>
      </c>
      <c r="E283" s="241" t="s">
        <v>21</v>
      </c>
      <c r="F283" s="242" t="s">
        <v>484</v>
      </c>
      <c r="G283" s="240"/>
      <c r="H283" s="243">
        <v>1.2</v>
      </c>
      <c r="I283" s="244"/>
      <c r="J283" s="240"/>
      <c r="K283" s="240"/>
      <c r="L283" s="245"/>
      <c r="M283" s="246"/>
      <c r="N283" s="247"/>
      <c r="O283" s="247"/>
      <c r="P283" s="247"/>
      <c r="Q283" s="247"/>
      <c r="R283" s="247"/>
      <c r="S283" s="247"/>
      <c r="T283" s="248"/>
      <c r="AT283" s="249" t="s">
        <v>140</v>
      </c>
      <c r="AU283" s="249" t="s">
        <v>81</v>
      </c>
      <c r="AV283" s="12" t="s">
        <v>81</v>
      </c>
      <c r="AW283" s="12" t="s">
        <v>36</v>
      </c>
      <c r="AX283" s="12" t="s">
        <v>72</v>
      </c>
      <c r="AY283" s="249" t="s">
        <v>131</v>
      </c>
    </row>
    <row r="284" s="11" customFormat="1">
      <c r="B284" s="228"/>
      <c r="C284" s="229"/>
      <c r="D284" s="230" t="s">
        <v>140</v>
      </c>
      <c r="E284" s="231" t="s">
        <v>21</v>
      </c>
      <c r="F284" s="232" t="s">
        <v>465</v>
      </c>
      <c r="G284" s="229"/>
      <c r="H284" s="231" t="s">
        <v>21</v>
      </c>
      <c r="I284" s="233"/>
      <c r="J284" s="229"/>
      <c r="K284" s="229"/>
      <c r="L284" s="234"/>
      <c r="M284" s="235"/>
      <c r="N284" s="236"/>
      <c r="O284" s="236"/>
      <c r="P284" s="236"/>
      <c r="Q284" s="236"/>
      <c r="R284" s="236"/>
      <c r="S284" s="236"/>
      <c r="T284" s="237"/>
      <c r="AT284" s="238" t="s">
        <v>140</v>
      </c>
      <c r="AU284" s="238" t="s">
        <v>81</v>
      </c>
      <c r="AV284" s="11" t="s">
        <v>77</v>
      </c>
      <c r="AW284" s="11" t="s">
        <v>36</v>
      </c>
      <c r="AX284" s="11" t="s">
        <v>72</v>
      </c>
      <c r="AY284" s="238" t="s">
        <v>131</v>
      </c>
    </row>
    <row r="285" s="11" customFormat="1">
      <c r="B285" s="228"/>
      <c r="C285" s="229"/>
      <c r="D285" s="230" t="s">
        <v>140</v>
      </c>
      <c r="E285" s="231" t="s">
        <v>21</v>
      </c>
      <c r="F285" s="232" t="s">
        <v>466</v>
      </c>
      <c r="G285" s="229"/>
      <c r="H285" s="231" t="s">
        <v>21</v>
      </c>
      <c r="I285" s="233"/>
      <c r="J285" s="229"/>
      <c r="K285" s="229"/>
      <c r="L285" s="234"/>
      <c r="M285" s="235"/>
      <c r="N285" s="236"/>
      <c r="O285" s="236"/>
      <c r="P285" s="236"/>
      <c r="Q285" s="236"/>
      <c r="R285" s="236"/>
      <c r="S285" s="236"/>
      <c r="T285" s="237"/>
      <c r="AT285" s="238" t="s">
        <v>140</v>
      </c>
      <c r="AU285" s="238" t="s">
        <v>81</v>
      </c>
      <c r="AV285" s="11" t="s">
        <v>77</v>
      </c>
      <c r="AW285" s="11" t="s">
        <v>36</v>
      </c>
      <c r="AX285" s="11" t="s">
        <v>72</v>
      </c>
      <c r="AY285" s="238" t="s">
        <v>131</v>
      </c>
    </row>
    <row r="286" s="12" customFormat="1">
      <c r="B286" s="239"/>
      <c r="C286" s="240"/>
      <c r="D286" s="230" t="s">
        <v>140</v>
      </c>
      <c r="E286" s="241" t="s">
        <v>21</v>
      </c>
      <c r="F286" s="242" t="s">
        <v>489</v>
      </c>
      <c r="G286" s="240"/>
      <c r="H286" s="243">
        <v>1.726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AT286" s="249" t="s">
        <v>140</v>
      </c>
      <c r="AU286" s="249" t="s">
        <v>81</v>
      </c>
      <c r="AV286" s="12" t="s">
        <v>81</v>
      </c>
      <c r="AW286" s="12" t="s">
        <v>36</v>
      </c>
      <c r="AX286" s="12" t="s">
        <v>72</v>
      </c>
      <c r="AY286" s="249" t="s">
        <v>131</v>
      </c>
    </row>
    <row r="287" s="13" customFormat="1">
      <c r="B287" s="260"/>
      <c r="C287" s="261"/>
      <c r="D287" s="230" t="s">
        <v>140</v>
      </c>
      <c r="E287" s="262" t="s">
        <v>21</v>
      </c>
      <c r="F287" s="263" t="s">
        <v>192</v>
      </c>
      <c r="G287" s="261"/>
      <c r="H287" s="264">
        <v>7.6790000000000003</v>
      </c>
      <c r="I287" s="265"/>
      <c r="J287" s="261"/>
      <c r="K287" s="261"/>
      <c r="L287" s="266"/>
      <c r="M287" s="267"/>
      <c r="N287" s="268"/>
      <c r="O287" s="268"/>
      <c r="P287" s="268"/>
      <c r="Q287" s="268"/>
      <c r="R287" s="268"/>
      <c r="S287" s="268"/>
      <c r="T287" s="269"/>
      <c r="AT287" s="270" t="s">
        <v>140</v>
      </c>
      <c r="AU287" s="270" t="s">
        <v>81</v>
      </c>
      <c r="AV287" s="13" t="s">
        <v>138</v>
      </c>
      <c r="AW287" s="13" t="s">
        <v>36</v>
      </c>
      <c r="AX287" s="13" t="s">
        <v>77</v>
      </c>
      <c r="AY287" s="270" t="s">
        <v>131</v>
      </c>
    </row>
    <row r="288" s="1" customFormat="1" ht="38.25" customHeight="1">
      <c r="B288" s="45"/>
      <c r="C288" s="216" t="s">
        <v>490</v>
      </c>
      <c r="D288" s="216" t="s">
        <v>133</v>
      </c>
      <c r="E288" s="217" t="s">
        <v>491</v>
      </c>
      <c r="F288" s="218" t="s">
        <v>492</v>
      </c>
      <c r="G288" s="219" t="s">
        <v>168</v>
      </c>
      <c r="H288" s="220">
        <v>0.23000000000000001</v>
      </c>
      <c r="I288" s="221"/>
      <c r="J288" s="222">
        <f>ROUND(I288*H288,2)</f>
        <v>0</v>
      </c>
      <c r="K288" s="218" t="s">
        <v>137</v>
      </c>
      <c r="L288" s="71"/>
      <c r="M288" s="223" t="s">
        <v>21</v>
      </c>
      <c r="N288" s="224" t="s">
        <v>43</v>
      </c>
      <c r="O288" s="46"/>
      <c r="P288" s="225">
        <f>O288*H288</f>
        <v>0</v>
      </c>
      <c r="Q288" s="225">
        <v>0</v>
      </c>
      <c r="R288" s="225">
        <f>Q288*H288</f>
        <v>0</v>
      </c>
      <c r="S288" s="225">
        <v>0</v>
      </c>
      <c r="T288" s="226">
        <f>S288*H288</f>
        <v>0</v>
      </c>
      <c r="AR288" s="23" t="s">
        <v>230</v>
      </c>
      <c r="AT288" s="23" t="s">
        <v>133</v>
      </c>
      <c r="AU288" s="23" t="s">
        <v>81</v>
      </c>
      <c r="AY288" s="23" t="s">
        <v>131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23" t="s">
        <v>77</v>
      </c>
      <c r="BK288" s="227">
        <f>ROUND(I288*H288,2)</f>
        <v>0</v>
      </c>
      <c r="BL288" s="23" t="s">
        <v>230</v>
      </c>
      <c r="BM288" s="23" t="s">
        <v>493</v>
      </c>
    </row>
    <row r="289" s="10" customFormat="1" ht="29.88" customHeight="1">
      <c r="B289" s="200"/>
      <c r="C289" s="201"/>
      <c r="D289" s="202" t="s">
        <v>71</v>
      </c>
      <c r="E289" s="214" t="s">
        <v>494</v>
      </c>
      <c r="F289" s="214" t="s">
        <v>495</v>
      </c>
      <c r="G289" s="201"/>
      <c r="H289" s="201"/>
      <c r="I289" s="204"/>
      <c r="J289" s="215">
        <f>BK289</f>
        <v>0</v>
      </c>
      <c r="K289" s="201"/>
      <c r="L289" s="206"/>
      <c r="M289" s="207"/>
      <c r="N289" s="208"/>
      <c r="O289" s="208"/>
      <c r="P289" s="209">
        <f>SUM(P290:P316)</f>
        <v>0</v>
      </c>
      <c r="Q289" s="208"/>
      <c r="R289" s="209">
        <f>SUM(R290:R316)</f>
        <v>0.17915001999999997</v>
      </c>
      <c r="S289" s="208"/>
      <c r="T289" s="210">
        <f>SUM(T290:T316)</f>
        <v>0</v>
      </c>
      <c r="AR289" s="211" t="s">
        <v>81</v>
      </c>
      <c r="AT289" s="212" t="s">
        <v>71</v>
      </c>
      <c r="AU289" s="212" t="s">
        <v>77</v>
      </c>
      <c r="AY289" s="211" t="s">
        <v>131</v>
      </c>
      <c r="BK289" s="213">
        <f>SUM(BK290:BK316)</f>
        <v>0</v>
      </c>
    </row>
    <row r="290" s="1" customFormat="1" ht="25.5" customHeight="1">
      <c r="B290" s="45"/>
      <c r="C290" s="216" t="s">
        <v>496</v>
      </c>
      <c r="D290" s="216" t="s">
        <v>133</v>
      </c>
      <c r="E290" s="217" t="s">
        <v>497</v>
      </c>
      <c r="F290" s="218" t="s">
        <v>498</v>
      </c>
      <c r="G290" s="219" t="s">
        <v>136</v>
      </c>
      <c r="H290" s="220">
        <v>105.5</v>
      </c>
      <c r="I290" s="221"/>
      <c r="J290" s="222">
        <f>ROUND(I290*H290,2)</f>
        <v>0</v>
      </c>
      <c r="K290" s="218" t="s">
        <v>137</v>
      </c>
      <c r="L290" s="71"/>
      <c r="M290" s="223" t="s">
        <v>21</v>
      </c>
      <c r="N290" s="224" t="s">
        <v>43</v>
      </c>
      <c r="O290" s="46"/>
      <c r="P290" s="225">
        <f>O290*H290</f>
        <v>0</v>
      </c>
      <c r="Q290" s="225">
        <v>6.9999999999999994E-05</v>
      </c>
      <c r="R290" s="225">
        <f>Q290*H290</f>
        <v>0.0073849999999999992</v>
      </c>
      <c r="S290" s="225">
        <v>0</v>
      </c>
      <c r="T290" s="226">
        <f>S290*H290</f>
        <v>0</v>
      </c>
      <c r="AR290" s="23" t="s">
        <v>230</v>
      </c>
      <c r="AT290" s="23" t="s">
        <v>133</v>
      </c>
      <c r="AU290" s="23" t="s">
        <v>81</v>
      </c>
      <c r="AY290" s="23" t="s">
        <v>131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23" t="s">
        <v>77</v>
      </c>
      <c r="BK290" s="227">
        <f>ROUND(I290*H290,2)</f>
        <v>0</v>
      </c>
      <c r="BL290" s="23" t="s">
        <v>230</v>
      </c>
      <c r="BM290" s="23" t="s">
        <v>499</v>
      </c>
    </row>
    <row r="291" s="11" customFormat="1">
      <c r="B291" s="228"/>
      <c r="C291" s="229"/>
      <c r="D291" s="230" t="s">
        <v>140</v>
      </c>
      <c r="E291" s="231" t="s">
        <v>21</v>
      </c>
      <c r="F291" s="232" t="s">
        <v>500</v>
      </c>
      <c r="G291" s="229"/>
      <c r="H291" s="231" t="s">
        <v>21</v>
      </c>
      <c r="I291" s="233"/>
      <c r="J291" s="229"/>
      <c r="K291" s="229"/>
      <c r="L291" s="234"/>
      <c r="M291" s="235"/>
      <c r="N291" s="236"/>
      <c r="O291" s="236"/>
      <c r="P291" s="236"/>
      <c r="Q291" s="236"/>
      <c r="R291" s="236"/>
      <c r="S291" s="236"/>
      <c r="T291" s="237"/>
      <c r="AT291" s="238" t="s">
        <v>140</v>
      </c>
      <c r="AU291" s="238" t="s">
        <v>81</v>
      </c>
      <c r="AV291" s="11" t="s">
        <v>77</v>
      </c>
      <c r="AW291" s="11" t="s">
        <v>36</v>
      </c>
      <c r="AX291" s="11" t="s">
        <v>72</v>
      </c>
      <c r="AY291" s="238" t="s">
        <v>131</v>
      </c>
    </row>
    <row r="292" s="11" customFormat="1">
      <c r="B292" s="228"/>
      <c r="C292" s="229"/>
      <c r="D292" s="230" t="s">
        <v>140</v>
      </c>
      <c r="E292" s="231" t="s">
        <v>21</v>
      </c>
      <c r="F292" s="232" t="s">
        <v>501</v>
      </c>
      <c r="G292" s="229"/>
      <c r="H292" s="231" t="s">
        <v>21</v>
      </c>
      <c r="I292" s="233"/>
      <c r="J292" s="229"/>
      <c r="K292" s="229"/>
      <c r="L292" s="234"/>
      <c r="M292" s="235"/>
      <c r="N292" s="236"/>
      <c r="O292" s="236"/>
      <c r="P292" s="236"/>
      <c r="Q292" s="236"/>
      <c r="R292" s="236"/>
      <c r="S292" s="236"/>
      <c r="T292" s="237"/>
      <c r="AT292" s="238" t="s">
        <v>140</v>
      </c>
      <c r="AU292" s="238" t="s">
        <v>81</v>
      </c>
      <c r="AV292" s="11" t="s">
        <v>77</v>
      </c>
      <c r="AW292" s="11" t="s">
        <v>36</v>
      </c>
      <c r="AX292" s="11" t="s">
        <v>72</v>
      </c>
      <c r="AY292" s="238" t="s">
        <v>131</v>
      </c>
    </row>
    <row r="293" s="12" customFormat="1">
      <c r="B293" s="239"/>
      <c r="C293" s="240"/>
      <c r="D293" s="230" t="s">
        <v>140</v>
      </c>
      <c r="E293" s="241" t="s">
        <v>21</v>
      </c>
      <c r="F293" s="242" t="s">
        <v>502</v>
      </c>
      <c r="G293" s="240"/>
      <c r="H293" s="243">
        <v>9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AT293" s="249" t="s">
        <v>140</v>
      </c>
      <c r="AU293" s="249" t="s">
        <v>81</v>
      </c>
      <c r="AV293" s="12" t="s">
        <v>81</v>
      </c>
      <c r="AW293" s="12" t="s">
        <v>36</v>
      </c>
      <c r="AX293" s="12" t="s">
        <v>72</v>
      </c>
      <c r="AY293" s="249" t="s">
        <v>131</v>
      </c>
    </row>
    <row r="294" s="12" customFormat="1">
      <c r="B294" s="239"/>
      <c r="C294" s="240"/>
      <c r="D294" s="230" t="s">
        <v>140</v>
      </c>
      <c r="E294" s="241" t="s">
        <v>21</v>
      </c>
      <c r="F294" s="242" t="s">
        <v>503</v>
      </c>
      <c r="G294" s="240"/>
      <c r="H294" s="243">
        <v>78</v>
      </c>
      <c r="I294" s="244"/>
      <c r="J294" s="240"/>
      <c r="K294" s="240"/>
      <c r="L294" s="245"/>
      <c r="M294" s="246"/>
      <c r="N294" s="247"/>
      <c r="O294" s="247"/>
      <c r="P294" s="247"/>
      <c r="Q294" s="247"/>
      <c r="R294" s="247"/>
      <c r="S294" s="247"/>
      <c r="T294" s="248"/>
      <c r="AT294" s="249" t="s">
        <v>140</v>
      </c>
      <c r="AU294" s="249" t="s">
        <v>81</v>
      </c>
      <c r="AV294" s="12" t="s">
        <v>81</v>
      </c>
      <c r="AW294" s="12" t="s">
        <v>36</v>
      </c>
      <c r="AX294" s="12" t="s">
        <v>72</v>
      </c>
      <c r="AY294" s="249" t="s">
        <v>131</v>
      </c>
    </row>
    <row r="295" s="11" customFormat="1">
      <c r="B295" s="228"/>
      <c r="C295" s="229"/>
      <c r="D295" s="230" t="s">
        <v>140</v>
      </c>
      <c r="E295" s="231" t="s">
        <v>21</v>
      </c>
      <c r="F295" s="232" t="s">
        <v>504</v>
      </c>
      <c r="G295" s="229"/>
      <c r="H295" s="231" t="s">
        <v>21</v>
      </c>
      <c r="I295" s="233"/>
      <c r="J295" s="229"/>
      <c r="K295" s="229"/>
      <c r="L295" s="234"/>
      <c r="M295" s="235"/>
      <c r="N295" s="236"/>
      <c r="O295" s="236"/>
      <c r="P295" s="236"/>
      <c r="Q295" s="236"/>
      <c r="R295" s="236"/>
      <c r="S295" s="236"/>
      <c r="T295" s="237"/>
      <c r="AT295" s="238" t="s">
        <v>140</v>
      </c>
      <c r="AU295" s="238" t="s">
        <v>81</v>
      </c>
      <c r="AV295" s="11" t="s">
        <v>77</v>
      </c>
      <c r="AW295" s="11" t="s">
        <v>36</v>
      </c>
      <c r="AX295" s="11" t="s">
        <v>72</v>
      </c>
      <c r="AY295" s="238" t="s">
        <v>131</v>
      </c>
    </row>
    <row r="296" s="12" customFormat="1">
      <c r="B296" s="239"/>
      <c r="C296" s="240"/>
      <c r="D296" s="230" t="s">
        <v>140</v>
      </c>
      <c r="E296" s="241" t="s">
        <v>21</v>
      </c>
      <c r="F296" s="242" t="s">
        <v>505</v>
      </c>
      <c r="G296" s="240"/>
      <c r="H296" s="243">
        <v>4.25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AT296" s="249" t="s">
        <v>140</v>
      </c>
      <c r="AU296" s="249" t="s">
        <v>81</v>
      </c>
      <c r="AV296" s="12" t="s">
        <v>81</v>
      </c>
      <c r="AW296" s="12" t="s">
        <v>36</v>
      </c>
      <c r="AX296" s="12" t="s">
        <v>72</v>
      </c>
      <c r="AY296" s="249" t="s">
        <v>131</v>
      </c>
    </row>
    <row r="297" s="11" customFormat="1">
      <c r="B297" s="228"/>
      <c r="C297" s="229"/>
      <c r="D297" s="230" t="s">
        <v>140</v>
      </c>
      <c r="E297" s="231" t="s">
        <v>21</v>
      </c>
      <c r="F297" s="232" t="s">
        <v>506</v>
      </c>
      <c r="G297" s="229"/>
      <c r="H297" s="231" t="s">
        <v>21</v>
      </c>
      <c r="I297" s="233"/>
      <c r="J297" s="229"/>
      <c r="K297" s="229"/>
      <c r="L297" s="234"/>
      <c r="M297" s="235"/>
      <c r="N297" s="236"/>
      <c r="O297" s="236"/>
      <c r="P297" s="236"/>
      <c r="Q297" s="236"/>
      <c r="R297" s="236"/>
      <c r="S297" s="236"/>
      <c r="T297" s="237"/>
      <c r="AT297" s="238" t="s">
        <v>140</v>
      </c>
      <c r="AU297" s="238" t="s">
        <v>81</v>
      </c>
      <c r="AV297" s="11" t="s">
        <v>77</v>
      </c>
      <c r="AW297" s="11" t="s">
        <v>36</v>
      </c>
      <c r="AX297" s="11" t="s">
        <v>72</v>
      </c>
      <c r="AY297" s="238" t="s">
        <v>131</v>
      </c>
    </row>
    <row r="298" s="12" customFormat="1">
      <c r="B298" s="239"/>
      <c r="C298" s="240"/>
      <c r="D298" s="230" t="s">
        <v>140</v>
      </c>
      <c r="E298" s="241" t="s">
        <v>21</v>
      </c>
      <c r="F298" s="242" t="s">
        <v>507</v>
      </c>
      <c r="G298" s="240"/>
      <c r="H298" s="243">
        <v>9.25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AT298" s="249" t="s">
        <v>140</v>
      </c>
      <c r="AU298" s="249" t="s">
        <v>81</v>
      </c>
      <c r="AV298" s="12" t="s">
        <v>81</v>
      </c>
      <c r="AW298" s="12" t="s">
        <v>36</v>
      </c>
      <c r="AX298" s="12" t="s">
        <v>72</v>
      </c>
      <c r="AY298" s="249" t="s">
        <v>131</v>
      </c>
    </row>
    <row r="299" s="11" customFormat="1">
      <c r="B299" s="228"/>
      <c r="C299" s="229"/>
      <c r="D299" s="230" t="s">
        <v>140</v>
      </c>
      <c r="E299" s="231" t="s">
        <v>21</v>
      </c>
      <c r="F299" s="232" t="s">
        <v>508</v>
      </c>
      <c r="G299" s="229"/>
      <c r="H299" s="231" t="s">
        <v>21</v>
      </c>
      <c r="I299" s="233"/>
      <c r="J299" s="229"/>
      <c r="K299" s="229"/>
      <c r="L299" s="234"/>
      <c r="M299" s="235"/>
      <c r="N299" s="236"/>
      <c r="O299" s="236"/>
      <c r="P299" s="236"/>
      <c r="Q299" s="236"/>
      <c r="R299" s="236"/>
      <c r="S299" s="236"/>
      <c r="T299" s="237"/>
      <c r="AT299" s="238" t="s">
        <v>140</v>
      </c>
      <c r="AU299" s="238" t="s">
        <v>81</v>
      </c>
      <c r="AV299" s="11" t="s">
        <v>77</v>
      </c>
      <c r="AW299" s="11" t="s">
        <v>36</v>
      </c>
      <c r="AX299" s="11" t="s">
        <v>72</v>
      </c>
      <c r="AY299" s="238" t="s">
        <v>131</v>
      </c>
    </row>
    <row r="300" s="12" customFormat="1">
      <c r="B300" s="239"/>
      <c r="C300" s="240"/>
      <c r="D300" s="230" t="s">
        <v>140</v>
      </c>
      <c r="E300" s="241" t="s">
        <v>21</v>
      </c>
      <c r="F300" s="242" t="s">
        <v>147</v>
      </c>
      <c r="G300" s="240"/>
      <c r="H300" s="243">
        <v>5</v>
      </c>
      <c r="I300" s="244"/>
      <c r="J300" s="240"/>
      <c r="K300" s="240"/>
      <c r="L300" s="245"/>
      <c r="M300" s="246"/>
      <c r="N300" s="247"/>
      <c r="O300" s="247"/>
      <c r="P300" s="247"/>
      <c r="Q300" s="247"/>
      <c r="R300" s="247"/>
      <c r="S300" s="247"/>
      <c r="T300" s="248"/>
      <c r="AT300" s="249" t="s">
        <v>140</v>
      </c>
      <c r="AU300" s="249" t="s">
        <v>81</v>
      </c>
      <c r="AV300" s="12" t="s">
        <v>81</v>
      </c>
      <c r="AW300" s="12" t="s">
        <v>36</v>
      </c>
      <c r="AX300" s="12" t="s">
        <v>72</v>
      </c>
      <c r="AY300" s="249" t="s">
        <v>131</v>
      </c>
    </row>
    <row r="301" s="13" customFormat="1">
      <c r="B301" s="260"/>
      <c r="C301" s="261"/>
      <c r="D301" s="230" t="s">
        <v>140</v>
      </c>
      <c r="E301" s="262" t="s">
        <v>21</v>
      </c>
      <c r="F301" s="263" t="s">
        <v>192</v>
      </c>
      <c r="G301" s="261"/>
      <c r="H301" s="264">
        <v>105.5</v>
      </c>
      <c r="I301" s="265"/>
      <c r="J301" s="261"/>
      <c r="K301" s="261"/>
      <c r="L301" s="266"/>
      <c r="M301" s="267"/>
      <c r="N301" s="268"/>
      <c r="O301" s="268"/>
      <c r="P301" s="268"/>
      <c r="Q301" s="268"/>
      <c r="R301" s="268"/>
      <c r="S301" s="268"/>
      <c r="T301" s="269"/>
      <c r="AT301" s="270" t="s">
        <v>140</v>
      </c>
      <c r="AU301" s="270" t="s">
        <v>81</v>
      </c>
      <c r="AV301" s="13" t="s">
        <v>138</v>
      </c>
      <c r="AW301" s="13" t="s">
        <v>36</v>
      </c>
      <c r="AX301" s="13" t="s">
        <v>77</v>
      </c>
      <c r="AY301" s="270" t="s">
        <v>131</v>
      </c>
    </row>
    <row r="302" s="1" customFormat="1" ht="25.5" customHeight="1">
      <c r="B302" s="45"/>
      <c r="C302" s="216" t="s">
        <v>509</v>
      </c>
      <c r="D302" s="216" t="s">
        <v>133</v>
      </c>
      <c r="E302" s="217" t="s">
        <v>510</v>
      </c>
      <c r="F302" s="218" t="s">
        <v>511</v>
      </c>
      <c r="G302" s="219" t="s">
        <v>136</v>
      </c>
      <c r="H302" s="220">
        <v>105.5</v>
      </c>
      <c r="I302" s="221"/>
      <c r="J302" s="222">
        <f>ROUND(I302*H302,2)</f>
        <v>0</v>
      </c>
      <c r="K302" s="218" t="s">
        <v>137</v>
      </c>
      <c r="L302" s="71"/>
      <c r="M302" s="223" t="s">
        <v>21</v>
      </c>
      <c r="N302" s="224" t="s">
        <v>43</v>
      </c>
      <c r="O302" s="46"/>
      <c r="P302" s="225">
        <f>O302*H302</f>
        <v>0</v>
      </c>
      <c r="Q302" s="225">
        <v>0.00013999999999999999</v>
      </c>
      <c r="R302" s="225">
        <f>Q302*H302</f>
        <v>0.014769999999999998</v>
      </c>
      <c r="S302" s="225">
        <v>0</v>
      </c>
      <c r="T302" s="226">
        <f>S302*H302</f>
        <v>0</v>
      </c>
      <c r="AR302" s="23" t="s">
        <v>230</v>
      </c>
      <c r="AT302" s="23" t="s">
        <v>133</v>
      </c>
      <c r="AU302" s="23" t="s">
        <v>81</v>
      </c>
      <c r="AY302" s="23" t="s">
        <v>131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23" t="s">
        <v>77</v>
      </c>
      <c r="BK302" s="227">
        <f>ROUND(I302*H302,2)</f>
        <v>0</v>
      </c>
      <c r="BL302" s="23" t="s">
        <v>230</v>
      </c>
      <c r="BM302" s="23" t="s">
        <v>512</v>
      </c>
    </row>
    <row r="303" s="1" customFormat="1" ht="16.5" customHeight="1">
      <c r="B303" s="45"/>
      <c r="C303" s="216" t="s">
        <v>513</v>
      </c>
      <c r="D303" s="216" t="s">
        <v>133</v>
      </c>
      <c r="E303" s="217" t="s">
        <v>514</v>
      </c>
      <c r="F303" s="218" t="s">
        <v>515</v>
      </c>
      <c r="G303" s="219" t="s">
        <v>136</v>
      </c>
      <c r="H303" s="220">
        <v>33.683</v>
      </c>
      <c r="I303" s="221"/>
      <c r="J303" s="222">
        <f>ROUND(I303*H303,2)</f>
        <v>0</v>
      </c>
      <c r="K303" s="218" t="s">
        <v>137</v>
      </c>
      <c r="L303" s="71"/>
      <c r="M303" s="223" t="s">
        <v>21</v>
      </c>
      <c r="N303" s="224" t="s">
        <v>43</v>
      </c>
      <c r="O303" s="46"/>
      <c r="P303" s="225">
        <f>O303*H303</f>
        <v>0</v>
      </c>
      <c r="Q303" s="225">
        <v>0.00097999999999999997</v>
      </c>
      <c r="R303" s="225">
        <f>Q303*H303</f>
        <v>0.033009339999999998</v>
      </c>
      <c r="S303" s="225">
        <v>0</v>
      </c>
      <c r="T303" s="226">
        <f>S303*H303</f>
        <v>0</v>
      </c>
      <c r="AR303" s="23" t="s">
        <v>230</v>
      </c>
      <c r="AT303" s="23" t="s">
        <v>133</v>
      </c>
      <c r="AU303" s="23" t="s">
        <v>81</v>
      </c>
      <c r="AY303" s="23" t="s">
        <v>131</v>
      </c>
      <c r="BE303" s="227">
        <f>IF(N303="základní",J303,0)</f>
        <v>0</v>
      </c>
      <c r="BF303" s="227">
        <f>IF(N303="snížená",J303,0)</f>
        <v>0</v>
      </c>
      <c r="BG303" s="227">
        <f>IF(N303="zákl. přenesená",J303,0)</f>
        <v>0</v>
      </c>
      <c r="BH303" s="227">
        <f>IF(N303="sníž. přenesená",J303,0)</f>
        <v>0</v>
      </c>
      <c r="BI303" s="227">
        <f>IF(N303="nulová",J303,0)</f>
        <v>0</v>
      </c>
      <c r="BJ303" s="23" t="s">
        <v>77</v>
      </c>
      <c r="BK303" s="227">
        <f>ROUND(I303*H303,2)</f>
        <v>0</v>
      </c>
      <c r="BL303" s="23" t="s">
        <v>230</v>
      </c>
      <c r="BM303" s="23" t="s">
        <v>516</v>
      </c>
    </row>
    <row r="304" s="11" customFormat="1">
      <c r="B304" s="228"/>
      <c r="C304" s="229"/>
      <c r="D304" s="230" t="s">
        <v>140</v>
      </c>
      <c r="E304" s="231" t="s">
        <v>21</v>
      </c>
      <c r="F304" s="232" t="s">
        <v>517</v>
      </c>
      <c r="G304" s="229"/>
      <c r="H304" s="231" t="s">
        <v>21</v>
      </c>
      <c r="I304" s="233"/>
      <c r="J304" s="229"/>
      <c r="K304" s="229"/>
      <c r="L304" s="234"/>
      <c r="M304" s="235"/>
      <c r="N304" s="236"/>
      <c r="O304" s="236"/>
      <c r="P304" s="236"/>
      <c r="Q304" s="236"/>
      <c r="R304" s="236"/>
      <c r="S304" s="236"/>
      <c r="T304" s="237"/>
      <c r="AT304" s="238" t="s">
        <v>140</v>
      </c>
      <c r="AU304" s="238" t="s">
        <v>81</v>
      </c>
      <c r="AV304" s="11" t="s">
        <v>77</v>
      </c>
      <c r="AW304" s="11" t="s">
        <v>36</v>
      </c>
      <c r="AX304" s="11" t="s">
        <v>72</v>
      </c>
      <c r="AY304" s="238" t="s">
        <v>131</v>
      </c>
    </row>
    <row r="305" s="12" customFormat="1">
      <c r="B305" s="239"/>
      <c r="C305" s="240"/>
      <c r="D305" s="230" t="s">
        <v>140</v>
      </c>
      <c r="E305" s="241" t="s">
        <v>21</v>
      </c>
      <c r="F305" s="242" t="s">
        <v>176</v>
      </c>
      <c r="G305" s="240"/>
      <c r="H305" s="243">
        <v>4.0599999999999996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AT305" s="249" t="s">
        <v>140</v>
      </c>
      <c r="AU305" s="249" t="s">
        <v>81</v>
      </c>
      <c r="AV305" s="12" t="s">
        <v>81</v>
      </c>
      <c r="AW305" s="12" t="s">
        <v>36</v>
      </c>
      <c r="AX305" s="12" t="s">
        <v>72</v>
      </c>
      <c r="AY305" s="249" t="s">
        <v>131</v>
      </c>
    </row>
    <row r="306" s="11" customFormat="1">
      <c r="B306" s="228"/>
      <c r="C306" s="229"/>
      <c r="D306" s="230" t="s">
        <v>140</v>
      </c>
      <c r="E306" s="231" t="s">
        <v>21</v>
      </c>
      <c r="F306" s="232" t="s">
        <v>518</v>
      </c>
      <c r="G306" s="229"/>
      <c r="H306" s="231" t="s">
        <v>21</v>
      </c>
      <c r="I306" s="233"/>
      <c r="J306" s="229"/>
      <c r="K306" s="229"/>
      <c r="L306" s="234"/>
      <c r="M306" s="235"/>
      <c r="N306" s="236"/>
      <c r="O306" s="236"/>
      <c r="P306" s="236"/>
      <c r="Q306" s="236"/>
      <c r="R306" s="236"/>
      <c r="S306" s="236"/>
      <c r="T306" s="237"/>
      <c r="AT306" s="238" t="s">
        <v>140</v>
      </c>
      <c r="AU306" s="238" t="s">
        <v>81</v>
      </c>
      <c r="AV306" s="11" t="s">
        <v>77</v>
      </c>
      <c r="AW306" s="11" t="s">
        <v>36</v>
      </c>
      <c r="AX306" s="11" t="s">
        <v>72</v>
      </c>
      <c r="AY306" s="238" t="s">
        <v>131</v>
      </c>
    </row>
    <row r="307" s="12" customFormat="1">
      <c r="B307" s="239"/>
      <c r="C307" s="240"/>
      <c r="D307" s="230" t="s">
        <v>140</v>
      </c>
      <c r="E307" s="241" t="s">
        <v>21</v>
      </c>
      <c r="F307" s="242" t="s">
        <v>519</v>
      </c>
      <c r="G307" s="240"/>
      <c r="H307" s="243">
        <v>15.273</v>
      </c>
      <c r="I307" s="244"/>
      <c r="J307" s="240"/>
      <c r="K307" s="240"/>
      <c r="L307" s="245"/>
      <c r="M307" s="246"/>
      <c r="N307" s="247"/>
      <c r="O307" s="247"/>
      <c r="P307" s="247"/>
      <c r="Q307" s="247"/>
      <c r="R307" s="247"/>
      <c r="S307" s="247"/>
      <c r="T307" s="248"/>
      <c r="AT307" s="249" t="s">
        <v>140</v>
      </c>
      <c r="AU307" s="249" t="s">
        <v>81</v>
      </c>
      <c r="AV307" s="12" t="s">
        <v>81</v>
      </c>
      <c r="AW307" s="12" t="s">
        <v>36</v>
      </c>
      <c r="AX307" s="12" t="s">
        <v>72</v>
      </c>
      <c r="AY307" s="249" t="s">
        <v>131</v>
      </c>
    </row>
    <row r="308" s="11" customFormat="1">
      <c r="B308" s="228"/>
      <c r="C308" s="229"/>
      <c r="D308" s="230" t="s">
        <v>140</v>
      </c>
      <c r="E308" s="231" t="s">
        <v>21</v>
      </c>
      <c r="F308" s="232" t="s">
        <v>520</v>
      </c>
      <c r="G308" s="229"/>
      <c r="H308" s="231" t="s">
        <v>21</v>
      </c>
      <c r="I308" s="233"/>
      <c r="J308" s="229"/>
      <c r="K308" s="229"/>
      <c r="L308" s="234"/>
      <c r="M308" s="235"/>
      <c r="N308" s="236"/>
      <c r="O308" s="236"/>
      <c r="P308" s="236"/>
      <c r="Q308" s="236"/>
      <c r="R308" s="236"/>
      <c r="S308" s="236"/>
      <c r="T308" s="237"/>
      <c r="AT308" s="238" t="s">
        <v>140</v>
      </c>
      <c r="AU308" s="238" t="s">
        <v>81</v>
      </c>
      <c r="AV308" s="11" t="s">
        <v>77</v>
      </c>
      <c r="AW308" s="11" t="s">
        <v>36</v>
      </c>
      <c r="AX308" s="11" t="s">
        <v>72</v>
      </c>
      <c r="AY308" s="238" t="s">
        <v>131</v>
      </c>
    </row>
    <row r="309" s="12" customFormat="1">
      <c r="B309" s="239"/>
      <c r="C309" s="240"/>
      <c r="D309" s="230" t="s">
        <v>140</v>
      </c>
      <c r="E309" s="241" t="s">
        <v>21</v>
      </c>
      <c r="F309" s="242" t="s">
        <v>149</v>
      </c>
      <c r="G309" s="240"/>
      <c r="H309" s="243">
        <v>3</v>
      </c>
      <c r="I309" s="244"/>
      <c r="J309" s="240"/>
      <c r="K309" s="240"/>
      <c r="L309" s="245"/>
      <c r="M309" s="246"/>
      <c r="N309" s="247"/>
      <c r="O309" s="247"/>
      <c r="P309" s="247"/>
      <c r="Q309" s="247"/>
      <c r="R309" s="247"/>
      <c r="S309" s="247"/>
      <c r="T309" s="248"/>
      <c r="AT309" s="249" t="s">
        <v>140</v>
      </c>
      <c r="AU309" s="249" t="s">
        <v>81</v>
      </c>
      <c r="AV309" s="12" t="s">
        <v>81</v>
      </c>
      <c r="AW309" s="12" t="s">
        <v>36</v>
      </c>
      <c r="AX309" s="12" t="s">
        <v>72</v>
      </c>
      <c r="AY309" s="249" t="s">
        <v>131</v>
      </c>
    </row>
    <row r="310" s="11" customFormat="1">
      <c r="B310" s="228"/>
      <c r="C310" s="229"/>
      <c r="D310" s="230" t="s">
        <v>140</v>
      </c>
      <c r="E310" s="231" t="s">
        <v>21</v>
      </c>
      <c r="F310" s="232" t="s">
        <v>521</v>
      </c>
      <c r="G310" s="229"/>
      <c r="H310" s="231" t="s">
        <v>21</v>
      </c>
      <c r="I310" s="233"/>
      <c r="J310" s="229"/>
      <c r="K310" s="229"/>
      <c r="L310" s="234"/>
      <c r="M310" s="235"/>
      <c r="N310" s="236"/>
      <c r="O310" s="236"/>
      <c r="P310" s="236"/>
      <c r="Q310" s="236"/>
      <c r="R310" s="236"/>
      <c r="S310" s="236"/>
      <c r="T310" s="237"/>
      <c r="AT310" s="238" t="s">
        <v>140</v>
      </c>
      <c r="AU310" s="238" t="s">
        <v>81</v>
      </c>
      <c r="AV310" s="11" t="s">
        <v>77</v>
      </c>
      <c r="AW310" s="11" t="s">
        <v>36</v>
      </c>
      <c r="AX310" s="11" t="s">
        <v>72</v>
      </c>
      <c r="AY310" s="238" t="s">
        <v>131</v>
      </c>
    </row>
    <row r="311" s="12" customFormat="1">
      <c r="B311" s="239"/>
      <c r="C311" s="240"/>
      <c r="D311" s="230" t="s">
        <v>140</v>
      </c>
      <c r="E311" s="241" t="s">
        <v>21</v>
      </c>
      <c r="F311" s="242" t="s">
        <v>522</v>
      </c>
      <c r="G311" s="240"/>
      <c r="H311" s="243">
        <v>11.35</v>
      </c>
      <c r="I311" s="244"/>
      <c r="J311" s="240"/>
      <c r="K311" s="240"/>
      <c r="L311" s="245"/>
      <c r="M311" s="246"/>
      <c r="N311" s="247"/>
      <c r="O311" s="247"/>
      <c r="P311" s="247"/>
      <c r="Q311" s="247"/>
      <c r="R311" s="247"/>
      <c r="S311" s="247"/>
      <c r="T311" s="248"/>
      <c r="AT311" s="249" t="s">
        <v>140</v>
      </c>
      <c r="AU311" s="249" t="s">
        <v>81</v>
      </c>
      <c r="AV311" s="12" t="s">
        <v>81</v>
      </c>
      <c r="AW311" s="12" t="s">
        <v>36</v>
      </c>
      <c r="AX311" s="12" t="s">
        <v>72</v>
      </c>
      <c r="AY311" s="249" t="s">
        <v>131</v>
      </c>
    </row>
    <row r="312" s="13" customFormat="1">
      <c r="B312" s="260"/>
      <c r="C312" s="261"/>
      <c r="D312" s="230" t="s">
        <v>140</v>
      </c>
      <c r="E312" s="262" t="s">
        <v>21</v>
      </c>
      <c r="F312" s="263" t="s">
        <v>192</v>
      </c>
      <c r="G312" s="261"/>
      <c r="H312" s="264">
        <v>33.683</v>
      </c>
      <c r="I312" s="265"/>
      <c r="J312" s="261"/>
      <c r="K312" s="261"/>
      <c r="L312" s="266"/>
      <c r="M312" s="267"/>
      <c r="N312" s="268"/>
      <c r="O312" s="268"/>
      <c r="P312" s="268"/>
      <c r="Q312" s="268"/>
      <c r="R312" s="268"/>
      <c r="S312" s="268"/>
      <c r="T312" s="269"/>
      <c r="AT312" s="270" t="s">
        <v>140</v>
      </c>
      <c r="AU312" s="270" t="s">
        <v>81</v>
      </c>
      <c r="AV312" s="13" t="s">
        <v>138</v>
      </c>
      <c r="AW312" s="13" t="s">
        <v>36</v>
      </c>
      <c r="AX312" s="13" t="s">
        <v>77</v>
      </c>
      <c r="AY312" s="270" t="s">
        <v>131</v>
      </c>
    </row>
    <row r="313" s="1" customFormat="1" ht="16.5" customHeight="1">
      <c r="B313" s="45"/>
      <c r="C313" s="216" t="s">
        <v>523</v>
      </c>
      <c r="D313" s="216" t="s">
        <v>133</v>
      </c>
      <c r="E313" s="217" t="s">
        <v>524</v>
      </c>
      <c r="F313" s="218" t="s">
        <v>525</v>
      </c>
      <c r="G313" s="219" t="s">
        <v>136</v>
      </c>
      <c r="H313" s="220">
        <v>39.738999999999997</v>
      </c>
      <c r="I313" s="221"/>
      <c r="J313" s="222">
        <f>ROUND(I313*H313,2)</f>
        <v>0</v>
      </c>
      <c r="K313" s="218" t="s">
        <v>137</v>
      </c>
      <c r="L313" s="71"/>
      <c r="M313" s="223" t="s">
        <v>21</v>
      </c>
      <c r="N313" s="224" t="s">
        <v>43</v>
      </c>
      <c r="O313" s="46"/>
      <c r="P313" s="225">
        <f>O313*H313</f>
        <v>0</v>
      </c>
      <c r="Q313" s="225">
        <v>0</v>
      </c>
      <c r="R313" s="225">
        <f>Q313*H313</f>
        <v>0</v>
      </c>
      <c r="S313" s="225">
        <v>0</v>
      </c>
      <c r="T313" s="226">
        <f>S313*H313</f>
        <v>0</v>
      </c>
      <c r="AR313" s="23" t="s">
        <v>230</v>
      </c>
      <c r="AT313" s="23" t="s">
        <v>133</v>
      </c>
      <c r="AU313" s="23" t="s">
        <v>81</v>
      </c>
      <c r="AY313" s="23" t="s">
        <v>131</v>
      </c>
      <c r="BE313" s="227">
        <f>IF(N313="základní",J313,0)</f>
        <v>0</v>
      </c>
      <c r="BF313" s="227">
        <f>IF(N313="snížená",J313,0)</f>
        <v>0</v>
      </c>
      <c r="BG313" s="227">
        <f>IF(N313="zákl. přenesená",J313,0)</f>
        <v>0</v>
      </c>
      <c r="BH313" s="227">
        <f>IF(N313="sníž. přenesená",J313,0)</f>
        <v>0</v>
      </c>
      <c r="BI313" s="227">
        <f>IF(N313="nulová",J313,0)</f>
        <v>0</v>
      </c>
      <c r="BJ313" s="23" t="s">
        <v>77</v>
      </c>
      <c r="BK313" s="227">
        <f>ROUND(I313*H313,2)</f>
        <v>0</v>
      </c>
      <c r="BL313" s="23" t="s">
        <v>230</v>
      </c>
      <c r="BM313" s="23" t="s">
        <v>526</v>
      </c>
    </row>
    <row r="314" s="1" customFormat="1" ht="25.5" customHeight="1">
      <c r="B314" s="45"/>
      <c r="C314" s="216" t="s">
        <v>527</v>
      </c>
      <c r="D314" s="216" t="s">
        <v>133</v>
      </c>
      <c r="E314" s="217" t="s">
        <v>528</v>
      </c>
      <c r="F314" s="218" t="s">
        <v>529</v>
      </c>
      <c r="G314" s="219" t="s">
        <v>136</v>
      </c>
      <c r="H314" s="220">
        <v>39.738999999999997</v>
      </c>
      <c r="I314" s="221"/>
      <c r="J314" s="222">
        <f>ROUND(I314*H314,2)</f>
        <v>0</v>
      </c>
      <c r="K314" s="218" t="s">
        <v>137</v>
      </c>
      <c r="L314" s="71"/>
      <c r="M314" s="223" t="s">
        <v>21</v>
      </c>
      <c r="N314" s="224" t="s">
        <v>43</v>
      </c>
      <c r="O314" s="46"/>
      <c r="P314" s="225">
        <f>O314*H314</f>
        <v>0</v>
      </c>
      <c r="Q314" s="225">
        <v>0.00029</v>
      </c>
      <c r="R314" s="225">
        <f>Q314*H314</f>
        <v>0.011524309999999999</v>
      </c>
      <c r="S314" s="225">
        <v>0</v>
      </c>
      <c r="T314" s="226">
        <f>S314*H314</f>
        <v>0</v>
      </c>
      <c r="AR314" s="23" t="s">
        <v>230</v>
      </c>
      <c r="AT314" s="23" t="s">
        <v>133</v>
      </c>
      <c r="AU314" s="23" t="s">
        <v>81</v>
      </c>
      <c r="AY314" s="23" t="s">
        <v>131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23" t="s">
        <v>77</v>
      </c>
      <c r="BK314" s="227">
        <f>ROUND(I314*H314,2)</f>
        <v>0</v>
      </c>
      <c r="BL314" s="23" t="s">
        <v>230</v>
      </c>
      <c r="BM314" s="23" t="s">
        <v>530</v>
      </c>
    </row>
    <row r="315" s="1" customFormat="1" ht="25.5" customHeight="1">
      <c r="B315" s="45"/>
      <c r="C315" s="216" t="s">
        <v>531</v>
      </c>
      <c r="D315" s="216" t="s">
        <v>133</v>
      </c>
      <c r="E315" s="217" t="s">
        <v>532</v>
      </c>
      <c r="F315" s="218" t="s">
        <v>533</v>
      </c>
      <c r="G315" s="219" t="s">
        <v>136</v>
      </c>
      <c r="H315" s="220">
        <v>39.738999999999997</v>
      </c>
      <c r="I315" s="221"/>
      <c r="J315" s="222">
        <f>ROUND(I315*H315,2)</f>
        <v>0</v>
      </c>
      <c r="K315" s="218" t="s">
        <v>137</v>
      </c>
      <c r="L315" s="71"/>
      <c r="M315" s="223" t="s">
        <v>21</v>
      </c>
      <c r="N315" s="224" t="s">
        <v>43</v>
      </c>
      <c r="O315" s="46"/>
      <c r="P315" s="225">
        <f>O315*H315</f>
        <v>0</v>
      </c>
      <c r="Q315" s="225">
        <v>0.00033</v>
      </c>
      <c r="R315" s="225">
        <f>Q315*H315</f>
        <v>0.01311387</v>
      </c>
      <c r="S315" s="225">
        <v>0</v>
      </c>
      <c r="T315" s="226">
        <f>S315*H315</f>
        <v>0</v>
      </c>
      <c r="AR315" s="23" t="s">
        <v>230</v>
      </c>
      <c r="AT315" s="23" t="s">
        <v>133</v>
      </c>
      <c r="AU315" s="23" t="s">
        <v>81</v>
      </c>
      <c r="AY315" s="23" t="s">
        <v>131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23" t="s">
        <v>77</v>
      </c>
      <c r="BK315" s="227">
        <f>ROUND(I315*H315,2)</f>
        <v>0</v>
      </c>
      <c r="BL315" s="23" t="s">
        <v>230</v>
      </c>
      <c r="BM315" s="23" t="s">
        <v>534</v>
      </c>
    </row>
    <row r="316" s="1" customFormat="1" ht="25.5" customHeight="1">
      <c r="B316" s="45"/>
      <c r="C316" s="216" t="s">
        <v>535</v>
      </c>
      <c r="D316" s="216" t="s">
        <v>133</v>
      </c>
      <c r="E316" s="217" t="s">
        <v>536</v>
      </c>
      <c r="F316" s="218" t="s">
        <v>537</v>
      </c>
      <c r="G316" s="219" t="s">
        <v>136</v>
      </c>
      <c r="H316" s="220">
        <v>39.738999999999997</v>
      </c>
      <c r="I316" s="221"/>
      <c r="J316" s="222">
        <f>ROUND(I316*H316,2)</f>
        <v>0</v>
      </c>
      <c r="K316" s="218" t="s">
        <v>137</v>
      </c>
      <c r="L316" s="71"/>
      <c r="M316" s="223" t="s">
        <v>21</v>
      </c>
      <c r="N316" s="224" t="s">
        <v>43</v>
      </c>
      <c r="O316" s="46"/>
      <c r="P316" s="225">
        <f>O316*H316</f>
        <v>0</v>
      </c>
      <c r="Q316" s="225">
        <v>0.0025000000000000001</v>
      </c>
      <c r="R316" s="225">
        <f>Q316*H316</f>
        <v>0.099347499999999991</v>
      </c>
      <c r="S316" s="225">
        <v>0</v>
      </c>
      <c r="T316" s="226">
        <f>S316*H316</f>
        <v>0</v>
      </c>
      <c r="AR316" s="23" t="s">
        <v>230</v>
      </c>
      <c r="AT316" s="23" t="s">
        <v>133</v>
      </c>
      <c r="AU316" s="23" t="s">
        <v>81</v>
      </c>
      <c r="AY316" s="23" t="s">
        <v>131</v>
      </c>
      <c r="BE316" s="227">
        <f>IF(N316="základní",J316,0)</f>
        <v>0</v>
      </c>
      <c r="BF316" s="227">
        <f>IF(N316="snížená",J316,0)</f>
        <v>0</v>
      </c>
      <c r="BG316" s="227">
        <f>IF(N316="zákl. přenesená",J316,0)</f>
        <v>0</v>
      </c>
      <c r="BH316" s="227">
        <f>IF(N316="sníž. přenesená",J316,0)</f>
        <v>0</v>
      </c>
      <c r="BI316" s="227">
        <f>IF(N316="nulová",J316,0)</f>
        <v>0</v>
      </c>
      <c r="BJ316" s="23" t="s">
        <v>77</v>
      </c>
      <c r="BK316" s="227">
        <f>ROUND(I316*H316,2)</f>
        <v>0</v>
      </c>
      <c r="BL316" s="23" t="s">
        <v>230</v>
      </c>
      <c r="BM316" s="23" t="s">
        <v>538</v>
      </c>
    </row>
    <row r="317" s="10" customFormat="1" ht="29.88" customHeight="1">
      <c r="B317" s="200"/>
      <c r="C317" s="201"/>
      <c r="D317" s="202" t="s">
        <v>71</v>
      </c>
      <c r="E317" s="214" t="s">
        <v>539</v>
      </c>
      <c r="F317" s="214" t="s">
        <v>540</v>
      </c>
      <c r="G317" s="201"/>
      <c r="H317" s="201"/>
      <c r="I317" s="204"/>
      <c r="J317" s="215">
        <f>BK317</f>
        <v>0</v>
      </c>
      <c r="K317" s="201"/>
      <c r="L317" s="206"/>
      <c r="M317" s="207"/>
      <c r="N317" s="208"/>
      <c r="O317" s="208"/>
      <c r="P317" s="209">
        <f>SUM(P318:P321)</f>
        <v>0</v>
      </c>
      <c r="Q317" s="208"/>
      <c r="R317" s="209">
        <f>SUM(R318:R321)</f>
        <v>0</v>
      </c>
      <c r="S317" s="208"/>
      <c r="T317" s="210">
        <f>SUM(T318:T321)</f>
        <v>0.096096000000000001</v>
      </c>
      <c r="AR317" s="211" t="s">
        <v>81</v>
      </c>
      <c r="AT317" s="212" t="s">
        <v>71</v>
      </c>
      <c r="AU317" s="212" t="s">
        <v>77</v>
      </c>
      <c r="AY317" s="211" t="s">
        <v>131</v>
      </c>
      <c r="BK317" s="213">
        <f>SUM(BK318:BK321)</f>
        <v>0</v>
      </c>
    </row>
    <row r="318" s="1" customFormat="1" ht="16.5" customHeight="1">
      <c r="B318" s="45"/>
      <c r="C318" s="216" t="s">
        <v>541</v>
      </c>
      <c r="D318" s="216" t="s">
        <v>133</v>
      </c>
      <c r="E318" s="217" t="s">
        <v>542</v>
      </c>
      <c r="F318" s="218" t="s">
        <v>543</v>
      </c>
      <c r="G318" s="219" t="s">
        <v>136</v>
      </c>
      <c r="H318" s="220">
        <v>6.8639999999999999</v>
      </c>
      <c r="I318" s="221"/>
      <c r="J318" s="222">
        <f>ROUND(I318*H318,2)</f>
        <v>0</v>
      </c>
      <c r="K318" s="218" t="s">
        <v>137</v>
      </c>
      <c r="L318" s="71"/>
      <c r="M318" s="223" t="s">
        <v>21</v>
      </c>
      <c r="N318" s="224" t="s">
        <v>43</v>
      </c>
      <c r="O318" s="46"/>
      <c r="P318" s="225">
        <f>O318*H318</f>
        <v>0</v>
      </c>
      <c r="Q318" s="225">
        <v>0</v>
      </c>
      <c r="R318" s="225">
        <f>Q318*H318</f>
        <v>0</v>
      </c>
      <c r="S318" s="225">
        <v>0.014</v>
      </c>
      <c r="T318" s="226">
        <f>S318*H318</f>
        <v>0.096096000000000001</v>
      </c>
      <c r="AR318" s="23" t="s">
        <v>230</v>
      </c>
      <c r="AT318" s="23" t="s">
        <v>133</v>
      </c>
      <c r="AU318" s="23" t="s">
        <v>81</v>
      </c>
      <c r="AY318" s="23" t="s">
        <v>131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23" t="s">
        <v>77</v>
      </c>
      <c r="BK318" s="227">
        <f>ROUND(I318*H318,2)</f>
        <v>0</v>
      </c>
      <c r="BL318" s="23" t="s">
        <v>230</v>
      </c>
      <c r="BM318" s="23" t="s">
        <v>544</v>
      </c>
    </row>
    <row r="319" s="11" customFormat="1">
      <c r="B319" s="228"/>
      <c r="C319" s="229"/>
      <c r="D319" s="230" t="s">
        <v>140</v>
      </c>
      <c r="E319" s="231" t="s">
        <v>21</v>
      </c>
      <c r="F319" s="232" t="s">
        <v>545</v>
      </c>
      <c r="G319" s="229"/>
      <c r="H319" s="231" t="s">
        <v>21</v>
      </c>
      <c r="I319" s="233"/>
      <c r="J319" s="229"/>
      <c r="K319" s="229"/>
      <c r="L319" s="234"/>
      <c r="M319" s="235"/>
      <c r="N319" s="236"/>
      <c r="O319" s="236"/>
      <c r="P319" s="236"/>
      <c r="Q319" s="236"/>
      <c r="R319" s="236"/>
      <c r="S319" s="236"/>
      <c r="T319" s="237"/>
      <c r="AT319" s="238" t="s">
        <v>140</v>
      </c>
      <c r="AU319" s="238" t="s">
        <v>81</v>
      </c>
      <c r="AV319" s="11" t="s">
        <v>77</v>
      </c>
      <c r="AW319" s="11" t="s">
        <v>36</v>
      </c>
      <c r="AX319" s="11" t="s">
        <v>72</v>
      </c>
      <c r="AY319" s="238" t="s">
        <v>131</v>
      </c>
    </row>
    <row r="320" s="12" customFormat="1">
      <c r="B320" s="239"/>
      <c r="C320" s="240"/>
      <c r="D320" s="230" t="s">
        <v>140</v>
      </c>
      <c r="E320" s="241" t="s">
        <v>21</v>
      </c>
      <c r="F320" s="242" t="s">
        <v>546</v>
      </c>
      <c r="G320" s="240"/>
      <c r="H320" s="243">
        <v>6.8639999999999999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AT320" s="249" t="s">
        <v>140</v>
      </c>
      <c r="AU320" s="249" t="s">
        <v>81</v>
      </c>
      <c r="AV320" s="12" t="s">
        <v>81</v>
      </c>
      <c r="AW320" s="12" t="s">
        <v>36</v>
      </c>
      <c r="AX320" s="12" t="s">
        <v>77</v>
      </c>
      <c r="AY320" s="249" t="s">
        <v>131</v>
      </c>
    </row>
    <row r="321" s="1" customFormat="1" ht="25.5" customHeight="1">
      <c r="B321" s="45"/>
      <c r="C321" s="216" t="s">
        <v>547</v>
      </c>
      <c r="D321" s="216" t="s">
        <v>133</v>
      </c>
      <c r="E321" s="217" t="s">
        <v>548</v>
      </c>
      <c r="F321" s="218" t="s">
        <v>549</v>
      </c>
      <c r="G321" s="219" t="s">
        <v>136</v>
      </c>
      <c r="H321" s="220">
        <v>6.8639999999999999</v>
      </c>
      <c r="I321" s="221"/>
      <c r="J321" s="222">
        <f>ROUND(I321*H321,2)</f>
        <v>0</v>
      </c>
      <c r="K321" s="218" t="s">
        <v>137</v>
      </c>
      <c r="L321" s="71"/>
      <c r="M321" s="223" t="s">
        <v>21</v>
      </c>
      <c r="N321" s="224" t="s">
        <v>43</v>
      </c>
      <c r="O321" s="46"/>
      <c r="P321" s="225">
        <f>O321*H321</f>
        <v>0</v>
      </c>
      <c r="Q321" s="225">
        <v>0</v>
      </c>
      <c r="R321" s="225">
        <f>Q321*H321</f>
        <v>0</v>
      </c>
      <c r="S321" s="225">
        <v>0</v>
      </c>
      <c r="T321" s="226">
        <f>S321*H321</f>
        <v>0</v>
      </c>
      <c r="AR321" s="23" t="s">
        <v>230</v>
      </c>
      <c r="AT321" s="23" t="s">
        <v>133</v>
      </c>
      <c r="AU321" s="23" t="s">
        <v>81</v>
      </c>
      <c r="AY321" s="23" t="s">
        <v>131</v>
      </c>
      <c r="BE321" s="227">
        <f>IF(N321="základní",J321,0)</f>
        <v>0</v>
      </c>
      <c r="BF321" s="227">
        <f>IF(N321="snížená",J321,0)</f>
        <v>0</v>
      </c>
      <c r="BG321" s="227">
        <f>IF(N321="zákl. přenesená",J321,0)</f>
        <v>0</v>
      </c>
      <c r="BH321" s="227">
        <f>IF(N321="sníž. přenesená",J321,0)</f>
        <v>0</v>
      </c>
      <c r="BI321" s="227">
        <f>IF(N321="nulová",J321,0)</f>
        <v>0</v>
      </c>
      <c r="BJ321" s="23" t="s">
        <v>77</v>
      </c>
      <c r="BK321" s="227">
        <f>ROUND(I321*H321,2)</f>
        <v>0</v>
      </c>
      <c r="BL321" s="23" t="s">
        <v>230</v>
      </c>
      <c r="BM321" s="23" t="s">
        <v>550</v>
      </c>
    </row>
    <row r="322" s="10" customFormat="1" ht="37.44001" customHeight="1">
      <c r="B322" s="200"/>
      <c r="C322" s="201"/>
      <c r="D322" s="202" t="s">
        <v>71</v>
      </c>
      <c r="E322" s="203" t="s">
        <v>551</v>
      </c>
      <c r="F322" s="203" t="s">
        <v>552</v>
      </c>
      <c r="G322" s="201"/>
      <c r="H322" s="201"/>
      <c r="I322" s="204"/>
      <c r="J322" s="205">
        <f>BK322</f>
        <v>0</v>
      </c>
      <c r="K322" s="201"/>
      <c r="L322" s="206"/>
      <c r="M322" s="207"/>
      <c r="N322" s="208"/>
      <c r="O322" s="208"/>
      <c r="P322" s="209">
        <f>SUM(P323:P331)</f>
        <v>0</v>
      </c>
      <c r="Q322" s="208"/>
      <c r="R322" s="209">
        <f>SUM(R323:R331)</f>
        <v>0</v>
      </c>
      <c r="S322" s="208"/>
      <c r="T322" s="210">
        <f>SUM(T323:T331)</f>
        <v>0</v>
      </c>
      <c r="AR322" s="211" t="s">
        <v>138</v>
      </c>
      <c r="AT322" s="212" t="s">
        <v>71</v>
      </c>
      <c r="AU322" s="212" t="s">
        <v>72</v>
      </c>
      <c r="AY322" s="211" t="s">
        <v>131</v>
      </c>
      <c r="BK322" s="213">
        <f>SUM(BK323:BK331)</f>
        <v>0</v>
      </c>
    </row>
    <row r="323" s="1" customFormat="1" ht="25.5" customHeight="1">
      <c r="B323" s="45"/>
      <c r="C323" s="216" t="s">
        <v>553</v>
      </c>
      <c r="D323" s="216" t="s">
        <v>133</v>
      </c>
      <c r="E323" s="217" t="s">
        <v>554</v>
      </c>
      <c r="F323" s="218" t="s">
        <v>555</v>
      </c>
      <c r="G323" s="219" t="s">
        <v>556</v>
      </c>
      <c r="H323" s="220">
        <v>13</v>
      </c>
      <c r="I323" s="221"/>
      <c r="J323" s="222">
        <f>ROUND(I323*H323,2)</f>
        <v>0</v>
      </c>
      <c r="K323" s="218" t="s">
        <v>137</v>
      </c>
      <c r="L323" s="71"/>
      <c r="M323" s="223" t="s">
        <v>21</v>
      </c>
      <c r="N323" s="224" t="s">
        <v>43</v>
      </c>
      <c r="O323" s="46"/>
      <c r="P323" s="225">
        <f>O323*H323</f>
        <v>0</v>
      </c>
      <c r="Q323" s="225">
        <v>0</v>
      </c>
      <c r="R323" s="225">
        <f>Q323*H323</f>
        <v>0</v>
      </c>
      <c r="S323" s="225">
        <v>0</v>
      </c>
      <c r="T323" s="226">
        <f>S323*H323</f>
        <v>0</v>
      </c>
      <c r="AR323" s="23" t="s">
        <v>557</v>
      </c>
      <c r="AT323" s="23" t="s">
        <v>133</v>
      </c>
      <c r="AU323" s="23" t="s">
        <v>77</v>
      </c>
      <c r="AY323" s="23" t="s">
        <v>131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23" t="s">
        <v>77</v>
      </c>
      <c r="BK323" s="227">
        <f>ROUND(I323*H323,2)</f>
        <v>0</v>
      </c>
      <c r="BL323" s="23" t="s">
        <v>557</v>
      </c>
      <c r="BM323" s="23" t="s">
        <v>558</v>
      </c>
    </row>
    <row r="324" s="11" customFormat="1">
      <c r="B324" s="228"/>
      <c r="C324" s="229"/>
      <c r="D324" s="230" t="s">
        <v>140</v>
      </c>
      <c r="E324" s="231" t="s">
        <v>21</v>
      </c>
      <c r="F324" s="232" t="s">
        <v>559</v>
      </c>
      <c r="G324" s="229"/>
      <c r="H324" s="231" t="s">
        <v>21</v>
      </c>
      <c r="I324" s="233"/>
      <c r="J324" s="229"/>
      <c r="K324" s="229"/>
      <c r="L324" s="234"/>
      <c r="M324" s="235"/>
      <c r="N324" s="236"/>
      <c r="O324" s="236"/>
      <c r="P324" s="236"/>
      <c r="Q324" s="236"/>
      <c r="R324" s="236"/>
      <c r="S324" s="236"/>
      <c r="T324" s="237"/>
      <c r="AT324" s="238" t="s">
        <v>140</v>
      </c>
      <c r="AU324" s="238" t="s">
        <v>77</v>
      </c>
      <c r="AV324" s="11" t="s">
        <v>77</v>
      </c>
      <c r="AW324" s="11" t="s">
        <v>36</v>
      </c>
      <c r="AX324" s="11" t="s">
        <v>72</v>
      </c>
      <c r="AY324" s="238" t="s">
        <v>131</v>
      </c>
    </row>
    <row r="325" s="12" customFormat="1">
      <c r="B325" s="239"/>
      <c r="C325" s="240"/>
      <c r="D325" s="230" t="s">
        <v>140</v>
      </c>
      <c r="E325" s="241" t="s">
        <v>21</v>
      </c>
      <c r="F325" s="242" t="s">
        <v>149</v>
      </c>
      <c r="G325" s="240"/>
      <c r="H325" s="243">
        <v>3</v>
      </c>
      <c r="I325" s="244"/>
      <c r="J325" s="240"/>
      <c r="K325" s="240"/>
      <c r="L325" s="245"/>
      <c r="M325" s="246"/>
      <c r="N325" s="247"/>
      <c r="O325" s="247"/>
      <c r="P325" s="247"/>
      <c r="Q325" s="247"/>
      <c r="R325" s="247"/>
      <c r="S325" s="247"/>
      <c r="T325" s="248"/>
      <c r="AT325" s="249" t="s">
        <v>140</v>
      </c>
      <c r="AU325" s="249" t="s">
        <v>77</v>
      </c>
      <c r="AV325" s="12" t="s">
        <v>81</v>
      </c>
      <c r="AW325" s="12" t="s">
        <v>36</v>
      </c>
      <c r="AX325" s="12" t="s">
        <v>72</v>
      </c>
      <c r="AY325" s="249" t="s">
        <v>131</v>
      </c>
    </row>
    <row r="326" s="11" customFormat="1">
      <c r="B326" s="228"/>
      <c r="C326" s="229"/>
      <c r="D326" s="230" t="s">
        <v>140</v>
      </c>
      <c r="E326" s="231" t="s">
        <v>21</v>
      </c>
      <c r="F326" s="232" t="s">
        <v>560</v>
      </c>
      <c r="G326" s="229"/>
      <c r="H326" s="231" t="s">
        <v>21</v>
      </c>
      <c r="I326" s="233"/>
      <c r="J326" s="229"/>
      <c r="K326" s="229"/>
      <c r="L326" s="234"/>
      <c r="M326" s="235"/>
      <c r="N326" s="236"/>
      <c r="O326" s="236"/>
      <c r="P326" s="236"/>
      <c r="Q326" s="236"/>
      <c r="R326" s="236"/>
      <c r="S326" s="236"/>
      <c r="T326" s="237"/>
      <c r="AT326" s="238" t="s">
        <v>140</v>
      </c>
      <c r="AU326" s="238" t="s">
        <v>77</v>
      </c>
      <c r="AV326" s="11" t="s">
        <v>77</v>
      </c>
      <c r="AW326" s="11" t="s">
        <v>36</v>
      </c>
      <c r="AX326" s="11" t="s">
        <v>72</v>
      </c>
      <c r="AY326" s="238" t="s">
        <v>131</v>
      </c>
    </row>
    <row r="327" s="12" customFormat="1">
      <c r="B327" s="239"/>
      <c r="C327" s="240"/>
      <c r="D327" s="230" t="s">
        <v>140</v>
      </c>
      <c r="E327" s="241" t="s">
        <v>21</v>
      </c>
      <c r="F327" s="242" t="s">
        <v>171</v>
      </c>
      <c r="G327" s="240"/>
      <c r="H327" s="243">
        <v>7</v>
      </c>
      <c r="I327" s="244"/>
      <c r="J327" s="240"/>
      <c r="K327" s="240"/>
      <c r="L327" s="245"/>
      <c r="M327" s="246"/>
      <c r="N327" s="247"/>
      <c r="O327" s="247"/>
      <c r="P327" s="247"/>
      <c r="Q327" s="247"/>
      <c r="R327" s="247"/>
      <c r="S327" s="247"/>
      <c r="T327" s="248"/>
      <c r="AT327" s="249" t="s">
        <v>140</v>
      </c>
      <c r="AU327" s="249" t="s">
        <v>77</v>
      </c>
      <c r="AV327" s="12" t="s">
        <v>81</v>
      </c>
      <c r="AW327" s="12" t="s">
        <v>36</v>
      </c>
      <c r="AX327" s="12" t="s">
        <v>72</v>
      </c>
      <c r="AY327" s="249" t="s">
        <v>131</v>
      </c>
    </row>
    <row r="328" s="11" customFormat="1">
      <c r="B328" s="228"/>
      <c r="C328" s="229"/>
      <c r="D328" s="230" t="s">
        <v>140</v>
      </c>
      <c r="E328" s="231" t="s">
        <v>21</v>
      </c>
      <c r="F328" s="232" t="s">
        <v>561</v>
      </c>
      <c r="G328" s="229"/>
      <c r="H328" s="231" t="s">
        <v>21</v>
      </c>
      <c r="I328" s="233"/>
      <c r="J328" s="229"/>
      <c r="K328" s="229"/>
      <c r="L328" s="234"/>
      <c r="M328" s="235"/>
      <c r="N328" s="236"/>
      <c r="O328" s="236"/>
      <c r="P328" s="236"/>
      <c r="Q328" s="236"/>
      <c r="R328" s="236"/>
      <c r="S328" s="236"/>
      <c r="T328" s="237"/>
      <c r="AT328" s="238" t="s">
        <v>140</v>
      </c>
      <c r="AU328" s="238" t="s">
        <v>77</v>
      </c>
      <c r="AV328" s="11" t="s">
        <v>77</v>
      </c>
      <c r="AW328" s="11" t="s">
        <v>36</v>
      </c>
      <c r="AX328" s="11" t="s">
        <v>72</v>
      </c>
      <c r="AY328" s="238" t="s">
        <v>131</v>
      </c>
    </row>
    <row r="329" s="12" customFormat="1">
      <c r="B329" s="239"/>
      <c r="C329" s="240"/>
      <c r="D329" s="230" t="s">
        <v>140</v>
      </c>
      <c r="E329" s="241" t="s">
        <v>21</v>
      </c>
      <c r="F329" s="242" t="s">
        <v>149</v>
      </c>
      <c r="G329" s="240"/>
      <c r="H329" s="243">
        <v>3</v>
      </c>
      <c r="I329" s="244"/>
      <c r="J329" s="240"/>
      <c r="K329" s="240"/>
      <c r="L329" s="245"/>
      <c r="M329" s="246"/>
      <c r="N329" s="247"/>
      <c r="O329" s="247"/>
      <c r="P329" s="247"/>
      <c r="Q329" s="247"/>
      <c r="R329" s="247"/>
      <c r="S329" s="247"/>
      <c r="T329" s="248"/>
      <c r="AT329" s="249" t="s">
        <v>140</v>
      </c>
      <c r="AU329" s="249" t="s">
        <v>77</v>
      </c>
      <c r="AV329" s="12" t="s">
        <v>81</v>
      </c>
      <c r="AW329" s="12" t="s">
        <v>36</v>
      </c>
      <c r="AX329" s="12" t="s">
        <v>72</v>
      </c>
      <c r="AY329" s="249" t="s">
        <v>131</v>
      </c>
    </row>
    <row r="330" s="13" customFormat="1">
      <c r="B330" s="260"/>
      <c r="C330" s="261"/>
      <c r="D330" s="230" t="s">
        <v>140</v>
      </c>
      <c r="E330" s="262" t="s">
        <v>21</v>
      </c>
      <c r="F330" s="263" t="s">
        <v>192</v>
      </c>
      <c r="G330" s="261"/>
      <c r="H330" s="264">
        <v>13</v>
      </c>
      <c r="I330" s="265"/>
      <c r="J330" s="261"/>
      <c r="K330" s="261"/>
      <c r="L330" s="266"/>
      <c r="M330" s="267"/>
      <c r="N330" s="268"/>
      <c r="O330" s="268"/>
      <c r="P330" s="268"/>
      <c r="Q330" s="268"/>
      <c r="R330" s="268"/>
      <c r="S330" s="268"/>
      <c r="T330" s="269"/>
      <c r="AT330" s="270" t="s">
        <v>140</v>
      </c>
      <c r="AU330" s="270" t="s">
        <v>77</v>
      </c>
      <c r="AV330" s="13" t="s">
        <v>138</v>
      </c>
      <c r="AW330" s="13" t="s">
        <v>36</v>
      </c>
      <c r="AX330" s="13" t="s">
        <v>77</v>
      </c>
      <c r="AY330" s="270" t="s">
        <v>131</v>
      </c>
    </row>
    <row r="331" s="1" customFormat="1" ht="25.5" customHeight="1">
      <c r="B331" s="45"/>
      <c r="C331" s="216" t="s">
        <v>562</v>
      </c>
      <c r="D331" s="216" t="s">
        <v>133</v>
      </c>
      <c r="E331" s="217" t="s">
        <v>563</v>
      </c>
      <c r="F331" s="218" t="s">
        <v>560</v>
      </c>
      <c r="G331" s="219" t="s">
        <v>237</v>
      </c>
      <c r="H331" s="220">
        <v>1</v>
      </c>
      <c r="I331" s="221"/>
      <c r="J331" s="222">
        <f>ROUND(I331*H331,2)</f>
        <v>0</v>
      </c>
      <c r="K331" s="218" t="s">
        <v>21</v>
      </c>
      <c r="L331" s="71"/>
      <c r="M331" s="223" t="s">
        <v>21</v>
      </c>
      <c r="N331" s="224" t="s">
        <v>43</v>
      </c>
      <c r="O331" s="46"/>
      <c r="P331" s="225">
        <f>O331*H331</f>
        <v>0</v>
      </c>
      <c r="Q331" s="225">
        <v>0</v>
      </c>
      <c r="R331" s="225">
        <f>Q331*H331</f>
        <v>0</v>
      </c>
      <c r="S331" s="225">
        <v>0</v>
      </c>
      <c r="T331" s="226">
        <f>S331*H331</f>
        <v>0</v>
      </c>
      <c r="AR331" s="23" t="s">
        <v>230</v>
      </c>
      <c r="AT331" s="23" t="s">
        <v>133</v>
      </c>
      <c r="AU331" s="23" t="s">
        <v>77</v>
      </c>
      <c r="AY331" s="23" t="s">
        <v>131</v>
      </c>
      <c r="BE331" s="227">
        <f>IF(N331="základní",J331,0)</f>
        <v>0</v>
      </c>
      <c r="BF331" s="227">
        <f>IF(N331="snížená",J331,0)</f>
        <v>0</v>
      </c>
      <c r="BG331" s="227">
        <f>IF(N331="zákl. přenesená",J331,0)</f>
        <v>0</v>
      </c>
      <c r="BH331" s="227">
        <f>IF(N331="sníž. přenesená",J331,0)</f>
        <v>0</v>
      </c>
      <c r="BI331" s="227">
        <f>IF(N331="nulová",J331,0)</f>
        <v>0</v>
      </c>
      <c r="BJ331" s="23" t="s">
        <v>77</v>
      </c>
      <c r="BK331" s="227">
        <f>ROUND(I331*H331,2)</f>
        <v>0</v>
      </c>
      <c r="BL331" s="23" t="s">
        <v>230</v>
      </c>
      <c r="BM331" s="23" t="s">
        <v>564</v>
      </c>
    </row>
    <row r="332" s="10" customFormat="1" ht="37.44001" customHeight="1">
      <c r="B332" s="200"/>
      <c r="C332" s="201"/>
      <c r="D332" s="202" t="s">
        <v>71</v>
      </c>
      <c r="E332" s="203" t="s">
        <v>565</v>
      </c>
      <c r="F332" s="203" t="s">
        <v>566</v>
      </c>
      <c r="G332" s="201"/>
      <c r="H332" s="201"/>
      <c r="I332" s="204"/>
      <c r="J332" s="205">
        <f>BK332</f>
        <v>0</v>
      </c>
      <c r="K332" s="201"/>
      <c r="L332" s="206"/>
      <c r="M332" s="207"/>
      <c r="N332" s="208"/>
      <c r="O332" s="208"/>
      <c r="P332" s="209">
        <f>P333+P335</f>
        <v>0</v>
      </c>
      <c r="Q332" s="208"/>
      <c r="R332" s="209">
        <f>R333+R335</f>
        <v>0</v>
      </c>
      <c r="S332" s="208"/>
      <c r="T332" s="210">
        <f>T333+T335</f>
        <v>0</v>
      </c>
      <c r="AR332" s="211" t="s">
        <v>147</v>
      </c>
      <c r="AT332" s="212" t="s">
        <v>71</v>
      </c>
      <c r="AU332" s="212" t="s">
        <v>72</v>
      </c>
      <c r="AY332" s="211" t="s">
        <v>131</v>
      </c>
      <c r="BK332" s="213">
        <f>BK333+BK335</f>
        <v>0</v>
      </c>
    </row>
    <row r="333" s="10" customFormat="1" ht="19.92" customHeight="1">
      <c r="B333" s="200"/>
      <c r="C333" s="201"/>
      <c r="D333" s="202" t="s">
        <v>71</v>
      </c>
      <c r="E333" s="214" t="s">
        <v>567</v>
      </c>
      <c r="F333" s="214" t="s">
        <v>568</v>
      </c>
      <c r="G333" s="201"/>
      <c r="H333" s="201"/>
      <c r="I333" s="204"/>
      <c r="J333" s="215">
        <f>BK333</f>
        <v>0</v>
      </c>
      <c r="K333" s="201"/>
      <c r="L333" s="206"/>
      <c r="M333" s="207"/>
      <c r="N333" s="208"/>
      <c r="O333" s="208"/>
      <c r="P333" s="209">
        <f>P334</f>
        <v>0</v>
      </c>
      <c r="Q333" s="208"/>
      <c r="R333" s="209">
        <f>R334</f>
        <v>0</v>
      </c>
      <c r="S333" s="208"/>
      <c r="T333" s="210">
        <f>T334</f>
        <v>0</v>
      </c>
      <c r="AR333" s="211" t="s">
        <v>147</v>
      </c>
      <c r="AT333" s="212" t="s">
        <v>71</v>
      </c>
      <c r="AU333" s="212" t="s">
        <v>77</v>
      </c>
      <c r="AY333" s="211" t="s">
        <v>131</v>
      </c>
      <c r="BK333" s="213">
        <f>BK334</f>
        <v>0</v>
      </c>
    </row>
    <row r="334" s="1" customFormat="1" ht="16.5" customHeight="1">
      <c r="B334" s="45"/>
      <c r="C334" s="216" t="s">
        <v>569</v>
      </c>
      <c r="D334" s="216" t="s">
        <v>133</v>
      </c>
      <c r="E334" s="217" t="s">
        <v>570</v>
      </c>
      <c r="F334" s="218" t="s">
        <v>568</v>
      </c>
      <c r="G334" s="219" t="s">
        <v>237</v>
      </c>
      <c r="H334" s="220">
        <v>1</v>
      </c>
      <c r="I334" s="221"/>
      <c r="J334" s="222">
        <f>ROUND(I334*H334,2)</f>
        <v>0</v>
      </c>
      <c r="K334" s="218" t="s">
        <v>137</v>
      </c>
      <c r="L334" s="71"/>
      <c r="M334" s="223" t="s">
        <v>21</v>
      </c>
      <c r="N334" s="224" t="s">
        <v>43</v>
      </c>
      <c r="O334" s="46"/>
      <c r="P334" s="225">
        <f>O334*H334</f>
        <v>0</v>
      </c>
      <c r="Q334" s="225">
        <v>0</v>
      </c>
      <c r="R334" s="225">
        <f>Q334*H334</f>
        <v>0</v>
      </c>
      <c r="S334" s="225">
        <v>0</v>
      </c>
      <c r="T334" s="226">
        <f>S334*H334</f>
        <v>0</v>
      </c>
      <c r="AR334" s="23" t="s">
        <v>571</v>
      </c>
      <c r="AT334" s="23" t="s">
        <v>133</v>
      </c>
      <c r="AU334" s="23" t="s">
        <v>81</v>
      </c>
      <c r="AY334" s="23" t="s">
        <v>131</v>
      </c>
      <c r="BE334" s="227">
        <f>IF(N334="základní",J334,0)</f>
        <v>0</v>
      </c>
      <c r="BF334" s="227">
        <f>IF(N334="snížená",J334,0)</f>
        <v>0</v>
      </c>
      <c r="BG334" s="227">
        <f>IF(N334="zákl. přenesená",J334,0)</f>
        <v>0</v>
      </c>
      <c r="BH334" s="227">
        <f>IF(N334="sníž. přenesená",J334,0)</f>
        <v>0</v>
      </c>
      <c r="BI334" s="227">
        <f>IF(N334="nulová",J334,0)</f>
        <v>0</v>
      </c>
      <c r="BJ334" s="23" t="s">
        <v>77</v>
      </c>
      <c r="BK334" s="227">
        <f>ROUND(I334*H334,2)</f>
        <v>0</v>
      </c>
      <c r="BL334" s="23" t="s">
        <v>571</v>
      </c>
      <c r="BM334" s="23" t="s">
        <v>572</v>
      </c>
    </row>
    <row r="335" s="10" customFormat="1" ht="29.88" customHeight="1">
      <c r="B335" s="200"/>
      <c r="C335" s="201"/>
      <c r="D335" s="202" t="s">
        <v>71</v>
      </c>
      <c r="E335" s="214" t="s">
        <v>573</v>
      </c>
      <c r="F335" s="214" t="s">
        <v>574</v>
      </c>
      <c r="G335" s="201"/>
      <c r="H335" s="201"/>
      <c r="I335" s="204"/>
      <c r="J335" s="215">
        <f>BK335</f>
        <v>0</v>
      </c>
      <c r="K335" s="201"/>
      <c r="L335" s="206"/>
      <c r="M335" s="207"/>
      <c r="N335" s="208"/>
      <c r="O335" s="208"/>
      <c r="P335" s="209">
        <f>P336</f>
        <v>0</v>
      </c>
      <c r="Q335" s="208"/>
      <c r="R335" s="209">
        <f>R336</f>
        <v>0</v>
      </c>
      <c r="S335" s="208"/>
      <c r="T335" s="210">
        <f>T336</f>
        <v>0</v>
      </c>
      <c r="AR335" s="211" t="s">
        <v>147</v>
      </c>
      <c r="AT335" s="212" t="s">
        <v>71</v>
      </c>
      <c r="AU335" s="212" t="s">
        <v>77</v>
      </c>
      <c r="AY335" s="211" t="s">
        <v>131</v>
      </c>
      <c r="BK335" s="213">
        <f>BK336</f>
        <v>0</v>
      </c>
    </row>
    <row r="336" s="1" customFormat="1" ht="16.5" customHeight="1">
      <c r="B336" s="45"/>
      <c r="C336" s="216" t="s">
        <v>575</v>
      </c>
      <c r="D336" s="216" t="s">
        <v>133</v>
      </c>
      <c r="E336" s="217" t="s">
        <v>576</v>
      </c>
      <c r="F336" s="218" t="s">
        <v>574</v>
      </c>
      <c r="G336" s="219" t="s">
        <v>237</v>
      </c>
      <c r="H336" s="220">
        <v>1</v>
      </c>
      <c r="I336" s="221"/>
      <c r="J336" s="222">
        <f>ROUND(I336*H336,2)</f>
        <v>0</v>
      </c>
      <c r="K336" s="218" t="s">
        <v>137</v>
      </c>
      <c r="L336" s="71"/>
      <c r="M336" s="223" t="s">
        <v>21</v>
      </c>
      <c r="N336" s="271" t="s">
        <v>43</v>
      </c>
      <c r="O336" s="272"/>
      <c r="P336" s="273">
        <f>O336*H336</f>
        <v>0</v>
      </c>
      <c r="Q336" s="273">
        <v>0</v>
      </c>
      <c r="R336" s="273">
        <f>Q336*H336</f>
        <v>0</v>
      </c>
      <c r="S336" s="273">
        <v>0</v>
      </c>
      <c r="T336" s="274">
        <f>S336*H336</f>
        <v>0</v>
      </c>
      <c r="AR336" s="23" t="s">
        <v>571</v>
      </c>
      <c r="AT336" s="23" t="s">
        <v>133</v>
      </c>
      <c r="AU336" s="23" t="s">
        <v>81</v>
      </c>
      <c r="AY336" s="23" t="s">
        <v>131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23" t="s">
        <v>77</v>
      </c>
      <c r="BK336" s="227">
        <f>ROUND(I336*H336,2)</f>
        <v>0</v>
      </c>
      <c r="BL336" s="23" t="s">
        <v>571</v>
      </c>
      <c r="BM336" s="23" t="s">
        <v>577</v>
      </c>
    </row>
    <row r="337" s="1" customFormat="1" ht="6.96" customHeight="1">
      <c r="B337" s="66"/>
      <c r="C337" s="67"/>
      <c r="D337" s="67"/>
      <c r="E337" s="67"/>
      <c r="F337" s="67"/>
      <c r="G337" s="67"/>
      <c r="H337" s="67"/>
      <c r="I337" s="161"/>
      <c r="J337" s="67"/>
      <c r="K337" s="67"/>
      <c r="L337" s="71"/>
    </row>
  </sheetData>
  <sheetProtection sheet="1" autoFilter="0" formatColumns="0" formatRows="0" objects="1" scenarios="1" spinCount="100000" saltValue="oiS53R8N8+nxiJJxpMs9+sT6qI6DyyOumxOFBcyVcoQrMlx/6E5Jh0U4MN0j5f5OE5E7WmPiqPz4eJAQMBOtMg==" hashValue="ZtpJeKJgekhVOFjcc8gpNicGJm/c9zWC8Iw4tcuAkPFesBPg1SvxJwyO7WRgX9xLZUdJjDwnlSHoMh9VSo78Tg==" algorithmName="SHA-512" password="CC35"/>
  <autoFilter ref="C95:K336"/>
  <mergeCells count="10">
    <mergeCell ref="E7:H7"/>
    <mergeCell ref="E9:H9"/>
    <mergeCell ref="E24:H24"/>
    <mergeCell ref="E45:H45"/>
    <mergeCell ref="E47:H47"/>
    <mergeCell ref="J51:J52"/>
    <mergeCell ref="E86:H86"/>
    <mergeCell ref="E88:H88"/>
    <mergeCell ref="G1:H1"/>
    <mergeCell ref="L2:V2"/>
  </mergeCells>
  <hyperlinks>
    <hyperlink ref="F1:G1" location="C2" display="1) Krycí list soupisu"/>
    <hyperlink ref="G1:H1" location="C54" display="2) Rekapitulace"/>
    <hyperlink ref="J1" location="C9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75" customWidth="1"/>
    <col min="2" max="2" width="1.664063" style="275" customWidth="1"/>
    <col min="3" max="4" width="5" style="275" customWidth="1"/>
    <col min="5" max="5" width="11.67" style="275" customWidth="1"/>
    <col min="6" max="6" width="9.17" style="275" customWidth="1"/>
    <col min="7" max="7" width="5" style="275" customWidth="1"/>
    <col min="8" max="8" width="77.83" style="275" customWidth="1"/>
    <col min="9" max="10" width="20" style="275" customWidth="1"/>
    <col min="11" max="11" width="1.664063" style="275" customWidth="1"/>
  </cols>
  <sheetData>
    <row r="1" ht="37.5" customHeight="1"/>
    <row r="2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4" customFormat="1" ht="45" customHeight="1">
      <c r="B3" s="279"/>
      <c r="C3" s="280" t="s">
        <v>578</v>
      </c>
      <c r="D3" s="280"/>
      <c r="E3" s="280"/>
      <c r="F3" s="280"/>
      <c r="G3" s="280"/>
      <c r="H3" s="280"/>
      <c r="I3" s="280"/>
      <c r="J3" s="280"/>
      <c r="K3" s="281"/>
    </row>
    <row r="4" ht="25.5" customHeight="1">
      <c r="B4" s="282"/>
      <c r="C4" s="283" t="s">
        <v>579</v>
      </c>
      <c r="D4" s="283"/>
      <c r="E4" s="283"/>
      <c r="F4" s="283"/>
      <c r="G4" s="283"/>
      <c r="H4" s="283"/>
      <c r="I4" s="283"/>
      <c r="J4" s="283"/>
      <c r="K4" s="284"/>
    </row>
    <row r="5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ht="15" customHeight="1">
      <c r="B6" s="282"/>
      <c r="C6" s="286" t="s">
        <v>580</v>
      </c>
      <c r="D6" s="286"/>
      <c r="E6" s="286"/>
      <c r="F6" s="286"/>
      <c r="G6" s="286"/>
      <c r="H6" s="286"/>
      <c r="I6" s="286"/>
      <c r="J6" s="286"/>
      <c r="K6" s="284"/>
    </row>
    <row r="7" ht="15" customHeight="1">
      <c r="B7" s="287"/>
      <c r="C7" s="286" t="s">
        <v>581</v>
      </c>
      <c r="D7" s="286"/>
      <c r="E7" s="286"/>
      <c r="F7" s="286"/>
      <c r="G7" s="286"/>
      <c r="H7" s="286"/>
      <c r="I7" s="286"/>
      <c r="J7" s="286"/>
      <c r="K7" s="284"/>
    </row>
    <row r="8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ht="15" customHeight="1">
      <c r="B9" s="287"/>
      <c r="C9" s="286" t="s">
        <v>582</v>
      </c>
      <c r="D9" s="286"/>
      <c r="E9" s="286"/>
      <c r="F9" s="286"/>
      <c r="G9" s="286"/>
      <c r="H9" s="286"/>
      <c r="I9" s="286"/>
      <c r="J9" s="286"/>
      <c r="K9" s="284"/>
    </row>
    <row r="10" ht="15" customHeight="1">
      <c r="B10" s="287"/>
      <c r="C10" s="286"/>
      <c r="D10" s="286" t="s">
        <v>583</v>
      </c>
      <c r="E10" s="286"/>
      <c r="F10" s="286"/>
      <c r="G10" s="286"/>
      <c r="H10" s="286"/>
      <c r="I10" s="286"/>
      <c r="J10" s="286"/>
      <c r="K10" s="284"/>
    </row>
    <row r="11" ht="15" customHeight="1">
      <c r="B11" s="287"/>
      <c r="C11" s="288"/>
      <c r="D11" s="286" t="s">
        <v>584</v>
      </c>
      <c r="E11" s="286"/>
      <c r="F11" s="286"/>
      <c r="G11" s="286"/>
      <c r="H11" s="286"/>
      <c r="I11" s="286"/>
      <c r="J11" s="286"/>
      <c r="K11" s="284"/>
    </row>
    <row r="12" ht="12.75" customHeight="1">
      <c r="B12" s="287"/>
      <c r="C12" s="288"/>
      <c r="D12" s="288"/>
      <c r="E12" s="288"/>
      <c r="F12" s="288"/>
      <c r="G12" s="288"/>
      <c r="H12" s="288"/>
      <c r="I12" s="288"/>
      <c r="J12" s="288"/>
      <c r="K12" s="284"/>
    </row>
    <row r="13" ht="15" customHeight="1">
      <c r="B13" s="287"/>
      <c r="C13" s="288"/>
      <c r="D13" s="286" t="s">
        <v>585</v>
      </c>
      <c r="E13" s="286"/>
      <c r="F13" s="286"/>
      <c r="G13" s="286"/>
      <c r="H13" s="286"/>
      <c r="I13" s="286"/>
      <c r="J13" s="286"/>
      <c r="K13" s="284"/>
    </row>
    <row r="14" ht="15" customHeight="1">
      <c r="B14" s="287"/>
      <c r="C14" s="288"/>
      <c r="D14" s="286" t="s">
        <v>586</v>
      </c>
      <c r="E14" s="286"/>
      <c r="F14" s="286"/>
      <c r="G14" s="286"/>
      <c r="H14" s="286"/>
      <c r="I14" s="286"/>
      <c r="J14" s="286"/>
      <c r="K14" s="284"/>
    </row>
    <row r="15" ht="15" customHeight="1">
      <c r="B15" s="287"/>
      <c r="C15" s="288"/>
      <c r="D15" s="286" t="s">
        <v>587</v>
      </c>
      <c r="E15" s="286"/>
      <c r="F15" s="286"/>
      <c r="G15" s="286"/>
      <c r="H15" s="286"/>
      <c r="I15" s="286"/>
      <c r="J15" s="286"/>
      <c r="K15" s="284"/>
    </row>
    <row r="16" ht="15" customHeight="1">
      <c r="B16" s="287"/>
      <c r="C16" s="288"/>
      <c r="D16" s="288"/>
      <c r="E16" s="289" t="s">
        <v>79</v>
      </c>
      <c r="F16" s="286" t="s">
        <v>588</v>
      </c>
      <c r="G16" s="286"/>
      <c r="H16" s="286"/>
      <c r="I16" s="286"/>
      <c r="J16" s="286"/>
      <c r="K16" s="284"/>
    </row>
    <row r="17" ht="15" customHeight="1">
      <c r="B17" s="287"/>
      <c r="C17" s="288"/>
      <c r="D17" s="288"/>
      <c r="E17" s="289" t="s">
        <v>589</v>
      </c>
      <c r="F17" s="286" t="s">
        <v>590</v>
      </c>
      <c r="G17" s="286"/>
      <c r="H17" s="286"/>
      <c r="I17" s="286"/>
      <c r="J17" s="286"/>
      <c r="K17" s="284"/>
    </row>
    <row r="18" ht="15" customHeight="1">
      <c r="B18" s="287"/>
      <c r="C18" s="288"/>
      <c r="D18" s="288"/>
      <c r="E18" s="289" t="s">
        <v>591</v>
      </c>
      <c r="F18" s="286" t="s">
        <v>592</v>
      </c>
      <c r="G18" s="286"/>
      <c r="H18" s="286"/>
      <c r="I18" s="286"/>
      <c r="J18" s="286"/>
      <c r="K18" s="284"/>
    </row>
    <row r="19" ht="15" customHeight="1">
      <c r="B19" s="287"/>
      <c r="C19" s="288"/>
      <c r="D19" s="288"/>
      <c r="E19" s="289" t="s">
        <v>593</v>
      </c>
      <c r="F19" s="286" t="s">
        <v>594</v>
      </c>
      <c r="G19" s="286"/>
      <c r="H19" s="286"/>
      <c r="I19" s="286"/>
      <c r="J19" s="286"/>
      <c r="K19" s="284"/>
    </row>
    <row r="20" ht="15" customHeight="1">
      <c r="B20" s="287"/>
      <c r="C20" s="288"/>
      <c r="D20" s="288"/>
      <c r="E20" s="289" t="s">
        <v>595</v>
      </c>
      <c r="F20" s="286" t="s">
        <v>596</v>
      </c>
      <c r="G20" s="286"/>
      <c r="H20" s="286"/>
      <c r="I20" s="286"/>
      <c r="J20" s="286"/>
      <c r="K20" s="284"/>
    </row>
    <row r="21" ht="15" customHeight="1">
      <c r="B21" s="287"/>
      <c r="C21" s="288"/>
      <c r="D21" s="288"/>
      <c r="E21" s="289" t="s">
        <v>597</v>
      </c>
      <c r="F21" s="286" t="s">
        <v>598</v>
      </c>
      <c r="G21" s="286"/>
      <c r="H21" s="286"/>
      <c r="I21" s="286"/>
      <c r="J21" s="286"/>
      <c r="K21" s="284"/>
    </row>
    <row r="22" ht="12.75" customHeight="1">
      <c r="B22" s="287"/>
      <c r="C22" s="288"/>
      <c r="D22" s="288"/>
      <c r="E22" s="288"/>
      <c r="F22" s="288"/>
      <c r="G22" s="288"/>
      <c r="H22" s="288"/>
      <c r="I22" s="288"/>
      <c r="J22" s="288"/>
      <c r="K22" s="284"/>
    </row>
    <row r="23" ht="15" customHeight="1">
      <c r="B23" s="287"/>
      <c r="C23" s="286" t="s">
        <v>599</v>
      </c>
      <c r="D23" s="286"/>
      <c r="E23" s="286"/>
      <c r="F23" s="286"/>
      <c r="G23" s="286"/>
      <c r="H23" s="286"/>
      <c r="I23" s="286"/>
      <c r="J23" s="286"/>
      <c r="K23" s="284"/>
    </row>
    <row r="24" ht="15" customHeight="1">
      <c r="B24" s="287"/>
      <c r="C24" s="286" t="s">
        <v>600</v>
      </c>
      <c r="D24" s="286"/>
      <c r="E24" s="286"/>
      <c r="F24" s="286"/>
      <c r="G24" s="286"/>
      <c r="H24" s="286"/>
      <c r="I24" s="286"/>
      <c r="J24" s="286"/>
      <c r="K24" s="284"/>
    </row>
    <row r="25" ht="15" customHeight="1">
      <c r="B25" s="287"/>
      <c r="C25" s="286"/>
      <c r="D25" s="286" t="s">
        <v>601</v>
      </c>
      <c r="E25" s="286"/>
      <c r="F25" s="286"/>
      <c r="G25" s="286"/>
      <c r="H25" s="286"/>
      <c r="I25" s="286"/>
      <c r="J25" s="286"/>
      <c r="K25" s="284"/>
    </row>
    <row r="26" ht="15" customHeight="1">
      <c r="B26" s="287"/>
      <c r="C26" s="288"/>
      <c r="D26" s="286" t="s">
        <v>602</v>
      </c>
      <c r="E26" s="286"/>
      <c r="F26" s="286"/>
      <c r="G26" s="286"/>
      <c r="H26" s="286"/>
      <c r="I26" s="286"/>
      <c r="J26" s="286"/>
      <c r="K26" s="284"/>
    </row>
    <row r="27" ht="12.75" customHeight="1">
      <c r="B27" s="287"/>
      <c r="C27" s="288"/>
      <c r="D27" s="288"/>
      <c r="E27" s="288"/>
      <c r="F27" s="288"/>
      <c r="G27" s="288"/>
      <c r="H27" s="288"/>
      <c r="I27" s="288"/>
      <c r="J27" s="288"/>
      <c r="K27" s="284"/>
    </row>
    <row r="28" ht="15" customHeight="1">
      <c r="B28" s="287"/>
      <c r="C28" s="288"/>
      <c r="D28" s="286" t="s">
        <v>603</v>
      </c>
      <c r="E28" s="286"/>
      <c r="F28" s="286"/>
      <c r="G28" s="286"/>
      <c r="H28" s="286"/>
      <c r="I28" s="286"/>
      <c r="J28" s="286"/>
      <c r="K28" s="284"/>
    </row>
    <row r="29" ht="15" customHeight="1">
      <c r="B29" s="287"/>
      <c r="C29" s="288"/>
      <c r="D29" s="286" t="s">
        <v>604</v>
      </c>
      <c r="E29" s="286"/>
      <c r="F29" s="286"/>
      <c r="G29" s="286"/>
      <c r="H29" s="286"/>
      <c r="I29" s="286"/>
      <c r="J29" s="286"/>
      <c r="K29" s="284"/>
    </row>
    <row r="30" ht="12.75" customHeight="1">
      <c r="B30" s="287"/>
      <c r="C30" s="288"/>
      <c r="D30" s="288"/>
      <c r="E30" s="288"/>
      <c r="F30" s="288"/>
      <c r="G30" s="288"/>
      <c r="H30" s="288"/>
      <c r="I30" s="288"/>
      <c r="J30" s="288"/>
      <c r="K30" s="284"/>
    </row>
    <row r="31" ht="15" customHeight="1">
      <c r="B31" s="287"/>
      <c r="C31" s="288"/>
      <c r="D31" s="286" t="s">
        <v>605</v>
      </c>
      <c r="E31" s="286"/>
      <c r="F31" s="286"/>
      <c r="G31" s="286"/>
      <c r="H31" s="286"/>
      <c r="I31" s="286"/>
      <c r="J31" s="286"/>
      <c r="K31" s="284"/>
    </row>
    <row r="32" ht="15" customHeight="1">
      <c r="B32" s="287"/>
      <c r="C32" s="288"/>
      <c r="D32" s="286" t="s">
        <v>606</v>
      </c>
      <c r="E32" s="286"/>
      <c r="F32" s="286"/>
      <c r="G32" s="286"/>
      <c r="H32" s="286"/>
      <c r="I32" s="286"/>
      <c r="J32" s="286"/>
      <c r="K32" s="284"/>
    </row>
    <row r="33" ht="15" customHeight="1">
      <c r="B33" s="287"/>
      <c r="C33" s="288"/>
      <c r="D33" s="286" t="s">
        <v>607</v>
      </c>
      <c r="E33" s="286"/>
      <c r="F33" s="286"/>
      <c r="G33" s="286"/>
      <c r="H33" s="286"/>
      <c r="I33" s="286"/>
      <c r="J33" s="286"/>
      <c r="K33" s="284"/>
    </row>
    <row r="34" ht="15" customHeight="1">
      <c r="B34" s="287"/>
      <c r="C34" s="288"/>
      <c r="D34" s="286"/>
      <c r="E34" s="290" t="s">
        <v>116</v>
      </c>
      <c r="F34" s="286"/>
      <c r="G34" s="286" t="s">
        <v>608</v>
      </c>
      <c r="H34" s="286"/>
      <c r="I34" s="286"/>
      <c r="J34" s="286"/>
      <c r="K34" s="284"/>
    </row>
    <row r="35" ht="30.75" customHeight="1">
      <c r="B35" s="287"/>
      <c r="C35" s="288"/>
      <c r="D35" s="286"/>
      <c r="E35" s="290" t="s">
        <v>609</v>
      </c>
      <c r="F35" s="286"/>
      <c r="G35" s="286" t="s">
        <v>610</v>
      </c>
      <c r="H35" s="286"/>
      <c r="I35" s="286"/>
      <c r="J35" s="286"/>
      <c r="K35" s="284"/>
    </row>
    <row r="36" ht="15" customHeight="1">
      <c r="B36" s="287"/>
      <c r="C36" s="288"/>
      <c r="D36" s="286"/>
      <c r="E36" s="290" t="s">
        <v>53</v>
      </c>
      <c r="F36" s="286"/>
      <c r="G36" s="286" t="s">
        <v>611</v>
      </c>
      <c r="H36" s="286"/>
      <c r="I36" s="286"/>
      <c r="J36" s="286"/>
      <c r="K36" s="284"/>
    </row>
    <row r="37" ht="15" customHeight="1">
      <c r="B37" s="287"/>
      <c r="C37" s="288"/>
      <c r="D37" s="286"/>
      <c r="E37" s="290" t="s">
        <v>117</v>
      </c>
      <c r="F37" s="286"/>
      <c r="G37" s="286" t="s">
        <v>612</v>
      </c>
      <c r="H37" s="286"/>
      <c r="I37" s="286"/>
      <c r="J37" s="286"/>
      <c r="K37" s="284"/>
    </row>
    <row r="38" ht="15" customHeight="1">
      <c r="B38" s="287"/>
      <c r="C38" s="288"/>
      <c r="D38" s="286"/>
      <c r="E38" s="290" t="s">
        <v>118</v>
      </c>
      <c r="F38" s="286"/>
      <c r="G38" s="286" t="s">
        <v>613</v>
      </c>
      <c r="H38" s="286"/>
      <c r="I38" s="286"/>
      <c r="J38" s="286"/>
      <c r="K38" s="284"/>
    </row>
    <row r="39" ht="15" customHeight="1">
      <c r="B39" s="287"/>
      <c r="C39" s="288"/>
      <c r="D39" s="286"/>
      <c r="E39" s="290" t="s">
        <v>119</v>
      </c>
      <c r="F39" s="286"/>
      <c r="G39" s="286" t="s">
        <v>614</v>
      </c>
      <c r="H39" s="286"/>
      <c r="I39" s="286"/>
      <c r="J39" s="286"/>
      <c r="K39" s="284"/>
    </row>
    <row r="40" ht="15" customHeight="1">
      <c r="B40" s="287"/>
      <c r="C40" s="288"/>
      <c r="D40" s="286"/>
      <c r="E40" s="290" t="s">
        <v>615</v>
      </c>
      <c r="F40" s="286"/>
      <c r="G40" s="286" t="s">
        <v>616</v>
      </c>
      <c r="H40" s="286"/>
      <c r="I40" s="286"/>
      <c r="J40" s="286"/>
      <c r="K40" s="284"/>
    </row>
    <row r="41" ht="15" customHeight="1">
      <c r="B41" s="287"/>
      <c r="C41" s="288"/>
      <c r="D41" s="286"/>
      <c r="E41" s="290"/>
      <c r="F41" s="286"/>
      <c r="G41" s="286" t="s">
        <v>617</v>
      </c>
      <c r="H41" s="286"/>
      <c r="I41" s="286"/>
      <c r="J41" s="286"/>
      <c r="K41" s="284"/>
    </row>
    <row r="42" ht="15" customHeight="1">
      <c r="B42" s="287"/>
      <c r="C42" s="288"/>
      <c r="D42" s="286"/>
      <c r="E42" s="290" t="s">
        <v>618</v>
      </c>
      <c r="F42" s="286"/>
      <c r="G42" s="286" t="s">
        <v>619</v>
      </c>
      <c r="H42" s="286"/>
      <c r="I42" s="286"/>
      <c r="J42" s="286"/>
      <c r="K42" s="284"/>
    </row>
    <row r="43" ht="15" customHeight="1">
      <c r="B43" s="287"/>
      <c r="C43" s="288"/>
      <c r="D43" s="286"/>
      <c r="E43" s="290" t="s">
        <v>121</v>
      </c>
      <c r="F43" s="286"/>
      <c r="G43" s="286" t="s">
        <v>620</v>
      </c>
      <c r="H43" s="286"/>
      <c r="I43" s="286"/>
      <c r="J43" s="286"/>
      <c r="K43" s="284"/>
    </row>
    <row r="44" ht="12.75" customHeight="1">
      <c r="B44" s="287"/>
      <c r="C44" s="288"/>
      <c r="D44" s="286"/>
      <c r="E44" s="286"/>
      <c r="F44" s="286"/>
      <c r="G44" s="286"/>
      <c r="H44" s="286"/>
      <c r="I44" s="286"/>
      <c r="J44" s="286"/>
      <c r="K44" s="284"/>
    </row>
    <row r="45" ht="15" customHeight="1">
      <c r="B45" s="287"/>
      <c r="C45" s="288"/>
      <c r="D45" s="286" t="s">
        <v>621</v>
      </c>
      <c r="E45" s="286"/>
      <c r="F45" s="286"/>
      <c r="G45" s="286"/>
      <c r="H45" s="286"/>
      <c r="I45" s="286"/>
      <c r="J45" s="286"/>
      <c r="K45" s="284"/>
    </row>
    <row r="46" ht="15" customHeight="1">
      <c r="B46" s="287"/>
      <c r="C46" s="288"/>
      <c r="D46" s="288"/>
      <c r="E46" s="286" t="s">
        <v>622</v>
      </c>
      <c r="F46" s="286"/>
      <c r="G46" s="286"/>
      <c r="H46" s="286"/>
      <c r="I46" s="286"/>
      <c r="J46" s="286"/>
      <c r="K46" s="284"/>
    </row>
    <row r="47" ht="15" customHeight="1">
      <c r="B47" s="287"/>
      <c r="C47" s="288"/>
      <c r="D47" s="288"/>
      <c r="E47" s="286" t="s">
        <v>623</v>
      </c>
      <c r="F47" s="286"/>
      <c r="G47" s="286"/>
      <c r="H47" s="286"/>
      <c r="I47" s="286"/>
      <c r="J47" s="286"/>
      <c r="K47" s="284"/>
    </row>
    <row r="48" ht="15" customHeight="1">
      <c r="B48" s="287"/>
      <c r="C48" s="288"/>
      <c r="D48" s="288"/>
      <c r="E48" s="286" t="s">
        <v>624</v>
      </c>
      <c r="F48" s="286"/>
      <c r="G48" s="286"/>
      <c r="H48" s="286"/>
      <c r="I48" s="286"/>
      <c r="J48" s="286"/>
      <c r="K48" s="284"/>
    </row>
    <row r="49" ht="15" customHeight="1">
      <c r="B49" s="287"/>
      <c r="C49" s="288"/>
      <c r="D49" s="286" t="s">
        <v>625</v>
      </c>
      <c r="E49" s="286"/>
      <c r="F49" s="286"/>
      <c r="G49" s="286"/>
      <c r="H49" s="286"/>
      <c r="I49" s="286"/>
      <c r="J49" s="286"/>
      <c r="K49" s="284"/>
    </row>
    <row r="50" ht="25.5" customHeight="1">
      <c r="B50" s="282"/>
      <c r="C50" s="283" t="s">
        <v>626</v>
      </c>
      <c r="D50" s="283"/>
      <c r="E50" s="283"/>
      <c r="F50" s="283"/>
      <c r="G50" s="283"/>
      <c r="H50" s="283"/>
      <c r="I50" s="283"/>
      <c r="J50" s="283"/>
      <c r="K50" s="284"/>
    </row>
    <row r="51" ht="5.25" customHeight="1">
      <c r="B51" s="282"/>
      <c r="C51" s="285"/>
      <c r="D51" s="285"/>
      <c r="E51" s="285"/>
      <c r="F51" s="285"/>
      <c r="G51" s="285"/>
      <c r="H51" s="285"/>
      <c r="I51" s="285"/>
      <c r="J51" s="285"/>
      <c r="K51" s="284"/>
    </row>
    <row r="52" ht="15" customHeight="1">
      <c r="B52" s="282"/>
      <c r="C52" s="286" t="s">
        <v>627</v>
      </c>
      <c r="D52" s="286"/>
      <c r="E52" s="286"/>
      <c r="F52" s="286"/>
      <c r="G52" s="286"/>
      <c r="H52" s="286"/>
      <c r="I52" s="286"/>
      <c r="J52" s="286"/>
      <c r="K52" s="284"/>
    </row>
    <row r="53" ht="15" customHeight="1">
      <c r="B53" s="282"/>
      <c r="C53" s="286" t="s">
        <v>628</v>
      </c>
      <c r="D53" s="286"/>
      <c r="E53" s="286"/>
      <c r="F53" s="286"/>
      <c r="G53" s="286"/>
      <c r="H53" s="286"/>
      <c r="I53" s="286"/>
      <c r="J53" s="286"/>
      <c r="K53" s="284"/>
    </row>
    <row r="54" ht="12.75" customHeight="1">
      <c r="B54" s="282"/>
      <c r="C54" s="286"/>
      <c r="D54" s="286"/>
      <c r="E54" s="286"/>
      <c r="F54" s="286"/>
      <c r="G54" s="286"/>
      <c r="H54" s="286"/>
      <c r="I54" s="286"/>
      <c r="J54" s="286"/>
      <c r="K54" s="284"/>
    </row>
    <row r="55" ht="15" customHeight="1">
      <c r="B55" s="282"/>
      <c r="C55" s="286" t="s">
        <v>629</v>
      </c>
      <c r="D55" s="286"/>
      <c r="E55" s="286"/>
      <c r="F55" s="286"/>
      <c r="G55" s="286"/>
      <c r="H55" s="286"/>
      <c r="I55" s="286"/>
      <c r="J55" s="286"/>
      <c r="K55" s="284"/>
    </row>
    <row r="56" ht="15" customHeight="1">
      <c r="B56" s="282"/>
      <c r="C56" s="288"/>
      <c r="D56" s="286" t="s">
        <v>630</v>
      </c>
      <c r="E56" s="286"/>
      <c r="F56" s="286"/>
      <c r="G56" s="286"/>
      <c r="H56" s="286"/>
      <c r="I56" s="286"/>
      <c r="J56" s="286"/>
      <c r="K56" s="284"/>
    </row>
    <row r="57" ht="15" customHeight="1">
      <c r="B57" s="282"/>
      <c r="C57" s="288"/>
      <c r="D57" s="286" t="s">
        <v>631</v>
      </c>
      <c r="E57" s="286"/>
      <c r="F57" s="286"/>
      <c r="G57" s="286"/>
      <c r="H57" s="286"/>
      <c r="I57" s="286"/>
      <c r="J57" s="286"/>
      <c r="K57" s="284"/>
    </row>
    <row r="58" ht="15" customHeight="1">
      <c r="B58" s="282"/>
      <c r="C58" s="288"/>
      <c r="D58" s="286" t="s">
        <v>632</v>
      </c>
      <c r="E58" s="286"/>
      <c r="F58" s="286"/>
      <c r="G58" s="286"/>
      <c r="H58" s="286"/>
      <c r="I58" s="286"/>
      <c r="J58" s="286"/>
      <c r="K58" s="284"/>
    </row>
    <row r="59" ht="15" customHeight="1">
      <c r="B59" s="282"/>
      <c r="C59" s="288"/>
      <c r="D59" s="286" t="s">
        <v>633</v>
      </c>
      <c r="E59" s="286"/>
      <c r="F59" s="286"/>
      <c r="G59" s="286"/>
      <c r="H59" s="286"/>
      <c r="I59" s="286"/>
      <c r="J59" s="286"/>
      <c r="K59" s="284"/>
    </row>
    <row r="60" ht="15" customHeight="1">
      <c r="B60" s="282"/>
      <c r="C60" s="288"/>
      <c r="D60" s="291" t="s">
        <v>634</v>
      </c>
      <c r="E60" s="291"/>
      <c r="F60" s="291"/>
      <c r="G60" s="291"/>
      <c r="H60" s="291"/>
      <c r="I60" s="291"/>
      <c r="J60" s="291"/>
      <c r="K60" s="284"/>
    </row>
    <row r="61" ht="15" customHeight="1">
      <c r="B61" s="282"/>
      <c r="C61" s="288"/>
      <c r="D61" s="286" t="s">
        <v>635</v>
      </c>
      <c r="E61" s="286"/>
      <c r="F61" s="286"/>
      <c r="G61" s="286"/>
      <c r="H61" s="286"/>
      <c r="I61" s="286"/>
      <c r="J61" s="286"/>
      <c r="K61" s="284"/>
    </row>
    <row r="62" ht="12.75" customHeight="1">
      <c r="B62" s="282"/>
      <c r="C62" s="288"/>
      <c r="D62" s="288"/>
      <c r="E62" s="292"/>
      <c r="F62" s="288"/>
      <c r="G62" s="288"/>
      <c r="H62" s="288"/>
      <c r="I62" s="288"/>
      <c r="J62" s="288"/>
      <c r="K62" s="284"/>
    </row>
    <row r="63" ht="15" customHeight="1">
      <c r="B63" s="282"/>
      <c r="C63" s="288"/>
      <c r="D63" s="286" t="s">
        <v>636</v>
      </c>
      <c r="E63" s="286"/>
      <c r="F63" s="286"/>
      <c r="G63" s="286"/>
      <c r="H63" s="286"/>
      <c r="I63" s="286"/>
      <c r="J63" s="286"/>
      <c r="K63" s="284"/>
    </row>
    <row r="64" ht="15" customHeight="1">
      <c r="B64" s="282"/>
      <c r="C64" s="288"/>
      <c r="D64" s="291" t="s">
        <v>637</v>
      </c>
      <c r="E64" s="291"/>
      <c r="F64" s="291"/>
      <c r="G64" s="291"/>
      <c r="H64" s="291"/>
      <c r="I64" s="291"/>
      <c r="J64" s="291"/>
      <c r="K64" s="284"/>
    </row>
    <row r="65" ht="15" customHeight="1">
      <c r="B65" s="282"/>
      <c r="C65" s="288"/>
      <c r="D65" s="286" t="s">
        <v>638</v>
      </c>
      <c r="E65" s="286"/>
      <c r="F65" s="286"/>
      <c r="G65" s="286"/>
      <c r="H65" s="286"/>
      <c r="I65" s="286"/>
      <c r="J65" s="286"/>
      <c r="K65" s="284"/>
    </row>
    <row r="66" ht="15" customHeight="1">
      <c r="B66" s="282"/>
      <c r="C66" s="288"/>
      <c r="D66" s="286" t="s">
        <v>639</v>
      </c>
      <c r="E66" s="286"/>
      <c r="F66" s="286"/>
      <c r="G66" s="286"/>
      <c r="H66" s="286"/>
      <c r="I66" s="286"/>
      <c r="J66" s="286"/>
      <c r="K66" s="284"/>
    </row>
    <row r="67" ht="15" customHeight="1">
      <c r="B67" s="282"/>
      <c r="C67" s="288"/>
      <c r="D67" s="286" t="s">
        <v>640</v>
      </c>
      <c r="E67" s="286"/>
      <c r="F67" s="286"/>
      <c r="G67" s="286"/>
      <c r="H67" s="286"/>
      <c r="I67" s="286"/>
      <c r="J67" s="286"/>
      <c r="K67" s="284"/>
    </row>
    <row r="68" ht="15" customHeight="1">
      <c r="B68" s="282"/>
      <c r="C68" s="288"/>
      <c r="D68" s="286" t="s">
        <v>641</v>
      </c>
      <c r="E68" s="286"/>
      <c r="F68" s="286"/>
      <c r="G68" s="286"/>
      <c r="H68" s="286"/>
      <c r="I68" s="286"/>
      <c r="J68" s="286"/>
      <c r="K68" s="284"/>
    </row>
    <row r="69" ht="12.75" customHeight="1">
      <c r="B69" s="293"/>
      <c r="C69" s="294"/>
      <c r="D69" s="294"/>
      <c r="E69" s="294"/>
      <c r="F69" s="294"/>
      <c r="G69" s="294"/>
      <c r="H69" s="294"/>
      <c r="I69" s="294"/>
      <c r="J69" s="294"/>
      <c r="K69" s="295"/>
    </row>
    <row r="70" ht="18.75" customHeight="1">
      <c r="B70" s="296"/>
      <c r="C70" s="296"/>
      <c r="D70" s="296"/>
      <c r="E70" s="296"/>
      <c r="F70" s="296"/>
      <c r="G70" s="296"/>
      <c r="H70" s="296"/>
      <c r="I70" s="296"/>
      <c r="J70" s="296"/>
      <c r="K70" s="297"/>
    </row>
    <row r="71" ht="18.75" customHeight="1">
      <c r="B71" s="297"/>
      <c r="C71" s="297"/>
      <c r="D71" s="297"/>
      <c r="E71" s="297"/>
      <c r="F71" s="297"/>
      <c r="G71" s="297"/>
      <c r="H71" s="297"/>
      <c r="I71" s="297"/>
      <c r="J71" s="297"/>
      <c r="K71" s="297"/>
    </row>
    <row r="72" ht="7.5" customHeight="1">
      <c r="B72" s="298"/>
      <c r="C72" s="299"/>
      <c r="D72" s="299"/>
      <c r="E72" s="299"/>
      <c r="F72" s="299"/>
      <c r="G72" s="299"/>
      <c r="H72" s="299"/>
      <c r="I72" s="299"/>
      <c r="J72" s="299"/>
      <c r="K72" s="300"/>
    </row>
    <row r="73" ht="45" customHeight="1">
      <c r="B73" s="301"/>
      <c r="C73" s="302" t="s">
        <v>86</v>
      </c>
      <c r="D73" s="302"/>
      <c r="E73" s="302"/>
      <c r="F73" s="302"/>
      <c r="G73" s="302"/>
      <c r="H73" s="302"/>
      <c r="I73" s="302"/>
      <c r="J73" s="302"/>
      <c r="K73" s="303"/>
    </row>
    <row r="74" ht="17.25" customHeight="1">
      <c r="B74" s="301"/>
      <c r="C74" s="304" t="s">
        <v>642</v>
      </c>
      <c r="D74" s="304"/>
      <c r="E74" s="304"/>
      <c r="F74" s="304" t="s">
        <v>643</v>
      </c>
      <c r="G74" s="305"/>
      <c r="H74" s="304" t="s">
        <v>117</v>
      </c>
      <c r="I74" s="304" t="s">
        <v>57</v>
      </c>
      <c r="J74" s="304" t="s">
        <v>644</v>
      </c>
      <c r="K74" s="303"/>
    </row>
    <row r="75" ht="17.25" customHeight="1">
      <c r="B75" s="301"/>
      <c r="C75" s="306" t="s">
        <v>645</v>
      </c>
      <c r="D75" s="306"/>
      <c r="E75" s="306"/>
      <c r="F75" s="307" t="s">
        <v>646</v>
      </c>
      <c r="G75" s="308"/>
      <c r="H75" s="306"/>
      <c r="I75" s="306"/>
      <c r="J75" s="306" t="s">
        <v>647</v>
      </c>
      <c r="K75" s="303"/>
    </row>
    <row r="76" ht="5.25" customHeight="1">
      <c r="B76" s="301"/>
      <c r="C76" s="309"/>
      <c r="D76" s="309"/>
      <c r="E76" s="309"/>
      <c r="F76" s="309"/>
      <c r="G76" s="310"/>
      <c r="H76" s="309"/>
      <c r="I76" s="309"/>
      <c r="J76" s="309"/>
      <c r="K76" s="303"/>
    </row>
    <row r="77" ht="15" customHeight="1">
      <c r="B77" s="301"/>
      <c r="C77" s="290" t="s">
        <v>53</v>
      </c>
      <c r="D77" s="309"/>
      <c r="E77" s="309"/>
      <c r="F77" s="311" t="s">
        <v>648</v>
      </c>
      <c r="G77" s="310"/>
      <c r="H77" s="290" t="s">
        <v>649</v>
      </c>
      <c r="I77" s="290" t="s">
        <v>650</v>
      </c>
      <c r="J77" s="290">
        <v>20</v>
      </c>
      <c r="K77" s="303"/>
    </row>
    <row r="78" ht="15" customHeight="1">
      <c r="B78" s="301"/>
      <c r="C78" s="290" t="s">
        <v>651</v>
      </c>
      <c r="D78" s="290"/>
      <c r="E78" s="290"/>
      <c r="F78" s="311" t="s">
        <v>648</v>
      </c>
      <c r="G78" s="310"/>
      <c r="H78" s="290" t="s">
        <v>652</v>
      </c>
      <c r="I78" s="290" t="s">
        <v>650</v>
      </c>
      <c r="J78" s="290">
        <v>120</v>
      </c>
      <c r="K78" s="303"/>
    </row>
    <row r="79" ht="15" customHeight="1">
      <c r="B79" s="312"/>
      <c r="C79" s="290" t="s">
        <v>653</v>
      </c>
      <c r="D79" s="290"/>
      <c r="E79" s="290"/>
      <c r="F79" s="311" t="s">
        <v>263</v>
      </c>
      <c r="G79" s="310"/>
      <c r="H79" s="290" t="s">
        <v>654</v>
      </c>
      <c r="I79" s="290" t="s">
        <v>650</v>
      </c>
      <c r="J79" s="290">
        <v>50</v>
      </c>
      <c r="K79" s="303"/>
    </row>
    <row r="80" ht="15" customHeight="1">
      <c r="B80" s="312"/>
      <c r="C80" s="290" t="s">
        <v>655</v>
      </c>
      <c r="D80" s="290"/>
      <c r="E80" s="290"/>
      <c r="F80" s="311" t="s">
        <v>648</v>
      </c>
      <c r="G80" s="310"/>
      <c r="H80" s="290" t="s">
        <v>656</v>
      </c>
      <c r="I80" s="290" t="s">
        <v>657</v>
      </c>
      <c r="J80" s="290"/>
      <c r="K80" s="303"/>
    </row>
    <row r="81" ht="15" customHeight="1">
      <c r="B81" s="312"/>
      <c r="C81" s="313" t="s">
        <v>658</v>
      </c>
      <c r="D81" s="313"/>
      <c r="E81" s="313"/>
      <c r="F81" s="314" t="s">
        <v>263</v>
      </c>
      <c r="G81" s="313"/>
      <c r="H81" s="313" t="s">
        <v>659</v>
      </c>
      <c r="I81" s="313" t="s">
        <v>650</v>
      </c>
      <c r="J81" s="313">
        <v>15</v>
      </c>
      <c r="K81" s="303"/>
    </row>
    <row r="82" ht="15" customHeight="1">
      <c r="B82" s="312"/>
      <c r="C82" s="313" t="s">
        <v>660</v>
      </c>
      <c r="D82" s="313"/>
      <c r="E82" s="313"/>
      <c r="F82" s="314" t="s">
        <v>263</v>
      </c>
      <c r="G82" s="313"/>
      <c r="H82" s="313" t="s">
        <v>661</v>
      </c>
      <c r="I82" s="313" t="s">
        <v>650</v>
      </c>
      <c r="J82" s="313">
        <v>15</v>
      </c>
      <c r="K82" s="303"/>
    </row>
    <row r="83" ht="15" customHeight="1">
      <c r="B83" s="312"/>
      <c r="C83" s="313" t="s">
        <v>662</v>
      </c>
      <c r="D83" s="313"/>
      <c r="E83" s="313"/>
      <c r="F83" s="314" t="s">
        <v>263</v>
      </c>
      <c r="G83" s="313"/>
      <c r="H83" s="313" t="s">
        <v>663</v>
      </c>
      <c r="I83" s="313" t="s">
        <v>650</v>
      </c>
      <c r="J83" s="313">
        <v>20</v>
      </c>
      <c r="K83" s="303"/>
    </row>
    <row r="84" ht="15" customHeight="1">
      <c r="B84" s="312"/>
      <c r="C84" s="313" t="s">
        <v>664</v>
      </c>
      <c r="D84" s="313"/>
      <c r="E84" s="313"/>
      <c r="F84" s="314" t="s">
        <v>263</v>
      </c>
      <c r="G84" s="313"/>
      <c r="H84" s="313" t="s">
        <v>665</v>
      </c>
      <c r="I84" s="313" t="s">
        <v>650</v>
      </c>
      <c r="J84" s="313">
        <v>20</v>
      </c>
      <c r="K84" s="303"/>
    </row>
    <row r="85" ht="15" customHeight="1">
      <c r="B85" s="312"/>
      <c r="C85" s="290" t="s">
        <v>666</v>
      </c>
      <c r="D85" s="290"/>
      <c r="E85" s="290"/>
      <c r="F85" s="311" t="s">
        <v>263</v>
      </c>
      <c r="G85" s="310"/>
      <c r="H85" s="290" t="s">
        <v>667</v>
      </c>
      <c r="I85" s="290" t="s">
        <v>650</v>
      </c>
      <c r="J85" s="290">
        <v>50</v>
      </c>
      <c r="K85" s="303"/>
    </row>
    <row r="86" ht="15" customHeight="1">
      <c r="B86" s="312"/>
      <c r="C86" s="290" t="s">
        <v>668</v>
      </c>
      <c r="D86" s="290"/>
      <c r="E86" s="290"/>
      <c r="F86" s="311" t="s">
        <v>263</v>
      </c>
      <c r="G86" s="310"/>
      <c r="H86" s="290" t="s">
        <v>669</v>
      </c>
      <c r="I86" s="290" t="s">
        <v>650</v>
      </c>
      <c r="J86" s="290">
        <v>20</v>
      </c>
      <c r="K86" s="303"/>
    </row>
    <row r="87" ht="15" customHeight="1">
      <c r="B87" s="312"/>
      <c r="C87" s="290" t="s">
        <v>670</v>
      </c>
      <c r="D87" s="290"/>
      <c r="E87" s="290"/>
      <c r="F87" s="311" t="s">
        <v>263</v>
      </c>
      <c r="G87" s="310"/>
      <c r="H87" s="290" t="s">
        <v>671</v>
      </c>
      <c r="I87" s="290" t="s">
        <v>650</v>
      </c>
      <c r="J87" s="290">
        <v>20</v>
      </c>
      <c r="K87" s="303"/>
    </row>
    <row r="88" ht="15" customHeight="1">
      <c r="B88" s="312"/>
      <c r="C88" s="290" t="s">
        <v>672</v>
      </c>
      <c r="D88" s="290"/>
      <c r="E88" s="290"/>
      <c r="F88" s="311" t="s">
        <v>263</v>
      </c>
      <c r="G88" s="310"/>
      <c r="H88" s="290" t="s">
        <v>673</v>
      </c>
      <c r="I88" s="290" t="s">
        <v>650</v>
      </c>
      <c r="J88" s="290">
        <v>50</v>
      </c>
      <c r="K88" s="303"/>
    </row>
    <row r="89" ht="15" customHeight="1">
      <c r="B89" s="312"/>
      <c r="C89" s="290" t="s">
        <v>674</v>
      </c>
      <c r="D89" s="290"/>
      <c r="E89" s="290"/>
      <c r="F89" s="311" t="s">
        <v>263</v>
      </c>
      <c r="G89" s="310"/>
      <c r="H89" s="290" t="s">
        <v>674</v>
      </c>
      <c r="I89" s="290" t="s">
        <v>650</v>
      </c>
      <c r="J89" s="290">
        <v>50</v>
      </c>
      <c r="K89" s="303"/>
    </row>
    <row r="90" ht="15" customHeight="1">
      <c r="B90" s="312"/>
      <c r="C90" s="290" t="s">
        <v>122</v>
      </c>
      <c r="D90" s="290"/>
      <c r="E90" s="290"/>
      <c r="F90" s="311" t="s">
        <v>263</v>
      </c>
      <c r="G90" s="310"/>
      <c r="H90" s="290" t="s">
        <v>675</v>
      </c>
      <c r="I90" s="290" t="s">
        <v>650</v>
      </c>
      <c r="J90" s="290">
        <v>255</v>
      </c>
      <c r="K90" s="303"/>
    </row>
    <row r="91" ht="15" customHeight="1">
      <c r="B91" s="312"/>
      <c r="C91" s="290" t="s">
        <v>676</v>
      </c>
      <c r="D91" s="290"/>
      <c r="E91" s="290"/>
      <c r="F91" s="311" t="s">
        <v>648</v>
      </c>
      <c r="G91" s="310"/>
      <c r="H91" s="290" t="s">
        <v>677</v>
      </c>
      <c r="I91" s="290" t="s">
        <v>678</v>
      </c>
      <c r="J91" s="290"/>
      <c r="K91" s="303"/>
    </row>
    <row r="92" ht="15" customHeight="1">
      <c r="B92" s="312"/>
      <c r="C92" s="290" t="s">
        <v>679</v>
      </c>
      <c r="D92" s="290"/>
      <c r="E92" s="290"/>
      <c r="F92" s="311" t="s">
        <v>648</v>
      </c>
      <c r="G92" s="310"/>
      <c r="H92" s="290" t="s">
        <v>680</v>
      </c>
      <c r="I92" s="290" t="s">
        <v>681</v>
      </c>
      <c r="J92" s="290"/>
      <c r="K92" s="303"/>
    </row>
    <row r="93" ht="15" customHeight="1">
      <c r="B93" s="312"/>
      <c r="C93" s="290" t="s">
        <v>682</v>
      </c>
      <c r="D93" s="290"/>
      <c r="E93" s="290"/>
      <c r="F93" s="311" t="s">
        <v>648</v>
      </c>
      <c r="G93" s="310"/>
      <c r="H93" s="290" t="s">
        <v>682</v>
      </c>
      <c r="I93" s="290" t="s">
        <v>681</v>
      </c>
      <c r="J93" s="290"/>
      <c r="K93" s="303"/>
    </row>
    <row r="94" ht="15" customHeight="1">
      <c r="B94" s="312"/>
      <c r="C94" s="290" t="s">
        <v>38</v>
      </c>
      <c r="D94" s="290"/>
      <c r="E94" s="290"/>
      <c r="F94" s="311" t="s">
        <v>648</v>
      </c>
      <c r="G94" s="310"/>
      <c r="H94" s="290" t="s">
        <v>683</v>
      </c>
      <c r="I94" s="290" t="s">
        <v>681</v>
      </c>
      <c r="J94" s="290"/>
      <c r="K94" s="303"/>
    </row>
    <row r="95" ht="15" customHeight="1">
      <c r="B95" s="312"/>
      <c r="C95" s="290" t="s">
        <v>48</v>
      </c>
      <c r="D95" s="290"/>
      <c r="E95" s="290"/>
      <c r="F95" s="311" t="s">
        <v>648</v>
      </c>
      <c r="G95" s="310"/>
      <c r="H95" s="290" t="s">
        <v>684</v>
      </c>
      <c r="I95" s="290" t="s">
        <v>681</v>
      </c>
      <c r="J95" s="290"/>
      <c r="K95" s="303"/>
    </row>
    <row r="96" ht="15" customHeight="1">
      <c r="B96" s="315"/>
      <c r="C96" s="316"/>
      <c r="D96" s="316"/>
      <c r="E96" s="316"/>
      <c r="F96" s="316"/>
      <c r="G96" s="316"/>
      <c r="H96" s="316"/>
      <c r="I96" s="316"/>
      <c r="J96" s="316"/>
      <c r="K96" s="317"/>
    </row>
    <row r="97" ht="18.75" customHeight="1">
      <c r="B97" s="318"/>
      <c r="C97" s="319"/>
      <c r="D97" s="319"/>
      <c r="E97" s="319"/>
      <c r="F97" s="319"/>
      <c r="G97" s="319"/>
      <c r="H97" s="319"/>
      <c r="I97" s="319"/>
      <c r="J97" s="319"/>
      <c r="K97" s="318"/>
    </row>
    <row r="98" ht="18.75" customHeight="1">
      <c r="B98" s="297"/>
      <c r="C98" s="297"/>
      <c r="D98" s="297"/>
      <c r="E98" s="297"/>
      <c r="F98" s="297"/>
      <c r="G98" s="297"/>
      <c r="H98" s="297"/>
      <c r="I98" s="297"/>
      <c r="J98" s="297"/>
      <c r="K98" s="297"/>
    </row>
    <row r="99" ht="7.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300"/>
    </row>
    <row r="100" ht="45" customHeight="1">
      <c r="B100" s="301"/>
      <c r="C100" s="302" t="s">
        <v>685</v>
      </c>
      <c r="D100" s="302"/>
      <c r="E100" s="302"/>
      <c r="F100" s="302"/>
      <c r="G100" s="302"/>
      <c r="H100" s="302"/>
      <c r="I100" s="302"/>
      <c r="J100" s="302"/>
      <c r="K100" s="303"/>
    </row>
    <row r="101" ht="17.25" customHeight="1">
      <c r="B101" s="301"/>
      <c r="C101" s="304" t="s">
        <v>642</v>
      </c>
      <c r="D101" s="304"/>
      <c r="E101" s="304"/>
      <c r="F101" s="304" t="s">
        <v>643</v>
      </c>
      <c r="G101" s="305"/>
      <c r="H101" s="304" t="s">
        <v>117</v>
      </c>
      <c r="I101" s="304" t="s">
        <v>57</v>
      </c>
      <c r="J101" s="304" t="s">
        <v>644</v>
      </c>
      <c r="K101" s="303"/>
    </row>
    <row r="102" ht="17.25" customHeight="1">
      <c r="B102" s="301"/>
      <c r="C102" s="306" t="s">
        <v>645</v>
      </c>
      <c r="D102" s="306"/>
      <c r="E102" s="306"/>
      <c r="F102" s="307" t="s">
        <v>646</v>
      </c>
      <c r="G102" s="308"/>
      <c r="H102" s="306"/>
      <c r="I102" s="306"/>
      <c r="J102" s="306" t="s">
        <v>647</v>
      </c>
      <c r="K102" s="303"/>
    </row>
    <row r="103" ht="5.25" customHeight="1">
      <c r="B103" s="301"/>
      <c r="C103" s="304"/>
      <c r="D103" s="304"/>
      <c r="E103" s="304"/>
      <c r="F103" s="304"/>
      <c r="G103" s="320"/>
      <c r="H103" s="304"/>
      <c r="I103" s="304"/>
      <c r="J103" s="304"/>
      <c r="K103" s="303"/>
    </row>
    <row r="104" ht="15" customHeight="1">
      <c r="B104" s="301"/>
      <c r="C104" s="290" t="s">
        <v>53</v>
      </c>
      <c r="D104" s="309"/>
      <c r="E104" s="309"/>
      <c r="F104" s="311" t="s">
        <v>648</v>
      </c>
      <c r="G104" s="320"/>
      <c r="H104" s="290" t="s">
        <v>686</v>
      </c>
      <c r="I104" s="290" t="s">
        <v>650</v>
      </c>
      <c r="J104" s="290">
        <v>20</v>
      </c>
      <c r="K104" s="303"/>
    </row>
    <row r="105" ht="15" customHeight="1">
      <c r="B105" s="301"/>
      <c r="C105" s="290" t="s">
        <v>651</v>
      </c>
      <c r="D105" s="290"/>
      <c r="E105" s="290"/>
      <c r="F105" s="311" t="s">
        <v>648</v>
      </c>
      <c r="G105" s="290"/>
      <c r="H105" s="290" t="s">
        <v>686</v>
      </c>
      <c r="I105" s="290" t="s">
        <v>650</v>
      </c>
      <c r="J105" s="290">
        <v>120</v>
      </c>
      <c r="K105" s="303"/>
    </row>
    <row r="106" ht="15" customHeight="1">
      <c r="B106" s="312"/>
      <c r="C106" s="290" t="s">
        <v>653</v>
      </c>
      <c r="D106" s="290"/>
      <c r="E106" s="290"/>
      <c r="F106" s="311" t="s">
        <v>263</v>
      </c>
      <c r="G106" s="290"/>
      <c r="H106" s="290" t="s">
        <v>686</v>
      </c>
      <c r="I106" s="290" t="s">
        <v>650</v>
      </c>
      <c r="J106" s="290">
        <v>50</v>
      </c>
      <c r="K106" s="303"/>
    </row>
    <row r="107" ht="15" customHeight="1">
      <c r="B107" s="312"/>
      <c r="C107" s="290" t="s">
        <v>655</v>
      </c>
      <c r="D107" s="290"/>
      <c r="E107" s="290"/>
      <c r="F107" s="311" t="s">
        <v>648</v>
      </c>
      <c r="G107" s="290"/>
      <c r="H107" s="290" t="s">
        <v>686</v>
      </c>
      <c r="I107" s="290" t="s">
        <v>657</v>
      </c>
      <c r="J107" s="290"/>
      <c r="K107" s="303"/>
    </row>
    <row r="108" ht="15" customHeight="1">
      <c r="B108" s="312"/>
      <c r="C108" s="290" t="s">
        <v>666</v>
      </c>
      <c r="D108" s="290"/>
      <c r="E108" s="290"/>
      <c r="F108" s="311" t="s">
        <v>263</v>
      </c>
      <c r="G108" s="290"/>
      <c r="H108" s="290" t="s">
        <v>686</v>
      </c>
      <c r="I108" s="290" t="s">
        <v>650</v>
      </c>
      <c r="J108" s="290">
        <v>50</v>
      </c>
      <c r="K108" s="303"/>
    </row>
    <row r="109" ht="15" customHeight="1">
      <c r="B109" s="312"/>
      <c r="C109" s="290" t="s">
        <v>674</v>
      </c>
      <c r="D109" s="290"/>
      <c r="E109" s="290"/>
      <c r="F109" s="311" t="s">
        <v>263</v>
      </c>
      <c r="G109" s="290"/>
      <c r="H109" s="290" t="s">
        <v>686</v>
      </c>
      <c r="I109" s="290" t="s">
        <v>650</v>
      </c>
      <c r="J109" s="290">
        <v>50</v>
      </c>
      <c r="K109" s="303"/>
    </row>
    <row r="110" ht="15" customHeight="1">
      <c r="B110" s="312"/>
      <c r="C110" s="290" t="s">
        <v>672</v>
      </c>
      <c r="D110" s="290"/>
      <c r="E110" s="290"/>
      <c r="F110" s="311" t="s">
        <v>263</v>
      </c>
      <c r="G110" s="290"/>
      <c r="H110" s="290" t="s">
        <v>686</v>
      </c>
      <c r="I110" s="290" t="s">
        <v>650</v>
      </c>
      <c r="J110" s="290">
        <v>50</v>
      </c>
      <c r="K110" s="303"/>
    </row>
    <row r="111" ht="15" customHeight="1">
      <c r="B111" s="312"/>
      <c r="C111" s="290" t="s">
        <v>53</v>
      </c>
      <c r="D111" s="290"/>
      <c r="E111" s="290"/>
      <c r="F111" s="311" t="s">
        <v>648</v>
      </c>
      <c r="G111" s="290"/>
      <c r="H111" s="290" t="s">
        <v>687</v>
      </c>
      <c r="I111" s="290" t="s">
        <v>650</v>
      </c>
      <c r="J111" s="290">
        <v>20</v>
      </c>
      <c r="K111" s="303"/>
    </row>
    <row r="112" ht="15" customHeight="1">
      <c r="B112" s="312"/>
      <c r="C112" s="290" t="s">
        <v>688</v>
      </c>
      <c r="D112" s="290"/>
      <c r="E112" s="290"/>
      <c r="F112" s="311" t="s">
        <v>648</v>
      </c>
      <c r="G112" s="290"/>
      <c r="H112" s="290" t="s">
        <v>689</v>
      </c>
      <c r="I112" s="290" t="s">
        <v>650</v>
      </c>
      <c r="J112" s="290">
        <v>120</v>
      </c>
      <c r="K112" s="303"/>
    </row>
    <row r="113" ht="15" customHeight="1">
      <c r="B113" s="312"/>
      <c r="C113" s="290" t="s">
        <v>38</v>
      </c>
      <c r="D113" s="290"/>
      <c r="E113" s="290"/>
      <c r="F113" s="311" t="s">
        <v>648</v>
      </c>
      <c r="G113" s="290"/>
      <c r="H113" s="290" t="s">
        <v>690</v>
      </c>
      <c r="I113" s="290" t="s">
        <v>681</v>
      </c>
      <c r="J113" s="290"/>
      <c r="K113" s="303"/>
    </row>
    <row r="114" ht="15" customHeight="1">
      <c r="B114" s="312"/>
      <c r="C114" s="290" t="s">
        <v>48</v>
      </c>
      <c r="D114" s="290"/>
      <c r="E114" s="290"/>
      <c r="F114" s="311" t="s">
        <v>648</v>
      </c>
      <c r="G114" s="290"/>
      <c r="H114" s="290" t="s">
        <v>691</v>
      </c>
      <c r="I114" s="290" t="s">
        <v>681</v>
      </c>
      <c r="J114" s="290"/>
      <c r="K114" s="303"/>
    </row>
    <row r="115" ht="15" customHeight="1">
      <c r="B115" s="312"/>
      <c r="C115" s="290" t="s">
        <v>57</v>
      </c>
      <c r="D115" s="290"/>
      <c r="E115" s="290"/>
      <c r="F115" s="311" t="s">
        <v>648</v>
      </c>
      <c r="G115" s="290"/>
      <c r="H115" s="290" t="s">
        <v>692</v>
      </c>
      <c r="I115" s="290" t="s">
        <v>693</v>
      </c>
      <c r="J115" s="290"/>
      <c r="K115" s="303"/>
    </row>
    <row r="116" ht="15" customHeight="1">
      <c r="B116" s="315"/>
      <c r="C116" s="321"/>
      <c r="D116" s="321"/>
      <c r="E116" s="321"/>
      <c r="F116" s="321"/>
      <c r="G116" s="321"/>
      <c r="H116" s="321"/>
      <c r="I116" s="321"/>
      <c r="J116" s="321"/>
      <c r="K116" s="317"/>
    </row>
    <row r="117" ht="18.75" customHeight="1">
      <c r="B117" s="322"/>
      <c r="C117" s="286"/>
      <c r="D117" s="286"/>
      <c r="E117" s="286"/>
      <c r="F117" s="323"/>
      <c r="G117" s="286"/>
      <c r="H117" s="286"/>
      <c r="I117" s="286"/>
      <c r="J117" s="286"/>
      <c r="K117" s="322"/>
    </row>
    <row r="118" ht="18.75" customHeight="1">
      <c r="B118" s="297"/>
      <c r="C118" s="297"/>
      <c r="D118" s="297"/>
      <c r="E118" s="297"/>
      <c r="F118" s="297"/>
      <c r="G118" s="297"/>
      <c r="H118" s="297"/>
      <c r="I118" s="297"/>
      <c r="J118" s="297"/>
      <c r="K118" s="297"/>
    </row>
    <row r="119" ht="7.5" customHeight="1">
      <c r="B119" s="324"/>
      <c r="C119" s="325"/>
      <c r="D119" s="325"/>
      <c r="E119" s="325"/>
      <c r="F119" s="325"/>
      <c r="G119" s="325"/>
      <c r="H119" s="325"/>
      <c r="I119" s="325"/>
      <c r="J119" s="325"/>
      <c r="K119" s="326"/>
    </row>
    <row r="120" ht="45" customHeight="1">
      <c r="B120" s="327"/>
      <c r="C120" s="280" t="s">
        <v>694</v>
      </c>
      <c r="D120" s="280"/>
      <c r="E120" s="280"/>
      <c r="F120" s="280"/>
      <c r="G120" s="280"/>
      <c r="H120" s="280"/>
      <c r="I120" s="280"/>
      <c r="J120" s="280"/>
      <c r="K120" s="328"/>
    </row>
    <row r="121" ht="17.25" customHeight="1">
      <c r="B121" s="329"/>
      <c r="C121" s="304" t="s">
        <v>642</v>
      </c>
      <c r="D121" s="304"/>
      <c r="E121" s="304"/>
      <c r="F121" s="304" t="s">
        <v>643</v>
      </c>
      <c r="G121" s="305"/>
      <c r="H121" s="304" t="s">
        <v>117</v>
      </c>
      <c r="I121" s="304" t="s">
        <v>57</v>
      </c>
      <c r="J121" s="304" t="s">
        <v>644</v>
      </c>
      <c r="K121" s="330"/>
    </row>
    <row r="122" ht="17.25" customHeight="1">
      <c r="B122" s="329"/>
      <c r="C122" s="306" t="s">
        <v>645</v>
      </c>
      <c r="D122" s="306"/>
      <c r="E122" s="306"/>
      <c r="F122" s="307" t="s">
        <v>646</v>
      </c>
      <c r="G122" s="308"/>
      <c r="H122" s="306"/>
      <c r="I122" s="306"/>
      <c r="J122" s="306" t="s">
        <v>647</v>
      </c>
      <c r="K122" s="330"/>
    </row>
    <row r="123" ht="5.25" customHeight="1">
      <c r="B123" s="331"/>
      <c r="C123" s="309"/>
      <c r="D123" s="309"/>
      <c r="E123" s="309"/>
      <c r="F123" s="309"/>
      <c r="G123" s="290"/>
      <c r="H123" s="309"/>
      <c r="I123" s="309"/>
      <c r="J123" s="309"/>
      <c r="K123" s="332"/>
    </row>
    <row r="124" ht="15" customHeight="1">
      <c r="B124" s="331"/>
      <c r="C124" s="290" t="s">
        <v>651</v>
      </c>
      <c r="D124" s="309"/>
      <c r="E124" s="309"/>
      <c r="F124" s="311" t="s">
        <v>648</v>
      </c>
      <c r="G124" s="290"/>
      <c r="H124" s="290" t="s">
        <v>686</v>
      </c>
      <c r="I124" s="290" t="s">
        <v>650</v>
      </c>
      <c r="J124" s="290">
        <v>120</v>
      </c>
      <c r="K124" s="333"/>
    </row>
    <row r="125" ht="15" customHeight="1">
      <c r="B125" s="331"/>
      <c r="C125" s="290" t="s">
        <v>695</v>
      </c>
      <c r="D125" s="290"/>
      <c r="E125" s="290"/>
      <c r="F125" s="311" t="s">
        <v>648</v>
      </c>
      <c r="G125" s="290"/>
      <c r="H125" s="290" t="s">
        <v>696</v>
      </c>
      <c r="I125" s="290" t="s">
        <v>650</v>
      </c>
      <c r="J125" s="290" t="s">
        <v>697</v>
      </c>
      <c r="K125" s="333"/>
    </row>
    <row r="126" ht="15" customHeight="1">
      <c r="B126" s="331"/>
      <c r="C126" s="290" t="s">
        <v>597</v>
      </c>
      <c r="D126" s="290"/>
      <c r="E126" s="290"/>
      <c r="F126" s="311" t="s">
        <v>648</v>
      </c>
      <c r="G126" s="290"/>
      <c r="H126" s="290" t="s">
        <v>698</v>
      </c>
      <c r="I126" s="290" t="s">
        <v>650</v>
      </c>
      <c r="J126" s="290" t="s">
        <v>697</v>
      </c>
      <c r="K126" s="333"/>
    </row>
    <row r="127" ht="15" customHeight="1">
      <c r="B127" s="331"/>
      <c r="C127" s="290" t="s">
        <v>658</v>
      </c>
      <c r="D127" s="290"/>
      <c r="E127" s="290"/>
      <c r="F127" s="311" t="s">
        <v>263</v>
      </c>
      <c r="G127" s="290"/>
      <c r="H127" s="290" t="s">
        <v>659</v>
      </c>
      <c r="I127" s="290" t="s">
        <v>650</v>
      </c>
      <c r="J127" s="290">
        <v>15</v>
      </c>
      <c r="K127" s="333"/>
    </row>
    <row r="128" ht="15" customHeight="1">
      <c r="B128" s="331"/>
      <c r="C128" s="313" t="s">
        <v>660</v>
      </c>
      <c r="D128" s="313"/>
      <c r="E128" s="313"/>
      <c r="F128" s="314" t="s">
        <v>263</v>
      </c>
      <c r="G128" s="313"/>
      <c r="H128" s="313" t="s">
        <v>661</v>
      </c>
      <c r="I128" s="313" t="s">
        <v>650</v>
      </c>
      <c r="J128" s="313">
        <v>15</v>
      </c>
      <c r="K128" s="333"/>
    </row>
    <row r="129" ht="15" customHeight="1">
      <c r="B129" s="331"/>
      <c r="C129" s="313" t="s">
        <v>662</v>
      </c>
      <c r="D129" s="313"/>
      <c r="E129" s="313"/>
      <c r="F129" s="314" t="s">
        <v>263</v>
      </c>
      <c r="G129" s="313"/>
      <c r="H129" s="313" t="s">
        <v>663</v>
      </c>
      <c r="I129" s="313" t="s">
        <v>650</v>
      </c>
      <c r="J129" s="313">
        <v>20</v>
      </c>
      <c r="K129" s="333"/>
    </row>
    <row r="130" ht="15" customHeight="1">
      <c r="B130" s="331"/>
      <c r="C130" s="313" t="s">
        <v>664</v>
      </c>
      <c r="D130" s="313"/>
      <c r="E130" s="313"/>
      <c r="F130" s="314" t="s">
        <v>263</v>
      </c>
      <c r="G130" s="313"/>
      <c r="H130" s="313" t="s">
        <v>665</v>
      </c>
      <c r="I130" s="313" t="s">
        <v>650</v>
      </c>
      <c r="J130" s="313">
        <v>20</v>
      </c>
      <c r="K130" s="333"/>
    </row>
    <row r="131" ht="15" customHeight="1">
      <c r="B131" s="331"/>
      <c r="C131" s="290" t="s">
        <v>653</v>
      </c>
      <c r="D131" s="290"/>
      <c r="E131" s="290"/>
      <c r="F131" s="311" t="s">
        <v>263</v>
      </c>
      <c r="G131" s="290"/>
      <c r="H131" s="290" t="s">
        <v>686</v>
      </c>
      <c r="I131" s="290" t="s">
        <v>650</v>
      </c>
      <c r="J131" s="290">
        <v>50</v>
      </c>
      <c r="K131" s="333"/>
    </row>
    <row r="132" ht="15" customHeight="1">
      <c r="B132" s="331"/>
      <c r="C132" s="290" t="s">
        <v>666</v>
      </c>
      <c r="D132" s="290"/>
      <c r="E132" s="290"/>
      <c r="F132" s="311" t="s">
        <v>263</v>
      </c>
      <c r="G132" s="290"/>
      <c r="H132" s="290" t="s">
        <v>686</v>
      </c>
      <c r="I132" s="290" t="s">
        <v>650</v>
      </c>
      <c r="J132" s="290">
        <v>50</v>
      </c>
      <c r="K132" s="333"/>
    </row>
    <row r="133" ht="15" customHeight="1">
      <c r="B133" s="331"/>
      <c r="C133" s="290" t="s">
        <v>672</v>
      </c>
      <c r="D133" s="290"/>
      <c r="E133" s="290"/>
      <c r="F133" s="311" t="s">
        <v>263</v>
      </c>
      <c r="G133" s="290"/>
      <c r="H133" s="290" t="s">
        <v>686</v>
      </c>
      <c r="I133" s="290" t="s">
        <v>650</v>
      </c>
      <c r="J133" s="290">
        <v>50</v>
      </c>
      <c r="K133" s="333"/>
    </row>
    <row r="134" ht="15" customHeight="1">
      <c r="B134" s="331"/>
      <c r="C134" s="290" t="s">
        <v>674</v>
      </c>
      <c r="D134" s="290"/>
      <c r="E134" s="290"/>
      <c r="F134" s="311" t="s">
        <v>263</v>
      </c>
      <c r="G134" s="290"/>
      <c r="H134" s="290" t="s">
        <v>686</v>
      </c>
      <c r="I134" s="290" t="s">
        <v>650</v>
      </c>
      <c r="J134" s="290">
        <v>50</v>
      </c>
      <c r="K134" s="333"/>
    </row>
    <row r="135" ht="15" customHeight="1">
      <c r="B135" s="331"/>
      <c r="C135" s="290" t="s">
        <v>122</v>
      </c>
      <c r="D135" s="290"/>
      <c r="E135" s="290"/>
      <c r="F135" s="311" t="s">
        <v>263</v>
      </c>
      <c r="G135" s="290"/>
      <c r="H135" s="290" t="s">
        <v>699</v>
      </c>
      <c r="I135" s="290" t="s">
        <v>650</v>
      </c>
      <c r="J135" s="290">
        <v>255</v>
      </c>
      <c r="K135" s="333"/>
    </row>
    <row r="136" ht="15" customHeight="1">
      <c r="B136" s="331"/>
      <c r="C136" s="290" t="s">
        <v>676</v>
      </c>
      <c r="D136" s="290"/>
      <c r="E136" s="290"/>
      <c r="F136" s="311" t="s">
        <v>648</v>
      </c>
      <c r="G136" s="290"/>
      <c r="H136" s="290" t="s">
        <v>700</v>
      </c>
      <c r="I136" s="290" t="s">
        <v>678</v>
      </c>
      <c r="J136" s="290"/>
      <c r="K136" s="333"/>
    </row>
    <row r="137" ht="15" customHeight="1">
      <c r="B137" s="331"/>
      <c r="C137" s="290" t="s">
        <v>679</v>
      </c>
      <c r="D137" s="290"/>
      <c r="E137" s="290"/>
      <c r="F137" s="311" t="s">
        <v>648</v>
      </c>
      <c r="G137" s="290"/>
      <c r="H137" s="290" t="s">
        <v>701</v>
      </c>
      <c r="I137" s="290" t="s">
        <v>681</v>
      </c>
      <c r="J137" s="290"/>
      <c r="K137" s="333"/>
    </row>
    <row r="138" ht="15" customHeight="1">
      <c r="B138" s="331"/>
      <c r="C138" s="290" t="s">
        <v>682</v>
      </c>
      <c r="D138" s="290"/>
      <c r="E138" s="290"/>
      <c r="F138" s="311" t="s">
        <v>648</v>
      </c>
      <c r="G138" s="290"/>
      <c r="H138" s="290" t="s">
        <v>682</v>
      </c>
      <c r="I138" s="290" t="s">
        <v>681</v>
      </c>
      <c r="J138" s="290"/>
      <c r="K138" s="333"/>
    </row>
    <row r="139" ht="15" customHeight="1">
      <c r="B139" s="331"/>
      <c r="C139" s="290" t="s">
        <v>38</v>
      </c>
      <c r="D139" s="290"/>
      <c r="E139" s="290"/>
      <c r="F139" s="311" t="s">
        <v>648</v>
      </c>
      <c r="G139" s="290"/>
      <c r="H139" s="290" t="s">
        <v>702</v>
      </c>
      <c r="I139" s="290" t="s">
        <v>681</v>
      </c>
      <c r="J139" s="290"/>
      <c r="K139" s="333"/>
    </row>
    <row r="140" ht="15" customHeight="1">
      <c r="B140" s="331"/>
      <c r="C140" s="290" t="s">
        <v>703</v>
      </c>
      <c r="D140" s="290"/>
      <c r="E140" s="290"/>
      <c r="F140" s="311" t="s">
        <v>648</v>
      </c>
      <c r="G140" s="290"/>
      <c r="H140" s="290" t="s">
        <v>704</v>
      </c>
      <c r="I140" s="290" t="s">
        <v>681</v>
      </c>
      <c r="J140" s="290"/>
      <c r="K140" s="333"/>
    </row>
    <row r="141" ht="15" customHeight="1">
      <c r="B141" s="334"/>
      <c r="C141" s="335"/>
      <c r="D141" s="335"/>
      <c r="E141" s="335"/>
      <c r="F141" s="335"/>
      <c r="G141" s="335"/>
      <c r="H141" s="335"/>
      <c r="I141" s="335"/>
      <c r="J141" s="335"/>
      <c r="K141" s="336"/>
    </row>
    <row r="142" ht="18.75" customHeight="1">
      <c r="B142" s="286"/>
      <c r="C142" s="286"/>
      <c r="D142" s="286"/>
      <c r="E142" s="286"/>
      <c r="F142" s="323"/>
      <c r="G142" s="286"/>
      <c r="H142" s="286"/>
      <c r="I142" s="286"/>
      <c r="J142" s="286"/>
      <c r="K142" s="286"/>
    </row>
    <row r="143" ht="18.75" customHeight="1">
      <c r="B143" s="297"/>
      <c r="C143" s="297"/>
      <c r="D143" s="297"/>
      <c r="E143" s="297"/>
      <c r="F143" s="297"/>
      <c r="G143" s="297"/>
      <c r="H143" s="297"/>
      <c r="I143" s="297"/>
      <c r="J143" s="297"/>
      <c r="K143" s="297"/>
    </row>
    <row r="144" ht="7.5" customHeight="1">
      <c r="B144" s="298"/>
      <c r="C144" s="299"/>
      <c r="D144" s="299"/>
      <c r="E144" s="299"/>
      <c r="F144" s="299"/>
      <c r="G144" s="299"/>
      <c r="H144" s="299"/>
      <c r="I144" s="299"/>
      <c r="J144" s="299"/>
      <c r="K144" s="300"/>
    </row>
    <row r="145" ht="45" customHeight="1">
      <c r="B145" s="301"/>
      <c r="C145" s="302" t="s">
        <v>705</v>
      </c>
      <c r="D145" s="302"/>
      <c r="E145" s="302"/>
      <c r="F145" s="302"/>
      <c r="G145" s="302"/>
      <c r="H145" s="302"/>
      <c r="I145" s="302"/>
      <c r="J145" s="302"/>
      <c r="K145" s="303"/>
    </row>
    <row r="146" ht="17.25" customHeight="1">
      <c r="B146" s="301"/>
      <c r="C146" s="304" t="s">
        <v>642</v>
      </c>
      <c r="D146" s="304"/>
      <c r="E146" s="304"/>
      <c r="F146" s="304" t="s">
        <v>643</v>
      </c>
      <c r="G146" s="305"/>
      <c r="H146" s="304" t="s">
        <v>117</v>
      </c>
      <c r="I146" s="304" t="s">
        <v>57</v>
      </c>
      <c r="J146" s="304" t="s">
        <v>644</v>
      </c>
      <c r="K146" s="303"/>
    </row>
    <row r="147" ht="17.25" customHeight="1">
      <c r="B147" s="301"/>
      <c r="C147" s="306" t="s">
        <v>645</v>
      </c>
      <c r="D147" s="306"/>
      <c r="E147" s="306"/>
      <c r="F147" s="307" t="s">
        <v>646</v>
      </c>
      <c r="G147" s="308"/>
      <c r="H147" s="306"/>
      <c r="I147" s="306"/>
      <c r="J147" s="306" t="s">
        <v>647</v>
      </c>
      <c r="K147" s="303"/>
    </row>
    <row r="148" ht="5.25" customHeight="1">
      <c r="B148" s="312"/>
      <c r="C148" s="309"/>
      <c r="D148" s="309"/>
      <c r="E148" s="309"/>
      <c r="F148" s="309"/>
      <c r="G148" s="310"/>
      <c r="H148" s="309"/>
      <c r="I148" s="309"/>
      <c r="J148" s="309"/>
      <c r="K148" s="333"/>
    </row>
    <row r="149" ht="15" customHeight="1">
      <c r="B149" s="312"/>
      <c r="C149" s="337" t="s">
        <v>651</v>
      </c>
      <c r="D149" s="290"/>
      <c r="E149" s="290"/>
      <c r="F149" s="338" t="s">
        <v>648</v>
      </c>
      <c r="G149" s="290"/>
      <c r="H149" s="337" t="s">
        <v>686</v>
      </c>
      <c r="I149" s="337" t="s">
        <v>650</v>
      </c>
      <c r="J149" s="337">
        <v>120</v>
      </c>
      <c r="K149" s="333"/>
    </row>
    <row r="150" ht="15" customHeight="1">
      <c r="B150" s="312"/>
      <c r="C150" s="337" t="s">
        <v>695</v>
      </c>
      <c r="D150" s="290"/>
      <c r="E150" s="290"/>
      <c r="F150" s="338" t="s">
        <v>648</v>
      </c>
      <c r="G150" s="290"/>
      <c r="H150" s="337" t="s">
        <v>706</v>
      </c>
      <c r="I150" s="337" t="s">
        <v>650</v>
      </c>
      <c r="J150" s="337" t="s">
        <v>697</v>
      </c>
      <c r="K150" s="333"/>
    </row>
    <row r="151" ht="15" customHeight="1">
      <c r="B151" s="312"/>
      <c r="C151" s="337" t="s">
        <v>597</v>
      </c>
      <c r="D151" s="290"/>
      <c r="E151" s="290"/>
      <c r="F151" s="338" t="s">
        <v>648</v>
      </c>
      <c r="G151" s="290"/>
      <c r="H151" s="337" t="s">
        <v>707</v>
      </c>
      <c r="I151" s="337" t="s">
        <v>650</v>
      </c>
      <c r="J151" s="337" t="s">
        <v>697</v>
      </c>
      <c r="K151" s="333"/>
    </row>
    <row r="152" ht="15" customHeight="1">
      <c r="B152" s="312"/>
      <c r="C152" s="337" t="s">
        <v>653</v>
      </c>
      <c r="D152" s="290"/>
      <c r="E152" s="290"/>
      <c r="F152" s="338" t="s">
        <v>263</v>
      </c>
      <c r="G152" s="290"/>
      <c r="H152" s="337" t="s">
        <v>686</v>
      </c>
      <c r="I152" s="337" t="s">
        <v>650</v>
      </c>
      <c r="J152" s="337">
        <v>50</v>
      </c>
      <c r="K152" s="333"/>
    </row>
    <row r="153" ht="15" customHeight="1">
      <c r="B153" s="312"/>
      <c r="C153" s="337" t="s">
        <v>655</v>
      </c>
      <c r="D153" s="290"/>
      <c r="E153" s="290"/>
      <c r="F153" s="338" t="s">
        <v>648</v>
      </c>
      <c r="G153" s="290"/>
      <c r="H153" s="337" t="s">
        <v>686</v>
      </c>
      <c r="I153" s="337" t="s">
        <v>657</v>
      </c>
      <c r="J153" s="337"/>
      <c r="K153" s="333"/>
    </row>
    <row r="154" ht="15" customHeight="1">
      <c r="B154" s="312"/>
      <c r="C154" s="337" t="s">
        <v>666</v>
      </c>
      <c r="D154" s="290"/>
      <c r="E154" s="290"/>
      <c r="F154" s="338" t="s">
        <v>263</v>
      </c>
      <c r="G154" s="290"/>
      <c r="H154" s="337" t="s">
        <v>686</v>
      </c>
      <c r="I154" s="337" t="s">
        <v>650</v>
      </c>
      <c r="J154" s="337">
        <v>50</v>
      </c>
      <c r="K154" s="333"/>
    </row>
    <row r="155" ht="15" customHeight="1">
      <c r="B155" s="312"/>
      <c r="C155" s="337" t="s">
        <v>674</v>
      </c>
      <c r="D155" s="290"/>
      <c r="E155" s="290"/>
      <c r="F155" s="338" t="s">
        <v>263</v>
      </c>
      <c r="G155" s="290"/>
      <c r="H155" s="337" t="s">
        <v>686</v>
      </c>
      <c r="I155" s="337" t="s">
        <v>650</v>
      </c>
      <c r="J155" s="337">
        <v>50</v>
      </c>
      <c r="K155" s="333"/>
    </row>
    <row r="156" ht="15" customHeight="1">
      <c r="B156" s="312"/>
      <c r="C156" s="337" t="s">
        <v>672</v>
      </c>
      <c r="D156" s="290"/>
      <c r="E156" s="290"/>
      <c r="F156" s="338" t="s">
        <v>263</v>
      </c>
      <c r="G156" s="290"/>
      <c r="H156" s="337" t="s">
        <v>686</v>
      </c>
      <c r="I156" s="337" t="s">
        <v>650</v>
      </c>
      <c r="J156" s="337">
        <v>50</v>
      </c>
      <c r="K156" s="333"/>
    </row>
    <row r="157" ht="15" customHeight="1">
      <c r="B157" s="312"/>
      <c r="C157" s="337" t="s">
        <v>91</v>
      </c>
      <c r="D157" s="290"/>
      <c r="E157" s="290"/>
      <c r="F157" s="338" t="s">
        <v>648</v>
      </c>
      <c r="G157" s="290"/>
      <c r="H157" s="337" t="s">
        <v>708</v>
      </c>
      <c r="I157" s="337" t="s">
        <v>650</v>
      </c>
      <c r="J157" s="337" t="s">
        <v>709</v>
      </c>
      <c r="K157" s="333"/>
    </row>
    <row r="158" ht="15" customHeight="1">
      <c r="B158" s="312"/>
      <c r="C158" s="337" t="s">
        <v>710</v>
      </c>
      <c r="D158" s="290"/>
      <c r="E158" s="290"/>
      <c r="F158" s="338" t="s">
        <v>648</v>
      </c>
      <c r="G158" s="290"/>
      <c r="H158" s="337" t="s">
        <v>711</v>
      </c>
      <c r="I158" s="337" t="s">
        <v>681</v>
      </c>
      <c r="J158" s="337"/>
      <c r="K158" s="333"/>
    </row>
    <row r="159" ht="15" customHeight="1">
      <c r="B159" s="339"/>
      <c r="C159" s="321"/>
      <c r="D159" s="321"/>
      <c r="E159" s="321"/>
      <c r="F159" s="321"/>
      <c r="G159" s="321"/>
      <c r="H159" s="321"/>
      <c r="I159" s="321"/>
      <c r="J159" s="321"/>
      <c r="K159" s="340"/>
    </row>
    <row r="160" ht="18.75" customHeight="1">
      <c r="B160" s="286"/>
      <c r="C160" s="290"/>
      <c r="D160" s="290"/>
      <c r="E160" s="290"/>
      <c r="F160" s="311"/>
      <c r="G160" s="290"/>
      <c r="H160" s="290"/>
      <c r="I160" s="290"/>
      <c r="J160" s="290"/>
      <c r="K160" s="286"/>
    </row>
    <row r="161" ht="18.75" customHeight="1">
      <c r="B161" s="297"/>
      <c r="C161" s="297"/>
      <c r="D161" s="297"/>
      <c r="E161" s="297"/>
      <c r="F161" s="297"/>
      <c r="G161" s="297"/>
      <c r="H161" s="297"/>
      <c r="I161" s="297"/>
      <c r="J161" s="297"/>
      <c r="K161" s="297"/>
    </row>
    <row r="162" ht="7.5" customHeight="1">
      <c r="B162" s="276"/>
      <c r="C162" s="277"/>
      <c r="D162" s="277"/>
      <c r="E162" s="277"/>
      <c r="F162" s="277"/>
      <c r="G162" s="277"/>
      <c r="H162" s="277"/>
      <c r="I162" s="277"/>
      <c r="J162" s="277"/>
      <c r="K162" s="278"/>
    </row>
    <row r="163" ht="45" customHeight="1">
      <c r="B163" s="279"/>
      <c r="C163" s="280" t="s">
        <v>712</v>
      </c>
      <c r="D163" s="280"/>
      <c r="E163" s="280"/>
      <c r="F163" s="280"/>
      <c r="G163" s="280"/>
      <c r="H163" s="280"/>
      <c r="I163" s="280"/>
      <c r="J163" s="280"/>
      <c r="K163" s="281"/>
    </row>
    <row r="164" ht="17.25" customHeight="1">
      <c r="B164" s="279"/>
      <c r="C164" s="304" t="s">
        <v>642</v>
      </c>
      <c r="D164" s="304"/>
      <c r="E164" s="304"/>
      <c r="F164" s="304" t="s">
        <v>643</v>
      </c>
      <c r="G164" s="341"/>
      <c r="H164" s="342" t="s">
        <v>117</v>
      </c>
      <c r="I164" s="342" t="s">
        <v>57</v>
      </c>
      <c r="J164" s="304" t="s">
        <v>644</v>
      </c>
      <c r="K164" s="281"/>
    </row>
    <row r="165" ht="17.25" customHeight="1">
      <c r="B165" s="282"/>
      <c r="C165" s="306" t="s">
        <v>645</v>
      </c>
      <c r="D165" s="306"/>
      <c r="E165" s="306"/>
      <c r="F165" s="307" t="s">
        <v>646</v>
      </c>
      <c r="G165" s="343"/>
      <c r="H165" s="344"/>
      <c r="I165" s="344"/>
      <c r="J165" s="306" t="s">
        <v>647</v>
      </c>
      <c r="K165" s="284"/>
    </row>
    <row r="166" ht="5.25" customHeight="1">
      <c r="B166" s="312"/>
      <c r="C166" s="309"/>
      <c r="D166" s="309"/>
      <c r="E166" s="309"/>
      <c r="F166" s="309"/>
      <c r="G166" s="310"/>
      <c r="H166" s="309"/>
      <c r="I166" s="309"/>
      <c r="J166" s="309"/>
      <c r="K166" s="333"/>
    </row>
    <row r="167" ht="15" customHeight="1">
      <c r="B167" s="312"/>
      <c r="C167" s="290" t="s">
        <v>651</v>
      </c>
      <c r="D167" s="290"/>
      <c r="E167" s="290"/>
      <c r="F167" s="311" t="s">
        <v>648</v>
      </c>
      <c r="G167" s="290"/>
      <c r="H167" s="290" t="s">
        <v>686</v>
      </c>
      <c r="I167" s="290" t="s">
        <v>650</v>
      </c>
      <c r="J167" s="290">
        <v>120</v>
      </c>
      <c r="K167" s="333"/>
    </row>
    <row r="168" ht="15" customHeight="1">
      <c r="B168" s="312"/>
      <c r="C168" s="290" t="s">
        <v>695</v>
      </c>
      <c r="D168" s="290"/>
      <c r="E168" s="290"/>
      <c r="F168" s="311" t="s">
        <v>648</v>
      </c>
      <c r="G168" s="290"/>
      <c r="H168" s="290" t="s">
        <v>696</v>
      </c>
      <c r="I168" s="290" t="s">
        <v>650</v>
      </c>
      <c r="J168" s="290" t="s">
        <v>697</v>
      </c>
      <c r="K168" s="333"/>
    </row>
    <row r="169" ht="15" customHeight="1">
      <c r="B169" s="312"/>
      <c r="C169" s="290" t="s">
        <v>597</v>
      </c>
      <c r="D169" s="290"/>
      <c r="E169" s="290"/>
      <c r="F169" s="311" t="s">
        <v>648</v>
      </c>
      <c r="G169" s="290"/>
      <c r="H169" s="290" t="s">
        <v>713</v>
      </c>
      <c r="I169" s="290" t="s">
        <v>650</v>
      </c>
      <c r="J169" s="290" t="s">
        <v>697</v>
      </c>
      <c r="K169" s="333"/>
    </row>
    <row r="170" ht="15" customHeight="1">
      <c r="B170" s="312"/>
      <c r="C170" s="290" t="s">
        <v>653</v>
      </c>
      <c r="D170" s="290"/>
      <c r="E170" s="290"/>
      <c r="F170" s="311" t="s">
        <v>263</v>
      </c>
      <c r="G170" s="290"/>
      <c r="H170" s="290" t="s">
        <v>713</v>
      </c>
      <c r="I170" s="290" t="s">
        <v>650</v>
      </c>
      <c r="J170" s="290">
        <v>50</v>
      </c>
      <c r="K170" s="333"/>
    </row>
    <row r="171" ht="15" customHeight="1">
      <c r="B171" s="312"/>
      <c r="C171" s="290" t="s">
        <v>655</v>
      </c>
      <c r="D171" s="290"/>
      <c r="E171" s="290"/>
      <c r="F171" s="311" t="s">
        <v>648</v>
      </c>
      <c r="G171" s="290"/>
      <c r="H171" s="290" t="s">
        <v>713</v>
      </c>
      <c r="I171" s="290" t="s">
        <v>657</v>
      </c>
      <c r="J171" s="290"/>
      <c r="K171" s="333"/>
    </row>
    <row r="172" ht="15" customHeight="1">
      <c r="B172" s="312"/>
      <c r="C172" s="290" t="s">
        <v>666</v>
      </c>
      <c r="D172" s="290"/>
      <c r="E172" s="290"/>
      <c r="F172" s="311" t="s">
        <v>263</v>
      </c>
      <c r="G172" s="290"/>
      <c r="H172" s="290" t="s">
        <v>713</v>
      </c>
      <c r="I172" s="290" t="s">
        <v>650</v>
      </c>
      <c r="J172" s="290">
        <v>50</v>
      </c>
      <c r="K172" s="333"/>
    </row>
    <row r="173" ht="15" customHeight="1">
      <c r="B173" s="312"/>
      <c r="C173" s="290" t="s">
        <v>674</v>
      </c>
      <c r="D173" s="290"/>
      <c r="E173" s="290"/>
      <c r="F173" s="311" t="s">
        <v>263</v>
      </c>
      <c r="G173" s="290"/>
      <c r="H173" s="290" t="s">
        <v>713</v>
      </c>
      <c r="I173" s="290" t="s">
        <v>650</v>
      </c>
      <c r="J173" s="290">
        <v>50</v>
      </c>
      <c r="K173" s="333"/>
    </row>
    <row r="174" ht="15" customHeight="1">
      <c r="B174" s="312"/>
      <c r="C174" s="290" t="s">
        <v>672</v>
      </c>
      <c r="D174" s="290"/>
      <c r="E174" s="290"/>
      <c r="F174" s="311" t="s">
        <v>263</v>
      </c>
      <c r="G174" s="290"/>
      <c r="H174" s="290" t="s">
        <v>713</v>
      </c>
      <c r="I174" s="290" t="s">
        <v>650</v>
      </c>
      <c r="J174" s="290">
        <v>50</v>
      </c>
      <c r="K174" s="333"/>
    </row>
    <row r="175" ht="15" customHeight="1">
      <c r="B175" s="312"/>
      <c r="C175" s="290" t="s">
        <v>116</v>
      </c>
      <c r="D175" s="290"/>
      <c r="E175" s="290"/>
      <c r="F175" s="311" t="s">
        <v>648</v>
      </c>
      <c r="G175" s="290"/>
      <c r="H175" s="290" t="s">
        <v>714</v>
      </c>
      <c r="I175" s="290" t="s">
        <v>715</v>
      </c>
      <c r="J175" s="290"/>
      <c r="K175" s="333"/>
    </row>
    <row r="176" ht="15" customHeight="1">
      <c r="B176" s="312"/>
      <c r="C176" s="290" t="s">
        <v>57</v>
      </c>
      <c r="D176" s="290"/>
      <c r="E176" s="290"/>
      <c r="F176" s="311" t="s">
        <v>648</v>
      </c>
      <c r="G176" s="290"/>
      <c r="H176" s="290" t="s">
        <v>716</v>
      </c>
      <c r="I176" s="290" t="s">
        <v>717</v>
      </c>
      <c r="J176" s="290">
        <v>1</v>
      </c>
      <c r="K176" s="333"/>
    </row>
    <row r="177" ht="15" customHeight="1">
      <c r="B177" s="312"/>
      <c r="C177" s="290" t="s">
        <v>53</v>
      </c>
      <c r="D177" s="290"/>
      <c r="E177" s="290"/>
      <c r="F177" s="311" t="s">
        <v>648</v>
      </c>
      <c r="G177" s="290"/>
      <c r="H177" s="290" t="s">
        <v>718</v>
      </c>
      <c r="I177" s="290" t="s">
        <v>650</v>
      </c>
      <c r="J177" s="290">
        <v>20</v>
      </c>
      <c r="K177" s="333"/>
    </row>
    <row r="178" ht="15" customHeight="1">
      <c r="B178" s="312"/>
      <c r="C178" s="290" t="s">
        <v>117</v>
      </c>
      <c r="D178" s="290"/>
      <c r="E178" s="290"/>
      <c r="F178" s="311" t="s">
        <v>648</v>
      </c>
      <c r="G178" s="290"/>
      <c r="H178" s="290" t="s">
        <v>719</v>
      </c>
      <c r="I178" s="290" t="s">
        <v>650</v>
      </c>
      <c r="J178" s="290">
        <v>255</v>
      </c>
      <c r="K178" s="333"/>
    </row>
    <row r="179" ht="15" customHeight="1">
      <c r="B179" s="312"/>
      <c r="C179" s="290" t="s">
        <v>118</v>
      </c>
      <c r="D179" s="290"/>
      <c r="E179" s="290"/>
      <c r="F179" s="311" t="s">
        <v>648</v>
      </c>
      <c r="G179" s="290"/>
      <c r="H179" s="290" t="s">
        <v>613</v>
      </c>
      <c r="I179" s="290" t="s">
        <v>650</v>
      </c>
      <c r="J179" s="290">
        <v>10</v>
      </c>
      <c r="K179" s="333"/>
    </row>
    <row r="180" ht="15" customHeight="1">
      <c r="B180" s="312"/>
      <c r="C180" s="290" t="s">
        <v>119</v>
      </c>
      <c r="D180" s="290"/>
      <c r="E180" s="290"/>
      <c r="F180" s="311" t="s">
        <v>648</v>
      </c>
      <c r="G180" s="290"/>
      <c r="H180" s="290" t="s">
        <v>720</v>
      </c>
      <c r="I180" s="290" t="s">
        <v>681</v>
      </c>
      <c r="J180" s="290"/>
      <c r="K180" s="333"/>
    </row>
    <row r="181" ht="15" customHeight="1">
      <c r="B181" s="312"/>
      <c r="C181" s="290" t="s">
        <v>721</v>
      </c>
      <c r="D181" s="290"/>
      <c r="E181" s="290"/>
      <c r="F181" s="311" t="s">
        <v>648</v>
      </c>
      <c r="G181" s="290"/>
      <c r="H181" s="290" t="s">
        <v>722</v>
      </c>
      <c r="I181" s="290" t="s">
        <v>681</v>
      </c>
      <c r="J181" s="290"/>
      <c r="K181" s="333"/>
    </row>
    <row r="182" ht="15" customHeight="1">
      <c r="B182" s="312"/>
      <c r="C182" s="290" t="s">
        <v>710</v>
      </c>
      <c r="D182" s="290"/>
      <c r="E182" s="290"/>
      <c r="F182" s="311" t="s">
        <v>648</v>
      </c>
      <c r="G182" s="290"/>
      <c r="H182" s="290" t="s">
        <v>723</v>
      </c>
      <c r="I182" s="290" t="s">
        <v>681</v>
      </c>
      <c r="J182" s="290"/>
      <c r="K182" s="333"/>
    </row>
    <row r="183" ht="15" customHeight="1">
      <c r="B183" s="312"/>
      <c r="C183" s="290" t="s">
        <v>121</v>
      </c>
      <c r="D183" s="290"/>
      <c r="E183" s="290"/>
      <c r="F183" s="311" t="s">
        <v>263</v>
      </c>
      <c r="G183" s="290"/>
      <c r="H183" s="290" t="s">
        <v>724</v>
      </c>
      <c r="I183" s="290" t="s">
        <v>650</v>
      </c>
      <c r="J183" s="290">
        <v>50</v>
      </c>
      <c r="K183" s="333"/>
    </row>
    <row r="184" ht="15" customHeight="1">
      <c r="B184" s="312"/>
      <c r="C184" s="290" t="s">
        <v>725</v>
      </c>
      <c r="D184" s="290"/>
      <c r="E184" s="290"/>
      <c r="F184" s="311" t="s">
        <v>263</v>
      </c>
      <c r="G184" s="290"/>
      <c r="H184" s="290" t="s">
        <v>726</v>
      </c>
      <c r="I184" s="290" t="s">
        <v>727</v>
      </c>
      <c r="J184" s="290"/>
      <c r="K184" s="333"/>
    </row>
    <row r="185" ht="15" customHeight="1">
      <c r="B185" s="312"/>
      <c r="C185" s="290" t="s">
        <v>728</v>
      </c>
      <c r="D185" s="290"/>
      <c r="E185" s="290"/>
      <c r="F185" s="311" t="s">
        <v>263</v>
      </c>
      <c r="G185" s="290"/>
      <c r="H185" s="290" t="s">
        <v>729</v>
      </c>
      <c r="I185" s="290" t="s">
        <v>727</v>
      </c>
      <c r="J185" s="290"/>
      <c r="K185" s="333"/>
    </row>
    <row r="186" ht="15" customHeight="1">
      <c r="B186" s="312"/>
      <c r="C186" s="290" t="s">
        <v>730</v>
      </c>
      <c r="D186" s="290"/>
      <c r="E186" s="290"/>
      <c r="F186" s="311" t="s">
        <v>263</v>
      </c>
      <c r="G186" s="290"/>
      <c r="H186" s="290" t="s">
        <v>731</v>
      </c>
      <c r="I186" s="290" t="s">
        <v>727</v>
      </c>
      <c r="J186" s="290"/>
      <c r="K186" s="333"/>
    </row>
    <row r="187" ht="15" customHeight="1">
      <c r="B187" s="312"/>
      <c r="C187" s="345" t="s">
        <v>732</v>
      </c>
      <c r="D187" s="290"/>
      <c r="E187" s="290"/>
      <c r="F187" s="311" t="s">
        <v>263</v>
      </c>
      <c r="G187" s="290"/>
      <c r="H187" s="290" t="s">
        <v>733</v>
      </c>
      <c r="I187" s="290" t="s">
        <v>734</v>
      </c>
      <c r="J187" s="346" t="s">
        <v>735</v>
      </c>
      <c r="K187" s="333"/>
    </row>
    <row r="188" ht="15" customHeight="1">
      <c r="B188" s="312"/>
      <c r="C188" s="296" t="s">
        <v>42</v>
      </c>
      <c r="D188" s="290"/>
      <c r="E188" s="290"/>
      <c r="F188" s="311" t="s">
        <v>648</v>
      </c>
      <c r="G188" s="290"/>
      <c r="H188" s="286" t="s">
        <v>736</v>
      </c>
      <c r="I188" s="290" t="s">
        <v>737</v>
      </c>
      <c r="J188" s="290"/>
      <c r="K188" s="333"/>
    </row>
    <row r="189" ht="15" customHeight="1">
      <c r="B189" s="312"/>
      <c r="C189" s="296" t="s">
        <v>738</v>
      </c>
      <c r="D189" s="290"/>
      <c r="E189" s="290"/>
      <c r="F189" s="311" t="s">
        <v>648</v>
      </c>
      <c r="G189" s="290"/>
      <c r="H189" s="290" t="s">
        <v>739</v>
      </c>
      <c r="I189" s="290" t="s">
        <v>681</v>
      </c>
      <c r="J189" s="290"/>
      <c r="K189" s="333"/>
    </row>
    <row r="190" ht="15" customHeight="1">
      <c r="B190" s="312"/>
      <c r="C190" s="296" t="s">
        <v>740</v>
      </c>
      <c r="D190" s="290"/>
      <c r="E190" s="290"/>
      <c r="F190" s="311" t="s">
        <v>648</v>
      </c>
      <c r="G190" s="290"/>
      <c r="H190" s="290" t="s">
        <v>741</v>
      </c>
      <c r="I190" s="290" t="s">
        <v>681</v>
      </c>
      <c r="J190" s="290"/>
      <c r="K190" s="333"/>
    </row>
    <row r="191" ht="15" customHeight="1">
      <c r="B191" s="312"/>
      <c r="C191" s="296" t="s">
        <v>742</v>
      </c>
      <c r="D191" s="290"/>
      <c r="E191" s="290"/>
      <c r="F191" s="311" t="s">
        <v>263</v>
      </c>
      <c r="G191" s="290"/>
      <c r="H191" s="290" t="s">
        <v>743</v>
      </c>
      <c r="I191" s="290" t="s">
        <v>681</v>
      </c>
      <c r="J191" s="290"/>
      <c r="K191" s="333"/>
    </row>
    <row r="192" ht="15" customHeight="1">
      <c r="B192" s="339"/>
      <c r="C192" s="347"/>
      <c r="D192" s="321"/>
      <c r="E192" s="321"/>
      <c r="F192" s="321"/>
      <c r="G192" s="321"/>
      <c r="H192" s="321"/>
      <c r="I192" s="321"/>
      <c r="J192" s="321"/>
      <c r="K192" s="340"/>
    </row>
    <row r="193" ht="18.75" customHeight="1">
      <c r="B193" s="286"/>
      <c r="C193" s="290"/>
      <c r="D193" s="290"/>
      <c r="E193" s="290"/>
      <c r="F193" s="311"/>
      <c r="G193" s="290"/>
      <c r="H193" s="290"/>
      <c r="I193" s="290"/>
      <c r="J193" s="290"/>
      <c r="K193" s="286"/>
    </row>
    <row r="194" ht="18.75" customHeight="1">
      <c r="B194" s="286"/>
      <c r="C194" s="290"/>
      <c r="D194" s="290"/>
      <c r="E194" s="290"/>
      <c r="F194" s="311"/>
      <c r="G194" s="290"/>
      <c r="H194" s="290"/>
      <c r="I194" s="290"/>
      <c r="J194" s="290"/>
      <c r="K194" s="286"/>
    </row>
    <row r="195" ht="18.75" customHeight="1">
      <c r="B195" s="297"/>
      <c r="C195" s="297"/>
      <c r="D195" s="297"/>
      <c r="E195" s="297"/>
      <c r="F195" s="297"/>
      <c r="G195" s="297"/>
      <c r="H195" s="297"/>
      <c r="I195" s="297"/>
      <c r="J195" s="297"/>
      <c r="K195" s="297"/>
    </row>
    <row r="196" ht="13.5">
      <c r="B196" s="276"/>
      <c r="C196" s="277"/>
      <c r="D196" s="277"/>
      <c r="E196" s="277"/>
      <c r="F196" s="277"/>
      <c r="G196" s="277"/>
      <c r="H196" s="277"/>
      <c r="I196" s="277"/>
      <c r="J196" s="277"/>
      <c r="K196" s="278"/>
    </row>
    <row r="197" ht="21">
      <c r="B197" s="279"/>
      <c r="C197" s="280" t="s">
        <v>744</v>
      </c>
      <c r="D197" s="280"/>
      <c r="E197" s="280"/>
      <c r="F197" s="280"/>
      <c r="G197" s="280"/>
      <c r="H197" s="280"/>
      <c r="I197" s="280"/>
      <c r="J197" s="280"/>
      <c r="K197" s="281"/>
    </row>
    <row r="198" ht="25.5" customHeight="1">
      <c r="B198" s="279"/>
      <c r="C198" s="348" t="s">
        <v>745</v>
      </c>
      <c r="D198" s="348"/>
      <c r="E198" s="348"/>
      <c r="F198" s="348" t="s">
        <v>746</v>
      </c>
      <c r="G198" s="349"/>
      <c r="H198" s="348" t="s">
        <v>747</v>
      </c>
      <c r="I198" s="348"/>
      <c r="J198" s="348"/>
      <c r="K198" s="281"/>
    </row>
    <row r="199" ht="5.25" customHeight="1">
      <c r="B199" s="312"/>
      <c r="C199" s="309"/>
      <c r="D199" s="309"/>
      <c r="E199" s="309"/>
      <c r="F199" s="309"/>
      <c r="G199" s="290"/>
      <c r="H199" s="309"/>
      <c r="I199" s="309"/>
      <c r="J199" s="309"/>
      <c r="K199" s="333"/>
    </row>
    <row r="200" ht="15" customHeight="1">
      <c r="B200" s="312"/>
      <c r="C200" s="290" t="s">
        <v>737</v>
      </c>
      <c r="D200" s="290"/>
      <c r="E200" s="290"/>
      <c r="F200" s="311" t="s">
        <v>43</v>
      </c>
      <c r="G200" s="290"/>
      <c r="H200" s="290" t="s">
        <v>748</v>
      </c>
      <c r="I200" s="290"/>
      <c r="J200" s="290"/>
      <c r="K200" s="333"/>
    </row>
    <row r="201" ht="15" customHeight="1">
      <c r="B201" s="312"/>
      <c r="C201" s="318"/>
      <c r="D201" s="290"/>
      <c r="E201" s="290"/>
      <c r="F201" s="311" t="s">
        <v>44</v>
      </c>
      <c r="G201" s="290"/>
      <c r="H201" s="290" t="s">
        <v>749</v>
      </c>
      <c r="I201" s="290"/>
      <c r="J201" s="290"/>
      <c r="K201" s="333"/>
    </row>
    <row r="202" ht="15" customHeight="1">
      <c r="B202" s="312"/>
      <c r="C202" s="318"/>
      <c r="D202" s="290"/>
      <c r="E202" s="290"/>
      <c r="F202" s="311" t="s">
        <v>47</v>
      </c>
      <c r="G202" s="290"/>
      <c r="H202" s="290" t="s">
        <v>750</v>
      </c>
      <c r="I202" s="290"/>
      <c r="J202" s="290"/>
      <c r="K202" s="333"/>
    </row>
    <row r="203" ht="15" customHeight="1">
      <c r="B203" s="312"/>
      <c r="C203" s="290"/>
      <c r="D203" s="290"/>
      <c r="E203" s="290"/>
      <c r="F203" s="311" t="s">
        <v>45</v>
      </c>
      <c r="G203" s="290"/>
      <c r="H203" s="290" t="s">
        <v>751</v>
      </c>
      <c r="I203" s="290"/>
      <c r="J203" s="290"/>
      <c r="K203" s="333"/>
    </row>
    <row r="204" ht="15" customHeight="1">
      <c r="B204" s="312"/>
      <c r="C204" s="290"/>
      <c r="D204" s="290"/>
      <c r="E204" s="290"/>
      <c r="F204" s="311" t="s">
        <v>46</v>
      </c>
      <c r="G204" s="290"/>
      <c r="H204" s="290" t="s">
        <v>752</v>
      </c>
      <c r="I204" s="290"/>
      <c r="J204" s="290"/>
      <c r="K204" s="333"/>
    </row>
    <row r="205" ht="15" customHeight="1">
      <c r="B205" s="312"/>
      <c r="C205" s="290"/>
      <c r="D205" s="290"/>
      <c r="E205" s="290"/>
      <c r="F205" s="311"/>
      <c r="G205" s="290"/>
      <c r="H205" s="290"/>
      <c r="I205" s="290"/>
      <c r="J205" s="290"/>
      <c r="K205" s="333"/>
    </row>
    <row r="206" ht="15" customHeight="1">
      <c r="B206" s="312"/>
      <c r="C206" s="290" t="s">
        <v>693</v>
      </c>
      <c r="D206" s="290"/>
      <c r="E206" s="290"/>
      <c r="F206" s="311" t="s">
        <v>79</v>
      </c>
      <c r="G206" s="290"/>
      <c r="H206" s="290" t="s">
        <v>753</v>
      </c>
      <c r="I206" s="290"/>
      <c r="J206" s="290"/>
      <c r="K206" s="333"/>
    </row>
    <row r="207" ht="15" customHeight="1">
      <c r="B207" s="312"/>
      <c r="C207" s="318"/>
      <c r="D207" s="290"/>
      <c r="E207" s="290"/>
      <c r="F207" s="311" t="s">
        <v>591</v>
      </c>
      <c r="G207" s="290"/>
      <c r="H207" s="290" t="s">
        <v>592</v>
      </c>
      <c r="I207" s="290"/>
      <c r="J207" s="290"/>
      <c r="K207" s="333"/>
    </row>
    <row r="208" ht="15" customHeight="1">
      <c r="B208" s="312"/>
      <c r="C208" s="290"/>
      <c r="D208" s="290"/>
      <c r="E208" s="290"/>
      <c r="F208" s="311" t="s">
        <v>589</v>
      </c>
      <c r="G208" s="290"/>
      <c r="H208" s="290" t="s">
        <v>754</v>
      </c>
      <c r="I208" s="290"/>
      <c r="J208" s="290"/>
      <c r="K208" s="333"/>
    </row>
    <row r="209" ht="15" customHeight="1">
      <c r="B209" s="350"/>
      <c r="C209" s="318"/>
      <c r="D209" s="318"/>
      <c r="E209" s="318"/>
      <c r="F209" s="311" t="s">
        <v>593</v>
      </c>
      <c r="G209" s="296"/>
      <c r="H209" s="337" t="s">
        <v>594</v>
      </c>
      <c r="I209" s="337"/>
      <c r="J209" s="337"/>
      <c r="K209" s="351"/>
    </row>
    <row r="210" ht="15" customHeight="1">
      <c r="B210" s="350"/>
      <c r="C210" s="318"/>
      <c r="D210" s="318"/>
      <c r="E210" s="318"/>
      <c r="F210" s="311" t="s">
        <v>595</v>
      </c>
      <c r="G210" s="296"/>
      <c r="H210" s="337" t="s">
        <v>755</v>
      </c>
      <c r="I210" s="337"/>
      <c r="J210" s="337"/>
      <c r="K210" s="351"/>
    </row>
    <row r="211" ht="15" customHeight="1">
      <c r="B211" s="350"/>
      <c r="C211" s="318"/>
      <c r="D211" s="318"/>
      <c r="E211" s="318"/>
      <c r="F211" s="352"/>
      <c r="G211" s="296"/>
      <c r="H211" s="353"/>
      <c r="I211" s="353"/>
      <c r="J211" s="353"/>
      <c r="K211" s="351"/>
    </row>
    <row r="212" ht="15" customHeight="1">
      <c r="B212" s="350"/>
      <c r="C212" s="290" t="s">
        <v>717</v>
      </c>
      <c r="D212" s="318"/>
      <c r="E212" s="318"/>
      <c r="F212" s="311">
        <v>1</v>
      </c>
      <c r="G212" s="296"/>
      <c r="H212" s="337" t="s">
        <v>756</v>
      </c>
      <c r="I212" s="337"/>
      <c r="J212" s="337"/>
      <c r="K212" s="351"/>
    </row>
    <row r="213" ht="15" customHeight="1">
      <c r="B213" s="350"/>
      <c r="C213" s="318"/>
      <c r="D213" s="318"/>
      <c r="E213" s="318"/>
      <c r="F213" s="311">
        <v>2</v>
      </c>
      <c r="G213" s="296"/>
      <c r="H213" s="337" t="s">
        <v>757</v>
      </c>
      <c r="I213" s="337"/>
      <c r="J213" s="337"/>
      <c r="K213" s="351"/>
    </row>
    <row r="214" ht="15" customHeight="1">
      <c r="B214" s="350"/>
      <c r="C214" s="318"/>
      <c r="D214" s="318"/>
      <c r="E214" s="318"/>
      <c r="F214" s="311">
        <v>3</v>
      </c>
      <c r="G214" s="296"/>
      <c r="H214" s="337" t="s">
        <v>758</v>
      </c>
      <c r="I214" s="337"/>
      <c r="J214" s="337"/>
      <c r="K214" s="351"/>
    </row>
    <row r="215" ht="15" customHeight="1">
      <c r="B215" s="350"/>
      <c r="C215" s="318"/>
      <c r="D215" s="318"/>
      <c r="E215" s="318"/>
      <c r="F215" s="311">
        <v>4</v>
      </c>
      <c r="G215" s="296"/>
      <c r="H215" s="337" t="s">
        <v>759</v>
      </c>
      <c r="I215" s="337"/>
      <c r="J215" s="337"/>
      <c r="K215" s="351"/>
    </row>
    <row r="216" ht="12.75" customHeight="1">
      <c r="B216" s="354"/>
      <c r="C216" s="355"/>
      <c r="D216" s="355"/>
      <c r="E216" s="355"/>
      <c r="F216" s="355"/>
      <c r="G216" s="355"/>
      <c r="H216" s="355"/>
      <c r="I216" s="355"/>
      <c r="J216" s="355"/>
      <c r="K216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TISK\User</dc:creator>
  <cp:lastModifiedBy>TISK\User</cp:lastModifiedBy>
  <dcterms:created xsi:type="dcterms:W3CDTF">2019-08-19T10:53:00Z</dcterms:created>
  <dcterms:modified xsi:type="dcterms:W3CDTF">2019-08-19T10:53:05Z</dcterms:modified>
</cp:coreProperties>
</file>