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03\"/>
    </mc:Choice>
  </mc:AlternateContent>
  <bookViews>
    <workbookView xWindow="0" yWindow="0" windowWidth="28800" windowHeight="12300"/>
  </bookViews>
  <sheets>
    <sheet name="Rekapitulace stavby" sheetId="1" r:id="rId1"/>
    <sheet name="4 - Bytová jednotka č.4" sheetId="2" r:id="rId2"/>
    <sheet name="Pokyny pro vyplnění" sheetId="3" r:id="rId3"/>
  </sheets>
  <definedNames>
    <definedName name="_xlnm._FilterDatabase" localSheetId="1" hidden="1">'4 - Bytová jednotka č.4'!$C$99:$K$388</definedName>
    <definedName name="_xlnm.Print_Titles" localSheetId="1">'4 - Bytová jednotka č.4'!$99:$99</definedName>
    <definedName name="_xlnm.Print_Titles" localSheetId="0">'Rekapitulace stavby'!$49:$49</definedName>
    <definedName name="_xlnm.Print_Area" localSheetId="1">'4 - Bytová jednotka č.4'!$C$4:$J$36,'4 - Bytová jednotka č.4'!$C$42:$J$81,'4 - Bytová jednotka č.4'!$C$87:$K$388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388" i="2"/>
  <c r="BH388" i="2"/>
  <c r="BG388" i="2"/>
  <c r="BE388" i="2"/>
  <c r="T388" i="2"/>
  <c r="T387" i="2" s="1"/>
  <c r="R388" i="2"/>
  <c r="R387" i="2"/>
  <c r="P388" i="2"/>
  <c r="P387" i="2" s="1"/>
  <c r="BK388" i="2"/>
  <c r="BK387" i="2" s="1"/>
  <c r="J387" i="2" s="1"/>
  <c r="J80" i="2" s="1"/>
  <c r="J388" i="2"/>
  <c r="BF388" i="2" s="1"/>
  <c r="BI386" i="2"/>
  <c r="BH386" i="2"/>
  <c r="BG386" i="2"/>
  <c r="BE386" i="2"/>
  <c r="T386" i="2"/>
  <c r="T385" i="2"/>
  <c r="R386" i="2"/>
  <c r="R385" i="2" s="1"/>
  <c r="R384" i="2" s="1"/>
  <c r="P386" i="2"/>
  <c r="P385" i="2" s="1"/>
  <c r="P384" i="2" s="1"/>
  <c r="BK386" i="2"/>
  <c r="BK385" i="2" s="1"/>
  <c r="J386" i="2"/>
  <c r="BF386" i="2" s="1"/>
  <c r="BI381" i="2"/>
  <c r="BH381" i="2"/>
  <c r="BG381" i="2"/>
  <c r="BE381" i="2"/>
  <c r="T381" i="2"/>
  <c r="R381" i="2"/>
  <c r="P381" i="2"/>
  <c r="BK381" i="2"/>
  <c r="J381" i="2"/>
  <c r="BF381" i="2" s="1"/>
  <c r="BI378" i="2"/>
  <c r="BH378" i="2"/>
  <c r="BG378" i="2"/>
  <c r="BE378" i="2"/>
  <c r="T378" i="2"/>
  <c r="R378" i="2"/>
  <c r="P378" i="2"/>
  <c r="BK378" i="2"/>
  <c r="J378" i="2"/>
  <c r="BF378" i="2"/>
  <c r="BI374" i="2"/>
  <c r="BH374" i="2"/>
  <c r="BG374" i="2"/>
  <c r="BE374" i="2"/>
  <c r="T374" i="2"/>
  <c r="R374" i="2"/>
  <c r="P374" i="2"/>
  <c r="BK374" i="2"/>
  <c r="J374" i="2"/>
  <c r="BF374" i="2" s="1"/>
  <c r="BI361" i="2"/>
  <c r="BH361" i="2"/>
  <c r="BG361" i="2"/>
  <c r="BE361" i="2"/>
  <c r="T361" i="2"/>
  <c r="T360" i="2"/>
  <c r="R361" i="2"/>
  <c r="R360" i="2" s="1"/>
  <c r="P361" i="2"/>
  <c r="P360" i="2"/>
  <c r="BK361" i="2"/>
  <c r="BK360" i="2" s="1"/>
  <c r="J360" i="2" s="1"/>
  <c r="J77" i="2" s="1"/>
  <c r="J361" i="2"/>
  <c r="BF361" i="2" s="1"/>
  <c r="BI359" i="2"/>
  <c r="BH359" i="2"/>
  <c r="BG359" i="2"/>
  <c r="BE359" i="2"/>
  <c r="T359" i="2"/>
  <c r="R359" i="2"/>
  <c r="P359" i="2"/>
  <c r="BK359" i="2"/>
  <c r="J359" i="2"/>
  <c r="BF359" i="2"/>
  <c r="BI358" i="2"/>
  <c r="BH358" i="2"/>
  <c r="BG358" i="2"/>
  <c r="BE358" i="2"/>
  <c r="T358" i="2"/>
  <c r="R358" i="2"/>
  <c r="P358" i="2"/>
  <c r="BK358" i="2"/>
  <c r="J358" i="2"/>
  <c r="BF358" i="2" s="1"/>
  <c r="BI352" i="2"/>
  <c r="BH352" i="2"/>
  <c r="BG352" i="2"/>
  <c r="BE352" i="2"/>
  <c r="T352" i="2"/>
  <c r="R352" i="2"/>
  <c r="P352" i="2"/>
  <c r="BK352" i="2"/>
  <c r="J352" i="2"/>
  <c r="BF352" i="2"/>
  <c r="BI343" i="2"/>
  <c r="BH343" i="2"/>
  <c r="BG343" i="2"/>
  <c r="BE343" i="2"/>
  <c r="T343" i="2"/>
  <c r="T342" i="2" s="1"/>
  <c r="R343" i="2"/>
  <c r="R342" i="2"/>
  <c r="P343" i="2"/>
  <c r="P342" i="2" s="1"/>
  <c r="BK343" i="2"/>
  <c r="BK342" i="2"/>
  <c r="J342" i="2" s="1"/>
  <c r="J76" i="2" s="1"/>
  <c r="J343" i="2"/>
  <c r="BF343" i="2" s="1"/>
  <c r="BI341" i="2"/>
  <c r="BH341" i="2"/>
  <c r="BG341" i="2"/>
  <c r="BE341" i="2"/>
  <c r="T341" i="2"/>
  <c r="R341" i="2"/>
  <c r="P341" i="2"/>
  <c r="BK341" i="2"/>
  <c r="J341" i="2"/>
  <c r="BF341" i="2"/>
  <c r="BI338" i="2"/>
  <c r="BH338" i="2"/>
  <c r="BG338" i="2"/>
  <c r="BE338" i="2"/>
  <c r="T338" i="2"/>
  <c r="R338" i="2"/>
  <c r="P338" i="2"/>
  <c r="BK338" i="2"/>
  <c r="J338" i="2"/>
  <c r="BF338" i="2"/>
  <c r="BI337" i="2"/>
  <c r="BH337" i="2"/>
  <c r="BG337" i="2"/>
  <c r="BE337" i="2"/>
  <c r="T337" i="2"/>
  <c r="T336" i="2"/>
  <c r="R337" i="2"/>
  <c r="R336" i="2"/>
  <c r="P337" i="2"/>
  <c r="P336" i="2"/>
  <c r="BK337" i="2"/>
  <c r="BK336" i="2"/>
  <c r="J336" i="2" s="1"/>
  <c r="J75" i="2" s="1"/>
  <c r="J337" i="2"/>
  <c r="BF337" i="2" s="1"/>
  <c r="BI335" i="2"/>
  <c r="BH335" i="2"/>
  <c r="BG335" i="2"/>
  <c r="BE335" i="2"/>
  <c r="T335" i="2"/>
  <c r="R335" i="2"/>
  <c r="P335" i="2"/>
  <c r="BK335" i="2"/>
  <c r="J335" i="2"/>
  <c r="BF335" i="2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/>
  <c r="BI332" i="2"/>
  <c r="BH332" i="2"/>
  <c r="BG332" i="2"/>
  <c r="BE332" i="2"/>
  <c r="T332" i="2"/>
  <c r="R332" i="2"/>
  <c r="P332" i="2"/>
  <c r="BK332" i="2"/>
  <c r="J332" i="2"/>
  <c r="BF332" i="2"/>
  <c r="BI330" i="2"/>
  <c r="BH330" i="2"/>
  <c r="BG330" i="2"/>
  <c r="BE330" i="2"/>
  <c r="T330" i="2"/>
  <c r="R330" i="2"/>
  <c r="P330" i="2"/>
  <c r="BK330" i="2"/>
  <c r="J330" i="2"/>
  <c r="BF330" i="2"/>
  <c r="BI326" i="2"/>
  <c r="BH326" i="2"/>
  <c r="BG326" i="2"/>
  <c r="BE326" i="2"/>
  <c r="T326" i="2"/>
  <c r="R326" i="2"/>
  <c r="R319" i="2" s="1"/>
  <c r="P326" i="2"/>
  <c r="BK326" i="2"/>
  <c r="J326" i="2"/>
  <c r="BF326" i="2"/>
  <c r="BI324" i="2"/>
  <c r="BH324" i="2"/>
  <c r="BG324" i="2"/>
  <c r="BE324" i="2"/>
  <c r="T324" i="2"/>
  <c r="R324" i="2"/>
  <c r="P324" i="2"/>
  <c r="BK324" i="2"/>
  <c r="BK319" i="2" s="1"/>
  <c r="J319" i="2" s="1"/>
  <c r="J74" i="2" s="1"/>
  <c r="J324" i="2"/>
  <c r="BF324" i="2"/>
  <c r="BI320" i="2"/>
  <c r="BH320" i="2"/>
  <c r="BG320" i="2"/>
  <c r="BE320" i="2"/>
  <c r="T320" i="2"/>
  <c r="T319" i="2"/>
  <c r="R320" i="2"/>
  <c r="P320" i="2"/>
  <c r="P319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5" i="2"/>
  <c r="BH315" i="2"/>
  <c r="BG315" i="2"/>
  <c r="BE315" i="2"/>
  <c r="T315" i="2"/>
  <c r="R315" i="2"/>
  <c r="R308" i="2" s="1"/>
  <c r="P315" i="2"/>
  <c r="BK315" i="2"/>
  <c r="J315" i="2"/>
  <c r="BF315" i="2"/>
  <c r="BI313" i="2"/>
  <c r="BH313" i="2"/>
  <c r="BG313" i="2"/>
  <c r="BE313" i="2"/>
  <c r="T313" i="2"/>
  <c r="R313" i="2"/>
  <c r="P313" i="2"/>
  <c r="BK313" i="2"/>
  <c r="BK308" i="2" s="1"/>
  <c r="J308" i="2" s="1"/>
  <c r="J73" i="2" s="1"/>
  <c r="J313" i="2"/>
  <c r="BF313" i="2"/>
  <c r="BI309" i="2"/>
  <c r="BH309" i="2"/>
  <c r="BG309" i="2"/>
  <c r="BE309" i="2"/>
  <c r="T309" i="2"/>
  <c r="T308" i="2"/>
  <c r="R309" i="2"/>
  <c r="P309" i="2"/>
  <c r="P308" i="2"/>
  <c r="BK309" i="2"/>
  <c r="J309" i="2"/>
  <c r="BF309" i="2" s="1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/>
  <c r="BI303" i="2"/>
  <c r="BH303" i="2"/>
  <c r="BG303" i="2"/>
  <c r="BE303" i="2"/>
  <c r="T303" i="2"/>
  <c r="R303" i="2"/>
  <c r="R298" i="2" s="1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BK298" i="2" s="1"/>
  <c r="J298" i="2" s="1"/>
  <c r="J72" i="2" s="1"/>
  <c r="J302" i="2"/>
  <c r="BF302" i="2"/>
  <c r="BI299" i="2"/>
  <c r="BH299" i="2"/>
  <c r="BG299" i="2"/>
  <c r="BE299" i="2"/>
  <c r="T299" i="2"/>
  <c r="T298" i="2"/>
  <c r="R299" i="2"/>
  <c r="P299" i="2"/>
  <c r="P298" i="2"/>
  <c r="BK299" i="2"/>
  <c r="J299" i="2"/>
  <c r="BF299" i="2" s="1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/>
  <c r="BI294" i="2"/>
  <c r="BH294" i="2"/>
  <c r="BG294" i="2"/>
  <c r="BE294" i="2"/>
  <c r="T294" i="2"/>
  <c r="R294" i="2"/>
  <c r="P294" i="2"/>
  <c r="BK294" i="2"/>
  <c r="J294" i="2"/>
  <c r="BF294" i="2"/>
  <c r="BI293" i="2"/>
  <c r="BH293" i="2"/>
  <c r="BG293" i="2"/>
  <c r="BE293" i="2"/>
  <c r="T293" i="2"/>
  <c r="R293" i="2"/>
  <c r="P293" i="2"/>
  <c r="BK293" i="2"/>
  <c r="J293" i="2"/>
  <c r="BF293" i="2"/>
  <c r="BI292" i="2"/>
  <c r="BH292" i="2"/>
  <c r="BG292" i="2"/>
  <c r="BE292" i="2"/>
  <c r="T292" i="2"/>
  <c r="R292" i="2"/>
  <c r="P292" i="2"/>
  <c r="BK292" i="2"/>
  <c r="J292" i="2"/>
  <c r="BF292" i="2"/>
  <c r="BI291" i="2"/>
  <c r="BH291" i="2"/>
  <c r="BG291" i="2"/>
  <c r="BE291" i="2"/>
  <c r="T291" i="2"/>
  <c r="R291" i="2"/>
  <c r="P291" i="2"/>
  <c r="BK291" i="2"/>
  <c r="J291" i="2"/>
  <c r="BF291" i="2"/>
  <c r="BI290" i="2"/>
  <c r="BH290" i="2"/>
  <c r="BG290" i="2"/>
  <c r="BE290" i="2"/>
  <c r="T290" i="2"/>
  <c r="R290" i="2"/>
  <c r="P290" i="2"/>
  <c r="BK290" i="2"/>
  <c r="J290" i="2"/>
  <c r="BF290" i="2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R288" i="2"/>
  <c r="P288" i="2"/>
  <c r="BK288" i="2"/>
  <c r="J288" i="2"/>
  <c r="BF288" i="2"/>
  <c r="BI287" i="2"/>
  <c r="BH287" i="2"/>
  <c r="BG287" i="2"/>
  <c r="BE287" i="2"/>
  <c r="T287" i="2"/>
  <c r="R287" i="2"/>
  <c r="P287" i="2"/>
  <c r="BK287" i="2"/>
  <c r="J287" i="2"/>
  <c r="BF287" i="2"/>
  <c r="BI283" i="2"/>
  <c r="BH283" i="2"/>
  <c r="BG283" i="2"/>
  <c r="BE283" i="2"/>
  <c r="T283" i="2"/>
  <c r="T282" i="2"/>
  <c r="R283" i="2"/>
  <c r="R282" i="2"/>
  <c r="P283" i="2"/>
  <c r="P282" i="2"/>
  <c r="BK283" i="2"/>
  <c r="BK282" i="2"/>
  <c r="J282" i="2" s="1"/>
  <c r="J71" i="2" s="1"/>
  <c r="J283" i="2"/>
  <c r="BF283" i="2" s="1"/>
  <c r="BI281" i="2"/>
  <c r="BH281" i="2"/>
  <c r="BG281" i="2"/>
  <c r="BE281" i="2"/>
  <c r="T281" i="2"/>
  <c r="R281" i="2"/>
  <c r="P281" i="2"/>
  <c r="BK281" i="2"/>
  <c r="J281" i="2"/>
  <c r="BF281" i="2"/>
  <c r="BI280" i="2"/>
  <c r="BH280" i="2"/>
  <c r="BG280" i="2"/>
  <c r="BE280" i="2"/>
  <c r="T280" i="2"/>
  <c r="R280" i="2"/>
  <c r="P280" i="2"/>
  <c r="BK280" i="2"/>
  <c r="J280" i="2"/>
  <c r="BF280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1" i="2"/>
  <c r="BH271" i="2"/>
  <c r="BG271" i="2"/>
  <c r="BE271" i="2"/>
  <c r="T271" i="2"/>
  <c r="R271" i="2"/>
  <c r="P271" i="2"/>
  <c r="BK271" i="2"/>
  <c r="J271" i="2"/>
  <c r="BF271" i="2"/>
  <c r="BI266" i="2"/>
  <c r="BH266" i="2"/>
  <c r="BG266" i="2"/>
  <c r="BE266" i="2"/>
  <c r="T266" i="2"/>
  <c r="T265" i="2"/>
  <c r="R266" i="2"/>
  <c r="R265" i="2"/>
  <c r="P266" i="2"/>
  <c r="P265" i="2"/>
  <c r="BK266" i="2"/>
  <c r="BK265" i="2"/>
  <c r="J265" i="2" s="1"/>
  <c r="J70" i="2" s="1"/>
  <c r="J266" i="2"/>
  <c r="BF266" i="2" s="1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T259" i="2"/>
  <c r="R260" i="2"/>
  <c r="R259" i="2"/>
  <c r="P260" i="2"/>
  <c r="P259" i="2"/>
  <c r="BK260" i="2"/>
  <c r="BK259" i="2"/>
  <c r="J259" i="2" s="1"/>
  <c r="J69" i="2" s="1"/>
  <c r="J260" i="2"/>
  <c r="BF260" i="2" s="1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T241" i="2"/>
  <c r="R242" i="2"/>
  <c r="R241" i="2"/>
  <c r="P242" i="2"/>
  <c r="P241" i="2"/>
  <c r="BK242" i="2"/>
  <c r="BK241" i="2"/>
  <c r="J241" i="2" s="1"/>
  <c r="J68" i="2" s="1"/>
  <c r="J242" i="2"/>
  <c r="BF242" i="2" s="1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T237" i="2"/>
  <c r="R238" i="2"/>
  <c r="R237" i="2"/>
  <c r="P238" i="2"/>
  <c r="P237" i="2"/>
  <c r="BK238" i="2"/>
  <c r="BK237" i="2"/>
  <c r="J237" i="2" s="1"/>
  <c r="J67" i="2" s="1"/>
  <c r="J238" i="2"/>
  <c r="BF238" i="2" s="1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T215" i="2"/>
  <c r="R216" i="2"/>
  <c r="R215" i="2"/>
  <c r="P216" i="2"/>
  <c r="P215" i="2"/>
  <c r="BK216" i="2"/>
  <c r="BK215" i="2"/>
  <c r="J215" i="2" s="1"/>
  <c r="J66" i="2" s="1"/>
  <c r="J216" i="2"/>
  <c r="BF216" i="2" s="1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T203" i="2"/>
  <c r="R204" i="2"/>
  <c r="R203" i="2"/>
  <c r="P204" i="2"/>
  <c r="P203" i="2"/>
  <c r="BK204" i="2"/>
  <c r="BK203" i="2"/>
  <c r="J203" i="2" s="1"/>
  <c r="J65" i="2" s="1"/>
  <c r="J204" i="2"/>
  <c r="BF204" i="2" s="1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R192" i="2" s="1"/>
  <c r="P195" i="2"/>
  <c r="BK195" i="2"/>
  <c r="J195" i="2"/>
  <c r="BF195" i="2"/>
  <c r="BI194" i="2"/>
  <c r="BH194" i="2"/>
  <c r="BG194" i="2"/>
  <c r="BE194" i="2"/>
  <c r="T194" i="2"/>
  <c r="R194" i="2"/>
  <c r="P194" i="2"/>
  <c r="BK194" i="2"/>
  <c r="BK192" i="2" s="1"/>
  <c r="J192" i="2" s="1"/>
  <c r="J64" i="2" s="1"/>
  <c r="J194" i="2"/>
  <c r="BF194" i="2"/>
  <c r="BI193" i="2"/>
  <c r="BH193" i="2"/>
  <c r="BG193" i="2"/>
  <c r="BE193" i="2"/>
  <c r="T193" i="2"/>
  <c r="T192" i="2"/>
  <c r="R193" i="2"/>
  <c r="P193" i="2"/>
  <c r="P192" i="2"/>
  <c r="BK193" i="2"/>
  <c r="J193" i="2"/>
  <c r="BF193" i="2" s="1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/>
  <c r="BI181" i="2"/>
  <c r="BH181" i="2"/>
  <c r="BG181" i="2"/>
  <c r="BE181" i="2"/>
  <c r="T181" i="2"/>
  <c r="R181" i="2"/>
  <c r="P181" i="2"/>
  <c r="BK181" i="2"/>
  <c r="J181" i="2"/>
  <c r="BF181" i="2"/>
  <c r="BI179" i="2"/>
  <c r="BH179" i="2"/>
  <c r="BG179" i="2"/>
  <c r="BE179" i="2"/>
  <c r="T179" i="2"/>
  <c r="R179" i="2"/>
  <c r="P179" i="2"/>
  <c r="BK179" i="2"/>
  <c r="J179" i="2"/>
  <c r="BF179" i="2"/>
  <c r="BI176" i="2"/>
  <c r="BH176" i="2"/>
  <c r="BG176" i="2"/>
  <c r="BE176" i="2"/>
  <c r="T176" i="2"/>
  <c r="R176" i="2"/>
  <c r="P176" i="2"/>
  <c r="BK176" i="2"/>
  <c r="J176" i="2"/>
  <c r="BF176" i="2"/>
  <c r="BI172" i="2"/>
  <c r="BH172" i="2"/>
  <c r="BG172" i="2"/>
  <c r="BE172" i="2"/>
  <c r="T172" i="2"/>
  <c r="R172" i="2"/>
  <c r="P172" i="2"/>
  <c r="BK172" i="2"/>
  <c r="J172" i="2"/>
  <c r="BF172" i="2"/>
  <c r="BI169" i="2"/>
  <c r="BH169" i="2"/>
  <c r="BG169" i="2"/>
  <c r="BE169" i="2"/>
  <c r="T169" i="2"/>
  <c r="T168" i="2"/>
  <c r="T167" i="2" s="1"/>
  <c r="R169" i="2"/>
  <c r="R168" i="2" s="1"/>
  <c r="P169" i="2"/>
  <c r="P168" i="2"/>
  <c r="P167" i="2" s="1"/>
  <c r="BK169" i="2"/>
  <c r="BK168" i="2" s="1"/>
  <c r="J169" i="2"/>
  <c r="BF169" i="2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T163" i="2"/>
  <c r="R164" i="2"/>
  <c r="R163" i="2"/>
  <c r="P164" i="2"/>
  <c r="P163" i="2"/>
  <c r="BK164" i="2"/>
  <c r="BK163" i="2"/>
  <c r="J163" i="2" s="1"/>
  <c r="J61" i="2" s="1"/>
  <c r="J164" i="2"/>
  <c r="BF164" i="2" s="1"/>
  <c r="BI162" i="2"/>
  <c r="BH162" i="2"/>
  <c r="BG162" i="2"/>
  <c r="BE162" i="2"/>
  <c r="T162" i="2"/>
  <c r="R162" i="2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T155" i="2"/>
  <c r="R156" i="2"/>
  <c r="R155" i="2"/>
  <c r="P156" i="2"/>
  <c r="P155" i="2"/>
  <c r="BK156" i="2"/>
  <c r="BK155" i="2"/>
  <c r="J155" i="2" s="1"/>
  <c r="J60" i="2" s="1"/>
  <c r="J156" i="2"/>
  <c r="BF156" i="2" s="1"/>
  <c r="BI152" i="2"/>
  <c r="BH152" i="2"/>
  <c r="BG152" i="2"/>
  <c r="BE152" i="2"/>
  <c r="T152" i="2"/>
  <c r="R152" i="2"/>
  <c r="P152" i="2"/>
  <c r="BK152" i="2"/>
  <c r="J152" i="2"/>
  <c r="BF152" i="2"/>
  <c r="BI150" i="2"/>
  <c r="BH150" i="2"/>
  <c r="BG150" i="2"/>
  <c r="BE150" i="2"/>
  <c r="T150" i="2"/>
  <c r="R150" i="2"/>
  <c r="P150" i="2"/>
  <c r="BK150" i="2"/>
  <c r="J150" i="2"/>
  <c r="BF150" i="2"/>
  <c r="BI145" i="2"/>
  <c r="BH145" i="2"/>
  <c r="BG145" i="2"/>
  <c r="BE145" i="2"/>
  <c r="T145" i="2"/>
  <c r="R145" i="2"/>
  <c r="P145" i="2"/>
  <c r="BK145" i="2"/>
  <c r="J145" i="2"/>
  <c r="BF145" i="2"/>
  <c r="BI141" i="2"/>
  <c r="BH141" i="2"/>
  <c r="BG141" i="2"/>
  <c r="BE141" i="2"/>
  <c r="T141" i="2"/>
  <c r="R141" i="2"/>
  <c r="P141" i="2"/>
  <c r="BK141" i="2"/>
  <c r="J141" i="2"/>
  <c r="BF141" i="2"/>
  <c r="BI135" i="2"/>
  <c r="BH135" i="2"/>
  <c r="BG135" i="2"/>
  <c r="BE135" i="2"/>
  <c r="T135" i="2"/>
  <c r="T134" i="2"/>
  <c r="R135" i="2"/>
  <c r="R134" i="2"/>
  <c r="P135" i="2"/>
  <c r="P134" i="2"/>
  <c r="BK135" i="2"/>
  <c r="BK134" i="2"/>
  <c r="J134" i="2" s="1"/>
  <c r="J59" i="2" s="1"/>
  <c r="J135" i="2"/>
  <c r="BF135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29" i="2"/>
  <c r="BH129" i="2"/>
  <c r="BG129" i="2"/>
  <c r="BE129" i="2"/>
  <c r="T129" i="2"/>
  <c r="R129" i="2"/>
  <c r="P129" i="2"/>
  <c r="BK129" i="2"/>
  <c r="J129" i="2"/>
  <c r="BF129" i="2"/>
  <c r="BI126" i="2"/>
  <c r="BH126" i="2"/>
  <c r="BG126" i="2"/>
  <c r="BE126" i="2"/>
  <c r="T126" i="2"/>
  <c r="R126" i="2"/>
  <c r="P126" i="2"/>
  <c r="BK126" i="2"/>
  <c r="J126" i="2"/>
  <c r="BF126" i="2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R124" i="2"/>
  <c r="P124" i="2"/>
  <c r="BK124" i="2"/>
  <c r="J124" i="2"/>
  <c r="BF124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5" i="2"/>
  <c r="BH115" i="2"/>
  <c r="BG115" i="2"/>
  <c r="BE115" i="2"/>
  <c r="T115" i="2"/>
  <c r="R115" i="2"/>
  <c r="P115" i="2"/>
  <c r="BK115" i="2"/>
  <c r="J115" i="2"/>
  <c r="BF115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/>
  <c r="BI108" i="2"/>
  <c r="BH108" i="2"/>
  <c r="BG108" i="2"/>
  <c r="BE108" i="2"/>
  <c r="T108" i="2"/>
  <c r="R108" i="2"/>
  <c r="P108" i="2"/>
  <c r="BK108" i="2"/>
  <c r="J108" i="2"/>
  <c r="BF108" i="2"/>
  <c r="BI107" i="2"/>
  <c r="BH107" i="2"/>
  <c r="BG107" i="2"/>
  <c r="BE107" i="2"/>
  <c r="T107" i="2"/>
  <c r="R107" i="2"/>
  <c r="R102" i="2" s="1"/>
  <c r="R101" i="2" s="1"/>
  <c r="P107" i="2"/>
  <c r="BK107" i="2"/>
  <c r="J107" i="2"/>
  <c r="BF107" i="2"/>
  <c r="BI106" i="2"/>
  <c r="BH106" i="2"/>
  <c r="BG106" i="2"/>
  <c r="BE106" i="2"/>
  <c r="T106" i="2"/>
  <c r="R106" i="2"/>
  <c r="P106" i="2"/>
  <c r="BK106" i="2"/>
  <c r="J106" i="2"/>
  <c r="BF106" i="2"/>
  <c r="BI103" i="2"/>
  <c r="F34" i="2"/>
  <c r="BD52" i="1" s="1"/>
  <c r="BD51" i="1" s="1"/>
  <c r="W30" i="1" s="1"/>
  <c r="BH103" i="2"/>
  <c r="F33" i="2" s="1"/>
  <c r="BC52" i="1" s="1"/>
  <c r="BC51" i="1" s="1"/>
  <c r="BG103" i="2"/>
  <c r="F32" i="2"/>
  <c r="BB52" i="1" s="1"/>
  <c r="BB51" i="1" s="1"/>
  <c r="BE103" i="2"/>
  <c r="J30" i="2" s="1"/>
  <c r="AV52" i="1" s="1"/>
  <c r="T103" i="2"/>
  <c r="T102" i="2"/>
  <c r="T101" i="2" s="1"/>
  <c r="R103" i="2"/>
  <c r="P103" i="2"/>
  <c r="P102" i="2"/>
  <c r="P101" i="2" s="1"/>
  <c r="BK103" i="2"/>
  <c r="BK102" i="2" s="1"/>
  <c r="J103" i="2"/>
  <c r="BF103" i="2" s="1"/>
  <c r="J96" i="2"/>
  <c r="F94" i="2"/>
  <c r="E92" i="2"/>
  <c r="J51" i="2"/>
  <c r="F49" i="2"/>
  <c r="E47" i="2"/>
  <c r="J18" i="2"/>
  <c r="E18" i="2"/>
  <c r="F97" i="2" s="1"/>
  <c r="J17" i="2"/>
  <c r="J15" i="2"/>
  <c r="E15" i="2"/>
  <c r="F96" i="2"/>
  <c r="F51" i="2"/>
  <c r="J14" i="2"/>
  <c r="J12" i="2"/>
  <c r="J94" i="2"/>
  <c r="J49" i="2"/>
  <c r="E7" i="2"/>
  <c r="E90" i="2" s="1"/>
  <c r="AS51" i="1"/>
  <c r="L47" i="1"/>
  <c r="AM46" i="1"/>
  <c r="L46" i="1"/>
  <c r="AM44" i="1"/>
  <c r="L44" i="1"/>
  <c r="L42" i="1"/>
  <c r="L41" i="1"/>
  <c r="P100" i="2" l="1"/>
  <c r="AU52" i="1" s="1"/>
  <c r="AU51" i="1" s="1"/>
  <c r="AY51" i="1"/>
  <c r="W29" i="1"/>
  <c r="BK101" i="2"/>
  <c r="J102" i="2"/>
  <c r="J58" i="2" s="1"/>
  <c r="R100" i="2"/>
  <c r="R167" i="2"/>
  <c r="T384" i="2"/>
  <c r="T100" i="2" s="1"/>
  <c r="F31" i="2"/>
  <c r="BA52" i="1" s="1"/>
  <c r="BA51" i="1" s="1"/>
  <c r="J31" i="2"/>
  <c r="AW52" i="1" s="1"/>
  <c r="AT52" i="1" s="1"/>
  <c r="AX51" i="1"/>
  <c r="W28" i="1"/>
  <c r="J168" i="2"/>
  <c r="J63" i="2" s="1"/>
  <c r="BK167" i="2"/>
  <c r="J167" i="2" s="1"/>
  <c r="J62" i="2" s="1"/>
  <c r="J385" i="2"/>
  <c r="J79" i="2" s="1"/>
  <c r="BK384" i="2"/>
  <c r="J384" i="2" s="1"/>
  <c r="J78" i="2" s="1"/>
  <c r="F30" i="2"/>
  <c r="AZ52" i="1" s="1"/>
  <c r="AZ51" i="1" s="1"/>
  <c r="F52" i="2"/>
  <c r="E45" i="2"/>
  <c r="W27" i="1" l="1"/>
  <c r="AW51" i="1"/>
  <c r="AK27" i="1" s="1"/>
  <c r="AV51" i="1"/>
  <c r="W26" i="1"/>
  <c r="J101" i="2"/>
  <c r="J57" i="2" s="1"/>
  <c r="BK100" i="2"/>
  <c r="J100" i="2" s="1"/>
  <c r="J56" i="2" l="1"/>
  <c r="J27" i="2"/>
  <c r="AK26" i="1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<sst xmlns="http://schemas.openxmlformats.org/spreadsheetml/2006/main" count="4208" uniqueCount="1049">
  <si>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</si>
  <si>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</si>
  <si>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</si>
  <si>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</si>
  <si>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</si>
  <si>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</si>
  <si>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</si>
  <si>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</si>
  <si>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</si>
  <si>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</si>
  <si>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</si>
  <si>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</si>
  <si>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</si>
  <si>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</si>
  <si>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</si>
  <si>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</si>
  <si>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</si>
  <si>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</si>
  <si>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</si>
  <si>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</si>
  <si>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</si>
  <si>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</si>
  <si>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</si>
  <si>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</si>
  <si>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</si>
  <si>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</si>
  <si>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</si>
  <si>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</si>
  <si>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</si>
  <si>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</si>
  <si>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</si>
  <si>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</si>
  <si>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</si>
  <si>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</si>
  <si>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</si>
  <si>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</si>
  <si>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</si>
  <si>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</si>
  <si>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</si>
  <si>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</si>
  <si>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</si>
  <si>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</si>
  <si>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</si>
  <si>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</si>
  <si>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</si>
  <si>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</si>
  <si>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</si>
  <si>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</si>
  <si>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</si>
  <si>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</si>
  <si>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</si>
  <si>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</si>
  <si>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</si>
  <si>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</si>
  <si>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</si>
  <si>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</si>
  <si>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</si>
  <si>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</si>
  <si>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</si>
  <si>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</si>
  <si>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</si>
  <si>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</si>
  <si>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</si>
  <si>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</si>
  <si>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</si>
  <si>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</si>
  <si>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</si>
  <si>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</si>
  <si>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</si>
  <si>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</si>
  <si>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</si>
  <si>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</si>
  <si>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</si>
  <si>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</si>
  <si>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</si>
  <si>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</si>
  <si>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</si>
  <si>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</si>
  <si>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</si>
  <si>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</si>
  <si>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</si>
  <si>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{d47f56b9-7dc8-40dc-9a29-f9bc4749b8c5}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</si>
  <si>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</si>
  <si>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</si>
  <si>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</si>
  <si>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</si>
  <si>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</si>
  <si>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</si>
  <si>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</si>
  <si>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4 - Bytová jednotka č.4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</si>
  <si>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</si>
  <si>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</si>
  <si>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</si>
  <si>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</si>
  <si>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</si>
  <si>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</si>
  <si>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</si>
  <si>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</si>
  <si>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</si>
  <si>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</si>
  <si>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</si>
  <si>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</si>
  <si>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</si>
  <si>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</si>
  <si>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</si>
  <si>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</si>
  <si>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</si>
  <si>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</si>
  <si>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</si>
  <si>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</si>
  <si>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</si>
  <si>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</si>
  <si>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</si>
  <si>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</si>
  <si>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</si>
  <si>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</si>
  <si>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</si>
  <si>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</si>
  <si>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</si>
  <si>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</si>
  <si>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</si>
  <si>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</si>
  <si>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</si>
  <si>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</si>
  <si>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</si>
  <si>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</si>
  <si>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</si>
  <si>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</si>
  <si>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</si>
  <si>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</si>
  <si>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</si>
  <si>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</si>
  <si>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</si>
  <si>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</si>
  <si>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</si>
  <si>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</si>
  <si>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</si>
  <si>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</si>
  <si>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</si>
  <si>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</si>
  <si>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Podkladní a spojovací vrstva vnitřních omítaných ploch  penetrace akrylát-silikonová nanášená ručně stropů</t>
  </si>
  <si>
    <t>m2</t>
  </si>
  <si>
    <t>CS ÚRS 2018 01</t>
  </si>
  <si>
    <t>2</t>
  </si>
  <si>
    <t>-1762055747</t>
  </si>
  <si>
    <t>VV</t>
  </si>
  <si>
    <t>1,08+2,25</t>
  </si>
  <si>
    <t>Součet</t>
  </si>
  <si>
    <t>611142001</t>
  </si>
  <si>
    <t>Potažení vnitřních ploch pletivem  v ploše nebo pruzích, na plném podkladu sklovláknitým vtlačením do tmelu stropů</t>
  </si>
  <si>
    <t>755478528</t>
  </si>
  <si>
    <t>3</t>
  </si>
  <si>
    <t>611311131</t>
  </si>
  <si>
    <t>Potažení vnitřních ploch štukem tloušťky do 3 mm vodorovných konstrukcí stropů rovných</t>
  </si>
  <si>
    <t>855744028</t>
  </si>
  <si>
    <t>611321111</t>
  </si>
  <si>
    <t>Omítka vápenocementová vnitřních ploch  nanášená ručně jednovrstvá, tloušťky do 10 mm hrubá zatřená vodorovných konstrukcí stropů rovných</t>
  </si>
  <si>
    <t>-1715677091</t>
  </si>
  <si>
    <t>5</t>
  </si>
  <si>
    <t>612131121</t>
  </si>
  <si>
    <t>Podkladní a spojovací vrstva vnitřních omítaných ploch  penetrace akrylát-silikonová nanášená ručně stěn</t>
  </si>
  <si>
    <t>-1660607252</t>
  </si>
  <si>
    <t>612142001</t>
  </si>
  <si>
    <t>Potažení vnitřních ploch pletivem  v ploše nebo pruzích, na plném podkladu sklovláknitým vtlačením do tmelu stěn</t>
  </si>
  <si>
    <t>1121577768</t>
  </si>
  <si>
    <t>7</t>
  </si>
  <si>
    <t>612311131</t>
  </si>
  <si>
    <t>Potažení vnitřních ploch štukem tloušťky do 3 mm svislých konstrukcí stěn</t>
  </si>
  <si>
    <t>1813565981</t>
  </si>
  <si>
    <t>1,14*0,6</t>
  </si>
  <si>
    <t>(1,17+1,92)*0,6</t>
  </si>
  <si>
    <t>8</t>
  </si>
  <si>
    <t>612321111</t>
  </si>
  <si>
    <t>Omítka vápenocementová vnitřních ploch  nanášená ručně jednovrstvá, tloušťky do 10 mm hrubá zatřená svislých konstrukcí stěn</t>
  </si>
  <si>
    <t>-80855201</t>
  </si>
  <si>
    <t>(1,14+1,17+1,92)*2,6</t>
  </si>
  <si>
    <t>9</t>
  </si>
  <si>
    <t>619991001</t>
  </si>
  <si>
    <t>Zakrytí vnitřních ploch před znečištěním  včetně pozdějšího odkrytí podlah fólií přilepenou lepící páskou</t>
  </si>
  <si>
    <t>838957125</t>
  </si>
  <si>
    <t>2,2*3,5</t>
  </si>
  <si>
    <t>20</t>
  </si>
  <si>
    <t>10</t>
  </si>
  <si>
    <t>619991011</t>
  </si>
  <si>
    <t>Zakrytí vnitřních ploch před znečištěním  včetně pozdějšího odkrytí konstrukcí a prvků obalením fólií a přelepením páskou</t>
  </si>
  <si>
    <t>112383198</t>
  </si>
  <si>
    <t>konstrukce v blízkosti bytového jádra:</t>
  </si>
  <si>
    <t>50</t>
  </si>
  <si>
    <t>11</t>
  </si>
  <si>
    <t>631319013</t>
  </si>
  <si>
    <t>Příplatek k cenám mazanin  za úpravu povrchu mazaniny přehlazením, mazanina tl. přes 120 do 240 mm</t>
  </si>
  <si>
    <t>m3</t>
  </si>
  <si>
    <t>-1336185338</t>
  </si>
  <si>
    <t>12</t>
  </si>
  <si>
    <t>631319197</t>
  </si>
  <si>
    <t>Příplatek k cenám mazanin  za malou plochu do 5 m2 jednotlivě mazanina tl. přes 120 do 240 mm</t>
  </si>
  <si>
    <t>526160883</t>
  </si>
  <si>
    <t>13</t>
  </si>
  <si>
    <t>631342132</t>
  </si>
  <si>
    <t>Mazanina z betonu lehkého tepelně-izolačního polystyrénového tl. přes 120 do 240 mm, objemové hmotnosti 500 kg/m3</t>
  </si>
  <si>
    <t>2094115151</t>
  </si>
  <si>
    <t>podbetonování sprchového koutu max. v. 150mm - vytvoření spádové vrstvy:</t>
  </si>
  <si>
    <t>0,7*1,2*0,15</t>
  </si>
  <si>
    <t>14</t>
  </si>
  <si>
    <t>632441112</t>
  </si>
  <si>
    <t>Potěr anhydritový samonivelační ze suchých směsí  tlouštky přes 20 do 30 mm</t>
  </si>
  <si>
    <t>-91907214</t>
  </si>
  <si>
    <t>642944121</t>
  </si>
  <si>
    <t>Osazení ocelových dveřních zárubní lisovaných nebo z úhelníků dodatečně  s vybetonováním prahu, plochy do 2,5 m2</t>
  </si>
  <si>
    <t>kus</t>
  </si>
  <si>
    <t>359922978</t>
  </si>
  <si>
    <t>16</t>
  </si>
  <si>
    <t>M</t>
  </si>
  <si>
    <t>55331521</t>
  </si>
  <si>
    <t>zárubeň ocelová pro sádrokarton 100 700 L/P</t>
  </si>
  <si>
    <t>1093089190</t>
  </si>
  <si>
    <t>Ostatní konstrukce a práce, bourání</t>
  </si>
  <si>
    <t>17</t>
  </si>
  <si>
    <t>784111001</t>
  </si>
  <si>
    <t>Oprášení (ometení) podkladu v místnostech výšky do 3,80 m</t>
  </si>
  <si>
    <t>-918060907</t>
  </si>
  <si>
    <t>konstrukce po vybouraném jádru:</t>
  </si>
  <si>
    <t>(3,5+2,2+2,6+1,2)*2,6</t>
  </si>
  <si>
    <t>strop:</t>
  </si>
  <si>
    <t>3,5*2,2</t>
  </si>
  <si>
    <t>18</t>
  </si>
  <si>
    <t>784111011</t>
  </si>
  <si>
    <t>Obroušení podkladu omítky v místnostech výšky do 3,80 m</t>
  </si>
  <si>
    <t>736665621</t>
  </si>
  <si>
    <t>lehké obroušení stávajícího panelu - příprava pro novou omítku:</t>
  </si>
  <si>
    <t>(1,2+3,5+2,2+2,6)*2,6</t>
  </si>
  <si>
    <t>19</t>
  </si>
  <si>
    <t>952901111</t>
  </si>
  <si>
    <t>Vyčištění budov nebo objektů před předáním do užívání  budov bytové nebo občanské výstavby, světlé výšky podlaží do 4 m</t>
  </si>
  <si>
    <t>1190982269</t>
  </si>
  <si>
    <t>přístupová trasa do bytu-chodba: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</si>
  <si>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</si>
  <si>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</si>
  <si>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1512472877</t>
  </si>
  <si>
    <t>(2,2+1,2+0,9+2+2+1,2)*2,6</t>
  </si>
  <si>
    <t>965046111</t>
  </si>
  <si>
    <t>Broušení stávajících betonových podlah úběr do 3 mm</t>
  </si>
  <si>
    <t>1943290306</t>
  </si>
  <si>
    <t>997</t>
  </si>
  <si>
    <t>Přesun sutě</t>
  </si>
  <si>
    <t>22</t>
  </si>
  <si>
    <t>997013157</t>
  </si>
  <si>
    <t>Vnitrostaveništní doprava suti a vybouraných hmot  vodorovně do 50 m svisle s omezením mechanizace pro budovy a haly výšky přes 21 do 24 m</t>
  </si>
  <si>
    <t>t</t>
  </si>
  <si>
    <t>-1373686759</t>
  </si>
  <si>
    <t>23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</si>
  <si>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</si>
  <si>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</si>
  <si>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384163936</t>
  </si>
  <si>
    <t>2,676*50 'Přepočtené koeficientem množství</t>
  </si>
  <si>
    <t>24</t>
  </si>
  <si>
    <t>997013501</t>
  </si>
  <si>
    <t>Odvoz suti a vybouraných hmot na skládku nebo meziskládku  se složením, na vzdálenost do 1 km</t>
  </si>
  <si>
    <t>2110176649</t>
  </si>
  <si>
    <t>25</t>
  </si>
  <si>
    <t>997013509</t>
  </si>
  <si>
    <t>Odvoz suti a vybouraných hmot na skládku nebo meziskládku  se složením, na vzdálenost Příplatek k ceně za každý další i započatý 1 km přes 1 km</t>
  </si>
  <si>
    <t>409204992</t>
  </si>
  <si>
    <t>2,676*9 'Přepočtené koeficientem množství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</si>
  <si>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</si>
  <si>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</si>
  <si>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</si>
  <si>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-605509228</t>
  </si>
  <si>
    <t>998</t>
  </si>
  <si>
    <t>Přesun hmot</t>
  </si>
  <si>
    <t>27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</si>
  <si>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</si>
  <si>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</si>
  <si>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-1037292235</t>
  </si>
  <si>
    <t>28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</si>
  <si>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</si>
  <si>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</si>
  <si>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2039192671</t>
  </si>
  <si>
    <t>29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</si>
  <si>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</si>
  <si>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</si>
  <si>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1592258644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</si>
  <si>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</si>
  <si>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</si>
  <si>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</si>
  <si>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</si>
  <si>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</si>
  <si>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</si>
  <si>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na ploše vodorovné V dvouvrstvá na betonu</t>
  </si>
  <si>
    <t>-238255225</t>
  </si>
  <si>
    <t>31</t>
  </si>
  <si>
    <t>711192201</t>
  </si>
  <si>
    <t>Provedení izolace proti zemní vlhkosti hydroizolační stěrkou na ploše svislé S dvouvrstvá na betonu</t>
  </si>
  <si>
    <t>1307017071</t>
  </si>
  <si>
    <t>(0,7+1,17+0,7)*2</t>
  </si>
  <si>
    <t>(1,12+1,17+1,12+1,14+0,95+1,14)*0,2</t>
  </si>
  <si>
    <t>32</t>
  </si>
  <si>
    <t>24617150</t>
  </si>
  <si>
    <t>hmota nátěrová hydroizolační elastická na beton nebo omítku</t>
  </si>
  <si>
    <t>kg</t>
  </si>
  <si>
    <t>-74675110</t>
  </si>
  <si>
    <t>spotřeba 3kg/m2, tl. 2mm</t>
  </si>
  <si>
    <t>(3,33+6,468)*3</t>
  </si>
  <si>
    <t>33</t>
  </si>
  <si>
    <t>711199095</t>
  </si>
  <si>
    <t>Příplatek k cenám provedení izolace proti zemní vlhkosti za plochu do 10 m2  natěradly za studena nebo za horka</t>
  </si>
  <si>
    <t>1895701880</t>
  </si>
  <si>
    <t>3,33+6,468</t>
  </si>
  <si>
    <t>34</t>
  </si>
  <si>
    <t>711199101</t>
  </si>
  <si>
    <t>Provedení izolace proti zemní vlhkosti hydroizolační stěrkou doplňků vodotěsné těsnící pásky pro dilatační a styčné spáry</t>
  </si>
  <si>
    <t>m</t>
  </si>
  <si>
    <t>370032266</t>
  </si>
  <si>
    <t>(1,14+0,95)*2</t>
  </si>
  <si>
    <t>(1,17+2)*2</t>
  </si>
  <si>
    <t>2*2,6</t>
  </si>
  <si>
    <t>0,2*6</t>
  </si>
  <si>
    <t>35</t>
  </si>
  <si>
    <t>711199102</t>
  </si>
  <si>
    <t>Provedení izolace proti zemní vlhkosti hydroizolační stěrkou doplňků vodotěsné těsnící pásky pro vnější a vnitřní roh</t>
  </si>
  <si>
    <t>-258475888</t>
  </si>
  <si>
    <t>36</t>
  </si>
  <si>
    <t>28355020</t>
  </si>
  <si>
    <t>páska pružná těsnící š 80mm</t>
  </si>
  <si>
    <t>555550034</t>
  </si>
  <si>
    <t>16,92*1,1</t>
  </si>
  <si>
    <t>37</t>
  </si>
  <si>
    <t>998711103</t>
  </si>
  <si>
    <t>Přesun hmot pro izolace proti vodě, vlhkosti a plynům  stanovený z hmotnosti přesunovaného materiálu vodorovná dopravní vzdálenost do 50 m v objektech výšky přes 12 do 60 m</t>
  </si>
  <si>
    <t>-1055528145</t>
  </si>
  <si>
    <t>38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</si>
  <si>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</si>
  <si>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</si>
  <si>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231830149</t>
  </si>
  <si>
    <t>721</t>
  </si>
  <si>
    <t>Zdravotechnika - vnitřní kanalizace</t>
  </si>
  <si>
    <t>39</t>
  </si>
  <si>
    <t>721171808</t>
  </si>
  <si>
    <t>Demontáž potrubí z novodurových trub  odpadních nebo připojovacích přes 75 do D 114</t>
  </si>
  <si>
    <t>-565083840</t>
  </si>
  <si>
    <t>40</t>
  </si>
  <si>
    <t>721173706</t>
  </si>
  <si>
    <t>Potrubí z plastových trub polyetylenové svařované odpadní (svislé) DN 100</t>
  </si>
  <si>
    <t>-708197130</t>
  </si>
  <si>
    <t>41</t>
  </si>
  <si>
    <t>721173722</t>
  </si>
  <si>
    <t>Potrubí z plastových trub polyetylenové svařované připojovací DN 40</t>
  </si>
  <si>
    <t>943935179</t>
  </si>
  <si>
    <t>42</t>
  </si>
  <si>
    <t>721173724</t>
  </si>
  <si>
    <t>Potrubí z plastových trub polyetylenové svařované připojovací DN 70</t>
  </si>
  <si>
    <t>-23789510</t>
  </si>
  <si>
    <t>43</t>
  </si>
  <si>
    <t>721220801</t>
  </si>
  <si>
    <t>Demontáž zápachových uzávěrek  do DN 70</t>
  </si>
  <si>
    <t>-997095310</t>
  </si>
  <si>
    <t>vana,umyvadlo,pračka:</t>
  </si>
  <si>
    <t>44</t>
  </si>
  <si>
    <t>721290111</t>
  </si>
  <si>
    <t>Zkouška těsnosti kanalizace  v objektech vodou do DN 125</t>
  </si>
  <si>
    <t>1443908785</t>
  </si>
  <si>
    <t>45</t>
  </si>
  <si>
    <t>998721103</t>
  </si>
  <si>
    <t>Přesun hmot pro vnitřní kanalizace  stanovený z hmotnosti přesunovaného materiálu vodorovná dopravní vzdálenost do 50 m v objektech výšky přes 12 do 24 m</t>
  </si>
  <si>
    <t>-756230465</t>
  </si>
  <si>
    <t>46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</si>
  <si>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</si>
  <si>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</si>
  <si>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-1947310673</t>
  </si>
  <si>
    <t>722</t>
  </si>
  <si>
    <t>Zdravotechnika - vnitřní vodovod</t>
  </si>
  <si>
    <t>47</t>
  </si>
  <si>
    <t>722170801</t>
  </si>
  <si>
    <t>Demontáž rozvodů vody z plastů  do Ø 25 mm</t>
  </si>
  <si>
    <t>-1026519365</t>
  </si>
  <si>
    <t>48</t>
  </si>
  <si>
    <t>722176113</t>
  </si>
  <si>
    <t>Montáž potrubí z plastových trub  svařovaných polyfuzně D přes 20 do 25 mm</t>
  </si>
  <si>
    <t>897587480</t>
  </si>
  <si>
    <t>49</t>
  </si>
  <si>
    <t>28615150</t>
  </si>
  <si>
    <t>trubka vodovodní tlaková PPR řada PN 20 D 16mm dl 4m</t>
  </si>
  <si>
    <t>1622842640</t>
  </si>
  <si>
    <t>28615152</t>
  </si>
  <si>
    <t>trubka vodovodní tlaková PPR řada PN 20 D 20mm dl 4m</t>
  </si>
  <si>
    <t>29514952</t>
  </si>
  <si>
    <t>51</t>
  </si>
  <si>
    <t>28615153</t>
  </si>
  <si>
    <t>trubka vodovodní tlaková PPR řada PN 20 D 25mm dl 4m</t>
  </si>
  <si>
    <t>-1662661110</t>
  </si>
  <si>
    <t>52</t>
  </si>
  <si>
    <t>722179191</t>
  </si>
  <si>
    <t>Příplatek k ceně rozvody vody z plastů  za práce malého rozsahu na zakázce do 20 m rozvodu</t>
  </si>
  <si>
    <t>soubor</t>
  </si>
  <si>
    <t>-103925090</t>
  </si>
  <si>
    <t>53</t>
  </si>
  <si>
    <t>722179192</t>
  </si>
  <si>
    <t>Příplatek k ceně rozvody vody z plastů  za práce malého rozsahu na zakázce při průměru trubek do 32 mm, do 15 svarů</t>
  </si>
  <si>
    <t>1052033478</t>
  </si>
  <si>
    <t>54</t>
  </si>
  <si>
    <t>722290215</t>
  </si>
  <si>
    <t>Zkoušky, proplach a desinfekce vodovodního potrubí  zkoušky těsnosti vodovodního potrubí hrdlového nebo přírubového do DN 100</t>
  </si>
  <si>
    <t>-1467824776</t>
  </si>
  <si>
    <t>55</t>
  </si>
  <si>
    <t>722290234</t>
  </si>
  <si>
    <t>Zkoušky, proplach a desinfekce vodovodního potrubí  proplach a desinfekce vodovodního potrubí do DN 80</t>
  </si>
  <si>
    <t>1458989637</t>
  </si>
  <si>
    <t>56</t>
  </si>
  <si>
    <t>998722103</t>
  </si>
  <si>
    <t>Přesun hmot pro vnitřní vodovod  stanovený z hmotnosti přesunovaného materiálu vodorovná dopravní vzdálenost do 50 m v objektech výšky přes 12 do 24 m</t>
  </si>
  <si>
    <t>-632487229</t>
  </si>
  <si>
    <t>57</t>
  </si>
  <si>
    <t>998722181</t>
  </si>
  <si>
    <t>Přesun hmot pro vnitřní vodovod  stanovený z hmotnosti přesunovaného materiálu Příplatek k ceně za přesun prováděný bez použití mechanizace pro jakoukoliv výšku objektu</t>
  </si>
  <si>
    <t>1107458697</t>
  </si>
  <si>
    <t>725</t>
  </si>
  <si>
    <t>Zdravotechnika - zařizovací předměty</t>
  </si>
  <si>
    <t>58</t>
  </si>
  <si>
    <t>725110811</t>
  </si>
  <si>
    <t>Demontáž klozetů  splachovacích s nádrží nebo tlakovým splachovačem</t>
  </si>
  <si>
    <t>-1545911093</t>
  </si>
  <si>
    <t>59</t>
  </si>
  <si>
    <t>725112001</t>
  </si>
  <si>
    <t>Zařízení záchodů klozety keramické standardní samostatně stojící s hlubokým splachováním odpad vodorovný</t>
  </si>
  <si>
    <t>-400793449</t>
  </si>
  <si>
    <t>60</t>
  </si>
  <si>
    <t>725210821</t>
  </si>
  <si>
    <t>Demontáž umyvadel  bez výtokových armatur umyvadel</t>
  </si>
  <si>
    <t>17440321</t>
  </si>
  <si>
    <t>61</t>
  </si>
  <si>
    <t>725211602</t>
  </si>
  <si>
    <t>Umyvadla keramická bez výtokových armatur se zápachovou uzávěrkou připevněná na stěnu šrouby bílá bez sloupu nebo krytu na sifon 550 mm</t>
  </si>
  <si>
    <t>-1545149720</t>
  </si>
  <si>
    <t>62</t>
  </si>
  <si>
    <t>725220841</t>
  </si>
  <si>
    <t>Demontáž van  ocelových rohových</t>
  </si>
  <si>
    <t>-1072304728</t>
  </si>
  <si>
    <t>63</t>
  </si>
  <si>
    <t>725245151</t>
  </si>
  <si>
    <t>Sprchové vaničky, boxy, kouty a zástěny zástěny sprchové do výšky 2000 mm dveře zásuvné dvoudílné s jedním posuvným dílem, šířky 1200 mm</t>
  </si>
  <si>
    <t>1602990265</t>
  </si>
  <si>
    <t>64</t>
  </si>
  <si>
    <t>55145594</t>
  </si>
  <si>
    <t>baterie sprchová páková 150 mm chrom</t>
  </si>
  <si>
    <t>1356874860</t>
  </si>
  <si>
    <t>65</t>
  </si>
  <si>
    <t>55233200</t>
  </si>
  <si>
    <t>žlab sprchového koutu se zápachovou uzávěrkou š koutu 700mm</t>
  </si>
  <si>
    <t>1658565770</t>
  </si>
  <si>
    <t>66</t>
  </si>
  <si>
    <t>55233206</t>
  </si>
  <si>
    <t>rošt žlabu sprchového koutu š koutu 700mm</t>
  </si>
  <si>
    <t>-720548283</t>
  </si>
  <si>
    <t>67</t>
  </si>
  <si>
    <t>725810811</t>
  </si>
  <si>
    <t>Demontáž výtokových ventilů  nástěnných</t>
  </si>
  <si>
    <t>737422150</t>
  </si>
  <si>
    <t>68</t>
  </si>
  <si>
    <t>725811115</t>
  </si>
  <si>
    <t>Ventily nástěnné s pevným výtokem G 1/2 x 80 mm</t>
  </si>
  <si>
    <t>35976855</t>
  </si>
  <si>
    <t>69</t>
  </si>
  <si>
    <t>725820801</t>
  </si>
  <si>
    <t>Demontáž baterií  nástěnných do G 3/4</t>
  </si>
  <si>
    <t>-16312787</t>
  </si>
  <si>
    <t>70</t>
  </si>
  <si>
    <t>725822611</t>
  </si>
  <si>
    <t>Baterie umyvadlové stojánkové pákové bez výpusti</t>
  </si>
  <si>
    <t>-1118036792</t>
  </si>
  <si>
    <t>71</t>
  </si>
  <si>
    <t>725869101</t>
  </si>
  <si>
    <t>Zápachové uzávěrky zařizovacích předmětů montáž zápachových uzávěrek umyvadlových do DN 40</t>
  </si>
  <si>
    <t>1590444699</t>
  </si>
  <si>
    <t>72</t>
  </si>
  <si>
    <t>55161837</t>
  </si>
  <si>
    <t>uzávěrka zápachová pro pračku a myčku nástěnná PP-bílá DN 40</t>
  </si>
  <si>
    <t>1077261847</t>
  </si>
  <si>
    <t>73</t>
  </si>
  <si>
    <t>ZUU</t>
  </si>
  <si>
    <t>Zápachová uzávěra - sifon pro umyvadla, provedení chrom</t>
  </si>
  <si>
    <t>-243552830</t>
  </si>
  <si>
    <t>74</t>
  </si>
  <si>
    <t>725869218</t>
  </si>
  <si>
    <t>Zápachové uzávěrky zařizovacích předmětů montáž zápachových uzávěrek dřezových dvoudílných U-sifonů</t>
  </si>
  <si>
    <t>-1160699236</t>
  </si>
  <si>
    <t>75</t>
  </si>
  <si>
    <t>55161117</t>
  </si>
  <si>
    <t>uzávěrka zápachová dřezová s přípojkou pro myčku a pračku DN 40</t>
  </si>
  <si>
    <t>-1099034714</t>
  </si>
  <si>
    <t>76</t>
  </si>
  <si>
    <t>998725103</t>
  </si>
  <si>
    <t>Přesun hmot pro zařizovací předměty  stanovený z hmotnosti přesunovaného materiálu vodorovná dopravní vzdálenost do 50 m v objektech výšky přes 12 do 24 m</t>
  </si>
  <si>
    <t>-724894295</t>
  </si>
  <si>
    <t>77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</si>
  <si>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</si>
  <si>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</si>
  <si>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2007995337</t>
  </si>
  <si>
    <t>78</t>
  </si>
  <si>
    <t>OIM</t>
  </si>
  <si>
    <t>Ostatní instalační materiál nutný pro dopojení zařizovacích předmětů (pancéřové hadičky, těsnění atd...)</t>
  </si>
  <si>
    <t>kpl</t>
  </si>
  <si>
    <t>-417655689</t>
  </si>
  <si>
    <t>726</t>
  </si>
  <si>
    <t>Zdravotechnika - předstěnové instalace</t>
  </si>
  <si>
    <t>79</t>
  </si>
  <si>
    <t>726131001</t>
  </si>
  <si>
    <t>Předstěnové instalační systémy do lehkých stěn s kovovou konstrukcí pro umyvadla stavební výšky do 1120 mm se stojánkovou baterií</t>
  </si>
  <si>
    <t>-1184601996</t>
  </si>
  <si>
    <t>80</t>
  </si>
  <si>
    <t>998726113</t>
  </si>
  <si>
    <t>Přesun hmot pro instalační prefabrikáty  stanovený z hmotnosti přesunovaného materiálu vodorovná dopravní vzdálenost do 50 m v objektech výšky přes 12 m do 24 m</t>
  </si>
  <si>
    <t>278092992</t>
  </si>
  <si>
    <t>81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</si>
  <si>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</si>
  <si>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</si>
  <si>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-443542152</t>
  </si>
  <si>
    <t>741</t>
  </si>
  <si>
    <t>Elektroinstalace - silnoproud</t>
  </si>
  <si>
    <t>82</t>
  </si>
  <si>
    <t>741112001</t>
  </si>
  <si>
    <t>Montáž krabic elektroinstalačních bez napojení na trubky a lišty, demontáže a montáže víčka a přístroje protahovacích nebo odbočných zapuštěných plastových kruhových</t>
  </si>
  <si>
    <t>425151396</t>
  </si>
  <si>
    <t>83</t>
  </si>
  <si>
    <t>34571515</t>
  </si>
  <si>
    <t>krabice přístrojová instalační 400 V, 142x71x45mm do dutých stěn</t>
  </si>
  <si>
    <t>-1992963241</t>
  </si>
  <si>
    <t>84</t>
  </si>
  <si>
    <t>741120001</t>
  </si>
  <si>
    <t>Montáž vodičů izolovaných měděných bez ukončení uložených pod omítku plných a laněných (CY), průřezu žíly 0,35 až 6 mm2</t>
  </si>
  <si>
    <t>1244143839</t>
  </si>
  <si>
    <t>85</t>
  </si>
  <si>
    <t>34111036</t>
  </si>
  <si>
    <t>kabel silový s Cu jádrem 1 kV 3x2,5mm2</t>
  </si>
  <si>
    <t>-1183026468</t>
  </si>
  <si>
    <t>86</t>
  </si>
  <si>
    <t>34111018</t>
  </si>
  <si>
    <t>kabel silový s Cu jádrem 1 kV 2x6mm2</t>
  </si>
  <si>
    <t>-1617387887</t>
  </si>
  <si>
    <t>87</t>
  </si>
  <si>
    <t>741210001</t>
  </si>
  <si>
    <t>Montáž rozvodnic oceloplechových nebo plastových bez zapojení vodičů běžných, hmotnosti do 20 kg</t>
  </si>
  <si>
    <t>980622786</t>
  </si>
  <si>
    <t>88</t>
  </si>
  <si>
    <t>35713850</t>
  </si>
  <si>
    <t>rozvodnice elektroměrové s jedním 1 fázovým místem bez požární úpravy</t>
  </si>
  <si>
    <t>26775700</t>
  </si>
  <si>
    <t>89</t>
  </si>
  <si>
    <t>741310001</t>
  </si>
  <si>
    <t>Montáž spínačů jedno nebo dvoupólových nástěnných se zapojením vodičů, pro prostředí normální vypínačů, řazení 1-jednopólových</t>
  </si>
  <si>
    <t>190588305</t>
  </si>
  <si>
    <t>90</t>
  </si>
  <si>
    <t>34535799</t>
  </si>
  <si>
    <t>ovladač zapínací tlačítkový 10A 3553-80289 velkoplošný</t>
  </si>
  <si>
    <t>-1132427496</t>
  </si>
  <si>
    <t>91</t>
  </si>
  <si>
    <t>741313001</t>
  </si>
  <si>
    <t>Montáž zásuvek domovních se zapojením vodičů bezšroubové připojení polozapuštěných nebo zapuštěných 10/16 A, provedení 2P + PE</t>
  </si>
  <si>
    <t>1277936736</t>
  </si>
  <si>
    <t>92</t>
  </si>
  <si>
    <t>35811077</t>
  </si>
  <si>
    <t>zásuvka nepropustná nástěnná 16A 220 V 3pólová</t>
  </si>
  <si>
    <t>1449235115</t>
  </si>
  <si>
    <t>93</t>
  </si>
  <si>
    <t>741370002</t>
  </si>
  <si>
    <t>Montáž svítidel žárovkových se zapojením vodičů bytových nebo společenských místností stropních přisazených 1 zdroj se sklem</t>
  </si>
  <si>
    <t>41790351</t>
  </si>
  <si>
    <t>94</t>
  </si>
  <si>
    <t>34821275</t>
  </si>
  <si>
    <t>svítidlo bytové žárovkové IP 42, max. 60 W E27</t>
  </si>
  <si>
    <t>896908265</t>
  </si>
  <si>
    <t>95</t>
  </si>
  <si>
    <t>34111030</t>
  </si>
  <si>
    <t>kabel silový s Cu jádrem 1 kV 3x1,5mm2</t>
  </si>
  <si>
    <t>-2096402762</t>
  </si>
  <si>
    <t>96</t>
  </si>
  <si>
    <t>741810001</t>
  </si>
  <si>
    <t>Zkoušky a prohlídky elektrických rozvodů a zařízení celková prohlídka a vyhotovení revizní zprávy pro objem montážních prací do 100 tis. Kč</t>
  </si>
  <si>
    <t>565248084</t>
  </si>
  <si>
    <t>97</t>
  </si>
  <si>
    <t>998741103</t>
  </si>
  <si>
    <t>Přesun hmot pro silnoproud stanovený z hmotnosti přesunovaného materiálu vodorovná dopravní vzdálenost do 50 m v objektech výšky přes 12 do 24 m</t>
  </si>
  <si>
    <t>-455479429</t>
  </si>
  <si>
    <t>98</t>
  </si>
  <si>
    <t>998741181</t>
  </si>
  <si>
    <t>Přesun hmot pro silnoproud stanovený z hmotnosti přesunovaného materiálu Příplatek k ceně za přesun prováděný bez použití mechanizace pro jakoukoliv výšku objektu</t>
  </si>
  <si>
    <t>-797832179</t>
  </si>
  <si>
    <t>751</t>
  </si>
  <si>
    <t>Vzduchotechnika</t>
  </si>
  <si>
    <t>99</t>
  </si>
  <si>
    <t>751111012</t>
  </si>
  <si>
    <t>Montáž ventilátoru axiálního nízkotlakého  nástěnného základního, průměru přes 100 do 200 mm</t>
  </si>
  <si>
    <t>-2122369093</t>
  </si>
  <si>
    <t>100</t>
  </si>
  <si>
    <t>V</t>
  </si>
  <si>
    <t>Axiální ventilátor max. 20x20cm, pr. 125 mm</t>
  </si>
  <si>
    <t>-180702868</t>
  </si>
  <si>
    <t>101</t>
  </si>
  <si>
    <t>751111811</t>
  </si>
  <si>
    <t>Demontáž ventilátoru axiálního nízkotlakého kruhové potrubí, průměru do 200 mm</t>
  </si>
  <si>
    <t>-1564083286</t>
  </si>
  <si>
    <t>102</t>
  </si>
  <si>
    <t>998751102</t>
  </si>
  <si>
    <t>Přesun hmot pro vzduchotechniku stanovený z hmotnosti přesunovaného materiálu vodorovná dopravní vzdálenost do 100 m v objektech výšky přes 12 do 24 m</t>
  </si>
  <si>
    <t>-1183607121</t>
  </si>
  <si>
    <t>103</t>
  </si>
  <si>
    <t>998751181</t>
  </si>
  <si>
    <t>Přesun hmot pro vzduchotechniku stanovený z hmotnosti přesunovaného materiálu Příplatek k cenám za přesun prováděný bez použití mechanizace pro jakoukoliv výšku objektu</t>
  </si>
  <si>
    <t>1812372136</t>
  </si>
  <si>
    <t>763</t>
  </si>
  <si>
    <t>Konstrukce suché výstavby</t>
  </si>
  <si>
    <t>104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</si>
  <si>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</si>
  <si>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</si>
  <si>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866062717</t>
  </si>
  <si>
    <t>2,2*2,6</t>
  </si>
  <si>
    <t>0,95*2,6</t>
  </si>
  <si>
    <t>105</t>
  </si>
  <si>
    <t>763111718</t>
  </si>
  <si>
    <t>Příčka ze sádrokartonových desek  ostatní konstrukce a práce na příčkách ze sádrokartonových desek úprava styku příčky a podhledu separační páskou se silikonem</t>
  </si>
  <si>
    <t>-1870251383</t>
  </si>
  <si>
    <t>2,2+0,95+1,14+2+1,17</t>
  </si>
  <si>
    <t>2,6*6</t>
  </si>
  <si>
    <t>106</t>
  </si>
  <si>
    <t>763111751</t>
  </si>
  <si>
    <t>Příčka ze sádrokartonových desek  Příplatek k cenám za plochu do 6 m2 jednotlivě</t>
  </si>
  <si>
    <t>853201778</t>
  </si>
  <si>
    <t>107</t>
  </si>
  <si>
    <t>763111762</t>
  </si>
  <si>
    <t>Příčka ze sádrokartonových desek  Příplatek k cenám za zahuštění profilů u příček s nosnou konstrukcí z jednoduchých profilů na vzdálenost 41 cm</t>
  </si>
  <si>
    <t>-20276483</t>
  </si>
  <si>
    <t>108</t>
  </si>
  <si>
    <t>763111771</t>
  </si>
  <si>
    <t>Příčka ze sádrokartonových desek  Příplatek k cenám za rovinnost kvality speciální tmelení kvality Q3</t>
  </si>
  <si>
    <t>910670271</t>
  </si>
  <si>
    <t>13,39*2</t>
  </si>
  <si>
    <t>109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</si>
  <si>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</si>
  <si>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</si>
  <si>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-324644060</t>
  </si>
  <si>
    <t>110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</si>
  <si>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</si>
  <si>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</si>
  <si>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1012689985</t>
  </si>
  <si>
    <t>766</t>
  </si>
  <si>
    <t>Konstrukce truhlářské</t>
  </si>
  <si>
    <t>111</t>
  </si>
  <si>
    <t>766421812</t>
  </si>
  <si>
    <t>Demontáž obložení podhledů  panely, plochy přes 1,5 m2</t>
  </si>
  <si>
    <t>2016909472</t>
  </si>
  <si>
    <t>demontáž obložení stropu umakartem:</t>
  </si>
  <si>
    <t>1,08+2,16</t>
  </si>
  <si>
    <t>112</t>
  </si>
  <si>
    <t>766660001</t>
  </si>
  <si>
    <t>Montáž dveřních křídel dřevěných nebo plastových  otevíravých do ocelové zárubně povrchově upravených jednokřídlových, šířky do 800 mm</t>
  </si>
  <si>
    <t>-2111591794</t>
  </si>
  <si>
    <t>113</t>
  </si>
  <si>
    <t>61162854</t>
  </si>
  <si>
    <t>dveře vnitřní foliované plné 1křídlové 70x197 cm</t>
  </si>
  <si>
    <t>220887834</t>
  </si>
  <si>
    <t>114</t>
  </si>
  <si>
    <t>54914610</t>
  </si>
  <si>
    <t>kování vrchní dveřní klika včetně rozet a montážního materiálu R BB nerez PK</t>
  </si>
  <si>
    <t>726302519</t>
  </si>
  <si>
    <t>115</t>
  </si>
  <si>
    <t>766660722</t>
  </si>
  <si>
    <t>Montáž dveřních doplňků dveřního kování zámku</t>
  </si>
  <si>
    <t>-48135595</t>
  </si>
  <si>
    <t>116</t>
  </si>
  <si>
    <t>54925015</t>
  </si>
  <si>
    <t>zámek stavební zadlabací dozický 02-03 L Zn</t>
  </si>
  <si>
    <t>-421030916</t>
  </si>
  <si>
    <t>117</t>
  </si>
  <si>
    <t>766695212</t>
  </si>
  <si>
    <t>Montáž ostatních truhlářských konstrukcí  prahů dveří jednokřídlových, šířky do 100 mm</t>
  </si>
  <si>
    <t>-1881702034</t>
  </si>
  <si>
    <t>118</t>
  </si>
  <si>
    <t>61187416</t>
  </si>
  <si>
    <t>práh dveřní dřevěný bukový tl 2cm dl 92cm š 10cm</t>
  </si>
  <si>
    <t>936089386</t>
  </si>
  <si>
    <t>119</t>
  </si>
  <si>
    <t>998766103</t>
  </si>
  <si>
    <t>Přesun hmot pro konstrukce truhlářské stanovený z hmotnosti přesunovaného materiálu vodorovná dopravní vzdálenost do 50 m v objektech výšky přes 12 do 24 m</t>
  </si>
  <si>
    <t>-1313613099</t>
  </si>
  <si>
    <t>120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</si>
  <si>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</si>
  <si>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</si>
  <si>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237547964</t>
  </si>
  <si>
    <t>121</t>
  </si>
  <si>
    <t>DV</t>
  </si>
  <si>
    <t>Dodávka a osazení laminátových dvířek za wc vč. úchytek a začištění</t>
  </si>
  <si>
    <t>-1605458886</t>
  </si>
  <si>
    <t>122</t>
  </si>
  <si>
    <t>UP</t>
  </si>
  <si>
    <t>Dodatečná úprava dveřních prahů vzhledem k výškovým rozdílům podlah</t>
  </si>
  <si>
    <t>-1729195123</t>
  </si>
  <si>
    <t>771</t>
  </si>
  <si>
    <t>Podlahy z dlaždic</t>
  </si>
  <si>
    <t>123</t>
  </si>
  <si>
    <t>771571113</t>
  </si>
  <si>
    <t>Montáž podlah z dlaždic keramických  kladených do malty režných nebo glazovaných hladkých přes 9 do 12 ks/ m2</t>
  </si>
  <si>
    <t>-1231170512</t>
  </si>
  <si>
    <t>124</t>
  </si>
  <si>
    <t>771591111</t>
  </si>
  <si>
    <t>Podlahy - ostatní práce  penetrace podkladu</t>
  </si>
  <si>
    <t>1855665710</t>
  </si>
  <si>
    <t>125</t>
  </si>
  <si>
    <t>59761408</t>
  </si>
  <si>
    <t>dlaždice keramické slinuté neglazované mrazuvzdorné barevná přes 9 do 12 ks/m2</t>
  </si>
  <si>
    <t>-1673946356</t>
  </si>
  <si>
    <t>3,33*1,1</t>
  </si>
  <si>
    <t>3,663*1,1 'Přepočtené koeficientem množství</t>
  </si>
  <si>
    <t>126</t>
  </si>
  <si>
    <t>998771103</t>
  </si>
  <si>
    <t>Přesun hmot pro podlahy z dlaždic stanovený z hmotnosti přesunovaného materiálu vodorovná dopravní vzdálenost do 50 m v objektech výšky přes 12 do 24 m</t>
  </si>
  <si>
    <t>1538615705</t>
  </si>
  <si>
    <t>127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</si>
  <si>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</si>
  <si>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</si>
  <si>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-1191988103</t>
  </si>
  <si>
    <t>776</t>
  </si>
  <si>
    <t>Podlahy povlakové</t>
  </si>
  <si>
    <t>128</t>
  </si>
  <si>
    <t>776201812</t>
  </si>
  <si>
    <t>Demontáž povlakových podlahovin lepených ručně s podložkou</t>
  </si>
  <si>
    <t>-1562995152</t>
  </si>
  <si>
    <t>demontáž nášlapné vrstvy z pvc:</t>
  </si>
  <si>
    <t>129</t>
  </si>
  <si>
    <t>776421111</t>
  </si>
  <si>
    <t>Montáž lišt obvodových lepených</t>
  </si>
  <si>
    <t>2011943726</t>
  </si>
  <si>
    <t>2,2</t>
  </si>
  <si>
    <t>130</t>
  </si>
  <si>
    <t>28411003</t>
  </si>
  <si>
    <t>lišta soklová PVC 30 x 30 mm</t>
  </si>
  <si>
    <t>1328383766</t>
  </si>
  <si>
    <t>2,51428571428571*1,02 'Přepočtené koeficientem množství</t>
  </si>
  <si>
    <t>131</t>
  </si>
  <si>
    <t>998776103</t>
  </si>
  <si>
    <t>Přesun hmot pro podlahy povlakové  stanovený z hmotnosti přesunovaného materiálu vodorovná dopravní vzdálenost do 50 m v objektech výšky přes 12 do 24 m</t>
  </si>
  <si>
    <t>-1459445675</t>
  </si>
  <si>
    <t>132</t>
  </si>
  <si>
    <t>998776181</t>
  </si>
  <si>
    <t>Přesun hmot pro podlahy povlakové  stanovený z hmotnosti přesunovaného materiálu Příplatek k cenám za přesun prováděný bez použití mechanizace pro jakoukoliv výšku objektu</t>
  </si>
  <si>
    <t>552164666</t>
  </si>
  <si>
    <t>781</t>
  </si>
  <si>
    <t>Dokončovací práce - obklady</t>
  </si>
  <si>
    <t>133</t>
  </si>
  <si>
    <t>781413212</t>
  </si>
  <si>
    <t>Montáž obkladů vnitřních stěn z obkladaček a dekorů (listel) pórovinových  lepených standardním lepidlem z dekorů, výšky přes 65 do 75 mm</t>
  </si>
  <si>
    <t>-298815064</t>
  </si>
  <si>
    <t>(1,92+1,17)*2</t>
  </si>
  <si>
    <t>134</t>
  </si>
  <si>
    <t>L</t>
  </si>
  <si>
    <t>Listela - dekorovaný obklad</t>
  </si>
  <si>
    <t>1459027674</t>
  </si>
  <si>
    <t>10,36/0,4*1,1</t>
  </si>
  <si>
    <t>135</t>
  </si>
  <si>
    <t>781471113</t>
  </si>
  <si>
    <t>Montáž obkladů vnitřních stěn z dlaždic keramických  kladených do malty režných nebo glazovaných hladkých přes 12 do 19 ks/m2</t>
  </si>
  <si>
    <t>-1949837456</t>
  </si>
  <si>
    <t>(1,14+0,95)*2*2</t>
  </si>
  <si>
    <t>(2+1,17)*2*2</t>
  </si>
  <si>
    <t>136</t>
  </si>
  <si>
    <t>59761155</t>
  </si>
  <si>
    <t>dlaždice keramické koupelnové(barevné) přes 19 do 25 ks/m2</t>
  </si>
  <si>
    <t>992397535</t>
  </si>
  <si>
    <t>21,04*1,1</t>
  </si>
  <si>
    <t>137</t>
  </si>
  <si>
    <t>781495111</t>
  </si>
  <si>
    <t>Ostatní prvky  ostatní práce penetrace podkladu</t>
  </si>
  <si>
    <t>-1325855636</t>
  </si>
  <si>
    <t>138</t>
  </si>
  <si>
    <t>998781103</t>
  </si>
  <si>
    <t>Přesun hmot pro obklady keramické  stanovený z hmotnosti přesunovaného materiálu vodorovná dopravní vzdálenost do 50 m v objektech výšky přes 12 do 24 m</t>
  </si>
  <si>
    <t>-310132607</t>
  </si>
  <si>
    <t>139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</si>
  <si>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</si>
  <si>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</si>
  <si>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-1410716038</t>
  </si>
  <si>
    <t>140</t>
  </si>
  <si>
    <t>Z</t>
  </si>
  <si>
    <t>Dodávka a montáž zrcadla na zeď</t>
  </si>
  <si>
    <t>2116560630</t>
  </si>
  <si>
    <t>783</t>
  </si>
  <si>
    <t>Dokončovací práce - nátěry</t>
  </si>
  <si>
    <t>141</t>
  </si>
  <si>
    <t>783301313</t>
  </si>
  <si>
    <t>Příprava podkladu zámečnických konstrukcí před provedením nátěru odmaštění odmašťovačem ředidlovým</t>
  </si>
  <si>
    <t>-229733602</t>
  </si>
  <si>
    <t>142</t>
  </si>
  <si>
    <t>783314101</t>
  </si>
  <si>
    <t>Základní nátěr zámečnických konstrukcí jednonásobný syntetický</t>
  </si>
  <si>
    <t>1771378730</t>
  </si>
  <si>
    <t>zárubně:</t>
  </si>
  <si>
    <t>(2*2+0,9)*2*0,5</t>
  </si>
  <si>
    <t>143</t>
  </si>
  <si>
    <t>783317101</t>
  </si>
  <si>
    <t>Krycí nátěr (email) zámečnických konstrukcí jednonásobný syntetický standardní</t>
  </si>
  <si>
    <t>-721915188</t>
  </si>
  <si>
    <t>784</t>
  </si>
  <si>
    <t>Dokončovací práce - malby a tapety</t>
  </si>
  <si>
    <t>144</t>
  </si>
  <si>
    <t>782423095</t>
  </si>
  <si>
    <t>1,08+2,25+3,08</t>
  </si>
  <si>
    <t>stěny:</t>
  </si>
  <si>
    <t>(1,14+0,95)*2*0,6</t>
  </si>
  <si>
    <t>(1,92+1,17)*2*0,6</t>
  </si>
  <si>
    <t>chodba:</t>
  </si>
  <si>
    <t>(2,2+1,4)*2*2,6</t>
  </si>
  <si>
    <t>145</t>
  </si>
  <si>
    <t>784121001</t>
  </si>
  <si>
    <t>Oškrabání malby v místnostech výšky do 3,80 m</t>
  </si>
  <si>
    <t>-623502802</t>
  </si>
  <si>
    <t>(1,4+2,2)*2*2,6</t>
  </si>
  <si>
    <t>strop chodba:</t>
  </si>
  <si>
    <t>3,08</t>
  </si>
  <si>
    <t>146</t>
  </si>
  <si>
    <t>784181111</t>
  </si>
  <si>
    <t>Penetrace podkladu jednonásobná základní silikátová v místnostech výšky do 3,80 m</t>
  </si>
  <si>
    <t>-1775216968</t>
  </si>
  <si>
    <t>147</t>
  </si>
  <si>
    <t>784321001</t>
  </si>
  <si>
    <t>Malby silikátové jednonásobné, bílé v místnostech výšky do 3,80 m</t>
  </si>
  <si>
    <t>-48855154</t>
  </si>
  <si>
    <t>HZS</t>
  </si>
  <si>
    <t>Hodinové zúčtovací sazby</t>
  </si>
  <si>
    <t>148</t>
  </si>
  <si>
    <t>HZS1292</t>
  </si>
  <si>
    <t>Hodinové zúčtovací sazby profesí HSV  zemní a pomocné práce stavební dělník</t>
  </si>
  <si>
    <t>hod</t>
  </si>
  <si>
    <t>512</t>
  </si>
  <si>
    <t>-1539860189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</si>
  <si>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</si>
  <si>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</si>
  <si>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</si>
  <si>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</si>
  <si>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drážek a jejich zapravení - elektroinstalace:</t>
  </si>
  <si>
    <t>demontáž stávající elektroinstalace:</t>
  </si>
  <si>
    <t>149</t>
  </si>
  <si>
    <t>HZS2212</t>
  </si>
  <si>
    <t>Hodinové zúčtovací sazby profesí PSV  provádění stavebních instalací instalatér odborný</t>
  </si>
  <si>
    <t>1217729554</t>
  </si>
  <si>
    <t>Ostatní drobné nepecifikované práce související s rozvody vody a kanalizace bytového jádra:</t>
  </si>
  <si>
    <t>150</t>
  </si>
  <si>
    <t>HZS3111</t>
  </si>
  <si>
    <t>Hodinové zúčtovací sazby montáží technologických zařízení  při externích montážích montér potrubí</t>
  </si>
  <si>
    <t>2016839981</t>
  </si>
  <si>
    <t>dopojení nového ventilátoru na stávající potrubí:</t>
  </si>
  <si>
    <t>151</t>
  </si>
  <si>
    <t>HZS4212</t>
  </si>
  <si>
    <t>Hodinové zúčtovací sazby ostatních profesí  revizní a kontrolní činnost revizní technik specialista</t>
  </si>
  <si>
    <t>-205892354</t>
  </si>
  <si>
    <t>revize plynu:</t>
  </si>
  <si>
    <t>VRN</t>
  </si>
  <si>
    <t>Vedlejší rozpočtové náklady</t>
  </si>
  <si>
    <t>VRN3</t>
  </si>
  <si>
    <t>Zařízení staveniště</t>
  </si>
  <si>
    <t>152</t>
  </si>
  <si>
    <t>030001000</t>
  </si>
  <si>
    <t>1024</t>
  </si>
  <si>
    <t>102906389</t>
  </si>
  <si>
    <t>VRN7</t>
  </si>
  <si>
    <t>Provozní vlivy</t>
  </si>
  <si>
    <t>153</t>
  </si>
  <si>
    <t>070001000</t>
  </si>
  <si>
    <t>1609051001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</si>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</sst>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P1911/5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Výškovická 447/153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28. 8. 2019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'4 - Bytová jednotka č.4'!J27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'4 - Bytová jednotka č.4'!P100</f>
        <v>0</v>
      </c>
      <c r="AV52" s="90">
        <f>'4 - Bytová jednotka č.4'!J30</f>
        <v>0</v>
      </c>
      <c r="AW52" s="90">
        <f>'4 - Bytová jednotka č.4'!J31</f>
        <v>0</v>
      </c>
      <c r="AX52" s="90">
        <f>'4 - Bytová jednotka č.4'!J32</f>
        <v>0</v>
      </c>
      <c r="AY52" s="90">
        <f>'4 - Bytová jednotka č.4'!J33</f>
        <v>0</v>
      </c>
      <c r="AZ52" s="90">
        <f>'4 - Bytová jednotka č.4'!F30</f>
        <v>0</v>
      </c>
      <c r="BA52" s="90">
        <f>'4 - Bytová jednotka č.4'!F31</f>
        <v>0</v>
      </c>
      <c r="BB52" s="90">
        <f>'4 - Bytová jednotka č.4'!F32</f>
        <v>0</v>
      </c>
      <c r="BC52" s="90">
        <f>'4 - Bytová jednotka č.4'!F33</f>
        <v>0</v>
      </c>
      <c r="BD52" s="92">
        <f>'4 - Bytová jednotka č.4'!F34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4 - Bytová jednotka č.4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Výškovická 447/153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28. 8. 2019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ROUND(J100,2)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ROUND(SUM(BE100:BE388), 2)</f>
        <v>0</v>
      </c>
      <c r="G30" s="41"/>
      <c r="H30" s="41"/>
      <c r="I30" s="114">
        <v>0.21</v>
      </c>
      <c r="J30" s="113">
        <f>ROUND(ROUND((SUM(BE100:BE388)),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ROUND(SUM(BF100:BF388), 2)</f>
        <v>0</v>
      </c>
      <c r="G31" s="41"/>
      <c r="H31" s="41"/>
      <c r="I31" s="114">
        <v>0.15</v>
      </c>
      <c r="J31" s="113">
        <f>ROUND(ROUND((SUM(BF100:BF388)),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ROUND(SUM(BG100:BG388),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ROUND(SUM(BH100:BH388),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ROUND(SUM(BI100:BI388),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Výškovická 447/153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4 - Bytová jednotka č.4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28. 8. 2019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J100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J101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J102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J134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J155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J163</f>
        <v>0</v>
      </c>
      <c r="K61" s="143"/>
    </row>
    <row r="62" spans="2:47" s="7" customFormat="1" ht="24.95" customHeight="1">
      <c r="B62" s="130"/>
      <c r="C62" s="131"/>
      <c r="D62" s="132" t="s">
        <v>100</v>
      </c>
      <c r="E62" s="133"/>
      <c r="F62" s="133"/>
      <c r="G62" s="133"/>
      <c r="H62" s="133"/>
      <c r="I62" s="134"/>
      <c r="J62" s="135">
        <f>J167</f>
        <v>0</v>
      </c>
      <c r="K62" s="136"/>
    </row>
    <row r="63" spans="2:47" s="8" customFormat="1" ht="19.899999999999999" customHeight="1">
      <c r="B63" s="137"/>
      <c r="C63" s="138"/>
      <c r="D63" s="139" t="s">
        <v>101</v>
      </c>
      <c r="E63" s="140"/>
      <c r="F63" s="140"/>
      <c r="G63" s="140"/>
      <c r="H63" s="140"/>
      <c r="I63" s="141"/>
      <c r="J63" s="142">
        <f>J168</f>
        <v>0</v>
      </c>
      <c r="K63" s="143"/>
    </row>
    <row r="64" spans="2:47" s="8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J192</f>
        <v>0</v>
      </c>
      <c r="K64" s="143"/>
    </row>
    <row r="65" spans="2:11" s="8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J203</f>
        <v>0</v>
      </c>
      <c r="K65" s="143"/>
    </row>
    <row r="66" spans="2:11" s="8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J215</f>
        <v>0</v>
      </c>
      <c r="K66" s="143"/>
    </row>
    <row r="67" spans="2:11" s="8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J237</f>
        <v>0</v>
      </c>
      <c r="K67" s="143"/>
    </row>
    <row r="68" spans="2:11" s="8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J241</f>
        <v>0</v>
      </c>
      <c r="K68" s="143"/>
    </row>
    <row r="69" spans="2:11" s="8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J259</f>
        <v>0</v>
      </c>
      <c r="K69" s="143"/>
    </row>
    <row r="70" spans="2:11" s="8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J265</f>
        <v>0</v>
      </c>
      <c r="K70" s="143"/>
    </row>
    <row r="71" spans="2:11" s="8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J282</f>
        <v>0</v>
      </c>
      <c r="K71" s="143"/>
    </row>
    <row r="72" spans="2:11" s="8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J298</f>
        <v>0</v>
      </c>
      <c r="K72" s="143"/>
    </row>
    <row r="73" spans="2:11" s="8" customFormat="1" ht="19.899999999999999" customHeight="1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J308</f>
        <v>0</v>
      </c>
      <c r="K73" s="143"/>
    </row>
    <row r="74" spans="2:11" s="8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J319</f>
        <v>0</v>
      </c>
      <c r="K74" s="143"/>
    </row>
    <row r="75" spans="2:11" s="8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J336</f>
        <v>0</v>
      </c>
      <c r="K75" s="143"/>
    </row>
    <row r="76" spans="2:11" s="8" customFormat="1" ht="19.899999999999999" customHeight="1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J342</f>
        <v>0</v>
      </c>
      <c r="K76" s="143"/>
    </row>
    <row r="77" spans="2:11" s="7" customFormat="1" ht="24.95" customHeight="1">
      <c r="B77" s="130"/>
      <c r="C77" s="131"/>
      <c r="D77" s="132" t="s">
        <v>115</v>
      </c>
      <c r="E77" s="133"/>
      <c r="F77" s="133"/>
      <c r="G77" s="133"/>
      <c r="H77" s="133"/>
      <c r="I77" s="134"/>
      <c r="J77" s="135">
        <f>J360</f>
        <v>0</v>
      </c>
      <c r="K77" s="136"/>
    </row>
    <row r="78" spans="2:11" s="7" customFormat="1" ht="24.95" customHeight="1">
      <c r="B78" s="130"/>
      <c r="C78" s="131"/>
      <c r="D78" s="132" t="s">
        <v>116</v>
      </c>
      <c r="E78" s="133"/>
      <c r="F78" s="133"/>
      <c r="G78" s="133"/>
      <c r="H78" s="133"/>
      <c r="I78" s="134"/>
      <c r="J78" s="135">
        <f>J384</f>
        <v>0</v>
      </c>
      <c r="K78" s="136"/>
    </row>
    <row r="79" spans="2:11" s="8" customFormat="1" ht="19.899999999999999" customHeight="1">
      <c r="B79" s="137"/>
      <c r="C79" s="138"/>
      <c r="D79" s="139" t="s">
        <v>117</v>
      </c>
      <c r="E79" s="140"/>
      <c r="F79" s="140"/>
      <c r="G79" s="140"/>
      <c r="H79" s="140"/>
      <c r="I79" s="141"/>
      <c r="J79" s="142">
        <f>J385</f>
        <v>0</v>
      </c>
      <c r="K79" s="143"/>
    </row>
    <row r="80" spans="2:11" s="8" customFormat="1" ht="19.899999999999999" customHeight="1">
      <c r="B80" s="137"/>
      <c r="C80" s="138"/>
      <c r="D80" s="139" t="s">
        <v>118</v>
      </c>
      <c r="E80" s="140"/>
      <c r="F80" s="140"/>
      <c r="G80" s="140"/>
      <c r="H80" s="140"/>
      <c r="I80" s="141"/>
      <c r="J80" s="142">
        <f>J387</f>
        <v>0</v>
      </c>
      <c r="K80" s="143"/>
    </row>
    <row r="81" spans="2:12" s="1" customFormat="1" ht="21.75" customHeight="1">
      <c r="B81" s="40"/>
      <c r="C81" s="41"/>
      <c r="D81" s="41"/>
      <c r="E81" s="41"/>
      <c r="F81" s="41"/>
      <c r="G81" s="41"/>
      <c r="H81" s="41"/>
      <c r="I81" s="101"/>
      <c r="J81" s="41"/>
      <c r="K81" s="44"/>
    </row>
    <row r="82" spans="2:12" s="1" customFormat="1" ht="6.95" customHeight="1">
      <c r="B82" s="55"/>
      <c r="C82" s="56"/>
      <c r="D82" s="56"/>
      <c r="E82" s="56"/>
      <c r="F82" s="56"/>
      <c r="G82" s="56"/>
      <c r="H82" s="56"/>
      <c r="I82" s="122"/>
      <c r="J82" s="56"/>
      <c r="K82" s="57"/>
    </row>
    <row r="86" spans="2:12" s="1" customFormat="1" ht="6.95" customHeight="1">
      <c r="B86" s="58"/>
      <c r="C86" s="59"/>
      <c r="D86" s="59"/>
      <c r="E86" s="59"/>
      <c r="F86" s="59"/>
      <c r="G86" s="59"/>
      <c r="H86" s="59"/>
      <c r="I86" s="123"/>
      <c r="J86" s="59"/>
      <c r="K86" s="59"/>
      <c r="L86" s="40"/>
    </row>
    <row r="87" spans="2:12" s="1" customFormat="1" ht="36.950000000000003" customHeight="1">
      <c r="B87" s="40"/>
      <c r="C87" s="60" t="s">
        <v>119</v>
      </c>
      <c r="I87" s="144"/>
      <c r="L87" s="40"/>
    </row>
    <row r="88" spans="2:12" s="1" customFormat="1" ht="6.95" customHeight="1">
      <c r="B88" s="40"/>
      <c r="I88" s="144"/>
      <c r="L88" s="40"/>
    </row>
    <row r="89" spans="2:12" s="1" customFormat="1" ht="14.45" customHeight="1">
      <c r="B89" s="40"/>
      <c r="C89" s="62" t="s">
        <v>19</v>
      </c>
      <c r="I89" s="144"/>
      <c r="L89" s="40"/>
    </row>
    <row r="90" spans="2:12" s="1" customFormat="1" ht="16.5" customHeight="1">
      <c r="B90" s="40"/>
      <c r="E90" s="340" t="str">
        <f>E7</f>
        <v>Výškovická 447/153</v>
      </c>
      <c r="F90" s="341"/>
      <c r="G90" s="341"/>
      <c r="H90" s="341"/>
      <c r="I90" s="144"/>
      <c r="L90" s="40"/>
    </row>
    <row r="91" spans="2:12" s="1" customFormat="1" ht="14.45" customHeight="1">
      <c r="B91" s="40"/>
      <c r="C91" s="62" t="s">
        <v>88</v>
      </c>
      <c r="I91" s="144"/>
      <c r="L91" s="40"/>
    </row>
    <row r="92" spans="2:12" s="1" customFormat="1" ht="17.25" customHeight="1">
      <c r="B92" s="40"/>
      <c r="E92" s="312" t="str">
        <f>E9</f>
        <v>4 - Bytová jednotka č.4</v>
      </c>
      <c r="F92" s="342"/>
      <c r="G92" s="342"/>
      <c r="H92" s="342"/>
      <c r="I92" s="144"/>
      <c r="L92" s="40"/>
    </row>
    <row r="93" spans="2:12" s="1" customFormat="1" ht="6.95" customHeight="1">
      <c r="B93" s="40"/>
      <c r="I93" s="144"/>
      <c r="L93" s="40"/>
    </row>
    <row r="94" spans="2:12" s="1" customFormat="1" ht="18" customHeight="1">
      <c r="B94" s="40"/>
      <c r="C94" s="62" t="s">
        <v>23</v>
      </c>
      <c r="F94" s="145" t="str">
        <f>F12</f>
        <v xml:space="preserve"> </v>
      </c>
      <c r="I94" s="146" t="s">
        <v>25</v>
      </c>
      <c r="J94" s="66" t="str">
        <f>IF(J12="","",J12)</f>
        <v>28. 8. 2019</v>
      </c>
      <c r="L94" s="40"/>
    </row>
    <row r="95" spans="2:12" s="1" customFormat="1" ht="6.95" customHeight="1">
      <c r="B95" s="40"/>
      <c r="I95" s="144"/>
      <c r="L95" s="40"/>
    </row>
    <row r="96" spans="2:12" s="1" customFormat="1">
      <c r="B96" s="40"/>
      <c r="C96" s="62" t="s">
        <v>27</v>
      </c>
      <c r="F96" s="145" t="str">
        <f>E15</f>
        <v xml:space="preserve"> </v>
      </c>
      <c r="I96" s="146" t="s">
        <v>32</v>
      </c>
      <c r="J96" s="145" t="str">
        <f>E21</f>
        <v>Ing. Vladimír Slonka</v>
      </c>
      <c r="L96" s="40"/>
    </row>
    <row r="97" spans="2:65" s="1" customFormat="1" ht="14.45" customHeight="1">
      <c r="B97" s="40"/>
      <c r="C97" s="62" t="s">
        <v>30</v>
      </c>
      <c r="F97" s="145" t="str">
        <f>IF(E18="","",E18)</f>
        <v/>
      </c>
      <c r="I97" s="144"/>
      <c r="L97" s="40"/>
    </row>
    <row r="98" spans="2:65" s="1" customFormat="1" ht="10.35" customHeight="1">
      <c r="B98" s="40"/>
      <c r="I98" s="144"/>
      <c r="L98" s="40"/>
    </row>
    <row r="99" spans="2:65" s="9" customFormat="1" ht="29.25" customHeight="1">
      <c r="B99" s="147"/>
      <c r="C99" s="148" t="s">
        <v>120</v>
      </c>
      <c r="D99" s="149" t="s">
        <v>57</v>
      </c>
      <c r="E99" s="149" t="s">
        <v>53</v>
      </c>
      <c r="F99" s="149" t="s">
        <v>121</v>
      </c>
      <c r="G99" s="149" t="s">
        <v>122</v>
      </c>
      <c r="H99" s="149" t="s">
        <v>123</v>
      </c>
      <c r="I99" s="150" t="s">
        <v>124</v>
      </c>
      <c r="J99" s="149" t="s">
        <v>92</v>
      </c>
      <c r="K99" s="151" t="s">
        <v>125</v>
      </c>
      <c r="L99" s="147"/>
      <c r="M99" s="72" t="s">
        <v>126</v>
      </c>
      <c r="N99" s="73" t="s">
        <v>42</v>
      </c>
      <c r="O99" s="73" t="s">
        <v>127</v>
      </c>
      <c r="P99" s="73" t="s">
        <v>128</v>
      </c>
      <c r="Q99" s="73" t="s">
        <v>129</v>
      </c>
      <c r="R99" s="73" t="s">
        <v>130</v>
      </c>
      <c r="S99" s="73" t="s">
        <v>131</v>
      </c>
      <c r="T99" s="74" t="s">
        <v>132</v>
      </c>
    </row>
    <row r="100" spans="2:65" s="1" customFormat="1" ht="29.25" customHeight="1">
      <c r="B100" s="40"/>
      <c r="C100" s="76" t="s">
        <v>93</v>
      </c>
      <c r="I100" s="144"/>
      <c r="J100" s="152">
        <f>BK100</f>
        <v>0</v>
      </c>
      <c r="L100" s="40"/>
      <c r="M100" s="75"/>
      <c r="N100" s="67"/>
      <c r="O100" s="67"/>
      <c r="P100" s="153">
        <f>P101+P167+P360+P384</f>
        <v>0</v>
      </c>
      <c r="Q100" s="67"/>
      <c r="R100" s="153">
        <f>R101+R167+R360+R384</f>
        <v>2.5863759599999998</v>
      </c>
      <c r="S100" s="67"/>
      <c r="T100" s="154">
        <f>T101+T167+T360+T384</f>
        <v>2.6757790000000004</v>
      </c>
      <c r="AT100" s="23" t="s">
        <v>71</v>
      </c>
      <c r="AU100" s="23" t="s">
        <v>94</v>
      </c>
      <c r="BK100" s="155">
        <f>BK101+BK167+BK360+BK384</f>
        <v>0</v>
      </c>
    </row>
    <row r="101" spans="2:65" s="10" customFormat="1" ht="37.35" customHeight="1">
      <c r="B101" s="156"/>
      <c r="D101" s="157" t="s">
        <v>71</v>
      </c>
      <c r="E101" s="158" t="s">
        <v>133</v>
      </c>
      <c r="F101" s="158" t="s">
        <v>134</v>
      </c>
      <c r="I101" s="159"/>
      <c r="J101" s="160">
        <f>BK101</f>
        <v>0</v>
      </c>
      <c r="L101" s="156"/>
      <c r="M101" s="161"/>
      <c r="N101" s="162"/>
      <c r="O101" s="162"/>
      <c r="P101" s="163">
        <f>P102+P134+P155+P163</f>
        <v>0</v>
      </c>
      <c r="Q101" s="162"/>
      <c r="R101" s="163">
        <f>R102+R134+R155+R163</f>
        <v>0.70512091999999993</v>
      </c>
      <c r="S101" s="162"/>
      <c r="T101" s="164">
        <f>T102+T134+T155+T163</f>
        <v>2.4737050000000003</v>
      </c>
      <c r="AR101" s="157" t="s">
        <v>80</v>
      </c>
      <c r="AT101" s="165" t="s">
        <v>71</v>
      </c>
      <c r="AU101" s="165" t="s">
        <v>72</v>
      </c>
      <c r="AY101" s="157" t="s">
        <v>135</v>
      </c>
      <c r="BK101" s="166">
        <f>BK102+BK134+BK155+BK163</f>
        <v>0</v>
      </c>
    </row>
    <row r="102" spans="2:65" s="10" customFormat="1" ht="19.899999999999999" customHeight="1">
      <c r="B102" s="156"/>
      <c r="D102" s="157" t="s">
        <v>71</v>
      </c>
      <c r="E102" s="167" t="s">
        <v>136</v>
      </c>
      <c r="F102" s="167" t="s">
        <v>137</v>
      </c>
      <c r="I102" s="159"/>
      <c r="J102" s="168">
        <f>BK102</f>
        <v>0</v>
      </c>
      <c r="L102" s="156"/>
      <c r="M102" s="161"/>
      <c r="N102" s="162"/>
      <c r="O102" s="162"/>
      <c r="P102" s="163">
        <f>SUM(P103:P133)</f>
        <v>0</v>
      </c>
      <c r="Q102" s="162"/>
      <c r="R102" s="163">
        <f>SUM(R103:R133)</f>
        <v>0.70281291999999995</v>
      </c>
      <c r="S102" s="162"/>
      <c r="T102" s="164">
        <f>SUM(T103:T133)</f>
        <v>0</v>
      </c>
      <c r="AR102" s="157" t="s">
        <v>80</v>
      </c>
      <c r="AT102" s="165" t="s">
        <v>71</v>
      </c>
      <c r="AU102" s="165" t="s">
        <v>80</v>
      </c>
      <c r="AY102" s="157" t="s">
        <v>135</v>
      </c>
      <c r="BK102" s="166">
        <f>SUM(BK103:BK133)</f>
        <v>0</v>
      </c>
    </row>
    <row r="103" spans="2:65" s="1" customFormat="1" ht="25.5" customHeight="1">
      <c r="B103" s="169"/>
      <c r="C103" s="170" t="s">
        <v>80</v>
      </c>
      <c r="D103" s="170" t="s">
        <v>138</v>
      </c>
      <c r="E103" s="171" t="s">
        <v>139</v>
      </c>
      <c r="F103" s="172" t="s">
        <v>140</v>
      </c>
      <c r="G103" s="173" t="s">
        <v>141</v>
      </c>
      <c r="H103" s="174">
        <v>3.33</v>
      </c>
      <c r="I103" s="175"/>
      <c r="J103" s="176">
        <f>ROUND(I103*H103,2)</f>
        <v>0</v>
      </c>
      <c r="K103" s="172" t="s">
        <v>142</v>
      </c>
      <c r="L103" s="40"/>
      <c r="M103" s="177" t="s">
        <v>5</v>
      </c>
      <c r="N103" s="178" t="s">
        <v>44</v>
      </c>
      <c r="O103" s="41"/>
      <c r="P103" s="179">
        <f>O103*H103</f>
        <v>0</v>
      </c>
      <c r="Q103" s="179">
        <v>2.5999999999999998E-4</v>
      </c>
      <c r="R103" s="179">
        <f>Q103*H103</f>
        <v>8.657999999999999E-4</v>
      </c>
      <c r="S103" s="179">
        <v>0</v>
      </c>
      <c r="T103" s="180">
        <f>S103*H103</f>
        <v>0</v>
      </c>
      <c r="AR103" s="23" t="s">
        <v>77</v>
      </c>
      <c r="AT103" s="23" t="s">
        <v>138</v>
      </c>
      <c r="AU103" s="23" t="s">
        <v>143</v>
      </c>
      <c r="AY103" s="23" t="s">
        <v>135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3" t="s">
        <v>143</v>
      </c>
      <c r="BK103" s="181">
        <f>ROUND(I103*H103,2)</f>
        <v>0</v>
      </c>
      <c r="BL103" s="23" t="s">
        <v>77</v>
      </c>
      <c r="BM103" s="23" t="s">
        <v>144</v>
      </c>
    </row>
    <row r="104" spans="2:65" s="11" customFormat="1" ht="13.5">
      <c r="B104" s="182"/>
      <c r="D104" s="183" t="s">
        <v>145</v>
      </c>
      <c r="E104" s="184" t="s">
        <v>5</v>
      </c>
      <c r="F104" s="185" t="s">
        <v>146</v>
      </c>
      <c r="H104" s="186">
        <v>3.33</v>
      </c>
      <c r="I104" s="187"/>
      <c r="L104" s="182"/>
      <c r="M104" s="188"/>
      <c r="N104" s="189"/>
      <c r="O104" s="189"/>
      <c r="P104" s="189"/>
      <c r="Q104" s="189"/>
      <c r="R104" s="189"/>
      <c r="S104" s="189"/>
      <c r="T104" s="190"/>
      <c r="AT104" s="184" t="s">
        <v>145</v>
      </c>
      <c r="AU104" s="184" t="s">
        <v>143</v>
      </c>
      <c r="AV104" s="11" t="s">
        <v>143</v>
      </c>
      <c r="AW104" s="11" t="s">
        <v>36</v>
      </c>
      <c r="AX104" s="11" t="s">
        <v>72</v>
      </c>
      <c r="AY104" s="184" t="s">
        <v>135</v>
      </c>
    </row>
    <row r="105" spans="2:65" s="12" customFormat="1" ht="13.5">
      <c r="B105" s="191"/>
      <c r="D105" s="183" t="s">
        <v>145</v>
      </c>
      <c r="E105" s="192" t="s">
        <v>5</v>
      </c>
      <c r="F105" s="193" t="s">
        <v>147</v>
      </c>
      <c r="H105" s="194">
        <v>3.33</v>
      </c>
      <c r="I105" s="195"/>
      <c r="L105" s="191"/>
      <c r="M105" s="196"/>
      <c r="N105" s="197"/>
      <c r="O105" s="197"/>
      <c r="P105" s="197"/>
      <c r="Q105" s="197"/>
      <c r="R105" s="197"/>
      <c r="S105" s="197"/>
      <c r="T105" s="198"/>
      <c r="AT105" s="192" t="s">
        <v>145</v>
      </c>
      <c r="AU105" s="192" t="s">
        <v>143</v>
      </c>
      <c r="AV105" s="12" t="s">
        <v>77</v>
      </c>
      <c r="AW105" s="12" t="s">
        <v>36</v>
      </c>
      <c r="AX105" s="12" t="s">
        <v>80</v>
      </c>
      <c r="AY105" s="192" t="s">
        <v>135</v>
      </c>
    </row>
    <row r="106" spans="2:65" s="1" customFormat="1" ht="25.5" customHeight="1">
      <c r="B106" s="169"/>
      <c r="C106" s="170" t="s">
        <v>143</v>
      </c>
      <c r="D106" s="170" t="s">
        <v>138</v>
      </c>
      <c r="E106" s="171" t="s">
        <v>148</v>
      </c>
      <c r="F106" s="172" t="s">
        <v>149</v>
      </c>
      <c r="G106" s="173" t="s">
        <v>141</v>
      </c>
      <c r="H106" s="174">
        <v>3.33</v>
      </c>
      <c r="I106" s="175"/>
      <c r="J106" s="176">
        <f t="shared" ref="J106:J111" si="0">ROUND(I106*H106,2)</f>
        <v>0</v>
      </c>
      <c r="K106" s="172" t="s">
        <v>142</v>
      </c>
      <c r="L106" s="40"/>
      <c r="M106" s="177" t="s">
        <v>5</v>
      </c>
      <c r="N106" s="178" t="s">
        <v>44</v>
      </c>
      <c r="O106" s="41"/>
      <c r="P106" s="179">
        <f t="shared" ref="P106:P111" si="1">O106*H106</f>
        <v>0</v>
      </c>
      <c r="Q106" s="179">
        <v>4.3800000000000002E-3</v>
      </c>
      <c r="R106" s="179">
        <f t="shared" ref="R106:R111" si="2">Q106*H106</f>
        <v>1.4585400000000002E-2</v>
      </c>
      <c r="S106" s="179">
        <v>0</v>
      </c>
      <c r="T106" s="180">
        <f t="shared" ref="T106:T111" si="3">S106*H106</f>
        <v>0</v>
      </c>
      <c r="AR106" s="23" t="s">
        <v>77</v>
      </c>
      <c r="AT106" s="23" t="s">
        <v>138</v>
      </c>
      <c r="AU106" s="23" t="s">
        <v>143</v>
      </c>
      <c r="AY106" s="23" t="s">
        <v>135</v>
      </c>
      <c r="BE106" s="181">
        <f t="shared" ref="BE106:BE111" si="4">IF(N106="základní",J106,0)</f>
        <v>0</v>
      </c>
      <c r="BF106" s="181">
        <f t="shared" ref="BF106:BF111" si="5">IF(N106="snížená",J106,0)</f>
        <v>0</v>
      </c>
      <c r="BG106" s="181">
        <f t="shared" ref="BG106:BG111" si="6">IF(N106="zákl. přenesená",J106,0)</f>
        <v>0</v>
      </c>
      <c r="BH106" s="181">
        <f t="shared" ref="BH106:BH111" si="7">IF(N106="sníž. přenesená",J106,0)</f>
        <v>0</v>
      </c>
      <c r="BI106" s="181">
        <f t="shared" ref="BI106:BI111" si="8">IF(N106="nulová",J106,0)</f>
        <v>0</v>
      </c>
      <c r="BJ106" s="23" t="s">
        <v>143</v>
      </c>
      <c r="BK106" s="181">
        <f t="shared" ref="BK106:BK111" si="9">ROUND(I106*H106,2)</f>
        <v>0</v>
      </c>
      <c r="BL106" s="23" t="s">
        <v>77</v>
      </c>
      <c r="BM106" s="23" t="s">
        <v>150</v>
      </c>
    </row>
    <row r="107" spans="2:65" s="1" customFormat="1" ht="25.5" customHeight="1">
      <c r="B107" s="169"/>
      <c r="C107" s="170" t="s">
        <v>151</v>
      </c>
      <c r="D107" s="170" t="s">
        <v>138</v>
      </c>
      <c r="E107" s="171" t="s">
        <v>152</v>
      </c>
      <c r="F107" s="172" t="s">
        <v>153</v>
      </c>
      <c r="G107" s="173" t="s">
        <v>141</v>
      </c>
      <c r="H107" s="174">
        <v>3.33</v>
      </c>
      <c r="I107" s="175"/>
      <c r="J107" s="176">
        <f t="shared" si="0"/>
        <v>0</v>
      </c>
      <c r="K107" s="172" t="s">
        <v>142</v>
      </c>
      <c r="L107" s="40"/>
      <c r="M107" s="177" t="s">
        <v>5</v>
      </c>
      <c r="N107" s="178" t="s">
        <v>44</v>
      </c>
      <c r="O107" s="41"/>
      <c r="P107" s="179">
        <f t="shared" si="1"/>
        <v>0</v>
      </c>
      <c r="Q107" s="179">
        <v>3.0000000000000001E-3</v>
      </c>
      <c r="R107" s="179">
        <f t="shared" si="2"/>
        <v>9.9900000000000006E-3</v>
      </c>
      <c r="S107" s="179">
        <v>0</v>
      </c>
      <c r="T107" s="180">
        <f t="shared" si="3"/>
        <v>0</v>
      </c>
      <c r="AR107" s="23" t="s">
        <v>77</v>
      </c>
      <c r="AT107" s="23" t="s">
        <v>138</v>
      </c>
      <c r="AU107" s="23" t="s">
        <v>143</v>
      </c>
      <c r="AY107" s="23" t="s">
        <v>135</v>
      </c>
      <c r="BE107" s="181">
        <f t="shared" si="4"/>
        <v>0</v>
      </c>
      <c r="BF107" s="181">
        <f t="shared" si="5"/>
        <v>0</v>
      </c>
      <c r="BG107" s="181">
        <f t="shared" si="6"/>
        <v>0</v>
      </c>
      <c r="BH107" s="181">
        <f t="shared" si="7"/>
        <v>0</v>
      </c>
      <c r="BI107" s="181">
        <f t="shared" si="8"/>
        <v>0</v>
      </c>
      <c r="BJ107" s="23" t="s">
        <v>143</v>
      </c>
      <c r="BK107" s="181">
        <f t="shared" si="9"/>
        <v>0</v>
      </c>
      <c r="BL107" s="23" t="s">
        <v>77</v>
      </c>
      <c r="BM107" s="23" t="s">
        <v>154</v>
      </c>
    </row>
    <row r="108" spans="2:65" s="1" customFormat="1" ht="25.5" customHeight="1">
      <c r="B108" s="169"/>
      <c r="C108" s="170" t="s">
        <v>77</v>
      </c>
      <c r="D108" s="170" t="s">
        <v>138</v>
      </c>
      <c r="E108" s="171" t="s">
        <v>155</v>
      </c>
      <c r="F108" s="172" t="s">
        <v>156</v>
      </c>
      <c r="G108" s="173" t="s">
        <v>141</v>
      </c>
      <c r="H108" s="174">
        <v>3.33</v>
      </c>
      <c r="I108" s="175"/>
      <c r="J108" s="176">
        <f t="shared" si="0"/>
        <v>0</v>
      </c>
      <c r="K108" s="172" t="s">
        <v>142</v>
      </c>
      <c r="L108" s="40"/>
      <c r="M108" s="177" t="s">
        <v>5</v>
      </c>
      <c r="N108" s="178" t="s">
        <v>44</v>
      </c>
      <c r="O108" s="41"/>
      <c r="P108" s="179">
        <f t="shared" si="1"/>
        <v>0</v>
      </c>
      <c r="Q108" s="179">
        <v>1.575E-2</v>
      </c>
      <c r="R108" s="179">
        <f t="shared" si="2"/>
        <v>5.2447500000000001E-2</v>
      </c>
      <c r="S108" s="179">
        <v>0</v>
      </c>
      <c r="T108" s="180">
        <f t="shared" si="3"/>
        <v>0</v>
      </c>
      <c r="AR108" s="23" t="s">
        <v>77</v>
      </c>
      <c r="AT108" s="23" t="s">
        <v>138</v>
      </c>
      <c r="AU108" s="23" t="s">
        <v>143</v>
      </c>
      <c r="AY108" s="23" t="s">
        <v>135</v>
      </c>
      <c r="BE108" s="181">
        <f t="shared" si="4"/>
        <v>0</v>
      </c>
      <c r="BF108" s="181">
        <f t="shared" si="5"/>
        <v>0</v>
      </c>
      <c r="BG108" s="181">
        <f t="shared" si="6"/>
        <v>0</v>
      </c>
      <c r="BH108" s="181">
        <f t="shared" si="7"/>
        <v>0</v>
      </c>
      <c r="BI108" s="181">
        <f t="shared" si="8"/>
        <v>0</v>
      </c>
      <c r="BJ108" s="23" t="s">
        <v>143</v>
      </c>
      <c r="BK108" s="181">
        <f t="shared" si="9"/>
        <v>0</v>
      </c>
      <c r="BL108" s="23" t="s">
        <v>77</v>
      </c>
      <c r="BM108" s="23" t="s">
        <v>157</v>
      </c>
    </row>
    <row r="109" spans="2:65" s="1" customFormat="1" ht="25.5" customHeight="1">
      <c r="B109" s="169"/>
      <c r="C109" s="170" t="s">
        <v>158</v>
      </c>
      <c r="D109" s="170" t="s">
        <v>138</v>
      </c>
      <c r="E109" s="171" t="s">
        <v>159</v>
      </c>
      <c r="F109" s="172" t="s">
        <v>160</v>
      </c>
      <c r="G109" s="173" t="s">
        <v>141</v>
      </c>
      <c r="H109" s="174">
        <v>10.997999999999999</v>
      </c>
      <c r="I109" s="175"/>
      <c r="J109" s="176">
        <f t="shared" si="0"/>
        <v>0</v>
      </c>
      <c r="K109" s="172" t="s">
        <v>142</v>
      </c>
      <c r="L109" s="40"/>
      <c r="M109" s="177" t="s">
        <v>5</v>
      </c>
      <c r="N109" s="178" t="s">
        <v>44</v>
      </c>
      <c r="O109" s="41"/>
      <c r="P109" s="179">
        <f t="shared" si="1"/>
        <v>0</v>
      </c>
      <c r="Q109" s="179">
        <v>2.5999999999999998E-4</v>
      </c>
      <c r="R109" s="179">
        <f t="shared" si="2"/>
        <v>2.8594799999999997E-3</v>
      </c>
      <c r="S109" s="179">
        <v>0</v>
      </c>
      <c r="T109" s="180">
        <f t="shared" si="3"/>
        <v>0</v>
      </c>
      <c r="AR109" s="23" t="s">
        <v>77</v>
      </c>
      <c r="AT109" s="23" t="s">
        <v>138</v>
      </c>
      <c r="AU109" s="23" t="s">
        <v>143</v>
      </c>
      <c r="AY109" s="23" t="s">
        <v>135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143</v>
      </c>
      <c r="BK109" s="181">
        <f t="shared" si="9"/>
        <v>0</v>
      </c>
      <c r="BL109" s="23" t="s">
        <v>77</v>
      </c>
      <c r="BM109" s="23" t="s">
        <v>161</v>
      </c>
    </row>
    <row r="110" spans="2:65" s="1" customFormat="1" ht="25.5" customHeight="1">
      <c r="B110" s="169"/>
      <c r="C110" s="170" t="s">
        <v>136</v>
      </c>
      <c r="D110" s="170" t="s">
        <v>138</v>
      </c>
      <c r="E110" s="171" t="s">
        <v>162</v>
      </c>
      <c r="F110" s="172" t="s">
        <v>163</v>
      </c>
      <c r="G110" s="173" t="s">
        <v>141</v>
      </c>
      <c r="H110" s="174">
        <v>10.997999999999999</v>
      </c>
      <c r="I110" s="175"/>
      <c r="J110" s="176">
        <f t="shared" si="0"/>
        <v>0</v>
      </c>
      <c r="K110" s="172" t="s">
        <v>142</v>
      </c>
      <c r="L110" s="40"/>
      <c r="M110" s="177" t="s">
        <v>5</v>
      </c>
      <c r="N110" s="178" t="s">
        <v>44</v>
      </c>
      <c r="O110" s="41"/>
      <c r="P110" s="179">
        <f t="shared" si="1"/>
        <v>0</v>
      </c>
      <c r="Q110" s="179">
        <v>4.3800000000000002E-3</v>
      </c>
      <c r="R110" s="179">
        <f t="shared" si="2"/>
        <v>4.8171239999999997E-2</v>
      </c>
      <c r="S110" s="179">
        <v>0</v>
      </c>
      <c r="T110" s="180">
        <f t="shared" si="3"/>
        <v>0</v>
      </c>
      <c r="AR110" s="23" t="s">
        <v>77</v>
      </c>
      <c r="AT110" s="23" t="s">
        <v>138</v>
      </c>
      <c r="AU110" s="23" t="s">
        <v>143</v>
      </c>
      <c r="AY110" s="23" t="s">
        <v>135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143</v>
      </c>
      <c r="BK110" s="181">
        <f t="shared" si="9"/>
        <v>0</v>
      </c>
      <c r="BL110" s="23" t="s">
        <v>77</v>
      </c>
      <c r="BM110" s="23" t="s">
        <v>164</v>
      </c>
    </row>
    <row r="111" spans="2:65" s="1" customFormat="1" ht="16.5" customHeight="1">
      <c r="B111" s="169"/>
      <c r="C111" s="170" t="s">
        <v>165</v>
      </c>
      <c r="D111" s="170" t="s">
        <v>138</v>
      </c>
      <c r="E111" s="171" t="s">
        <v>166</v>
      </c>
      <c r="F111" s="172" t="s">
        <v>167</v>
      </c>
      <c r="G111" s="173" t="s">
        <v>141</v>
      </c>
      <c r="H111" s="174">
        <v>2.5379999999999998</v>
      </c>
      <c r="I111" s="175"/>
      <c r="J111" s="176">
        <f t="shared" si="0"/>
        <v>0</v>
      </c>
      <c r="K111" s="172" t="s">
        <v>142</v>
      </c>
      <c r="L111" s="40"/>
      <c r="M111" s="177" t="s">
        <v>5</v>
      </c>
      <c r="N111" s="178" t="s">
        <v>44</v>
      </c>
      <c r="O111" s="41"/>
      <c r="P111" s="179">
        <f t="shared" si="1"/>
        <v>0</v>
      </c>
      <c r="Q111" s="179">
        <v>3.0000000000000001E-3</v>
      </c>
      <c r="R111" s="179">
        <f t="shared" si="2"/>
        <v>7.6139999999999992E-3</v>
      </c>
      <c r="S111" s="179">
        <v>0</v>
      </c>
      <c r="T111" s="180">
        <f t="shared" si="3"/>
        <v>0</v>
      </c>
      <c r="AR111" s="23" t="s">
        <v>77</v>
      </c>
      <c r="AT111" s="23" t="s">
        <v>138</v>
      </c>
      <c r="AU111" s="23" t="s">
        <v>143</v>
      </c>
      <c r="AY111" s="23" t="s">
        <v>135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143</v>
      </c>
      <c r="BK111" s="181">
        <f t="shared" si="9"/>
        <v>0</v>
      </c>
      <c r="BL111" s="23" t="s">
        <v>77</v>
      </c>
      <c r="BM111" s="23" t="s">
        <v>168</v>
      </c>
    </row>
    <row r="112" spans="2:65" s="11" customFormat="1" ht="13.5">
      <c r="B112" s="182"/>
      <c r="D112" s="183" t="s">
        <v>145</v>
      </c>
      <c r="E112" s="184" t="s">
        <v>5</v>
      </c>
      <c r="F112" s="185" t="s">
        <v>169</v>
      </c>
      <c r="H112" s="186">
        <v>0.68400000000000005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145</v>
      </c>
      <c r="AU112" s="184" t="s">
        <v>143</v>
      </c>
      <c r="AV112" s="11" t="s">
        <v>143</v>
      </c>
      <c r="AW112" s="11" t="s">
        <v>36</v>
      </c>
      <c r="AX112" s="11" t="s">
        <v>72</v>
      </c>
      <c r="AY112" s="184" t="s">
        <v>135</v>
      </c>
    </row>
    <row r="113" spans="2:65" s="11" customFormat="1" ht="13.5">
      <c r="B113" s="182"/>
      <c r="D113" s="183" t="s">
        <v>145</v>
      </c>
      <c r="E113" s="184" t="s">
        <v>5</v>
      </c>
      <c r="F113" s="185" t="s">
        <v>170</v>
      </c>
      <c r="H113" s="186">
        <v>1.8540000000000001</v>
      </c>
      <c r="I113" s="187"/>
      <c r="L113" s="182"/>
      <c r="M113" s="188"/>
      <c r="N113" s="189"/>
      <c r="O113" s="189"/>
      <c r="P113" s="189"/>
      <c r="Q113" s="189"/>
      <c r="R113" s="189"/>
      <c r="S113" s="189"/>
      <c r="T113" s="190"/>
      <c r="AT113" s="184" t="s">
        <v>145</v>
      </c>
      <c r="AU113" s="184" t="s">
        <v>143</v>
      </c>
      <c r="AV113" s="11" t="s">
        <v>143</v>
      </c>
      <c r="AW113" s="11" t="s">
        <v>36</v>
      </c>
      <c r="AX113" s="11" t="s">
        <v>72</v>
      </c>
      <c r="AY113" s="184" t="s">
        <v>135</v>
      </c>
    </row>
    <row r="114" spans="2:65" s="12" customFormat="1" ht="13.5">
      <c r="B114" s="191"/>
      <c r="D114" s="183" t="s">
        <v>145</v>
      </c>
      <c r="E114" s="192" t="s">
        <v>5</v>
      </c>
      <c r="F114" s="193" t="s">
        <v>147</v>
      </c>
      <c r="H114" s="194">
        <v>2.5379999999999998</v>
      </c>
      <c r="I114" s="195"/>
      <c r="L114" s="191"/>
      <c r="M114" s="196"/>
      <c r="N114" s="197"/>
      <c r="O114" s="197"/>
      <c r="P114" s="197"/>
      <c r="Q114" s="197"/>
      <c r="R114" s="197"/>
      <c r="S114" s="197"/>
      <c r="T114" s="198"/>
      <c r="AT114" s="192" t="s">
        <v>145</v>
      </c>
      <c r="AU114" s="192" t="s">
        <v>143</v>
      </c>
      <c r="AV114" s="12" t="s">
        <v>77</v>
      </c>
      <c r="AW114" s="12" t="s">
        <v>36</v>
      </c>
      <c r="AX114" s="12" t="s">
        <v>80</v>
      </c>
      <c r="AY114" s="192" t="s">
        <v>135</v>
      </c>
    </row>
    <row r="115" spans="2:65" s="1" customFormat="1" ht="25.5" customHeight="1">
      <c r="B115" s="169"/>
      <c r="C115" s="170" t="s">
        <v>171</v>
      </c>
      <c r="D115" s="170" t="s">
        <v>138</v>
      </c>
      <c r="E115" s="171" t="s">
        <v>172</v>
      </c>
      <c r="F115" s="172" t="s">
        <v>173</v>
      </c>
      <c r="G115" s="173" t="s">
        <v>141</v>
      </c>
      <c r="H115" s="174">
        <v>10.997999999999999</v>
      </c>
      <c r="I115" s="175"/>
      <c r="J115" s="176">
        <f>ROUND(I115*H115,2)</f>
        <v>0</v>
      </c>
      <c r="K115" s="172" t="s">
        <v>142</v>
      </c>
      <c r="L115" s="40"/>
      <c r="M115" s="177" t="s">
        <v>5</v>
      </c>
      <c r="N115" s="178" t="s">
        <v>44</v>
      </c>
      <c r="O115" s="41"/>
      <c r="P115" s="179">
        <f>O115*H115</f>
        <v>0</v>
      </c>
      <c r="Q115" s="179">
        <v>1.575E-2</v>
      </c>
      <c r="R115" s="179">
        <f>Q115*H115</f>
        <v>0.1732185</v>
      </c>
      <c r="S115" s="179">
        <v>0</v>
      </c>
      <c r="T115" s="180">
        <f>S115*H115</f>
        <v>0</v>
      </c>
      <c r="AR115" s="23" t="s">
        <v>77</v>
      </c>
      <c r="AT115" s="23" t="s">
        <v>138</v>
      </c>
      <c r="AU115" s="23" t="s">
        <v>143</v>
      </c>
      <c r="AY115" s="23" t="s">
        <v>135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3" t="s">
        <v>143</v>
      </c>
      <c r="BK115" s="181">
        <f>ROUND(I115*H115,2)</f>
        <v>0</v>
      </c>
      <c r="BL115" s="23" t="s">
        <v>77</v>
      </c>
      <c r="BM115" s="23" t="s">
        <v>174</v>
      </c>
    </row>
    <row r="116" spans="2:65" s="11" customFormat="1" ht="13.5">
      <c r="B116" s="182"/>
      <c r="D116" s="183" t="s">
        <v>145</v>
      </c>
      <c r="E116" s="184" t="s">
        <v>5</v>
      </c>
      <c r="F116" s="185" t="s">
        <v>175</v>
      </c>
      <c r="H116" s="186">
        <v>10.997999999999999</v>
      </c>
      <c r="I116" s="187"/>
      <c r="L116" s="182"/>
      <c r="M116" s="188"/>
      <c r="N116" s="189"/>
      <c r="O116" s="189"/>
      <c r="P116" s="189"/>
      <c r="Q116" s="189"/>
      <c r="R116" s="189"/>
      <c r="S116" s="189"/>
      <c r="T116" s="190"/>
      <c r="AT116" s="184" t="s">
        <v>145</v>
      </c>
      <c r="AU116" s="184" t="s">
        <v>143</v>
      </c>
      <c r="AV116" s="11" t="s">
        <v>143</v>
      </c>
      <c r="AW116" s="11" t="s">
        <v>36</v>
      </c>
      <c r="AX116" s="11" t="s">
        <v>80</v>
      </c>
      <c r="AY116" s="184" t="s">
        <v>135</v>
      </c>
    </row>
    <row r="117" spans="2:65" s="1" customFormat="1" ht="25.5" customHeight="1">
      <c r="B117" s="169"/>
      <c r="C117" s="170" t="s">
        <v>176</v>
      </c>
      <c r="D117" s="170" t="s">
        <v>138</v>
      </c>
      <c r="E117" s="171" t="s">
        <v>177</v>
      </c>
      <c r="F117" s="172" t="s">
        <v>178</v>
      </c>
      <c r="G117" s="173" t="s">
        <v>141</v>
      </c>
      <c r="H117" s="174">
        <v>27.7</v>
      </c>
      <c r="I117" s="175"/>
      <c r="J117" s="176">
        <f>ROUND(I117*H117,2)</f>
        <v>0</v>
      </c>
      <c r="K117" s="172" t="s">
        <v>142</v>
      </c>
      <c r="L117" s="40"/>
      <c r="M117" s="177" t="s">
        <v>5</v>
      </c>
      <c r="N117" s="178" t="s">
        <v>44</v>
      </c>
      <c r="O117" s="41"/>
      <c r="P117" s="179">
        <f>O117*H117</f>
        <v>0</v>
      </c>
      <c r="Q117" s="179">
        <v>0</v>
      </c>
      <c r="R117" s="179">
        <f>Q117*H117</f>
        <v>0</v>
      </c>
      <c r="S117" s="179">
        <v>0</v>
      </c>
      <c r="T117" s="180">
        <f>S117*H117</f>
        <v>0</v>
      </c>
      <c r="AR117" s="23" t="s">
        <v>77</v>
      </c>
      <c r="AT117" s="23" t="s">
        <v>138</v>
      </c>
      <c r="AU117" s="23" t="s">
        <v>143</v>
      </c>
      <c r="AY117" s="23" t="s">
        <v>135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3" t="s">
        <v>143</v>
      </c>
      <c r="BK117" s="181">
        <f>ROUND(I117*H117,2)</f>
        <v>0</v>
      </c>
      <c r="BL117" s="23" t="s">
        <v>77</v>
      </c>
      <c r="BM117" s="23" t="s">
        <v>179</v>
      </c>
    </row>
    <row r="118" spans="2:65" s="11" customFormat="1" ht="13.5">
      <c r="B118" s="182"/>
      <c r="D118" s="183" t="s">
        <v>145</v>
      </c>
      <c r="E118" s="184" t="s">
        <v>5</v>
      </c>
      <c r="F118" s="185" t="s">
        <v>180</v>
      </c>
      <c r="H118" s="186">
        <v>7.7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145</v>
      </c>
      <c r="AU118" s="184" t="s">
        <v>143</v>
      </c>
      <c r="AV118" s="11" t="s">
        <v>143</v>
      </c>
      <c r="AW118" s="11" t="s">
        <v>36</v>
      </c>
      <c r="AX118" s="11" t="s">
        <v>72</v>
      </c>
      <c r="AY118" s="184" t="s">
        <v>135</v>
      </c>
    </row>
    <row r="119" spans="2:65" s="11" customFormat="1" ht="13.5">
      <c r="B119" s="182"/>
      <c r="D119" s="183" t="s">
        <v>145</v>
      </c>
      <c r="E119" s="184" t="s">
        <v>5</v>
      </c>
      <c r="F119" s="185" t="s">
        <v>181</v>
      </c>
      <c r="H119" s="186">
        <v>20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145</v>
      </c>
      <c r="AU119" s="184" t="s">
        <v>143</v>
      </c>
      <c r="AV119" s="11" t="s">
        <v>143</v>
      </c>
      <c r="AW119" s="11" t="s">
        <v>36</v>
      </c>
      <c r="AX119" s="11" t="s">
        <v>72</v>
      </c>
      <c r="AY119" s="184" t="s">
        <v>135</v>
      </c>
    </row>
    <row r="120" spans="2:65" s="12" customFormat="1" ht="13.5">
      <c r="B120" s="191"/>
      <c r="D120" s="183" t="s">
        <v>145</v>
      </c>
      <c r="E120" s="192" t="s">
        <v>5</v>
      </c>
      <c r="F120" s="193" t="s">
        <v>147</v>
      </c>
      <c r="H120" s="194">
        <v>27.7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145</v>
      </c>
      <c r="AU120" s="192" t="s">
        <v>143</v>
      </c>
      <c r="AV120" s="12" t="s">
        <v>77</v>
      </c>
      <c r="AW120" s="12" t="s">
        <v>36</v>
      </c>
      <c r="AX120" s="12" t="s">
        <v>80</v>
      </c>
      <c r="AY120" s="192" t="s">
        <v>135</v>
      </c>
    </row>
    <row r="121" spans="2:65" s="1" customFormat="1" ht="25.5" customHeight="1">
      <c r="B121" s="169"/>
      <c r="C121" s="170" t="s">
        <v>182</v>
      </c>
      <c r="D121" s="170" t="s">
        <v>138</v>
      </c>
      <c r="E121" s="171" t="s">
        <v>183</v>
      </c>
      <c r="F121" s="172" t="s">
        <v>184</v>
      </c>
      <c r="G121" s="173" t="s">
        <v>141</v>
      </c>
      <c r="H121" s="174">
        <v>50</v>
      </c>
      <c r="I121" s="175"/>
      <c r="J121" s="176">
        <f>ROUND(I121*H121,2)</f>
        <v>0</v>
      </c>
      <c r="K121" s="172" t="s">
        <v>142</v>
      </c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AR121" s="23" t="s">
        <v>77</v>
      </c>
      <c r="AT121" s="23" t="s">
        <v>138</v>
      </c>
      <c r="AU121" s="23" t="s">
        <v>143</v>
      </c>
      <c r="AY121" s="23" t="s">
        <v>135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143</v>
      </c>
      <c r="BK121" s="181">
        <f>ROUND(I121*H121,2)</f>
        <v>0</v>
      </c>
      <c r="BL121" s="23" t="s">
        <v>77</v>
      </c>
      <c r="BM121" s="23" t="s">
        <v>185</v>
      </c>
    </row>
    <row r="122" spans="2:65" s="13" customFormat="1" ht="13.5">
      <c r="B122" s="199"/>
      <c r="D122" s="183" t="s">
        <v>145</v>
      </c>
      <c r="E122" s="200" t="s">
        <v>5</v>
      </c>
      <c r="F122" s="201" t="s">
        <v>186</v>
      </c>
      <c r="H122" s="200" t="s">
        <v>5</v>
      </c>
      <c r="I122" s="202"/>
      <c r="L122" s="199"/>
      <c r="M122" s="203"/>
      <c r="N122" s="204"/>
      <c r="O122" s="204"/>
      <c r="P122" s="204"/>
      <c r="Q122" s="204"/>
      <c r="R122" s="204"/>
      <c r="S122" s="204"/>
      <c r="T122" s="205"/>
      <c r="AT122" s="200" t="s">
        <v>145</v>
      </c>
      <c r="AU122" s="200" t="s">
        <v>143</v>
      </c>
      <c r="AV122" s="13" t="s">
        <v>80</v>
      </c>
      <c r="AW122" s="13" t="s">
        <v>36</v>
      </c>
      <c r="AX122" s="13" t="s">
        <v>72</v>
      </c>
      <c r="AY122" s="200" t="s">
        <v>135</v>
      </c>
    </row>
    <row r="123" spans="2:65" s="11" customFormat="1" ht="13.5">
      <c r="B123" s="182"/>
      <c r="D123" s="183" t="s">
        <v>145</v>
      </c>
      <c r="E123" s="184" t="s">
        <v>5</v>
      </c>
      <c r="F123" s="185" t="s">
        <v>187</v>
      </c>
      <c r="H123" s="186">
        <v>50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145</v>
      </c>
      <c r="AU123" s="184" t="s">
        <v>143</v>
      </c>
      <c r="AV123" s="11" t="s">
        <v>143</v>
      </c>
      <c r="AW123" s="11" t="s">
        <v>36</v>
      </c>
      <c r="AX123" s="11" t="s">
        <v>80</v>
      </c>
      <c r="AY123" s="184" t="s">
        <v>135</v>
      </c>
    </row>
    <row r="124" spans="2:65" s="1" customFormat="1" ht="25.5" customHeight="1">
      <c r="B124" s="169"/>
      <c r="C124" s="170" t="s">
        <v>188</v>
      </c>
      <c r="D124" s="170" t="s">
        <v>138</v>
      </c>
      <c r="E124" s="171" t="s">
        <v>189</v>
      </c>
      <c r="F124" s="172" t="s">
        <v>190</v>
      </c>
      <c r="G124" s="173" t="s">
        <v>191</v>
      </c>
      <c r="H124" s="174">
        <v>0.126</v>
      </c>
      <c r="I124" s="175"/>
      <c r="J124" s="176">
        <f>ROUND(I124*H124,2)</f>
        <v>0</v>
      </c>
      <c r="K124" s="172" t="s">
        <v>142</v>
      </c>
      <c r="L124" s="40"/>
      <c r="M124" s="177" t="s">
        <v>5</v>
      </c>
      <c r="N124" s="178" t="s">
        <v>44</v>
      </c>
      <c r="O124" s="41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AR124" s="23" t="s">
        <v>77</v>
      </c>
      <c r="AT124" s="23" t="s">
        <v>138</v>
      </c>
      <c r="AU124" s="23" t="s">
        <v>143</v>
      </c>
      <c r="AY124" s="23" t="s">
        <v>135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3" t="s">
        <v>143</v>
      </c>
      <c r="BK124" s="181">
        <f>ROUND(I124*H124,2)</f>
        <v>0</v>
      </c>
      <c r="BL124" s="23" t="s">
        <v>77</v>
      </c>
      <c r="BM124" s="23" t="s">
        <v>192</v>
      </c>
    </row>
    <row r="125" spans="2:65" s="1" customFormat="1" ht="25.5" customHeight="1">
      <c r="B125" s="169"/>
      <c r="C125" s="170" t="s">
        <v>193</v>
      </c>
      <c r="D125" s="170" t="s">
        <v>138</v>
      </c>
      <c r="E125" s="171" t="s">
        <v>194</v>
      </c>
      <c r="F125" s="172" t="s">
        <v>195</v>
      </c>
      <c r="G125" s="173" t="s">
        <v>191</v>
      </c>
      <c r="H125" s="174">
        <v>0.126</v>
      </c>
      <c r="I125" s="175"/>
      <c r="J125" s="176">
        <f>ROUND(I125*H125,2)</f>
        <v>0</v>
      </c>
      <c r="K125" s="172" t="s">
        <v>142</v>
      </c>
      <c r="L125" s="40"/>
      <c r="M125" s="177" t="s">
        <v>5</v>
      </c>
      <c r="N125" s="178" t="s">
        <v>44</v>
      </c>
      <c r="O125" s="41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3" t="s">
        <v>77</v>
      </c>
      <c r="AT125" s="23" t="s">
        <v>138</v>
      </c>
      <c r="AU125" s="23" t="s">
        <v>143</v>
      </c>
      <c r="AY125" s="23" t="s">
        <v>135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143</v>
      </c>
      <c r="BK125" s="181">
        <f>ROUND(I125*H125,2)</f>
        <v>0</v>
      </c>
      <c r="BL125" s="23" t="s">
        <v>77</v>
      </c>
      <c r="BM125" s="23" t="s">
        <v>196</v>
      </c>
    </row>
    <row r="126" spans="2:65" s="1" customFormat="1" ht="25.5" customHeight="1">
      <c r="B126" s="169"/>
      <c r="C126" s="170" t="s">
        <v>197</v>
      </c>
      <c r="D126" s="170" t="s">
        <v>138</v>
      </c>
      <c r="E126" s="171" t="s">
        <v>198</v>
      </c>
      <c r="F126" s="172" t="s">
        <v>199</v>
      </c>
      <c r="G126" s="173" t="s">
        <v>191</v>
      </c>
      <c r="H126" s="174">
        <v>0.126</v>
      </c>
      <c r="I126" s="175"/>
      <c r="J126" s="176">
        <f>ROUND(I126*H126,2)</f>
        <v>0</v>
      </c>
      <c r="K126" s="172" t="s">
        <v>142</v>
      </c>
      <c r="L126" s="40"/>
      <c r="M126" s="177" t="s">
        <v>5</v>
      </c>
      <c r="N126" s="178" t="s">
        <v>44</v>
      </c>
      <c r="O126" s="41"/>
      <c r="P126" s="179">
        <f>O126*H126</f>
        <v>0</v>
      </c>
      <c r="Q126" s="179">
        <v>0.505</v>
      </c>
      <c r="R126" s="179">
        <f>Q126*H126</f>
        <v>6.3630000000000006E-2</v>
      </c>
      <c r="S126" s="179">
        <v>0</v>
      </c>
      <c r="T126" s="180">
        <f>S126*H126</f>
        <v>0</v>
      </c>
      <c r="AR126" s="23" t="s">
        <v>77</v>
      </c>
      <c r="AT126" s="23" t="s">
        <v>138</v>
      </c>
      <c r="AU126" s="23" t="s">
        <v>143</v>
      </c>
      <c r="AY126" s="23" t="s">
        <v>135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143</v>
      </c>
      <c r="BK126" s="181">
        <f>ROUND(I126*H126,2)</f>
        <v>0</v>
      </c>
      <c r="BL126" s="23" t="s">
        <v>77</v>
      </c>
      <c r="BM126" s="23" t="s">
        <v>200</v>
      </c>
    </row>
    <row r="127" spans="2:65" s="13" customFormat="1" ht="13.5">
      <c r="B127" s="199"/>
      <c r="D127" s="183" t="s">
        <v>145</v>
      </c>
      <c r="E127" s="200" t="s">
        <v>5</v>
      </c>
      <c r="F127" s="201" t="s">
        <v>201</v>
      </c>
      <c r="H127" s="200" t="s">
        <v>5</v>
      </c>
      <c r="I127" s="202"/>
      <c r="L127" s="199"/>
      <c r="M127" s="203"/>
      <c r="N127" s="204"/>
      <c r="O127" s="204"/>
      <c r="P127" s="204"/>
      <c r="Q127" s="204"/>
      <c r="R127" s="204"/>
      <c r="S127" s="204"/>
      <c r="T127" s="205"/>
      <c r="AT127" s="200" t="s">
        <v>145</v>
      </c>
      <c r="AU127" s="200" t="s">
        <v>143</v>
      </c>
      <c r="AV127" s="13" t="s">
        <v>80</v>
      </c>
      <c r="AW127" s="13" t="s">
        <v>36</v>
      </c>
      <c r="AX127" s="13" t="s">
        <v>72</v>
      </c>
      <c r="AY127" s="200" t="s">
        <v>135</v>
      </c>
    </row>
    <row r="128" spans="2:65" s="11" customFormat="1" ht="13.5">
      <c r="B128" s="182"/>
      <c r="D128" s="183" t="s">
        <v>145</v>
      </c>
      <c r="E128" s="184" t="s">
        <v>5</v>
      </c>
      <c r="F128" s="185" t="s">
        <v>202</v>
      </c>
      <c r="H128" s="186">
        <v>0.126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145</v>
      </c>
      <c r="AU128" s="184" t="s">
        <v>143</v>
      </c>
      <c r="AV128" s="11" t="s">
        <v>143</v>
      </c>
      <c r="AW128" s="11" t="s">
        <v>36</v>
      </c>
      <c r="AX128" s="11" t="s">
        <v>80</v>
      </c>
      <c r="AY128" s="184" t="s">
        <v>135</v>
      </c>
    </row>
    <row r="129" spans="2:65" s="1" customFormat="1" ht="25.5" customHeight="1">
      <c r="B129" s="169"/>
      <c r="C129" s="170" t="s">
        <v>203</v>
      </c>
      <c r="D129" s="170" t="s">
        <v>138</v>
      </c>
      <c r="E129" s="171" t="s">
        <v>204</v>
      </c>
      <c r="F129" s="172" t="s">
        <v>205</v>
      </c>
      <c r="G129" s="173" t="s">
        <v>141</v>
      </c>
      <c r="H129" s="174">
        <v>3.33</v>
      </c>
      <c r="I129" s="175"/>
      <c r="J129" s="176">
        <f>ROUND(I129*H129,2)</f>
        <v>0</v>
      </c>
      <c r="K129" s="172" t="s">
        <v>142</v>
      </c>
      <c r="L129" s="40"/>
      <c r="M129" s="177" t="s">
        <v>5</v>
      </c>
      <c r="N129" s="178" t="s">
        <v>44</v>
      </c>
      <c r="O129" s="41"/>
      <c r="P129" s="179">
        <f>O129*H129</f>
        <v>0</v>
      </c>
      <c r="Q129" s="179">
        <v>5.67E-2</v>
      </c>
      <c r="R129" s="179">
        <f>Q129*H129</f>
        <v>0.18881100000000001</v>
      </c>
      <c r="S129" s="179">
        <v>0</v>
      </c>
      <c r="T129" s="180">
        <f>S129*H129</f>
        <v>0</v>
      </c>
      <c r="AR129" s="23" t="s">
        <v>77</v>
      </c>
      <c r="AT129" s="23" t="s">
        <v>138</v>
      </c>
      <c r="AU129" s="23" t="s">
        <v>143</v>
      </c>
      <c r="AY129" s="23" t="s">
        <v>135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3" t="s">
        <v>143</v>
      </c>
      <c r="BK129" s="181">
        <f>ROUND(I129*H129,2)</f>
        <v>0</v>
      </c>
      <c r="BL129" s="23" t="s">
        <v>77</v>
      </c>
      <c r="BM129" s="23" t="s">
        <v>206</v>
      </c>
    </row>
    <row r="130" spans="2:65" s="11" customFormat="1" ht="13.5">
      <c r="B130" s="182"/>
      <c r="D130" s="183" t="s">
        <v>145</v>
      </c>
      <c r="E130" s="184" t="s">
        <v>5</v>
      </c>
      <c r="F130" s="185" t="s">
        <v>146</v>
      </c>
      <c r="H130" s="186">
        <v>3.33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145</v>
      </c>
      <c r="AU130" s="184" t="s">
        <v>143</v>
      </c>
      <c r="AV130" s="11" t="s">
        <v>143</v>
      </c>
      <c r="AW130" s="11" t="s">
        <v>36</v>
      </c>
      <c r="AX130" s="11" t="s">
        <v>72</v>
      </c>
      <c r="AY130" s="184" t="s">
        <v>135</v>
      </c>
    </row>
    <row r="131" spans="2:65" s="12" customFormat="1" ht="13.5">
      <c r="B131" s="191"/>
      <c r="D131" s="183" t="s">
        <v>145</v>
      </c>
      <c r="E131" s="192" t="s">
        <v>5</v>
      </c>
      <c r="F131" s="193" t="s">
        <v>147</v>
      </c>
      <c r="H131" s="194">
        <v>3.33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145</v>
      </c>
      <c r="AU131" s="192" t="s">
        <v>143</v>
      </c>
      <c r="AV131" s="12" t="s">
        <v>77</v>
      </c>
      <c r="AW131" s="12" t="s">
        <v>36</v>
      </c>
      <c r="AX131" s="12" t="s">
        <v>80</v>
      </c>
      <c r="AY131" s="192" t="s">
        <v>135</v>
      </c>
    </row>
    <row r="132" spans="2:65" s="1" customFormat="1" ht="25.5" customHeight="1">
      <c r="B132" s="169"/>
      <c r="C132" s="170" t="s">
        <v>11</v>
      </c>
      <c r="D132" s="170" t="s">
        <v>138</v>
      </c>
      <c r="E132" s="171" t="s">
        <v>207</v>
      </c>
      <c r="F132" s="172" t="s">
        <v>208</v>
      </c>
      <c r="G132" s="173" t="s">
        <v>209</v>
      </c>
      <c r="H132" s="174">
        <v>2</v>
      </c>
      <c r="I132" s="175"/>
      <c r="J132" s="176">
        <f>ROUND(I132*H132,2)</f>
        <v>0</v>
      </c>
      <c r="K132" s="172" t="s">
        <v>142</v>
      </c>
      <c r="L132" s="40"/>
      <c r="M132" s="177" t="s">
        <v>5</v>
      </c>
      <c r="N132" s="178" t="s">
        <v>44</v>
      </c>
      <c r="O132" s="41"/>
      <c r="P132" s="179">
        <f>O132*H132</f>
        <v>0</v>
      </c>
      <c r="Q132" s="179">
        <v>4.684E-2</v>
      </c>
      <c r="R132" s="179">
        <f>Q132*H132</f>
        <v>9.3679999999999999E-2</v>
      </c>
      <c r="S132" s="179">
        <v>0</v>
      </c>
      <c r="T132" s="180">
        <f>S132*H132</f>
        <v>0</v>
      </c>
      <c r="AR132" s="23" t="s">
        <v>77</v>
      </c>
      <c r="AT132" s="23" t="s">
        <v>138</v>
      </c>
      <c r="AU132" s="23" t="s">
        <v>143</v>
      </c>
      <c r="AY132" s="23" t="s">
        <v>135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143</v>
      </c>
      <c r="BK132" s="181">
        <f>ROUND(I132*H132,2)</f>
        <v>0</v>
      </c>
      <c r="BL132" s="23" t="s">
        <v>77</v>
      </c>
      <c r="BM132" s="23" t="s">
        <v>210</v>
      </c>
    </row>
    <row r="133" spans="2:65" s="1" customFormat="1" ht="16.5" customHeight="1">
      <c r="B133" s="169"/>
      <c r="C133" s="206" t="s">
        <v>211</v>
      </c>
      <c r="D133" s="206" t="s">
        <v>212</v>
      </c>
      <c r="E133" s="207" t="s">
        <v>213</v>
      </c>
      <c r="F133" s="208" t="s">
        <v>214</v>
      </c>
      <c r="G133" s="209" t="s">
        <v>209</v>
      </c>
      <c r="H133" s="210">
        <v>2</v>
      </c>
      <c r="I133" s="211"/>
      <c r="J133" s="212">
        <f>ROUND(I133*H133,2)</f>
        <v>0</v>
      </c>
      <c r="K133" s="208" t="s">
        <v>142</v>
      </c>
      <c r="L133" s="213"/>
      <c r="M133" s="214" t="s">
        <v>5</v>
      </c>
      <c r="N133" s="215" t="s">
        <v>44</v>
      </c>
      <c r="O133" s="41"/>
      <c r="P133" s="179">
        <f>O133*H133</f>
        <v>0</v>
      </c>
      <c r="Q133" s="179">
        <v>2.3470000000000001E-2</v>
      </c>
      <c r="R133" s="179">
        <f>Q133*H133</f>
        <v>4.6940000000000003E-2</v>
      </c>
      <c r="S133" s="179">
        <v>0</v>
      </c>
      <c r="T133" s="180">
        <f>S133*H133</f>
        <v>0</v>
      </c>
      <c r="AR133" s="23" t="s">
        <v>171</v>
      </c>
      <c r="AT133" s="23" t="s">
        <v>212</v>
      </c>
      <c r="AU133" s="23" t="s">
        <v>143</v>
      </c>
      <c r="AY133" s="23" t="s">
        <v>135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143</v>
      </c>
      <c r="BK133" s="181">
        <f>ROUND(I133*H133,2)</f>
        <v>0</v>
      </c>
      <c r="BL133" s="23" t="s">
        <v>77</v>
      </c>
      <c r="BM133" s="23" t="s">
        <v>215</v>
      </c>
    </row>
    <row r="134" spans="2:65" s="10" customFormat="1" ht="29.85" customHeight="1">
      <c r="B134" s="156"/>
      <c r="D134" s="157" t="s">
        <v>71</v>
      </c>
      <c r="E134" s="167" t="s">
        <v>176</v>
      </c>
      <c r="F134" s="167" t="s">
        <v>216</v>
      </c>
      <c r="I134" s="159"/>
      <c r="J134" s="168">
        <f>BK134</f>
        <v>0</v>
      </c>
      <c r="L134" s="156"/>
      <c r="M134" s="161"/>
      <c r="N134" s="162"/>
      <c r="O134" s="162"/>
      <c r="P134" s="163">
        <f>SUM(P135:P154)</f>
        <v>0</v>
      </c>
      <c r="Q134" s="162"/>
      <c r="R134" s="163">
        <f>SUM(R135:R154)</f>
        <v>2.3080000000000002E-3</v>
      </c>
      <c r="S134" s="162"/>
      <c r="T134" s="164">
        <f>SUM(T135:T154)</f>
        <v>2.4737050000000003</v>
      </c>
      <c r="AR134" s="157" t="s">
        <v>80</v>
      </c>
      <c r="AT134" s="165" t="s">
        <v>71</v>
      </c>
      <c r="AU134" s="165" t="s">
        <v>80</v>
      </c>
      <c r="AY134" s="157" t="s">
        <v>135</v>
      </c>
      <c r="BK134" s="166">
        <f>SUM(BK135:BK154)</f>
        <v>0</v>
      </c>
    </row>
    <row r="135" spans="2:65" s="1" customFormat="1" ht="16.5" customHeight="1">
      <c r="B135" s="169"/>
      <c r="C135" s="170" t="s">
        <v>217</v>
      </c>
      <c r="D135" s="170" t="s">
        <v>138</v>
      </c>
      <c r="E135" s="171" t="s">
        <v>218</v>
      </c>
      <c r="F135" s="172" t="s">
        <v>219</v>
      </c>
      <c r="G135" s="173" t="s">
        <v>141</v>
      </c>
      <c r="H135" s="174">
        <v>32.4</v>
      </c>
      <c r="I135" s="175"/>
      <c r="J135" s="176">
        <f>ROUND(I135*H135,2)</f>
        <v>0</v>
      </c>
      <c r="K135" s="172" t="s">
        <v>142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23" t="s">
        <v>211</v>
      </c>
      <c r="AT135" s="23" t="s">
        <v>138</v>
      </c>
      <c r="AU135" s="23" t="s">
        <v>143</v>
      </c>
      <c r="AY135" s="23" t="s">
        <v>135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143</v>
      </c>
      <c r="BK135" s="181">
        <f>ROUND(I135*H135,2)</f>
        <v>0</v>
      </c>
      <c r="BL135" s="23" t="s">
        <v>211</v>
      </c>
      <c r="BM135" s="23" t="s">
        <v>220</v>
      </c>
    </row>
    <row r="136" spans="2:65" s="13" customFormat="1" ht="13.5">
      <c r="B136" s="199"/>
      <c r="D136" s="183" t="s">
        <v>145</v>
      </c>
      <c r="E136" s="200" t="s">
        <v>5</v>
      </c>
      <c r="F136" s="201" t="s">
        <v>221</v>
      </c>
      <c r="H136" s="200" t="s">
        <v>5</v>
      </c>
      <c r="I136" s="202"/>
      <c r="L136" s="199"/>
      <c r="M136" s="203"/>
      <c r="N136" s="204"/>
      <c r="O136" s="204"/>
      <c r="P136" s="204"/>
      <c r="Q136" s="204"/>
      <c r="R136" s="204"/>
      <c r="S136" s="204"/>
      <c r="T136" s="205"/>
      <c r="AT136" s="200" t="s">
        <v>145</v>
      </c>
      <c r="AU136" s="200" t="s">
        <v>143</v>
      </c>
      <c r="AV136" s="13" t="s">
        <v>80</v>
      </c>
      <c r="AW136" s="13" t="s">
        <v>36</v>
      </c>
      <c r="AX136" s="13" t="s">
        <v>72</v>
      </c>
      <c r="AY136" s="200" t="s">
        <v>135</v>
      </c>
    </row>
    <row r="137" spans="2:65" s="11" customFormat="1" ht="13.5">
      <c r="B137" s="182"/>
      <c r="D137" s="183" t="s">
        <v>145</v>
      </c>
      <c r="E137" s="184" t="s">
        <v>5</v>
      </c>
      <c r="F137" s="185" t="s">
        <v>222</v>
      </c>
      <c r="H137" s="186">
        <v>24.7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145</v>
      </c>
      <c r="AU137" s="184" t="s">
        <v>143</v>
      </c>
      <c r="AV137" s="11" t="s">
        <v>143</v>
      </c>
      <c r="AW137" s="11" t="s">
        <v>36</v>
      </c>
      <c r="AX137" s="11" t="s">
        <v>72</v>
      </c>
      <c r="AY137" s="184" t="s">
        <v>135</v>
      </c>
    </row>
    <row r="138" spans="2:65" s="13" customFormat="1" ht="13.5">
      <c r="B138" s="199"/>
      <c r="D138" s="183" t="s">
        <v>145</v>
      </c>
      <c r="E138" s="200" t="s">
        <v>5</v>
      </c>
      <c r="F138" s="201" t="s">
        <v>223</v>
      </c>
      <c r="H138" s="200" t="s">
        <v>5</v>
      </c>
      <c r="I138" s="202"/>
      <c r="L138" s="199"/>
      <c r="M138" s="203"/>
      <c r="N138" s="204"/>
      <c r="O138" s="204"/>
      <c r="P138" s="204"/>
      <c r="Q138" s="204"/>
      <c r="R138" s="204"/>
      <c r="S138" s="204"/>
      <c r="T138" s="205"/>
      <c r="AT138" s="200" t="s">
        <v>145</v>
      </c>
      <c r="AU138" s="200" t="s">
        <v>143</v>
      </c>
      <c r="AV138" s="13" t="s">
        <v>80</v>
      </c>
      <c r="AW138" s="13" t="s">
        <v>36</v>
      </c>
      <c r="AX138" s="13" t="s">
        <v>72</v>
      </c>
      <c r="AY138" s="200" t="s">
        <v>135</v>
      </c>
    </row>
    <row r="139" spans="2:65" s="11" customFormat="1" ht="13.5">
      <c r="B139" s="182"/>
      <c r="D139" s="183" t="s">
        <v>145</v>
      </c>
      <c r="E139" s="184" t="s">
        <v>5</v>
      </c>
      <c r="F139" s="185" t="s">
        <v>224</v>
      </c>
      <c r="H139" s="186">
        <v>7.7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145</v>
      </c>
      <c r="AU139" s="184" t="s">
        <v>143</v>
      </c>
      <c r="AV139" s="11" t="s">
        <v>143</v>
      </c>
      <c r="AW139" s="11" t="s">
        <v>36</v>
      </c>
      <c r="AX139" s="11" t="s">
        <v>72</v>
      </c>
      <c r="AY139" s="184" t="s">
        <v>135</v>
      </c>
    </row>
    <row r="140" spans="2:65" s="12" customFormat="1" ht="13.5">
      <c r="B140" s="191"/>
      <c r="D140" s="183" t="s">
        <v>145</v>
      </c>
      <c r="E140" s="192" t="s">
        <v>5</v>
      </c>
      <c r="F140" s="193" t="s">
        <v>147</v>
      </c>
      <c r="H140" s="194">
        <v>32.4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145</v>
      </c>
      <c r="AU140" s="192" t="s">
        <v>143</v>
      </c>
      <c r="AV140" s="12" t="s">
        <v>77</v>
      </c>
      <c r="AW140" s="12" t="s">
        <v>36</v>
      </c>
      <c r="AX140" s="12" t="s">
        <v>80</v>
      </c>
      <c r="AY140" s="192" t="s">
        <v>135</v>
      </c>
    </row>
    <row r="141" spans="2:65" s="1" customFormat="1" ht="16.5" customHeight="1">
      <c r="B141" s="169"/>
      <c r="C141" s="170" t="s">
        <v>225</v>
      </c>
      <c r="D141" s="170" t="s">
        <v>138</v>
      </c>
      <c r="E141" s="171" t="s">
        <v>226</v>
      </c>
      <c r="F141" s="172" t="s">
        <v>227</v>
      </c>
      <c r="G141" s="173" t="s">
        <v>141</v>
      </c>
      <c r="H141" s="174">
        <v>24.7</v>
      </c>
      <c r="I141" s="175"/>
      <c r="J141" s="176">
        <f>ROUND(I141*H141,2)</f>
        <v>0</v>
      </c>
      <c r="K141" s="172" t="s">
        <v>142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1.4999999999999999E-4</v>
      </c>
      <c r="T141" s="180">
        <f>S141*H141</f>
        <v>3.7049999999999995E-3</v>
      </c>
      <c r="AR141" s="23" t="s">
        <v>211</v>
      </c>
      <c r="AT141" s="23" t="s">
        <v>138</v>
      </c>
      <c r="AU141" s="23" t="s">
        <v>143</v>
      </c>
      <c r="AY141" s="23" t="s">
        <v>135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143</v>
      </c>
      <c r="BK141" s="181">
        <f>ROUND(I141*H141,2)</f>
        <v>0</v>
      </c>
      <c r="BL141" s="23" t="s">
        <v>211</v>
      </c>
      <c r="BM141" s="23" t="s">
        <v>228</v>
      </c>
    </row>
    <row r="142" spans="2:65" s="13" customFormat="1" ht="13.5">
      <c r="B142" s="199"/>
      <c r="D142" s="183" t="s">
        <v>145</v>
      </c>
      <c r="E142" s="200" t="s">
        <v>5</v>
      </c>
      <c r="F142" s="201" t="s">
        <v>229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145</v>
      </c>
      <c r="AU142" s="200" t="s">
        <v>143</v>
      </c>
      <c r="AV142" s="13" t="s">
        <v>80</v>
      </c>
      <c r="AW142" s="13" t="s">
        <v>36</v>
      </c>
      <c r="AX142" s="13" t="s">
        <v>72</v>
      </c>
      <c r="AY142" s="200" t="s">
        <v>135</v>
      </c>
    </row>
    <row r="143" spans="2:65" s="11" customFormat="1" ht="13.5">
      <c r="B143" s="182"/>
      <c r="D143" s="183" t="s">
        <v>145</v>
      </c>
      <c r="E143" s="184" t="s">
        <v>5</v>
      </c>
      <c r="F143" s="185" t="s">
        <v>230</v>
      </c>
      <c r="H143" s="186">
        <v>24.7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145</v>
      </c>
      <c r="AU143" s="184" t="s">
        <v>143</v>
      </c>
      <c r="AV143" s="11" t="s">
        <v>143</v>
      </c>
      <c r="AW143" s="11" t="s">
        <v>36</v>
      </c>
      <c r="AX143" s="11" t="s">
        <v>72</v>
      </c>
      <c r="AY143" s="184" t="s">
        <v>135</v>
      </c>
    </row>
    <row r="144" spans="2:65" s="12" customFormat="1" ht="13.5">
      <c r="B144" s="191"/>
      <c r="D144" s="183" t="s">
        <v>145</v>
      </c>
      <c r="E144" s="192" t="s">
        <v>5</v>
      </c>
      <c r="F144" s="193" t="s">
        <v>147</v>
      </c>
      <c r="H144" s="194">
        <v>24.7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145</v>
      </c>
      <c r="AU144" s="192" t="s">
        <v>143</v>
      </c>
      <c r="AV144" s="12" t="s">
        <v>77</v>
      </c>
      <c r="AW144" s="12" t="s">
        <v>36</v>
      </c>
      <c r="AX144" s="12" t="s">
        <v>80</v>
      </c>
      <c r="AY144" s="192" t="s">
        <v>135</v>
      </c>
    </row>
    <row r="145" spans="2:65" s="1" customFormat="1" ht="25.5" customHeight="1">
      <c r="B145" s="169"/>
      <c r="C145" s="170" t="s">
        <v>231</v>
      </c>
      <c r="D145" s="170" t="s">
        <v>138</v>
      </c>
      <c r="E145" s="171" t="s">
        <v>232</v>
      </c>
      <c r="F145" s="172" t="s">
        <v>233</v>
      </c>
      <c r="G145" s="173" t="s">
        <v>141</v>
      </c>
      <c r="H145" s="174">
        <v>57.7</v>
      </c>
      <c r="I145" s="175"/>
      <c r="J145" s="176">
        <f>ROUND(I145*H145,2)</f>
        <v>0</v>
      </c>
      <c r="K145" s="172" t="s">
        <v>142</v>
      </c>
      <c r="L145" s="40"/>
      <c r="M145" s="177" t="s">
        <v>5</v>
      </c>
      <c r="N145" s="178" t="s">
        <v>44</v>
      </c>
      <c r="O145" s="41"/>
      <c r="P145" s="179">
        <f>O145*H145</f>
        <v>0</v>
      </c>
      <c r="Q145" s="179">
        <v>4.0000000000000003E-5</v>
      </c>
      <c r="R145" s="179">
        <f>Q145*H145</f>
        <v>2.3080000000000002E-3</v>
      </c>
      <c r="S145" s="179">
        <v>0</v>
      </c>
      <c r="T145" s="180">
        <f>S145*H145</f>
        <v>0</v>
      </c>
      <c r="AR145" s="23" t="s">
        <v>77</v>
      </c>
      <c r="AT145" s="23" t="s">
        <v>138</v>
      </c>
      <c r="AU145" s="23" t="s">
        <v>143</v>
      </c>
      <c r="AY145" s="23" t="s">
        <v>135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143</v>
      </c>
      <c r="BK145" s="181">
        <f>ROUND(I145*H145,2)</f>
        <v>0</v>
      </c>
      <c r="BL145" s="23" t="s">
        <v>77</v>
      </c>
      <c r="BM145" s="23" t="s">
        <v>234</v>
      </c>
    </row>
    <row r="146" spans="2:65" s="11" customFormat="1" ht="13.5">
      <c r="B146" s="182"/>
      <c r="D146" s="183" t="s">
        <v>145</v>
      </c>
      <c r="E146" s="184" t="s">
        <v>5</v>
      </c>
      <c r="F146" s="185" t="s">
        <v>224</v>
      </c>
      <c r="H146" s="186">
        <v>7.7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145</v>
      </c>
      <c r="AU146" s="184" t="s">
        <v>143</v>
      </c>
      <c r="AV146" s="11" t="s">
        <v>143</v>
      </c>
      <c r="AW146" s="11" t="s">
        <v>36</v>
      </c>
      <c r="AX146" s="11" t="s">
        <v>72</v>
      </c>
      <c r="AY146" s="184" t="s">
        <v>135</v>
      </c>
    </row>
    <row r="147" spans="2:65" s="13" customFormat="1" ht="13.5">
      <c r="B147" s="199"/>
      <c r="D147" s="183" t="s">
        <v>145</v>
      </c>
      <c r="E147" s="200" t="s">
        <v>5</v>
      </c>
      <c r="F147" s="201" t="s">
        <v>235</v>
      </c>
      <c r="H147" s="200" t="s">
        <v>5</v>
      </c>
      <c r="I147" s="202"/>
      <c r="L147" s="199"/>
      <c r="M147" s="203"/>
      <c r="N147" s="204"/>
      <c r="O147" s="204"/>
      <c r="P147" s="204"/>
      <c r="Q147" s="204"/>
      <c r="R147" s="204"/>
      <c r="S147" s="204"/>
      <c r="T147" s="205"/>
      <c r="AT147" s="200" t="s">
        <v>145</v>
      </c>
      <c r="AU147" s="200" t="s">
        <v>143</v>
      </c>
      <c r="AV147" s="13" t="s">
        <v>80</v>
      </c>
      <c r="AW147" s="13" t="s">
        <v>36</v>
      </c>
      <c r="AX147" s="13" t="s">
        <v>72</v>
      </c>
      <c r="AY147" s="200" t="s">
        <v>135</v>
      </c>
    </row>
    <row r="148" spans="2:65" s="11" customFormat="1" ht="13.5">
      <c r="B148" s="182"/>
      <c r="D148" s="183" t="s">
        <v>145</v>
      </c>
      <c r="E148" s="184" t="s">
        <v>5</v>
      </c>
      <c r="F148" s="185" t="s">
        <v>187</v>
      </c>
      <c r="H148" s="186">
        <v>50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145</v>
      </c>
      <c r="AU148" s="184" t="s">
        <v>143</v>
      </c>
      <c r="AV148" s="11" t="s">
        <v>143</v>
      </c>
      <c r="AW148" s="11" t="s">
        <v>36</v>
      </c>
      <c r="AX148" s="11" t="s">
        <v>72</v>
      </c>
      <c r="AY148" s="184" t="s">
        <v>135</v>
      </c>
    </row>
    <row r="149" spans="2:65" s="12" customFormat="1" ht="13.5">
      <c r="B149" s="191"/>
      <c r="D149" s="183" t="s">
        <v>145</v>
      </c>
      <c r="E149" s="192" t="s">
        <v>5</v>
      </c>
      <c r="F149" s="193" t="s">
        <v>147</v>
      </c>
      <c r="H149" s="194">
        <v>57.7</v>
      </c>
      <c r="I149" s="195"/>
      <c r="L149" s="191"/>
      <c r="M149" s="196"/>
      <c r="N149" s="197"/>
      <c r="O149" s="197"/>
      <c r="P149" s="197"/>
      <c r="Q149" s="197"/>
      <c r="R149" s="197"/>
      <c r="S149" s="197"/>
      <c r="T149" s="198"/>
      <c r="AT149" s="192" t="s">
        <v>145</v>
      </c>
      <c r="AU149" s="192" t="s">
        <v>143</v>
      </c>
      <c r="AV149" s="12" t="s">
        <v>77</v>
      </c>
      <c r="AW149" s="12" t="s">
        <v>36</v>
      </c>
      <c r="AX149" s="12" t="s">
        <v>80</v>
      </c>
      <c r="AY149" s="192" t="s">
        <v>135</v>
      </c>
    </row>
    <row r="150" spans="2:65" s="1" customFormat="1" ht="38.25" customHeight="1">
      <c r="B150" s="169"/>
      <c r="C150" s="170" t="s">
        <v>181</v>
      </c>
      <c r="D150" s="170" t="s">
        <v>138</v>
      </c>
      <c r="E150" s="171" t="s">
        <v>236</v>
      </c>
      <c r="F150" s="172" t="s">
        <v>237</v>
      </c>
      <c r="G150" s="173" t="s">
        <v>141</v>
      </c>
      <c r="H150" s="174">
        <v>24.7</v>
      </c>
      <c r="I150" s="175"/>
      <c r="J150" s="176">
        <f>ROUND(I150*H150,2)</f>
        <v>0</v>
      </c>
      <c r="K150" s="172" t="s">
        <v>142</v>
      </c>
      <c r="L150" s="40"/>
      <c r="M150" s="177" t="s">
        <v>5</v>
      </c>
      <c r="N150" s="178" t="s">
        <v>44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0.1</v>
      </c>
      <c r="T150" s="180">
        <f>S150*H150</f>
        <v>2.4700000000000002</v>
      </c>
      <c r="AR150" s="23" t="s">
        <v>77</v>
      </c>
      <c r="AT150" s="23" t="s">
        <v>138</v>
      </c>
      <c r="AU150" s="23" t="s">
        <v>143</v>
      </c>
      <c r="AY150" s="23" t="s">
        <v>135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143</v>
      </c>
      <c r="BK150" s="181">
        <f>ROUND(I150*H150,2)</f>
        <v>0</v>
      </c>
      <c r="BL150" s="23" t="s">
        <v>77</v>
      </c>
      <c r="BM150" s="23" t="s">
        <v>238</v>
      </c>
    </row>
    <row r="151" spans="2:65" s="11" customFormat="1" ht="13.5">
      <c r="B151" s="182"/>
      <c r="D151" s="183" t="s">
        <v>145</v>
      </c>
      <c r="E151" s="184" t="s">
        <v>5</v>
      </c>
      <c r="F151" s="185" t="s">
        <v>239</v>
      </c>
      <c r="H151" s="186">
        <v>24.7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145</v>
      </c>
      <c r="AU151" s="184" t="s">
        <v>143</v>
      </c>
      <c r="AV151" s="11" t="s">
        <v>143</v>
      </c>
      <c r="AW151" s="11" t="s">
        <v>36</v>
      </c>
      <c r="AX151" s="11" t="s">
        <v>80</v>
      </c>
      <c r="AY151" s="184" t="s">
        <v>135</v>
      </c>
    </row>
    <row r="152" spans="2:65" s="1" customFormat="1" ht="16.5" customHeight="1">
      <c r="B152" s="169"/>
      <c r="C152" s="170" t="s">
        <v>10</v>
      </c>
      <c r="D152" s="170" t="s">
        <v>138</v>
      </c>
      <c r="E152" s="171" t="s">
        <v>240</v>
      </c>
      <c r="F152" s="172" t="s">
        <v>241</v>
      </c>
      <c r="G152" s="173" t="s">
        <v>141</v>
      </c>
      <c r="H152" s="174">
        <v>3.33</v>
      </c>
      <c r="I152" s="175"/>
      <c r="J152" s="176">
        <f>ROUND(I152*H152,2)</f>
        <v>0</v>
      </c>
      <c r="K152" s="172" t="s">
        <v>142</v>
      </c>
      <c r="L152" s="40"/>
      <c r="M152" s="177" t="s">
        <v>5</v>
      </c>
      <c r="N152" s="178" t="s">
        <v>44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77</v>
      </c>
      <c r="AT152" s="23" t="s">
        <v>138</v>
      </c>
      <c r="AU152" s="23" t="s">
        <v>143</v>
      </c>
      <c r="AY152" s="23" t="s">
        <v>135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143</v>
      </c>
      <c r="BK152" s="181">
        <f>ROUND(I152*H152,2)</f>
        <v>0</v>
      </c>
      <c r="BL152" s="23" t="s">
        <v>77</v>
      </c>
      <c r="BM152" s="23" t="s">
        <v>242</v>
      </c>
    </row>
    <row r="153" spans="2:65" s="11" customFormat="1" ht="13.5">
      <c r="B153" s="182"/>
      <c r="D153" s="183" t="s">
        <v>145</v>
      </c>
      <c r="E153" s="184" t="s">
        <v>5</v>
      </c>
      <c r="F153" s="185" t="s">
        <v>146</v>
      </c>
      <c r="H153" s="186">
        <v>3.33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145</v>
      </c>
      <c r="AU153" s="184" t="s">
        <v>143</v>
      </c>
      <c r="AV153" s="11" t="s">
        <v>143</v>
      </c>
      <c r="AW153" s="11" t="s">
        <v>36</v>
      </c>
      <c r="AX153" s="11" t="s">
        <v>72</v>
      </c>
      <c r="AY153" s="184" t="s">
        <v>135</v>
      </c>
    </row>
    <row r="154" spans="2:65" s="12" customFormat="1" ht="13.5">
      <c r="B154" s="191"/>
      <c r="D154" s="183" t="s">
        <v>145</v>
      </c>
      <c r="E154" s="192" t="s">
        <v>5</v>
      </c>
      <c r="F154" s="193" t="s">
        <v>147</v>
      </c>
      <c r="H154" s="194">
        <v>3.33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145</v>
      </c>
      <c r="AU154" s="192" t="s">
        <v>143</v>
      </c>
      <c r="AV154" s="12" t="s">
        <v>77</v>
      </c>
      <c r="AW154" s="12" t="s">
        <v>36</v>
      </c>
      <c r="AX154" s="12" t="s">
        <v>80</v>
      </c>
      <c r="AY154" s="192" t="s">
        <v>135</v>
      </c>
    </row>
    <row r="155" spans="2:65" s="10" customFormat="1" ht="29.85" customHeight="1">
      <c r="B155" s="156"/>
      <c r="D155" s="157" t="s">
        <v>71</v>
      </c>
      <c r="E155" s="167" t="s">
        <v>243</v>
      </c>
      <c r="F155" s="167" t="s">
        <v>244</v>
      </c>
      <c r="I155" s="159"/>
      <c r="J155" s="168">
        <f>BK155</f>
        <v>0</v>
      </c>
      <c r="L155" s="156"/>
      <c r="M155" s="161"/>
      <c r="N155" s="162"/>
      <c r="O155" s="162"/>
      <c r="P155" s="163">
        <f>SUM(P156:P162)</f>
        <v>0</v>
      </c>
      <c r="Q155" s="162"/>
      <c r="R155" s="163">
        <f>SUM(R156:R162)</f>
        <v>0</v>
      </c>
      <c r="S155" s="162"/>
      <c r="T155" s="164">
        <f>SUM(T156:T162)</f>
        <v>0</v>
      </c>
      <c r="AR155" s="157" t="s">
        <v>80</v>
      </c>
      <c r="AT155" s="165" t="s">
        <v>71</v>
      </c>
      <c r="AU155" s="165" t="s">
        <v>80</v>
      </c>
      <c r="AY155" s="157" t="s">
        <v>135</v>
      </c>
      <c r="BK155" s="166">
        <f>SUM(BK156:BK162)</f>
        <v>0</v>
      </c>
    </row>
    <row r="156" spans="2:65" s="1" customFormat="1" ht="25.5" customHeight="1">
      <c r="B156" s="169"/>
      <c r="C156" s="170" t="s">
        <v>245</v>
      </c>
      <c r="D156" s="170" t="s">
        <v>138</v>
      </c>
      <c r="E156" s="171" t="s">
        <v>246</v>
      </c>
      <c r="F156" s="172" t="s">
        <v>247</v>
      </c>
      <c r="G156" s="173" t="s">
        <v>248</v>
      </c>
      <c r="H156" s="174">
        <v>2.6760000000000002</v>
      </c>
      <c r="I156" s="175"/>
      <c r="J156" s="176">
        <f>ROUND(I156*H156,2)</f>
        <v>0</v>
      </c>
      <c r="K156" s="172" t="s">
        <v>142</v>
      </c>
      <c r="L156" s="40"/>
      <c r="M156" s="177" t="s">
        <v>5</v>
      </c>
      <c r="N156" s="178" t="s">
        <v>44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77</v>
      </c>
      <c r="AT156" s="23" t="s">
        <v>138</v>
      </c>
      <c r="AU156" s="23" t="s">
        <v>143</v>
      </c>
      <c r="AY156" s="23" t="s">
        <v>135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143</v>
      </c>
      <c r="BK156" s="181">
        <f>ROUND(I156*H156,2)</f>
        <v>0</v>
      </c>
      <c r="BL156" s="23" t="s">
        <v>77</v>
      </c>
      <c r="BM156" s="23" t="s">
        <v>249</v>
      </c>
    </row>
    <row r="157" spans="2:65" s="1" customFormat="1" ht="38.25" customHeight="1">
      <c r="B157" s="169"/>
      <c r="C157" s="170" t="s">
        <v>250</v>
      </c>
      <c r="D157" s="170" t="s">
        <v>138</v>
      </c>
      <c r="E157" s="171" t="s">
        <v>251</v>
      </c>
      <c r="F157" s="172" t="s">
        <v>252</v>
      </c>
      <c r="G157" s="173" t="s">
        <v>248</v>
      </c>
      <c r="H157" s="174">
        <v>133.80000000000001</v>
      </c>
      <c r="I157" s="175"/>
      <c r="J157" s="176">
        <f>ROUND(I157*H157,2)</f>
        <v>0</v>
      </c>
      <c r="K157" s="172" t="s">
        <v>142</v>
      </c>
      <c r="L157" s="40"/>
      <c r="M157" s="177" t="s">
        <v>5</v>
      </c>
      <c r="N157" s="178" t="s">
        <v>44</v>
      </c>
      <c r="O157" s="41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AR157" s="23" t="s">
        <v>77</v>
      </c>
      <c r="AT157" s="23" t="s">
        <v>138</v>
      </c>
      <c r="AU157" s="23" t="s">
        <v>143</v>
      </c>
      <c r="AY157" s="23" t="s">
        <v>135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3" t="s">
        <v>143</v>
      </c>
      <c r="BK157" s="181">
        <f>ROUND(I157*H157,2)</f>
        <v>0</v>
      </c>
      <c r="BL157" s="23" t="s">
        <v>77</v>
      </c>
      <c r="BM157" s="23" t="s">
        <v>253</v>
      </c>
    </row>
    <row r="158" spans="2:65" s="11" customFormat="1" ht="13.5">
      <c r="B158" s="182"/>
      <c r="D158" s="183" t="s">
        <v>145</v>
      </c>
      <c r="F158" s="185" t="s">
        <v>254</v>
      </c>
      <c r="H158" s="186">
        <v>133.80000000000001</v>
      </c>
      <c r="I158" s="187"/>
      <c r="L158" s="182"/>
      <c r="M158" s="188"/>
      <c r="N158" s="189"/>
      <c r="O158" s="189"/>
      <c r="P158" s="189"/>
      <c r="Q158" s="189"/>
      <c r="R158" s="189"/>
      <c r="S158" s="189"/>
      <c r="T158" s="190"/>
      <c r="AT158" s="184" t="s">
        <v>145</v>
      </c>
      <c r="AU158" s="184" t="s">
        <v>143</v>
      </c>
      <c r="AV158" s="11" t="s">
        <v>143</v>
      </c>
      <c r="AW158" s="11" t="s">
        <v>6</v>
      </c>
      <c r="AX158" s="11" t="s">
        <v>80</v>
      </c>
      <c r="AY158" s="184" t="s">
        <v>135</v>
      </c>
    </row>
    <row r="159" spans="2:65" s="1" customFormat="1" ht="25.5" customHeight="1">
      <c r="B159" s="169"/>
      <c r="C159" s="170" t="s">
        <v>255</v>
      </c>
      <c r="D159" s="170" t="s">
        <v>138</v>
      </c>
      <c r="E159" s="171" t="s">
        <v>256</v>
      </c>
      <c r="F159" s="172" t="s">
        <v>257</v>
      </c>
      <c r="G159" s="173" t="s">
        <v>248</v>
      </c>
      <c r="H159" s="174">
        <v>2.6760000000000002</v>
      </c>
      <c r="I159" s="175"/>
      <c r="J159" s="176">
        <f>ROUND(I159*H159,2)</f>
        <v>0</v>
      </c>
      <c r="K159" s="172" t="s">
        <v>142</v>
      </c>
      <c r="L159" s="40"/>
      <c r="M159" s="177" t="s">
        <v>5</v>
      </c>
      <c r="N159" s="178" t="s">
        <v>44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77</v>
      </c>
      <c r="AT159" s="23" t="s">
        <v>138</v>
      </c>
      <c r="AU159" s="23" t="s">
        <v>143</v>
      </c>
      <c r="AY159" s="23" t="s">
        <v>135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143</v>
      </c>
      <c r="BK159" s="181">
        <f>ROUND(I159*H159,2)</f>
        <v>0</v>
      </c>
      <c r="BL159" s="23" t="s">
        <v>77</v>
      </c>
      <c r="BM159" s="23" t="s">
        <v>258</v>
      </c>
    </row>
    <row r="160" spans="2:65" s="1" customFormat="1" ht="25.5" customHeight="1">
      <c r="B160" s="169"/>
      <c r="C160" s="170" t="s">
        <v>259</v>
      </c>
      <c r="D160" s="170" t="s">
        <v>138</v>
      </c>
      <c r="E160" s="171" t="s">
        <v>260</v>
      </c>
      <c r="F160" s="172" t="s">
        <v>261</v>
      </c>
      <c r="G160" s="173" t="s">
        <v>248</v>
      </c>
      <c r="H160" s="174">
        <v>24.084</v>
      </c>
      <c r="I160" s="175"/>
      <c r="J160" s="176">
        <f>ROUND(I160*H160,2)</f>
        <v>0</v>
      </c>
      <c r="K160" s="172" t="s">
        <v>142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77</v>
      </c>
      <c r="AT160" s="23" t="s">
        <v>138</v>
      </c>
      <c r="AU160" s="23" t="s">
        <v>143</v>
      </c>
      <c r="AY160" s="23" t="s">
        <v>135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143</v>
      </c>
      <c r="BK160" s="181">
        <f>ROUND(I160*H160,2)</f>
        <v>0</v>
      </c>
      <c r="BL160" s="23" t="s">
        <v>77</v>
      </c>
      <c r="BM160" s="23" t="s">
        <v>262</v>
      </c>
    </row>
    <row r="161" spans="2:65" s="11" customFormat="1" ht="13.5">
      <c r="B161" s="182"/>
      <c r="D161" s="183" t="s">
        <v>145</v>
      </c>
      <c r="F161" s="185" t="s">
        <v>263</v>
      </c>
      <c r="H161" s="186">
        <v>24.084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145</v>
      </c>
      <c r="AU161" s="184" t="s">
        <v>143</v>
      </c>
      <c r="AV161" s="11" t="s">
        <v>143</v>
      </c>
      <c r="AW161" s="11" t="s">
        <v>6</v>
      </c>
      <c r="AX161" s="11" t="s">
        <v>80</v>
      </c>
      <c r="AY161" s="184" t="s">
        <v>135</v>
      </c>
    </row>
    <row r="162" spans="2:65" s="1" customFormat="1" ht="38.25" customHeight="1">
      <c r="B162" s="169"/>
      <c r="C162" s="170" t="s">
        <v>264</v>
      </c>
      <c r="D162" s="170" t="s">
        <v>138</v>
      </c>
      <c r="E162" s="171" t="s">
        <v>265</v>
      </c>
      <c r="F162" s="172" t="s">
        <v>266</v>
      </c>
      <c r="G162" s="173" t="s">
        <v>248</v>
      </c>
      <c r="H162" s="174">
        <v>2.6760000000000002</v>
      </c>
      <c r="I162" s="175"/>
      <c r="J162" s="176">
        <f>ROUND(I162*H162,2)</f>
        <v>0</v>
      </c>
      <c r="K162" s="172" t="s">
        <v>142</v>
      </c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77</v>
      </c>
      <c r="AT162" s="23" t="s">
        <v>138</v>
      </c>
      <c r="AU162" s="23" t="s">
        <v>143</v>
      </c>
      <c r="AY162" s="23" t="s">
        <v>135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143</v>
      </c>
      <c r="BK162" s="181">
        <f>ROUND(I162*H162,2)</f>
        <v>0</v>
      </c>
      <c r="BL162" s="23" t="s">
        <v>77</v>
      </c>
      <c r="BM162" s="23" t="s">
        <v>267</v>
      </c>
    </row>
    <row r="163" spans="2:65" s="10" customFormat="1" ht="29.85" customHeight="1">
      <c r="B163" s="156"/>
      <c r="D163" s="157" t="s">
        <v>71</v>
      </c>
      <c r="E163" s="167" t="s">
        <v>268</v>
      </c>
      <c r="F163" s="167" t="s">
        <v>269</v>
      </c>
      <c r="I163" s="159"/>
      <c r="J163" s="168">
        <f>BK163</f>
        <v>0</v>
      </c>
      <c r="L163" s="156"/>
      <c r="M163" s="161"/>
      <c r="N163" s="162"/>
      <c r="O163" s="162"/>
      <c r="P163" s="163">
        <f>SUM(P164:P166)</f>
        <v>0</v>
      </c>
      <c r="Q163" s="162"/>
      <c r="R163" s="163">
        <f>SUM(R164:R166)</f>
        <v>0</v>
      </c>
      <c r="S163" s="162"/>
      <c r="T163" s="164">
        <f>SUM(T164:T166)</f>
        <v>0</v>
      </c>
      <c r="AR163" s="157" t="s">
        <v>80</v>
      </c>
      <c r="AT163" s="165" t="s">
        <v>71</v>
      </c>
      <c r="AU163" s="165" t="s">
        <v>80</v>
      </c>
      <c r="AY163" s="157" t="s">
        <v>135</v>
      </c>
      <c r="BK163" s="166">
        <f>SUM(BK164:BK166)</f>
        <v>0</v>
      </c>
    </row>
    <row r="164" spans="2:65" s="1" customFormat="1" ht="38.25" customHeight="1">
      <c r="B164" s="169"/>
      <c r="C164" s="170" t="s">
        <v>270</v>
      </c>
      <c r="D164" s="170" t="s">
        <v>138</v>
      </c>
      <c r="E164" s="171" t="s">
        <v>271</v>
      </c>
      <c r="F164" s="172" t="s">
        <v>272</v>
      </c>
      <c r="G164" s="173" t="s">
        <v>248</v>
      </c>
      <c r="H164" s="174">
        <v>0.70499999999999996</v>
      </c>
      <c r="I164" s="175"/>
      <c r="J164" s="176">
        <f>ROUND(I164*H164,2)</f>
        <v>0</v>
      </c>
      <c r="K164" s="172" t="s">
        <v>142</v>
      </c>
      <c r="L164" s="40"/>
      <c r="M164" s="177" t="s">
        <v>5</v>
      </c>
      <c r="N164" s="178" t="s">
        <v>44</v>
      </c>
      <c r="O164" s="41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AR164" s="23" t="s">
        <v>77</v>
      </c>
      <c r="AT164" s="23" t="s">
        <v>138</v>
      </c>
      <c r="AU164" s="23" t="s">
        <v>143</v>
      </c>
      <c r="AY164" s="23" t="s">
        <v>135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3" t="s">
        <v>143</v>
      </c>
      <c r="BK164" s="181">
        <f>ROUND(I164*H164,2)</f>
        <v>0</v>
      </c>
      <c r="BL164" s="23" t="s">
        <v>77</v>
      </c>
      <c r="BM164" s="23" t="s">
        <v>273</v>
      </c>
    </row>
    <row r="165" spans="2:65" s="1" customFormat="1" ht="51" customHeight="1">
      <c r="B165" s="169"/>
      <c r="C165" s="170" t="s">
        <v>274</v>
      </c>
      <c r="D165" s="170" t="s">
        <v>138</v>
      </c>
      <c r="E165" s="171" t="s">
        <v>275</v>
      </c>
      <c r="F165" s="172" t="s">
        <v>276</v>
      </c>
      <c r="G165" s="173" t="s">
        <v>248</v>
      </c>
      <c r="H165" s="174">
        <v>0.70499999999999996</v>
      </c>
      <c r="I165" s="175"/>
      <c r="J165" s="176">
        <f>ROUND(I165*H165,2)</f>
        <v>0</v>
      </c>
      <c r="K165" s="172" t="s">
        <v>142</v>
      </c>
      <c r="L165" s="40"/>
      <c r="M165" s="177" t="s">
        <v>5</v>
      </c>
      <c r="N165" s="178" t="s">
        <v>44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77</v>
      </c>
      <c r="AT165" s="23" t="s">
        <v>138</v>
      </c>
      <c r="AU165" s="23" t="s">
        <v>143</v>
      </c>
      <c r="AY165" s="23" t="s">
        <v>135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143</v>
      </c>
      <c r="BK165" s="181">
        <f>ROUND(I165*H165,2)</f>
        <v>0</v>
      </c>
      <c r="BL165" s="23" t="s">
        <v>77</v>
      </c>
      <c r="BM165" s="23" t="s">
        <v>277</v>
      </c>
    </row>
    <row r="166" spans="2:65" s="1" customFormat="1" ht="38.25" customHeight="1">
      <c r="B166" s="169"/>
      <c r="C166" s="170" t="s">
        <v>278</v>
      </c>
      <c r="D166" s="170" t="s">
        <v>138</v>
      </c>
      <c r="E166" s="171" t="s">
        <v>279</v>
      </c>
      <c r="F166" s="172" t="s">
        <v>280</v>
      </c>
      <c r="G166" s="173" t="s">
        <v>248</v>
      </c>
      <c r="H166" s="174">
        <v>0.70499999999999996</v>
      </c>
      <c r="I166" s="175"/>
      <c r="J166" s="176">
        <f>ROUND(I166*H166,2)</f>
        <v>0</v>
      </c>
      <c r="K166" s="172" t="s">
        <v>142</v>
      </c>
      <c r="L166" s="40"/>
      <c r="M166" s="177" t="s">
        <v>5</v>
      </c>
      <c r="N166" s="178" t="s">
        <v>44</v>
      </c>
      <c r="O166" s="41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AR166" s="23" t="s">
        <v>77</v>
      </c>
      <c r="AT166" s="23" t="s">
        <v>138</v>
      </c>
      <c r="AU166" s="23" t="s">
        <v>143</v>
      </c>
      <c r="AY166" s="23" t="s">
        <v>135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3" t="s">
        <v>143</v>
      </c>
      <c r="BK166" s="181">
        <f>ROUND(I166*H166,2)</f>
        <v>0</v>
      </c>
      <c r="BL166" s="23" t="s">
        <v>77</v>
      </c>
      <c r="BM166" s="23" t="s">
        <v>281</v>
      </c>
    </row>
    <row r="167" spans="2:65" s="10" customFormat="1" ht="37.35" customHeight="1">
      <c r="B167" s="156"/>
      <c r="D167" s="157" t="s">
        <v>71</v>
      </c>
      <c r="E167" s="158" t="s">
        <v>282</v>
      </c>
      <c r="F167" s="158" t="s">
        <v>283</v>
      </c>
      <c r="I167" s="159"/>
      <c r="J167" s="160">
        <f>BK167</f>
        <v>0</v>
      </c>
      <c r="L167" s="156"/>
      <c r="M167" s="161"/>
      <c r="N167" s="162"/>
      <c r="O167" s="162"/>
      <c r="P167" s="163">
        <f>P168+P192+P203+P215+P237+P241+P259+P265+P282+P298+P308+P319+P336+P342</f>
        <v>0</v>
      </c>
      <c r="Q167" s="162"/>
      <c r="R167" s="163">
        <f>R168+R192+R203+R215+R237+R241+R259+R265+R282+R298+R308+R319+R336+R342</f>
        <v>1.8812550400000001</v>
      </c>
      <c r="S167" s="162"/>
      <c r="T167" s="164">
        <f>T168+T192+T203+T215+T237+T241+T259+T265+T282+T298+T308+T319+T336+T342</f>
        <v>0.20207400000000003</v>
      </c>
      <c r="AR167" s="157" t="s">
        <v>143</v>
      </c>
      <c r="AT167" s="165" t="s">
        <v>71</v>
      </c>
      <c r="AU167" s="165" t="s">
        <v>72</v>
      </c>
      <c r="AY167" s="157" t="s">
        <v>135</v>
      </c>
      <c r="BK167" s="166">
        <f>BK168+BK192+BK203+BK215+BK237+BK241+BK259+BK265+BK282+BK298+BK308+BK319+BK336+BK342</f>
        <v>0</v>
      </c>
    </row>
    <row r="168" spans="2:65" s="10" customFormat="1" ht="19.899999999999999" customHeight="1">
      <c r="B168" s="156"/>
      <c r="D168" s="157" t="s">
        <v>71</v>
      </c>
      <c r="E168" s="167" t="s">
        <v>284</v>
      </c>
      <c r="F168" s="167" t="s">
        <v>285</v>
      </c>
      <c r="I168" s="159"/>
      <c r="J168" s="168">
        <f>BK168</f>
        <v>0</v>
      </c>
      <c r="L168" s="156"/>
      <c r="M168" s="161"/>
      <c r="N168" s="162"/>
      <c r="O168" s="162"/>
      <c r="P168" s="163">
        <f>SUM(P169:P191)</f>
        <v>0</v>
      </c>
      <c r="Q168" s="162"/>
      <c r="R168" s="163">
        <f>SUM(R169:R191)</f>
        <v>3.0510719999999998E-2</v>
      </c>
      <c r="S168" s="162"/>
      <c r="T168" s="164">
        <f>SUM(T169:T191)</f>
        <v>0</v>
      </c>
      <c r="AR168" s="157" t="s">
        <v>143</v>
      </c>
      <c r="AT168" s="165" t="s">
        <v>71</v>
      </c>
      <c r="AU168" s="165" t="s">
        <v>80</v>
      </c>
      <c r="AY168" s="157" t="s">
        <v>135</v>
      </c>
      <c r="BK168" s="166">
        <f>SUM(BK169:BK191)</f>
        <v>0</v>
      </c>
    </row>
    <row r="169" spans="2:65" s="1" customFormat="1" ht="25.5" customHeight="1">
      <c r="B169" s="169"/>
      <c r="C169" s="170" t="s">
        <v>286</v>
      </c>
      <c r="D169" s="170" t="s">
        <v>138</v>
      </c>
      <c r="E169" s="171" t="s">
        <v>287</v>
      </c>
      <c r="F169" s="172" t="s">
        <v>288</v>
      </c>
      <c r="G169" s="173" t="s">
        <v>141</v>
      </c>
      <c r="H169" s="174">
        <v>3.33</v>
      </c>
      <c r="I169" s="175"/>
      <c r="J169" s="176">
        <f>ROUND(I169*H169,2)</f>
        <v>0</v>
      </c>
      <c r="K169" s="172" t="s">
        <v>142</v>
      </c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211</v>
      </c>
      <c r="AT169" s="23" t="s">
        <v>138</v>
      </c>
      <c r="AU169" s="23" t="s">
        <v>143</v>
      </c>
      <c r="AY169" s="23" t="s">
        <v>135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143</v>
      </c>
      <c r="BK169" s="181">
        <f>ROUND(I169*H169,2)</f>
        <v>0</v>
      </c>
      <c r="BL169" s="23" t="s">
        <v>211</v>
      </c>
      <c r="BM169" s="23" t="s">
        <v>289</v>
      </c>
    </row>
    <row r="170" spans="2:65" s="11" customFormat="1" ht="13.5">
      <c r="B170" s="182"/>
      <c r="D170" s="183" t="s">
        <v>145</v>
      </c>
      <c r="E170" s="184" t="s">
        <v>5</v>
      </c>
      <c r="F170" s="185" t="s">
        <v>146</v>
      </c>
      <c r="H170" s="186">
        <v>3.33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145</v>
      </c>
      <c r="AU170" s="184" t="s">
        <v>143</v>
      </c>
      <c r="AV170" s="11" t="s">
        <v>143</v>
      </c>
      <c r="AW170" s="11" t="s">
        <v>36</v>
      </c>
      <c r="AX170" s="11" t="s">
        <v>72</v>
      </c>
      <c r="AY170" s="184" t="s">
        <v>135</v>
      </c>
    </row>
    <row r="171" spans="2:65" s="12" customFormat="1" ht="13.5">
      <c r="B171" s="191"/>
      <c r="D171" s="183" t="s">
        <v>145</v>
      </c>
      <c r="E171" s="192" t="s">
        <v>5</v>
      </c>
      <c r="F171" s="193" t="s">
        <v>147</v>
      </c>
      <c r="H171" s="194">
        <v>3.33</v>
      </c>
      <c r="I171" s="195"/>
      <c r="L171" s="191"/>
      <c r="M171" s="196"/>
      <c r="N171" s="197"/>
      <c r="O171" s="197"/>
      <c r="P171" s="197"/>
      <c r="Q171" s="197"/>
      <c r="R171" s="197"/>
      <c r="S171" s="197"/>
      <c r="T171" s="198"/>
      <c r="AT171" s="192" t="s">
        <v>145</v>
      </c>
      <c r="AU171" s="192" t="s">
        <v>143</v>
      </c>
      <c r="AV171" s="12" t="s">
        <v>77</v>
      </c>
      <c r="AW171" s="12" t="s">
        <v>36</v>
      </c>
      <c r="AX171" s="12" t="s">
        <v>80</v>
      </c>
      <c r="AY171" s="192" t="s">
        <v>135</v>
      </c>
    </row>
    <row r="172" spans="2:65" s="1" customFormat="1" ht="25.5" customHeight="1">
      <c r="B172" s="169"/>
      <c r="C172" s="170" t="s">
        <v>290</v>
      </c>
      <c r="D172" s="170" t="s">
        <v>138</v>
      </c>
      <c r="E172" s="171" t="s">
        <v>291</v>
      </c>
      <c r="F172" s="172" t="s">
        <v>292</v>
      </c>
      <c r="G172" s="173" t="s">
        <v>141</v>
      </c>
      <c r="H172" s="174">
        <v>6.468</v>
      </c>
      <c r="I172" s="175"/>
      <c r="J172" s="176">
        <f>ROUND(I172*H172,2)</f>
        <v>0</v>
      </c>
      <c r="K172" s="172" t="s">
        <v>142</v>
      </c>
      <c r="L172" s="40"/>
      <c r="M172" s="177" t="s">
        <v>5</v>
      </c>
      <c r="N172" s="178" t="s">
        <v>44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211</v>
      </c>
      <c r="AT172" s="23" t="s">
        <v>138</v>
      </c>
      <c r="AU172" s="23" t="s">
        <v>143</v>
      </c>
      <c r="AY172" s="23" t="s">
        <v>135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143</v>
      </c>
      <c r="BK172" s="181">
        <f>ROUND(I172*H172,2)</f>
        <v>0</v>
      </c>
      <c r="BL172" s="23" t="s">
        <v>211</v>
      </c>
      <c r="BM172" s="23" t="s">
        <v>293</v>
      </c>
    </row>
    <row r="173" spans="2:65" s="11" customFormat="1" ht="13.5">
      <c r="B173" s="182"/>
      <c r="D173" s="183" t="s">
        <v>145</v>
      </c>
      <c r="E173" s="184" t="s">
        <v>5</v>
      </c>
      <c r="F173" s="185" t="s">
        <v>294</v>
      </c>
      <c r="H173" s="186">
        <v>5.14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145</v>
      </c>
      <c r="AU173" s="184" t="s">
        <v>143</v>
      </c>
      <c r="AV173" s="11" t="s">
        <v>143</v>
      </c>
      <c r="AW173" s="11" t="s">
        <v>36</v>
      </c>
      <c r="AX173" s="11" t="s">
        <v>72</v>
      </c>
      <c r="AY173" s="184" t="s">
        <v>135</v>
      </c>
    </row>
    <row r="174" spans="2:65" s="11" customFormat="1" ht="13.5">
      <c r="B174" s="182"/>
      <c r="D174" s="183" t="s">
        <v>145</v>
      </c>
      <c r="E174" s="184" t="s">
        <v>5</v>
      </c>
      <c r="F174" s="185" t="s">
        <v>295</v>
      </c>
      <c r="H174" s="186">
        <v>1.3280000000000001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145</v>
      </c>
      <c r="AU174" s="184" t="s">
        <v>143</v>
      </c>
      <c r="AV174" s="11" t="s">
        <v>143</v>
      </c>
      <c r="AW174" s="11" t="s">
        <v>36</v>
      </c>
      <c r="AX174" s="11" t="s">
        <v>72</v>
      </c>
      <c r="AY174" s="184" t="s">
        <v>135</v>
      </c>
    </row>
    <row r="175" spans="2:65" s="12" customFormat="1" ht="13.5">
      <c r="B175" s="191"/>
      <c r="D175" s="183" t="s">
        <v>145</v>
      </c>
      <c r="E175" s="192" t="s">
        <v>5</v>
      </c>
      <c r="F175" s="193" t="s">
        <v>147</v>
      </c>
      <c r="H175" s="194">
        <v>6.468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145</v>
      </c>
      <c r="AU175" s="192" t="s">
        <v>143</v>
      </c>
      <c r="AV175" s="12" t="s">
        <v>77</v>
      </c>
      <c r="AW175" s="12" t="s">
        <v>36</v>
      </c>
      <c r="AX175" s="12" t="s">
        <v>80</v>
      </c>
      <c r="AY175" s="192" t="s">
        <v>135</v>
      </c>
    </row>
    <row r="176" spans="2:65" s="1" customFormat="1" ht="16.5" customHeight="1">
      <c r="B176" s="169"/>
      <c r="C176" s="206" t="s">
        <v>296</v>
      </c>
      <c r="D176" s="206" t="s">
        <v>212</v>
      </c>
      <c r="E176" s="207" t="s">
        <v>297</v>
      </c>
      <c r="F176" s="208" t="s">
        <v>298</v>
      </c>
      <c r="G176" s="209" t="s">
        <v>299</v>
      </c>
      <c r="H176" s="210">
        <v>29.393999999999998</v>
      </c>
      <c r="I176" s="211"/>
      <c r="J176" s="212">
        <f>ROUND(I176*H176,2)</f>
        <v>0</v>
      </c>
      <c r="K176" s="208" t="s">
        <v>142</v>
      </c>
      <c r="L176" s="213"/>
      <c r="M176" s="214" t="s">
        <v>5</v>
      </c>
      <c r="N176" s="215" t="s">
        <v>44</v>
      </c>
      <c r="O176" s="41"/>
      <c r="P176" s="179">
        <f>O176*H176</f>
        <v>0</v>
      </c>
      <c r="Q176" s="179">
        <v>1E-3</v>
      </c>
      <c r="R176" s="179">
        <f>Q176*H176</f>
        <v>2.9394E-2</v>
      </c>
      <c r="S176" s="179">
        <v>0</v>
      </c>
      <c r="T176" s="180">
        <f>S176*H176</f>
        <v>0</v>
      </c>
      <c r="AR176" s="23" t="s">
        <v>296</v>
      </c>
      <c r="AT176" s="23" t="s">
        <v>212</v>
      </c>
      <c r="AU176" s="23" t="s">
        <v>143</v>
      </c>
      <c r="AY176" s="23" t="s">
        <v>135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143</v>
      </c>
      <c r="BK176" s="181">
        <f>ROUND(I176*H176,2)</f>
        <v>0</v>
      </c>
      <c r="BL176" s="23" t="s">
        <v>211</v>
      </c>
      <c r="BM176" s="23" t="s">
        <v>300</v>
      </c>
    </row>
    <row r="177" spans="2:65" s="13" customFormat="1" ht="13.5">
      <c r="B177" s="199"/>
      <c r="D177" s="183" t="s">
        <v>145</v>
      </c>
      <c r="E177" s="200" t="s">
        <v>5</v>
      </c>
      <c r="F177" s="201" t="s">
        <v>301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145</v>
      </c>
      <c r="AU177" s="200" t="s">
        <v>143</v>
      </c>
      <c r="AV177" s="13" t="s">
        <v>80</v>
      </c>
      <c r="AW177" s="13" t="s">
        <v>36</v>
      </c>
      <c r="AX177" s="13" t="s">
        <v>72</v>
      </c>
      <c r="AY177" s="200" t="s">
        <v>135</v>
      </c>
    </row>
    <row r="178" spans="2:65" s="11" customFormat="1" ht="13.5">
      <c r="B178" s="182"/>
      <c r="D178" s="183" t="s">
        <v>145</v>
      </c>
      <c r="E178" s="184" t="s">
        <v>5</v>
      </c>
      <c r="F178" s="185" t="s">
        <v>302</v>
      </c>
      <c r="H178" s="186">
        <v>29.393999999999998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145</v>
      </c>
      <c r="AU178" s="184" t="s">
        <v>143</v>
      </c>
      <c r="AV178" s="11" t="s">
        <v>143</v>
      </c>
      <c r="AW178" s="11" t="s">
        <v>36</v>
      </c>
      <c r="AX178" s="11" t="s">
        <v>80</v>
      </c>
      <c r="AY178" s="184" t="s">
        <v>135</v>
      </c>
    </row>
    <row r="179" spans="2:65" s="1" customFormat="1" ht="25.5" customHeight="1">
      <c r="B179" s="169"/>
      <c r="C179" s="170" t="s">
        <v>303</v>
      </c>
      <c r="D179" s="170" t="s">
        <v>138</v>
      </c>
      <c r="E179" s="171" t="s">
        <v>304</v>
      </c>
      <c r="F179" s="172" t="s">
        <v>305</v>
      </c>
      <c r="G179" s="173" t="s">
        <v>141</v>
      </c>
      <c r="H179" s="174">
        <v>9.798</v>
      </c>
      <c r="I179" s="175"/>
      <c r="J179" s="176">
        <f>ROUND(I179*H179,2)</f>
        <v>0</v>
      </c>
      <c r="K179" s="172" t="s">
        <v>142</v>
      </c>
      <c r="L179" s="40"/>
      <c r="M179" s="177" t="s">
        <v>5</v>
      </c>
      <c r="N179" s="178" t="s">
        <v>44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211</v>
      </c>
      <c r="AT179" s="23" t="s">
        <v>138</v>
      </c>
      <c r="AU179" s="23" t="s">
        <v>143</v>
      </c>
      <c r="AY179" s="23" t="s">
        <v>135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143</v>
      </c>
      <c r="BK179" s="181">
        <f>ROUND(I179*H179,2)</f>
        <v>0</v>
      </c>
      <c r="BL179" s="23" t="s">
        <v>211</v>
      </c>
      <c r="BM179" s="23" t="s">
        <v>306</v>
      </c>
    </row>
    <row r="180" spans="2:65" s="11" customFormat="1" ht="13.5">
      <c r="B180" s="182"/>
      <c r="D180" s="183" t="s">
        <v>145</v>
      </c>
      <c r="E180" s="184" t="s">
        <v>5</v>
      </c>
      <c r="F180" s="185" t="s">
        <v>307</v>
      </c>
      <c r="H180" s="186">
        <v>9.798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145</v>
      </c>
      <c r="AU180" s="184" t="s">
        <v>143</v>
      </c>
      <c r="AV180" s="11" t="s">
        <v>143</v>
      </c>
      <c r="AW180" s="11" t="s">
        <v>36</v>
      </c>
      <c r="AX180" s="11" t="s">
        <v>80</v>
      </c>
      <c r="AY180" s="184" t="s">
        <v>135</v>
      </c>
    </row>
    <row r="181" spans="2:65" s="1" customFormat="1" ht="25.5" customHeight="1">
      <c r="B181" s="169"/>
      <c r="C181" s="170" t="s">
        <v>308</v>
      </c>
      <c r="D181" s="170" t="s">
        <v>138</v>
      </c>
      <c r="E181" s="171" t="s">
        <v>309</v>
      </c>
      <c r="F181" s="172" t="s">
        <v>310</v>
      </c>
      <c r="G181" s="173" t="s">
        <v>311</v>
      </c>
      <c r="H181" s="174">
        <v>16.920000000000002</v>
      </c>
      <c r="I181" s="175"/>
      <c r="J181" s="176">
        <f>ROUND(I181*H181,2)</f>
        <v>0</v>
      </c>
      <c r="K181" s="172" t="s">
        <v>142</v>
      </c>
      <c r="L181" s="40"/>
      <c r="M181" s="177" t="s">
        <v>5</v>
      </c>
      <c r="N181" s="178" t="s">
        <v>44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211</v>
      </c>
      <c r="AT181" s="23" t="s">
        <v>138</v>
      </c>
      <c r="AU181" s="23" t="s">
        <v>143</v>
      </c>
      <c r="AY181" s="23" t="s">
        <v>135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143</v>
      </c>
      <c r="BK181" s="181">
        <f>ROUND(I181*H181,2)</f>
        <v>0</v>
      </c>
      <c r="BL181" s="23" t="s">
        <v>211</v>
      </c>
      <c r="BM181" s="23" t="s">
        <v>312</v>
      </c>
    </row>
    <row r="182" spans="2:65" s="11" customFormat="1" ht="13.5">
      <c r="B182" s="182"/>
      <c r="D182" s="183" t="s">
        <v>145</v>
      </c>
      <c r="E182" s="184" t="s">
        <v>5</v>
      </c>
      <c r="F182" s="185" t="s">
        <v>313</v>
      </c>
      <c r="H182" s="186">
        <v>4.18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145</v>
      </c>
      <c r="AU182" s="184" t="s">
        <v>143</v>
      </c>
      <c r="AV182" s="11" t="s">
        <v>143</v>
      </c>
      <c r="AW182" s="11" t="s">
        <v>36</v>
      </c>
      <c r="AX182" s="11" t="s">
        <v>72</v>
      </c>
      <c r="AY182" s="184" t="s">
        <v>135</v>
      </c>
    </row>
    <row r="183" spans="2:65" s="11" customFormat="1" ht="13.5">
      <c r="B183" s="182"/>
      <c r="D183" s="183" t="s">
        <v>145</v>
      </c>
      <c r="E183" s="184" t="s">
        <v>5</v>
      </c>
      <c r="F183" s="185" t="s">
        <v>314</v>
      </c>
      <c r="H183" s="186">
        <v>6.34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145</v>
      </c>
      <c r="AU183" s="184" t="s">
        <v>143</v>
      </c>
      <c r="AV183" s="11" t="s">
        <v>143</v>
      </c>
      <c r="AW183" s="11" t="s">
        <v>36</v>
      </c>
      <c r="AX183" s="11" t="s">
        <v>72</v>
      </c>
      <c r="AY183" s="184" t="s">
        <v>135</v>
      </c>
    </row>
    <row r="184" spans="2:65" s="11" customFormat="1" ht="13.5">
      <c r="B184" s="182"/>
      <c r="D184" s="183" t="s">
        <v>145</v>
      </c>
      <c r="E184" s="184" t="s">
        <v>5</v>
      </c>
      <c r="F184" s="185" t="s">
        <v>315</v>
      </c>
      <c r="H184" s="186">
        <v>5.2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145</v>
      </c>
      <c r="AU184" s="184" t="s">
        <v>143</v>
      </c>
      <c r="AV184" s="11" t="s">
        <v>143</v>
      </c>
      <c r="AW184" s="11" t="s">
        <v>36</v>
      </c>
      <c r="AX184" s="11" t="s">
        <v>72</v>
      </c>
      <c r="AY184" s="184" t="s">
        <v>135</v>
      </c>
    </row>
    <row r="185" spans="2:65" s="11" customFormat="1" ht="13.5">
      <c r="B185" s="182"/>
      <c r="D185" s="183" t="s">
        <v>145</v>
      </c>
      <c r="E185" s="184" t="s">
        <v>5</v>
      </c>
      <c r="F185" s="185" t="s">
        <v>316</v>
      </c>
      <c r="H185" s="186">
        <v>1.2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145</v>
      </c>
      <c r="AU185" s="184" t="s">
        <v>143</v>
      </c>
      <c r="AV185" s="11" t="s">
        <v>143</v>
      </c>
      <c r="AW185" s="11" t="s">
        <v>36</v>
      </c>
      <c r="AX185" s="11" t="s">
        <v>72</v>
      </c>
      <c r="AY185" s="184" t="s">
        <v>135</v>
      </c>
    </row>
    <row r="186" spans="2:65" s="12" customFormat="1" ht="13.5">
      <c r="B186" s="191"/>
      <c r="D186" s="183" t="s">
        <v>145</v>
      </c>
      <c r="E186" s="192" t="s">
        <v>5</v>
      </c>
      <c r="F186" s="193" t="s">
        <v>147</v>
      </c>
      <c r="H186" s="194">
        <v>16.920000000000002</v>
      </c>
      <c r="I186" s="195"/>
      <c r="L186" s="191"/>
      <c r="M186" s="196"/>
      <c r="N186" s="197"/>
      <c r="O186" s="197"/>
      <c r="P186" s="197"/>
      <c r="Q186" s="197"/>
      <c r="R186" s="197"/>
      <c r="S186" s="197"/>
      <c r="T186" s="198"/>
      <c r="AT186" s="192" t="s">
        <v>145</v>
      </c>
      <c r="AU186" s="192" t="s">
        <v>143</v>
      </c>
      <c r="AV186" s="12" t="s">
        <v>77</v>
      </c>
      <c r="AW186" s="12" t="s">
        <v>36</v>
      </c>
      <c r="AX186" s="12" t="s">
        <v>80</v>
      </c>
      <c r="AY186" s="192" t="s">
        <v>135</v>
      </c>
    </row>
    <row r="187" spans="2:65" s="1" customFormat="1" ht="25.5" customHeight="1">
      <c r="B187" s="169"/>
      <c r="C187" s="170" t="s">
        <v>317</v>
      </c>
      <c r="D187" s="170" t="s">
        <v>138</v>
      </c>
      <c r="E187" s="171" t="s">
        <v>318</v>
      </c>
      <c r="F187" s="172" t="s">
        <v>319</v>
      </c>
      <c r="G187" s="173" t="s">
        <v>209</v>
      </c>
      <c r="H187" s="174">
        <v>8</v>
      </c>
      <c r="I187" s="175"/>
      <c r="J187" s="176">
        <f>ROUND(I187*H187,2)</f>
        <v>0</v>
      </c>
      <c r="K187" s="172" t="s">
        <v>142</v>
      </c>
      <c r="L187" s="40"/>
      <c r="M187" s="177" t="s">
        <v>5</v>
      </c>
      <c r="N187" s="178" t="s">
        <v>44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211</v>
      </c>
      <c r="AT187" s="23" t="s">
        <v>138</v>
      </c>
      <c r="AU187" s="23" t="s">
        <v>143</v>
      </c>
      <c r="AY187" s="23" t="s">
        <v>135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143</v>
      </c>
      <c r="BK187" s="181">
        <f>ROUND(I187*H187,2)</f>
        <v>0</v>
      </c>
      <c r="BL187" s="23" t="s">
        <v>211</v>
      </c>
      <c r="BM187" s="23" t="s">
        <v>320</v>
      </c>
    </row>
    <row r="188" spans="2:65" s="1" customFormat="1" ht="16.5" customHeight="1">
      <c r="B188" s="169"/>
      <c r="C188" s="206" t="s">
        <v>321</v>
      </c>
      <c r="D188" s="206" t="s">
        <v>212</v>
      </c>
      <c r="E188" s="207" t="s">
        <v>322</v>
      </c>
      <c r="F188" s="208" t="s">
        <v>323</v>
      </c>
      <c r="G188" s="209" t="s">
        <v>311</v>
      </c>
      <c r="H188" s="210">
        <v>18.611999999999998</v>
      </c>
      <c r="I188" s="211"/>
      <c r="J188" s="212">
        <f>ROUND(I188*H188,2)</f>
        <v>0</v>
      </c>
      <c r="K188" s="208" t="s">
        <v>142</v>
      </c>
      <c r="L188" s="213"/>
      <c r="M188" s="214" t="s">
        <v>5</v>
      </c>
      <c r="N188" s="215" t="s">
        <v>44</v>
      </c>
      <c r="O188" s="41"/>
      <c r="P188" s="179">
        <f>O188*H188</f>
        <v>0</v>
      </c>
      <c r="Q188" s="179">
        <v>6.0000000000000002E-5</v>
      </c>
      <c r="R188" s="179">
        <f>Q188*H188</f>
        <v>1.1167199999999999E-3</v>
      </c>
      <c r="S188" s="179">
        <v>0</v>
      </c>
      <c r="T188" s="180">
        <f>S188*H188</f>
        <v>0</v>
      </c>
      <c r="AR188" s="23" t="s">
        <v>296</v>
      </c>
      <c r="AT188" s="23" t="s">
        <v>212</v>
      </c>
      <c r="AU188" s="23" t="s">
        <v>143</v>
      </c>
      <c r="AY188" s="23" t="s">
        <v>135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143</v>
      </c>
      <c r="BK188" s="181">
        <f>ROUND(I188*H188,2)</f>
        <v>0</v>
      </c>
      <c r="BL188" s="23" t="s">
        <v>211</v>
      </c>
      <c r="BM188" s="23" t="s">
        <v>324</v>
      </c>
    </row>
    <row r="189" spans="2:65" s="11" customFormat="1" ht="13.5">
      <c r="B189" s="182"/>
      <c r="D189" s="183" t="s">
        <v>145</v>
      </c>
      <c r="E189" s="184" t="s">
        <v>5</v>
      </c>
      <c r="F189" s="185" t="s">
        <v>325</v>
      </c>
      <c r="H189" s="186">
        <v>18.611999999999998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145</v>
      </c>
      <c r="AU189" s="184" t="s">
        <v>143</v>
      </c>
      <c r="AV189" s="11" t="s">
        <v>143</v>
      </c>
      <c r="AW189" s="11" t="s">
        <v>36</v>
      </c>
      <c r="AX189" s="11" t="s">
        <v>80</v>
      </c>
      <c r="AY189" s="184" t="s">
        <v>135</v>
      </c>
    </row>
    <row r="190" spans="2:65" s="1" customFormat="1" ht="38.25" customHeight="1">
      <c r="B190" s="169"/>
      <c r="C190" s="170" t="s">
        <v>326</v>
      </c>
      <c r="D190" s="170" t="s">
        <v>138</v>
      </c>
      <c r="E190" s="171" t="s">
        <v>327</v>
      </c>
      <c r="F190" s="172" t="s">
        <v>328</v>
      </c>
      <c r="G190" s="173" t="s">
        <v>248</v>
      </c>
      <c r="H190" s="174">
        <v>3.1E-2</v>
      </c>
      <c r="I190" s="175"/>
      <c r="J190" s="176">
        <f>ROUND(I190*H190,2)</f>
        <v>0</v>
      </c>
      <c r="K190" s="172" t="s">
        <v>142</v>
      </c>
      <c r="L190" s="40"/>
      <c r="M190" s="177" t="s">
        <v>5</v>
      </c>
      <c r="N190" s="178" t="s">
        <v>44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23" t="s">
        <v>211</v>
      </c>
      <c r="AT190" s="23" t="s">
        <v>138</v>
      </c>
      <c r="AU190" s="23" t="s">
        <v>143</v>
      </c>
      <c r="AY190" s="23" t="s">
        <v>135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143</v>
      </c>
      <c r="BK190" s="181">
        <f>ROUND(I190*H190,2)</f>
        <v>0</v>
      </c>
      <c r="BL190" s="23" t="s">
        <v>211</v>
      </c>
      <c r="BM190" s="23" t="s">
        <v>329</v>
      </c>
    </row>
    <row r="191" spans="2:65" s="1" customFormat="1" ht="38.25" customHeight="1">
      <c r="B191" s="169"/>
      <c r="C191" s="170" t="s">
        <v>330</v>
      </c>
      <c r="D191" s="170" t="s">
        <v>138</v>
      </c>
      <c r="E191" s="171" t="s">
        <v>331</v>
      </c>
      <c r="F191" s="172" t="s">
        <v>332</v>
      </c>
      <c r="G191" s="173" t="s">
        <v>248</v>
      </c>
      <c r="H191" s="174">
        <v>3.1E-2</v>
      </c>
      <c r="I191" s="175"/>
      <c r="J191" s="176">
        <f>ROUND(I191*H191,2)</f>
        <v>0</v>
      </c>
      <c r="K191" s="172" t="s">
        <v>142</v>
      </c>
      <c r="L191" s="40"/>
      <c r="M191" s="177" t="s">
        <v>5</v>
      </c>
      <c r="N191" s="178" t="s">
        <v>44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211</v>
      </c>
      <c r="AT191" s="23" t="s">
        <v>138</v>
      </c>
      <c r="AU191" s="23" t="s">
        <v>143</v>
      </c>
      <c r="AY191" s="23" t="s">
        <v>135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143</v>
      </c>
      <c r="BK191" s="181">
        <f>ROUND(I191*H191,2)</f>
        <v>0</v>
      </c>
      <c r="BL191" s="23" t="s">
        <v>211</v>
      </c>
      <c r="BM191" s="23" t="s">
        <v>333</v>
      </c>
    </row>
    <row r="192" spans="2:65" s="10" customFormat="1" ht="29.85" customHeight="1">
      <c r="B192" s="156"/>
      <c r="D192" s="157" t="s">
        <v>71</v>
      </c>
      <c r="E192" s="167" t="s">
        <v>334</v>
      </c>
      <c r="F192" s="167" t="s">
        <v>335</v>
      </c>
      <c r="I192" s="159"/>
      <c r="J192" s="168">
        <f>BK192</f>
        <v>0</v>
      </c>
      <c r="L192" s="156"/>
      <c r="M192" s="161"/>
      <c r="N192" s="162"/>
      <c r="O192" s="162"/>
      <c r="P192" s="163">
        <f>SUM(P193:P202)</f>
        <v>0</v>
      </c>
      <c r="Q192" s="162"/>
      <c r="R192" s="163">
        <f>SUM(R193:R202)</f>
        <v>8.3000000000000001E-3</v>
      </c>
      <c r="S192" s="162"/>
      <c r="T192" s="164">
        <f>SUM(T193:T202)</f>
        <v>2.1179999999999997E-2</v>
      </c>
      <c r="AR192" s="157" t="s">
        <v>143</v>
      </c>
      <c r="AT192" s="165" t="s">
        <v>71</v>
      </c>
      <c r="AU192" s="165" t="s">
        <v>80</v>
      </c>
      <c r="AY192" s="157" t="s">
        <v>135</v>
      </c>
      <c r="BK192" s="166">
        <f>SUM(BK193:BK202)</f>
        <v>0</v>
      </c>
    </row>
    <row r="193" spans="2:65" s="1" customFormat="1" ht="25.5" customHeight="1">
      <c r="B193" s="169"/>
      <c r="C193" s="170" t="s">
        <v>336</v>
      </c>
      <c r="D193" s="170" t="s">
        <v>138</v>
      </c>
      <c r="E193" s="171" t="s">
        <v>337</v>
      </c>
      <c r="F193" s="172" t="s">
        <v>338</v>
      </c>
      <c r="G193" s="173" t="s">
        <v>311</v>
      </c>
      <c r="H193" s="174">
        <v>6</v>
      </c>
      <c r="I193" s="175"/>
      <c r="J193" s="176">
        <f>ROUND(I193*H193,2)</f>
        <v>0</v>
      </c>
      <c r="K193" s="172" t="s">
        <v>142</v>
      </c>
      <c r="L193" s="40"/>
      <c r="M193" s="177" t="s">
        <v>5</v>
      </c>
      <c r="N193" s="178" t="s">
        <v>44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1.98E-3</v>
      </c>
      <c r="T193" s="180">
        <f>S193*H193</f>
        <v>1.188E-2</v>
      </c>
      <c r="AR193" s="23" t="s">
        <v>211</v>
      </c>
      <c r="AT193" s="23" t="s">
        <v>138</v>
      </c>
      <c r="AU193" s="23" t="s">
        <v>143</v>
      </c>
      <c r="AY193" s="23" t="s">
        <v>135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143</v>
      </c>
      <c r="BK193" s="181">
        <f>ROUND(I193*H193,2)</f>
        <v>0</v>
      </c>
      <c r="BL193" s="23" t="s">
        <v>211</v>
      </c>
      <c r="BM193" s="23" t="s">
        <v>339</v>
      </c>
    </row>
    <row r="194" spans="2:65" s="1" customFormat="1" ht="16.5" customHeight="1">
      <c r="B194" s="169"/>
      <c r="C194" s="170" t="s">
        <v>340</v>
      </c>
      <c r="D194" s="170" t="s">
        <v>138</v>
      </c>
      <c r="E194" s="171" t="s">
        <v>341</v>
      </c>
      <c r="F194" s="172" t="s">
        <v>342</v>
      </c>
      <c r="G194" s="173" t="s">
        <v>311</v>
      </c>
      <c r="H194" s="174">
        <v>2</v>
      </c>
      <c r="I194" s="175"/>
      <c r="J194" s="176">
        <f>ROUND(I194*H194,2)</f>
        <v>0</v>
      </c>
      <c r="K194" s="172" t="s">
        <v>142</v>
      </c>
      <c r="L194" s="40"/>
      <c r="M194" s="177" t="s">
        <v>5</v>
      </c>
      <c r="N194" s="178" t="s">
        <v>44</v>
      </c>
      <c r="O194" s="41"/>
      <c r="P194" s="179">
        <f>O194*H194</f>
        <v>0</v>
      </c>
      <c r="Q194" s="179">
        <v>1.7700000000000001E-3</v>
      </c>
      <c r="R194" s="179">
        <f>Q194*H194</f>
        <v>3.5400000000000002E-3</v>
      </c>
      <c r="S194" s="179">
        <v>0</v>
      </c>
      <c r="T194" s="180">
        <f>S194*H194</f>
        <v>0</v>
      </c>
      <c r="AR194" s="23" t="s">
        <v>211</v>
      </c>
      <c r="AT194" s="23" t="s">
        <v>138</v>
      </c>
      <c r="AU194" s="23" t="s">
        <v>143</v>
      </c>
      <c r="AY194" s="23" t="s">
        <v>135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143</v>
      </c>
      <c r="BK194" s="181">
        <f>ROUND(I194*H194,2)</f>
        <v>0</v>
      </c>
      <c r="BL194" s="23" t="s">
        <v>211</v>
      </c>
      <c r="BM194" s="23" t="s">
        <v>343</v>
      </c>
    </row>
    <row r="195" spans="2:65" s="1" customFormat="1" ht="16.5" customHeight="1">
      <c r="B195" s="169"/>
      <c r="C195" s="170" t="s">
        <v>344</v>
      </c>
      <c r="D195" s="170" t="s">
        <v>138</v>
      </c>
      <c r="E195" s="171" t="s">
        <v>345</v>
      </c>
      <c r="F195" s="172" t="s">
        <v>346</v>
      </c>
      <c r="G195" s="173" t="s">
        <v>311</v>
      </c>
      <c r="H195" s="174">
        <v>7</v>
      </c>
      <c r="I195" s="175"/>
      <c r="J195" s="176">
        <f>ROUND(I195*H195,2)</f>
        <v>0</v>
      </c>
      <c r="K195" s="172" t="s">
        <v>142</v>
      </c>
      <c r="L195" s="40"/>
      <c r="M195" s="177" t="s">
        <v>5</v>
      </c>
      <c r="N195" s="178" t="s">
        <v>44</v>
      </c>
      <c r="O195" s="41"/>
      <c r="P195" s="179">
        <f>O195*H195</f>
        <v>0</v>
      </c>
      <c r="Q195" s="179">
        <v>4.6000000000000001E-4</v>
      </c>
      <c r="R195" s="179">
        <f>Q195*H195</f>
        <v>3.2200000000000002E-3</v>
      </c>
      <c r="S195" s="179">
        <v>0</v>
      </c>
      <c r="T195" s="180">
        <f>S195*H195</f>
        <v>0</v>
      </c>
      <c r="AR195" s="23" t="s">
        <v>211</v>
      </c>
      <c r="AT195" s="23" t="s">
        <v>138</v>
      </c>
      <c r="AU195" s="23" t="s">
        <v>143</v>
      </c>
      <c r="AY195" s="23" t="s">
        <v>135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143</v>
      </c>
      <c r="BK195" s="181">
        <f>ROUND(I195*H195,2)</f>
        <v>0</v>
      </c>
      <c r="BL195" s="23" t="s">
        <v>211</v>
      </c>
      <c r="BM195" s="23" t="s">
        <v>347</v>
      </c>
    </row>
    <row r="196" spans="2:65" s="1" customFormat="1" ht="16.5" customHeight="1">
      <c r="B196" s="169"/>
      <c r="C196" s="170" t="s">
        <v>348</v>
      </c>
      <c r="D196" s="170" t="s">
        <v>138</v>
      </c>
      <c r="E196" s="171" t="s">
        <v>349</v>
      </c>
      <c r="F196" s="172" t="s">
        <v>350</v>
      </c>
      <c r="G196" s="173" t="s">
        <v>311</v>
      </c>
      <c r="H196" s="174">
        <v>2</v>
      </c>
      <c r="I196" s="175"/>
      <c r="J196" s="176">
        <f>ROUND(I196*H196,2)</f>
        <v>0</v>
      </c>
      <c r="K196" s="172" t="s">
        <v>142</v>
      </c>
      <c r="L196" s="40"/>
      <c r="M196" s="177" t="s">
        <v>5</v>
      </c>
      <c r="N196" s="178" t="s">
        <v>44</v>
      </c>
      <c r="O196" s="41"/>
      <c r="P196" s="179">
        <f>O196*H196</f>
        <v>0</v>
      </c>
      <c r="Q196" s="179">
        <v>7.6999999999999996E-4</v>
      </c>
      <c r="R196" s="179">
        <f>Q196*H196</f>
        <v>1.5399999999999999E-3</v>
      </c>
      <c r="S196" s="179">
        <v>0</v>
      </c>
      <c r="T196" s="180">
        <f>S196*H196</f>
        <v>0</v>
      </c>
      <c r="AR196" s="23" t="s">
        <v>211</v>
      </c>
      <c r="AT196" s="23" t="s">
        <v>138</v>
      </c>
      <c r="AU196" s="23" t="s">
        <v>143</v>
      </c>
      <c r="AY196" s="23" t="s">
        <v>135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143</v>
      </c>
      <c r="BK196" s="181">
        <f>ROUND(I196*H196,2)</f>
        <v>0</v>
      </c>
      <c r="BL196" s="23" t="s">
        <v>211</v>
      </c>
      <c r="BM196" s="23" t="s">
        <v>351</v>
      </c>
    </row>
    <row r="197" spans="2:65" s="1" customFormat="1" ht="16.5" customHeight="1">
      <c r="B197" s="169"/>
      <c r="C197" s="170" t="s">
        <v>352</v>
      </c>
      <c r="D197" s="170" t="s">
        <v>138</v>
      </c>
      <c r="E197" s="171" t="s">
        <v>353</v>
      </c>
      <c r="F197" s="172" t="s">
        <v>354</v>
      </c>
      <c r="G197" s="173" t="s">
        <v>209</v>
      </c>
      <c r="H197" s="174">
        <v>3</v>
      </c>
      <c r="I197" s="175"/>
      <c r="J197" s="176">
        <f>ROUND(I197*H197,2)</f>
        <v>0</v>
      </c>
      <c r="K197" s="172" t="s">
        <v>142</v>
      </c>
      <c r="L197" s="40"/>
      <c r="M197" s="177" t="s">
        <v>5</v>
      </c>
      <c r="N197" s="178" t="s">
        <v>44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3.0999999999999999E-3</v>
      </c>
      <c r="T197" s="180">
        <f>S197*H197</f>
        <v>9.2999999999999992E-3</v>
      </c>
      <c r="AR197" s="23" t="s">
        <v>211</v>
      </c>
      <c r="AT197" s="23" t="s">
        <v>138</v>
      </c>
      <c r="AU197" s="23" t="s">
        <v>143</v>
      </c>
      <c r="AY197" s="23" t="s">
        <v>135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143</v>
      </c>
      <c r="BK197" s="181">
        <f>ROUND(I197*H197,2)</f>
        <v>0</v>
      </c>
      <c r="BL197" s="23" t="s">
        <v>211</v>
      </c>
      <c r="BM197" s="23" t="s">
        <v>355</v>
      </c>
    </row>
    <row r="198" spans="2:65" s="13" customFormat="1" ht="13.5">
      <c r="B198" s="199"/>
      <c r="D198" s="183" t="s">
        <v>145</v>
      </c>
      <c r="E198" s="200" t="s">
        <v>5</v>
      </c>
      <c r="F198" s="201" t="s">
        <v>356</v>
      </c>
      <c r="H198" s="200" t="s">
        <v>5</v>
      </c>
      <c r="I198" s="202"/>
      <c r="L198" s="199"/>
      <c r="M198" s="203"/>
      <c r="N198" s="204"/>
      <c r="O198" s="204"/>
      <c r="P198" s="204"/>
      <c r="Q198" s="204"/>
      <c r="R198" s="204"/>
      <c r="S198" s="204"/>
      <c r="T198" s="205"/>
      <c r="AT198" s="200" t="s">
        <v>145</v>
      </c>
      <c r="AU198" s="200" t="s">
        <v>143</v>
      </c>
      <c r="AV198" s="13" t="s">
        <v>80</v>
      </c>
      <c r="AW198" s="13" t="s">
        <v>36</v>
      </c>
      <c r="AX198" s="13" t="s">
        <v>72</v>
      </c>
      <c r="AY198" s="200" t="s">
        <v>135</v>
      </c>
    </row>
    <row r="199" spans="2:65" s="11" customFormat="1" ht="13.5">
      <c r="B199" s="182"/>
      <c r="D199" s="183" t="s">
        <v>145</v>
      </c>
      <c r="E199" s="184" t="s">
        <v>5</v>
      </c>
      <c r="F199" s="185" t="s">
        <v>151</v>
      </c>
      <c r="H199" s="186">
        <v>3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145</v>
      </c>
      <c r="AU199" s="184" t="s">
        <v>143</v>
      </c>
      <c r="AV199" s="11" t="s">
        <v>143</v>
      </c>
      <c r="AW199" s="11" t="s">
        <v>36</v>
      </c>
      <c r="AX199" s="11" t="s">
        <v>80</v>
      </c>
      <c r="AY199" s="184" t="s">
        <v>135</v>
      </c>
    </row>
    <row r="200" spans="2:65" s="1" customFormat="1" ht="16.5" customHeight="1">
      <c r="B200" s="169"/>
      <c r="C200" s="170" t="s">
        <v>357</v>
      </c>
      <c r="D200" s="170" t="s">
        <v>138</v>
      </c>
      <c r="E200" s="171" t="s">
        <v>358</v>
      </c>
      <c r="F200" s="172" t="s">
        <v>359</v>
      </c>
      <c r="G200" s="173" t="s">
        <v>311</v>
      </c>
      <c r="H200" s="174">
        <v>11</v>
      </c>
      <c r="I200" s="175"/>
      <c r="J200" s="176">
        <f>ROUND(I200*H200,2)</f>
        <v>0</v>
      </c>
      <c r="K200" s="172" t="s">
        <v>142</v>
      </c>
      <c r="L200" s="40"/>
      <c r="M200" s="177" t="s">
        <v>5</v>
      </c>
      <c r="N200" s="178" t="s">
        <v>44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211</v>
      </c>
      <c r="AT200" s="23" t="s">
        <v>138</v>
      </c>
      <c r="AU200" s="23" t="s">
        <v>143</v>
      </c>
      <c r="AY200" s="23" t="s">
        <v>135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143</v>
      </c>
      <c r="BK200" s="181">
        <f>ROUND(I200*H200,2)</f>
        <v>0</v>
      </c>
      <c r="BL200" s="23" t="s">
        <v>211</v>
      </c>
      <c r="BM200" s="23" t="s">
        <v>360</v>
      </c>
    </row>
    <row r="201" spans="2:65" s="1" customFormat="1" ht="38.25" customHeight="1">
      <c r="B201" s="169"/>
      <c r="C201" s="170" t="s">
        <v>361</v>
      </c>
      <c r="D201" s="170" t="s">
        <v>138</v>
      </c>
      <c r="E201" s="171" t="s">
        <v>362</v>
      </c>
      <c r="F201" s="172" t="s">
        <v>363</v>
      </c>
      <c r="G201" s="173" t="s">
        <v>248</v>
      </c>
      <c r="H201" s="174">
        <v>8.0000000000000002E-3</v>
      </c>
      <c r="I201" s="175"/>
      <c r="J201" s="176">
        <f>ROUND(I201*H201,2)</f>
        <v>0</v>
      </c>
      <c r="K201" s="172" t="s">
        <v>142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211</v>
      </c>
      <c r="AT201" s="23" t="s">
        <v>138</v>
      </c>
      <c r="AU201" s="23" t="s">
        <v>143</v>
      </c>
      <c r="AY201" s="23" t="s">
        <v>135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143</v>
      </c>
      <c r="BK201" s="181">
        <f>ROUND(I201*H201,2)</f>
        <v>0</v>
      </c>
      <c r="BL201" s="23" t="s">
        <v>211</v>
      </c>
      <c r="BM201" s="23" t="s">
        <v>364</v>
      </c>
    </row>
    <row r="202" spans="2:65" s="1" customFormat="1" ht="38.25" customHeight="1">
      <c r="B202" s="169"/>
      <c r="C202" s="170" t="s">
        <v>365</v>
      </c>
      <c r="D202" s="170" t="s">
        <v>138</v>
      </c>
      <c r="E202" s="171" t="s">
        <v>366</v>
      </c>
      <c r="F202" s="172" t="s">
        <v>367</v>
      </c>
      <c r="G202" s="173" t="s">
        <v>248</v>
      </c>
      <c r="H202" s="174">
        <v>8.0000000000000002E-3</v>
      </c>
      <c r="I202" s="175"/>
      <c r="J202" s="176">
        <f>ROUND(I202*H202,2)</f>
        <v>0</v>
      </c>
      <c r="K202" s="172" t="s">
        <v>142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211</v>
      </c>
      <c r="AT202" s="23" t="s">
        <v>138</v>
      </c>
      <c r="AU202" s="23" t="s">
        <v>143</v>
      </c>
      <c r="AY202" s="23" t="s">
        <v>135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143</v>
      </c>
      <c r="BK202" s="181">
        <f>ROUND(I202*H202,2)</f>
        <v>0</v>
      </c>
      <c r="BL202" s="23" t="s">
        <v>211</v>
      </c>
      <c r="BM202" s="23" t="s">
        <v>368</v>
      </c>
    </row>
    <row r="203" spans="2:65" s="10" customFormat="1" ht="29.85" customHeight="1">
      <c r="B203" s="156"/>
      <c r="D203" s="157" t="s">
        <v>71</v>
      </c>
      <c r="E203" s="167" t="s">
        <v>369</v>
      </c>
      <c r="F203" s="167" t="s">
        <v>370</v>
      </c>
      <c r="I203" s="159"/>
      <c r="J203" s="168">
        <f>BK203</f>
        <v>0</v>
      </c>
      <c r="L203" s="156"/>
      <c r="M203" s="161"/>
      <c r="N203" s="162"/>
      <c r="O203" s="162"/>
      <c r="P203" s="163">
        <f>SUM(P204:P214)</f>
        <v>0</v>
      </c>
      <c r="Q203" s="162"/>
      <c r="R203" s="163">
        <f>SUM(R204:R214)</f>
        <v>2.018E-2</v>
      </c>
      <c r="S203" s="162"/>
      <c r="T203" s="164">
        <f>SUM(T204:T214)</f>
        <v>2.7999999999999995E-3</v>
      </c>
      <c r="AR203" s="157" t="s">
        <v>143</v>
      </c>
      <c r="AT203" s="165" t="s">
        <v>71</v>
      </c>
      <c r="AU203" s="165" t="s">
        <v>80</v>
      </c>
      <c r="AY203" s="157" t="s">
        <v>135</v>
      </c>
      <c r="BK203" s="166">
        <f>SUM(BK204:BK214)</f>
        <v>0</v>
      </c>
    </row>
    <row r="204" spans="2:65" s="1" customFormat="1" ht="16.5" customHeight="1">
      <c r="B204" s="169"/>
      <c r="C204" s="170" t="s">
        <v>371</v>
      </c>
      <c r="D204" s="170" t="s">
        <v>138</v>
      </c>
      <c r="E204" s="171" t="s">
        <v>372</v>
      </c>
      <c r="F204" s="172" t="s">
        <v>373</v>
      </c>
      <c r="G204" s="173" t="s">
        <v>311</v>
      </c>
      <c r="H204" s="174">
        <v>10</v>
      </c>
      <c r="I204" s="175"/>
      <c r="J204" s="176">
        <f t="shared" ref="J204:J214" si="10">ROUND(I204*H204,2)</f>
        <v>0</v>
      </c>
      <c r="K204" s="172" t="s">
        <v>142</v>
      </c>
      <c r="L204" s="40"/>
      <c r="M204" s="177" t="s">
        <v>5</v>
      </c>
      <c r="N204" s="178" t="s">
        <v>44</v>
      </c>
      <c r="O204" s="41"/>
      <c r="P204" s="179">
        <f t="shared" ref="P204:P214" si="11">O204*H204</f>
        <v>0</v>
      </c>
      <c r="Q204" s="179">
        <v>0</v>
      </c>
      <c r="R204" s="179">
        <f t="shared" ref="R204:R214" si="12">Q204*H204</f>
        <v>0</v>
      </c>
      <c r="S204" s="179">
        <v>2.7999999999999998E-4</v>
      </c>
      <c r="T204" s="180">
        <f t="shared" ref="T204:T214" si="13">S204*H204</f>
        <v>2.7999999999999995E-3</v>
      </c>
      <c r="AR204" s="23" t="s">
        <v>211</v>
      </c>
      <c r="AT204" s="23" t="s">
        <v>138</v>
      </c>
      <c r="AU204" s="23" t="s">
        <v>143</v>
      </c>
      <c r="AY204" s="23" t="s">
        <v>135</v>
      </c>
      <c r="BE204" s="181">
        <f t="shared" ref="BE204:BE214" si="14">IF(N204="základní",J204,0)</f>
        <v>0</v>
      </c>
      <c r="BF204" s="181">
        <f t="shared" ref="BF204:BF214" si="15">IF(N204="snížená",J204,0)</f>
        <v>0</v>
      </c>
      <c r="BG204" s="181">
        <f t="shared" ref="BG204:BG214" si="16">IF(N204="zákl. přenesená",J204,0)</f>
        <v>0</v>
      </c>
      <c r="BH204" s="181">
        <f t="shared" ref="BH204:BH214" si="17">IF(N204="sníž. přenesená",J204,0)</f>
        <v>0</v>
      </c>
      <c r="BI204" s="181">
        <f t="shared" ref="BI204:BI214" si="18">IF(N204="nulová",J204,0)</f>
        <v>0</v>
      </c>
      <c r="BJ204" s="23" t="s">
        <v>143</v>
      </c>
      <c r="BK204" s="181">
        <f t="shared" ref="BK204:BK214" si="19">ROUND(I204*H204,2)</f>
        <v>0</v>
      </c>
      <c r="BL204" s="23" t="s">
        <v>211</v>
      </c>
      <c r="BM204" s="23" t="s">
        <v>374</v>
      </c>
    </row>
    <row r="205" spans="2:65" s="1" customFormat="1" ht="25.5" customHeight="1">
      <c r="B205" s="169"/>
      <c r="C205" s="170" t="s">
        <v>375</v>
      </c>
      <c r="D205" s="170" t="s">
        <v>138</v>
      </c>
      <c r="E205" s="171" t="s">
        <v>376</v>
      </c>
      <c r="F205" s="172" t="s">
        <v>377</v>
      </c>
      <c r="G205" s="173" t="s">
        <v>311</v>
      </c>
      <c r="H205" s="174">
        <v>20</v>
      </c>
      <c r="I205" s="175"/>
      <c r="J205" s="176">
        <f t="shared" si="10"/>
        <v>0</v>
      </c>
      <c r="K205" s="172" t="s">
        <v>142</v>
      </c>
      <c r="L205" s="40"/>
      <c r="M205" s="177" t="s">
        <v>5</v>
      </c>
      <c r="N205" s="178" t="s">
        <v>44</v>
      </c>
      <c r="O205" s="41"/>
      <c r="P205" s="179">
        <f t="shared" si="11"/>
        <v>0</v>
      </c>
      <c r="Q205" s="179">
        <v>4.2000000000000002E-4</v>
      </c>
      <c r="R205" s="179">
        <f t="shared" si="12"/>
        <v>8.4000000000000012E-3</v>
      </c>
      <c r="S205" s="179">
        <v>0</v>
      </c>
      <c r="T205" s="180">
        <f t="shared" si="13"/>
        <v>0</v>
      </c>
      <c r="AR205" s="23" t="s">
        <v>211</v>
      </c>
      <c r="AT205" s="23" t="s">
        <v>138</v>
      </c>
      <c r="AU205" s="23" t="s">
        <v>143</v>
      </c>
      <c r="AY205" s="23" t="s">
        <v>135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143</v>
      </c>
      <c r="BK205" s="181">
        <f t="shared" si="19"/>
        <v>0</v>
      </c>
      <c r="BL205" s="23" t="s">
        <v>211</v>
      </c>
      <c r="BM205" s="23" t="s">
        <v>378</v>
      </c>
    </row>
    <row r="206" spans="2:65" s="1" customFormat="1" ht="16.5" customHeight="1">
      <c r="B206" s="169"/>
      <c r="C206" s="206" t="s">
        <v>379</v>
      </c>
      <c r="D206" s="206" t="s">
        <v>212</v>
      </c>
      <c r="E206" s="207" t="s">
        <v>380</v>
      </c>
      <c r="F206" s="208" t="s">
        <v>381</v>
      </c>
      <c r="G206" s="209" t="s">
        <v>311</v>
      </c>
      <c r="H206" s="210">
        <v>7</v>
      </c>
      <c r="I206" s="211"/>
      <c r="J206" s="212">
        <f t="shared" si="10"/>
        <v>0</v>
      </c>
      <c r="K206" s="208" t="s">
        <v>142</v>
      </c>
      <c r="L206" s="213"/>
      <c r="M206" s="214" t="s">
        <v>5</v>
      </c>
      <c r="N206" s="215" t="s">
        <v>44</v>
      </c>
      <c r="O206" s="41"/>
      <c r="P206" s="179">
        <f t="shared" si="11"/>
        <v>0</v>
      </c>
      <c r="Q206" s="179">
        <v>1.1E-4</v>
      </c>
      <c r="R206" s="179">
        <f t="shared" si="12"/>
        <v>7.7000000000000007E-4</v>
      </c>
      <c r="S206" s="179">
        <v>0</v>
      </c>
      <c r="T206" s="180">
        <f t="shared" si="13"/>
        <v>0</v>
      </c>
      <c r="AR206" s="23" t="s">
        <v>296</v>
      </c>
      <c r="AT206" s="23" t="s">
        <v>212</v>
      </c>
      <c r="AU206" s="23" t="s">
        <v>143</v>
      </c>
      <c r="AY206" s="23" t="s">
        <v>135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143</v>
      </c>
      <c r="BK206" s="181">
        <f t="shared" si="19"/>
        <v>0</v>
      </c>
      <c r="BL206" s="23" t="s">
        <v>211</v>
      </c>
      <c r="BM206" s="23" t="s">
        <v>382</v>
      </c>
    </row>
    <row r="207" spans="2:65" s="1" customFormat="1" ht="16.5" customHeight="1">
      <c r="B207" s="169"/>
      <c r="C207" s="206" t="s">
        <v>187</v>
      </c>
      <c r="D207" s="206" t="s">
        <v>212</v>
      </c>
      <c r="E207" s="207" t="s">
        <v>383</v>
      </c>
      <c r="F207" s="208" t="s">
        <v>384</v>
      </c>
      <c r="G207" s="209" t="s">
        <v>311</v>
      </c>
      <c r="H207" s="210">
        <v>7</v>
      </c>
      <c r="I207" s="211"/>
      <c r="J207" s="212">
        <f t="shared" si="10"/>
        <v>0</v>
      </c>
      <c r="K207" s="208" t="s">
        <v>142</v>
      </c>
      <c r="L207" s="213"/>
      <c r="M207" s="214" t="s">
        <v>5</v>
      </c>
      <c r="N207" s="215" t="s">
        <v>44</v>
      </c>
      <c r="O207" s="41"/>
      <c r="P207" s="179">
        <f t="shared" si="11"/>
        <v>0</v>
      </c>
      <c r="Q207" s="179">
        <v>1.7000000000000001E-4</v>
      </c>
      <c r="R207" s="179">
        <f t="shared" si="12"/>
        <v>1.1900000000000001E-3</v>
      </c>
      <c r="S207" s="179">
        <v>0</v>
      </c>
      <c r="T207" s="180">
        <f t="shared" si="13"/>
        <v>0</v>
      </c>
      <c r="AR207" s="23" t="s">
        <v>296</v>
      </c>
      <c r="AT207" s="23" t="s">
        <v>212</v>
      </c>
      <c r="AU207" s="23" t="s">
        <v>143</v>
      </c>
      <c r="AY207" s="23" t="s">
        <v>135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143</v>
      </c>
      <c r="BK207" s="181">
        <f t="shared" si="19"/>
        <v>0</v>
      </c>
      <c r="BL207" s="23" t="s">
        <v>211</v>
      </c>
      <c r="BM207" s="23" t="s">
        <v>385</v>
      </c>
    </row>
    <row r="208" spans="2:65" s="1" customFormat="1" ht="16.5" customHeight="1">
      <c r="B208" s="169"/>
      <c r="C208" s="206" t="s">
        <v>386</v>
      </c>
      <c r="D208" s="206" t="s">
        <v>212</v>
      </c>
      <c r="E208" s="207" t="s">
        <v>387</v>
      </c>
      <c r="F208" s="208" t="s">
        <v>388</v>
      </c>
      <c r="G208" s="209" t="s">
        <v>311</v>
      </c>
      <c r="H208" s="210">
        <v>6</v>
      </c>
      <c r="I208" s="211"/>
      <c r="J208" s="212">
        <f t="shared" si="10"/>
        <v>0</v>
      </c>
      <c r="K208" s="208" t="s">
        <v>142</v>
      </c>
      <c r="L208" s="213"/>
      <c r="M208" s="214" t="s">
        <v>5</v>
      </c>
      <c r="N208" s="215" t="s">
        <v>44</v>
      </c>
      <c r="O208" s="41"/>
      <c r="P208" s="179">
        <f t="shared" si="11"/>
        <v>0</v>
      </c>
      <c r="Q208" s="179">
        <v>2.7E-4</v>
      </c>
      <c r="R208" s="179">
        <f t="shared" si="12"/>
        <v>1.6199999999999999E-3</v>
      </c>
      <c r="S208" s="179">
        <v>0</v>
      </c>
      <c r="T208" s="180">
        <f t="shared" si="13"/>
        <v>0</v>
      </c>
      <c r="AR208" s="23" t="s">
        <v>296</v>
      </c>
      <c r="AT208" s="23" t="s">
        <v>212</v>
      </c>
      <c r="AU208" s="23" t="s">
        <v>143</v>
      </c>
      <c r="AY208" s="23" t="s">
        <v>135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143</v>
      </c>
      <c r="BK208" s="181">
        <f t="shared" si="19"/>
        <v>0</v>
      </c>
      <c r="BL208" s="23" t="s">
        <v>211</v>
      </c>
      <c r="BM208" s="23" t="s">
        <v>389</v>
      </c>
    </row>
    <row r="209" spans="2:65" s="1" customFormat="1" ht="25.5" customHeight="1">
      <c r="B209" s="169"/>
      <c r="C209" s="170" t="s">
        <v>390</v>
      </c>
      <c r="D209" s="170" t="s">
        <v>138</v>
      </c>
      <c r="E209" s="171" t="s">
        <v>391</v>
      </c>
      <c r="F209" s="172" t="s">
        <v>392</v>
      </c>
      <c r="G209" s="173" t="s">
        <v>393</v>
      </c>
      <c r="H209" s="174">
        <v>1</v>
      </c>
      <c r="I209" s="175"/>
      <c r="J209" s="176">
        <f t="shared" si="10"/>
        <v>0</v>
      </c>
      <c r="K209" s="172" t="s">
        <v>142</v>
      </c>
      <c r="L209" s="40"/>
      <c r="M209" s="177" t="s">
        <v>5</v>
      </c>
      <c r="N209" s="178" t="s">
        <v>44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211</v>
      </c>
      <c r="AT209" s="23" t="s">
        <v>138</v>
      </c>
      <c r="AU209" s="23" t="s">
        <v>143</v>
      </c>
      <c r="AY209" s="23" t="s">
        <v>135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143</v>
      </c>
      <c r="BK209" s="181">
        <f t="shared" si="19"/>
        <v>0</v>
      </c>
      <c r="BL209" s="23" t="s">
        <v>211</v>
      </c>
      <c r="BM209" s="23" t="s">
        <v>394</v>
      </c>
    </row>
    <row r="210" spans="2:65" s="1" customFormat="1" ht="25.5" customHeight="1">
      <c r="B210" s="169"/>
      <c r="C210" s="170" t="s">
        <v>395</v>
      </c>
      <c r="D210" s="170" t="s">
        <v>138</v>
      </c>
      <c r="E210" s="171" t="s">
        <v>396</v>
      </c>
      <c r="F210" s="172" t="s">
        <v>397</v>
      </c>
      <c r="G210" s="173" t="s">
        <v>393</v>
      </c>
      <c r="H210" s="174">
        <v>1</v>
      </c>
      <c r="I210" s="175"/>
      <c r="J210" s="176">
        <f t="shared" si="10"/>
        <v>0</v>
      </c>
      <c r="K210" s="172" t="s">
        <v>142</v>
      </c>
      <c r="L210" s="40"/>
      <c r="M210" s="177" t="s">
        <v>5</v>
      </c>
      <c r="N210" s="178" t="s">
        <v>44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211</v>
      </c>
      <c r="AT210" s="23" t="s">
        <v>138</v>
      </c>
      <c r="AU210" s="23" t="s">
        <v>143</v>
      </c>
      <c r="AY210" s="23" t="s">
        <v>135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143</v>
      </c>
      <c r="BK210" s="181">
        <f t="shared" si="19"/>
        <v>0</v>
      </c>
      <c r="BL210" s="23" t="s">
        <v>211</v>
      </c>
      <c r="BM210" s="23" t="s">
        <v>398</v>
      </c>
    </row>
    <row r="211" spans="2:65" s="1" customFormat="1" ht="25.5" customHeight="1">
      <c r="B211" s="169"/>
      <c r="C211" s="170" t="s">
        <v>399</v>
      </c>
      <c r="D211" s="170" t="s">
        <v>138</v>
      </c>
      <c r="E211" s="171" t="s">
        <v>400</v>
      </c>
      <c r="F211" s="172" t="s">
        <v>401</v>
      </c>
      <c r="G211" s="173" t="s">
        <v>311</v>
      </c>
      <c r="H211" s="174">
        <v>20</v>
      </c>
      <c r="I211" s="175"/>
      <c r="J211" s="176">
        <f t="shared" si="10"/>
        <v>0</v>
      </c>
      <c r="K211" s="172" t="s">
        <v>142</v>
      </c>
      <c r="L211" s="40"/>
      <c r="M211" s="177" t="s">
        <v>5</v>
      </c>
      <c r="N211" s="178" t="s">
        <v>44</v>
      </c>
      <c r="O211" s="41"/>
      <c r="P211" s="179">
        <f t="shared" si="11"/>
        <v>0</v>
      </c>
      <c r="Q211" s="179">
        <v>4.0000000000000002E-4</v>
      </c>
      <c r="R211" s="179">
        <f t="shared" si="12"/>
        <v>8.0000000000000002E-3</v>
      </c>
      <c r="S211" s="179">
        <v>0</v>
      </c>
      <c r="T211" s="180">
        <f t="shared" si="13"/>
        <v>0</v>
      </c>
      <c r="AR211" s="23" t="s">
        <v>211</v>
      </c>
      <c r="AT211" s="23" t="s">
        <v>138</v>
      </c>
      <c r="AU211" s="23" t="s">
        <v>143</v>
      </c>
      <c r="AY211" s="23" t="s">
        <v>135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143</v>
      </c>
      <c r="BK211" s="181">
        <f t="shared" si="19"/>
        <v>0</v>
      </c>
      <c r="BL211" s="23" t="s">
        <v>211</v>
      </c>
      <c r="BM211" s="23" t="s">
        <v>402</v>
      </c>
    </row>
    <row r="212" spans="2:65" s="1" customFormat="1" ht="25.5" customHeight="1">
      <c r="B212" s="169"/>
      <c r="C212" s="170" t="s">
        <v>403</v>
      </c>
      <c r="D212" s="170" t="s">
        <v>138</v>
      </c>
      <c r="E212" s="171" t="s">
        <v>404</v>
      </c>
      <c r="F212" s="172" t="s">
        <v>405</v>
      </c>
      <c r="G212" s="173" t="s">
        <v>311</v>
      </c>
      <c r="H212" s="174">
        <v>20</v>
      </c>
      <c r="I212" s="175"/>
      <c r="J212" s="176">
        <f t="shared" si="10"/>
        <v>0</v>
      </c>
      <c r="K212" s="172" t="s">
        <v>142</v>
      </c>
      <c r="L212" s="40"/>
      <c r="M212" s="177" t="s">
        <v>5</v>
      </c>
      <c r="N212" s="178" t="s">
        <v>44</v>
      </c>
      <c r="O212" s="41"/>
      <c r="P212" s="179">
        <f t="shared" si="11"/>
        <v>0</v>
      </c>
      <c r="Q212" s="179">
        <v>1.0000000000000001E-5</v>
      </c>
      <c r="R212" s="179">
        <f t="shared" si="12"/>
        <v>2.0000000000000001E-4</v>
      </c>
      <c r="S212" s="179">
        <v>0</v>
      </c>
      <c r="T212" s="180">
        <f t="shared" si="13"/>
        <v>0</v>
      </c>
      <c r="AR212" s="23" t="s">
        <v>211</v>
      </c>
      <c r="AT212" s="23" t="s">
        <v>138</v>
      </c>
      <c r="AU212" s="23" t="s">
        <v>143</v>
      </c>
      <c r="AY212" s="23" t="s">
        <v>135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143</v>
      </c>
      <c r="BK212" s="181">
        <f t="shared" si="19"/>
        <v>0</v>
      </c>
      <c r="BL212" s="23" t="s">
        <v>211</v>
      </c>
      <c r="BM212" s="23" t="s">
        <v>406</v>
      </c>
    </row>
    <row r="213" spans="2:65" s="1" customFormat="1" ht="38.25" customHeight="1">
      <c r="B213" s="169"/>
      <c r="C213" s="170" t="s">
        <v>407</v>
      </c>
      <c r="D213" s="170" t="s">
        <v>138</v>
      </c>
      <c r="E213" s="171" t="s">
        <v>408</v>
      </c>
      <c r="F213" s="172" t="s">
        <v>409</v>
      </c>
      <c r="G213" s="173" t="s">
        <v>248</v>
      </c>
      <c r="H213" s="174">
        <v>0.02</v>
      </c>
      <c r="I213" s="175"/>
      <c r="J213" s="176">
        <f t="shared" si="10"/>
        <v>0</v>
      </c>
      <c r="K213" s="172" t="s">
        <v>142</v>
      </c>
      <c r="L213" s="40"/>
      <c r="M213" s="177" t="s">
        <v>5</v>
      </c>
      <c r="N213" s="178" t="s">
        <v>44</v>
      </c>
      <c r="O213" s="41"/>
      <c r="P213" s="179">
        <f t="shared" si="11"/>
        <v>0</v>
      </c>
      <c r="Q213" s="179">
        <v>0</v>
      </c>
      <c r="R213" s="179">
        <f t="shared" si="12"/>
        <v>0</v>
      </c>
      <c r="S213" s="179">
        <v>0</v>
      </c>
      <c r="T213" s="180">
        <f t="shared" si="13"/>
        <v>0</v>
      </c>
      <c r="AR213" s="23" t="s">
        <v>211</v>
      </c>
      <c r="AT213" s="23" t="s">
        <v>138</v>
      </c>
      <c r="AU213" s="23" t="s">
        <v>143</v>
      </c>
      <c r="AY213" s="23" t="s">
        <v>135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143</v>
      </c>
      <c r="BK213" s="181">
        <f t="shared" si="19"/>
        <v>0</v>
      </c>
      <c r="BL213" s="23" t="s">
        <v>211</v>
      </c>
      <c r="BM213" s="23" t="s">
        <v>410</v>
      </c>
    </row>
    <row r="214" spans="2:65" s="1" customFormat="1" ht="38.25" customHeight="1">
      <c r="B214" s="169"/>
      <c r="C214" s="170" t="s">
        <v>411</v>
      </c>
      <c r="D214" s="170" t="s">
        <v>138</v>
      </c>
      <c r="E214" s="171" t="s">
        <v>412</v>
      </c>
      <c r="F214" s="172" t="s">
        <v>413</v>
      </c>
      <c r="G214" s="173" t="s">
        <v>248</v>
      </c>
      <c r="H214" s="174">
        <v>0.02</v>
      </c>
      <c r="I214" s="175"/>
      <c r="J214" s="176">
        <f t="shared" si="10"/>
        <v>0</v>
      </c>
      <c r="K214" s="172" t="s">
        <v>142</v>
      </c>
      <c r="L214" s="40"/>
      <c r="M214" s="177" t="s">
        <v>5</v>
      </c>
      <c r="N214" s="178" t="s">
        <v>44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211</v>
      </c>
      <c r="AT214" s="23" t="s">
        <v>138</v>
      </c>
      <c r="AU214" s="23" t="s">
        <v>143</v>
      </c>
      <c r="AY214" s="23" t="s">
        <v>135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143</v>
      </c>
      <c r="BK214" s="181">
        <f t="shared" si="19"/>
        <v>0</v>
      </c>
      <c r="BL214" s="23" t="s">
        <v>211</v>
      </c>
      <c r="BM214" s="23" t="s">
        <v>414</v>
      </c>
    </row>
    <row r="215" spans="2:65" s="10" customFormat="1" ht="29.85" customHeight="1">
      <c r="B215" s="156"/>
      <c r="D215" s="157" t="s">
        <v>71</v>
      </c>
      <c r="E215" s="167" t="s">
        <v>415</v>
      </c>
      <c r="F215" s="167" t="s">
        <v>416</v>
      </c>
      <c r="I215" s="159"/>
      <c r="J215" s="168">
        <f>BK215</f>
        <v>0</v>
      </c>
      <c r="L215" s="156"/>
      <c r="M215" s="161"/>
      <c r="N215" s="162"/>
      <c r="O215" s="162"/>
      <c r="P215" s="163">
        <f>SUM(P216:P236)</f>
        <v>0</v>
      </c>
      <c r="Q215" s="162"/>
      <c r="R215" s="163">
        <f>SUM(R216:R236)</f>
        <v>6.4780000000000004E-2</v>
      </c>
      <c r="S215" s="162"/>
      <c r="T215" s="164">
        <f>SUM(T216:T236)</f>
        <v>7.775E-2</v>
      </c>
      <c r="AR215" s="157" t="s">
        <v>143</v>
      </c>
      <c r="AT215" s="165" t="s">
        <v>71</v>
      </c>
      <c r="AU215" s="165" t="s">
        <v>80</v>
      </c>
      <c r="AY215" s="157" t="s">
        <v>135</v>
      </c>
      <c r="BK215" s="166">
        <f>SUM(BK216:BK236)</f>
        <v>0</v>
      </c>
    </row>
    <row r="216" spans="2:65" s="1" customFormat="1" ht="16.5" customHeight="1">
      <c r="B216" s="169"/>
      <c r="C216" s="170" t="s">
        <v>417</v>
      </c>
      <c r="D216" s="170" t="s">
        <v>138</v>
      </c>
      <c r="E216" s="171" t="s">
        <v>418</v>
      </c>
      <c r="F216" s="172" t="s">
        <v>419</v>
      </c>
      <c r="G216" s="173" t="s">
        <v>393</v>
      </c>
      <c r="H216" s="174">
        <v>1</v>
      </c>
      <c r="I216" s="175"/>
      <c r="J216" s="176">
        <f t="shared" ref="J216:J236" si="20">ROUND(I216*H216,2)</f>
        <v>0</v>
      </c>
      <c r="K216" s="172" t="s">
        <v>142</v>
      </c>
      <c r="L216" s="40"/>
      <c r="M216" s="177" t="s">
        <v>5</v>
      </c>
      <c r="N216" s="178" t="s">
        <v>44</v>
      </c>
      <c r="O216" s="41"/>
      <c r="P216" s="179">
        <f t="shared" ref="P216:P236" si="21">O216*H216</f>
        <v>0</v>
      </c>
      <c r="Q216" s="179">
        <v>0</v>
      </c>
      <c r="R216" s="179">
        <f t="shared" ref="R216:R236" si="22">Q216*H216</f>
        <v>0</v>
      </c>
      <c r="S216" s="179">
        <v>1.933E-2</v>
      </c>
      <c r="T216" s="180">
        <f t="shared" ref="T216:T236" si="23">S216*H216</f>
        <v>1.933E-2</v>
      </c>
      <c r="AR216" s="23" t="s">
        <v>211</v>
      </c>
      <c r="AT216" s="23" t="s">
        <v>138</v>
      </c>
      <c r="AU216" s="23" t="s">
        <v>143</v>
      </c>
      <c r="AY216" s="23" t="s">
        <v>135</v>
      </c>
      <c r="BE216" s="181">
        <f t="shared" ref="BE216:BE236" si="24">IF(N216="základní",J216,0)</f>
        <v>0</v>
      </c>
      <c r="BF216" s="181">
        <f t="shared" ref="BF216:BF236" si="25">IF(N216="snížená",J216,0)</f>
        <v>0</v>
      </c>
      <c r="BG216" s="181">
        <f t="shared" ref="BG216:BG236" si="26">IF(N216="zákl. přenesená",J216,0)</f>
        <v>0</v>
      </c>
      <c r="BH216" s="181">
        <f t="shared" ref="BH216:BH236" si="27">IF(N216="sníž. přenesená",J216,0)</f>
        <v>0</v>
      </c>
      <c r="BI216" s="181">
        <f t="shared" ref="BI216:BI236" si="28">IF(N216="nulová",J216,0)</f>
        <v>0</v>
      </c>
      <c r="BJ216" s="23" t="s">
        <v>143</v>
      </c>
      <c r="BK216" s="181">
        <f t="shared" ref="BK216:BK236" si="29">ROUND(I216*H216,2)</f>
        <v>0</v>
      </c>
      <c r="BL216" s="23" t="s">
        <v>211</v>
      </c>
      <c r="BM216" s="23" t="s">
        <v>420</v>
      </c>
    </row>
    <row r="217" spans="2:65" s="1" customFormat="1" ht="25.5" customHeight="1">
      <c r="B217" s="169"/>
      <c r="C217" s="170" t="s">
        <v>421</v>
      </c>
      <c r="D217" s="170" t="s">
        <v>138</v>
      </c>
      <c r="E217" s="171" t="s">
        <v>422</v>
      </c>
      <c r="F217" s="172" t="s">
        <v>423</v>
      </c>
      <c r="G217" s="173" t="s">
        <v>393</v>
      </c>
      <c r="H217" s="174">
        <v>1</v>
      </c>
      <c r="I217" s="175"/>
      <c r="J217" s="176">
        <f t="shared" si="20"/>
        <v>0</v>
      </c>
      <c r="K217" s="172" t="s">
        <v>142</v>
      </c>
      <c r="L217" s="40"/>
      <c r="M217" s="177" t="s">
        <v>5</v>
      </c>
      <c r="N217" s="178" t="s">
        <v>44</v>
      </c>
      <c r="O217" s="41"/>
      <c r="P217" s="179">
        <f t="shared" si="21"/>
        <v>0</v>
      </c>
      <c r="Q217" s="179">
        <v>1.3820000000000001E-2</v>
      </c>
      <c r="R217" s="179">
        <f t="shared" si="22"/>
        <v>1.3820000000000001E-2</v>
      </c>
      <c r="S217" s="179">
        <v>0</v>
      </c>
      <c r="T217" s="180">
        <f t="shared" si="23"/>
        <v>0</v>
      </c>
      <c r="AR217" s="23" t="s">
        <v>211</v>
      </c>
      <c r="AT217" s="23" t="s">
        <v>138</v>
      </c>
      <c r="AU217" s="23" t="s">
        <v>143</v>
      </c>
      <c r="AY217" s="23" t="s">
        <v>135</v>
      </c>
      <c r="BE217" s="181">
        <f t="shared" si="24"/>
        <v>0</v>
      </c>
      <c r="BF217" s="181">
        <f t="shared" si="25"/>
        <v>0</v>
      </c>
      <c r="BG217" s="181">
        <f t="shared" si="26"/>
        <v>0</v>
      </c>
      <c r="BH217" s="181">
        <f t="shared" si="27"/>
        <v>0</v>
      </c>
      <c r="BI217" s="181">
        <f t="shared" si="28"/>
        <v>0</v>
      </c>
      <c r="BJ217" s="23" t="s">
        <v>143</v>
      </c>
      <c r="BK217" s="181">
        <f t="shared" si="29"/>
        <v>0</v>
      </c>
      <c r="BL217" s="23" t="s">
        <v>211</v>
      </c>
      <c r="BM217" s="23" t="s">
        <v>424</v>
      </c>
    </row>
    <row r="218" spans="2:65" s="1" customFormat="1" ht="16.5" customHeight="1">
      <c r="B218" s="169"/>
      <c r="C218" s="170" t="s">
        <v>425</v>
      </c>
      <c r="D218" s="170" t="s">
        <v>138</v>
      </c>
      <c r="E218" s="171" t="s">
        <v>426</v>
      </c>
      <c r="F218" s="172" t="s">
        <v>427</v>
      </c>
      <c r="G218" s="173" t="s">
        <v>393</v>
      </c>
      <c r="H218" s="174">
        <v>1</v>
      </c>
      <c r="I218" s="175"/>
      <c r="J218" s="176">
        <f t="shared" si="20"/>
        <v>0</v>
      </c>
      <c r="K218" s="172" t="s">
        <v>142</v>
      </c>
      <c r="L218" s="40"/>
      <c r="M218" s="177" t="s">
        <v>5</v>
      </c>
      <c r="N218" s="178" t="s">
        <v>44</v>
      </c>
      <c r="O218" s="41"/>
      <c r="P218" s="179">
        <f t="shared" si="21"/>
        <v>0</v>
      </c>
      <c r="Q218" s="179">
        <v>0</v>
      </c>
      <c r="R218" s="179">
        <f t="shared" si="22"/>
        <v>0</v>
      </c>
      <c r="S218" s="179">
        <v>1.9460000000000002E-2</v>
      </c>
      <c r="T218" s="180">
        <f t="shared" si="23"/>
        <v>1.9460000000000002E-2</v>
      </c>
      <c r="AR218" s="23" t="s">
        <v>211</v>
      </c>
      <c r="AT218" s="23" t="s">
        <v>138</v>
      </c>
      <c r="AU218" s="23" t="s">
        <v>143</v>
      </c>
      <c r="AY218" s="23" t="s">
        <v>135</v>
      </c>
      <c r="BE218" s="181">
        <f t="shared" si="24"/>
        <v>0</v>
      </c>
      <c r="BF218" s="181">
        <f t="shared" si="25"/>
        <v>0</v>
      </c>
      <c r="BG218" s="181">
        <f t="shared" si="26"/>
        <v>0</v>
      </c>
      <c r="BH218" s="181">
        <f t="shared" si="27"/>
        <v>0</v>
      </c>
      <c r="BI218" s="181">
        <f t="shared" si="28"/>
        <v>0</v>
      </c>
      <c r="BJ218" s="23" t="s">
        <v>143</v>
      </c>
      <c r="BK218" s="181">
        <f t="shared" si="29"/>
        <v>0</v>
      </c>
      <c r="BL218" s="23" t="s">
        <v>211</v>
      </c>
      <c r="BM218" s="23" t="s">
        <v>428</v>
      </c>
    </row>
    <row r="219" spans="2:65" s="1" customFormat="1" ht="25.5" customHeight="1">
      <c r="B219" s="169"/>
      <c r="C219" s="170" t="s">
        <v>429</v>
      </c>
      <c r="D219" s="170" t="s">
        <v>138</v>
      </c>
      <c r="E219" s="171" t="s">
        <v>430</v>
      </c>
      <c r="F219" s="172" t="s">
        <v>431</v>
      </c>
      <c r="G219" s="173" t="s">
        <v>393</v>
      </c>
      <c r="H219" s="174">
        <v>1</v>
      </c>
      <c r="I219" s="175"/>
      <c r="J219" s="176">
        <f t="shared" si="20"/>
        <v>0</v>
      </c>
      <c r="K219" s="172" t="s">
        <v>142</v>
      </c>
      <c r="L219" s="40"/>
      <c r="M219" s="177" t="s">
        <v>5</v>
      </c>
      <c r="N219" s="178" t="s">
        <v>44</v>
      </c>
      <c r="O219" s="41"/>
      <c r="P219" s="179">
        <f t="shared" si="21"/>
        <v>0</v>
      </c>
      <c r="Q219" s="179">
        <v>1.375E-2</v>
      </c>
      <c r="R219" s="179">
        <f t="shared" si="22"/>
        <v>1.375E-2</v>
      </c>
      <c r="S219" s="179">
        <v>0</v>
      </c>
      <c r="T219" s="180">
        <f t="shared" si="23"/>
        <v>0</v>
      </c>
      <c r="AR219" s="23" t="s">
        <v>211</v>
      </c>
      <c r="AT219" s="23" t="s">
        <v>138</v>
      </c>
      <c r="AU219" s="23" t="s">
        <v>143</v>
      </c>
      <c r="AY219" s="23" t="s">
        <v>135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23" t="s">
        <v>143</v>
      </c>
      <c r="BK219" s="181">
        <f t="shared" si="29"/>
        <v>0</v>
      </c>
      <c r="BL219" s="23" t="s">
        <v>211</v>
      </c>
      <c r="BM219" s="23" t="s">
        <v>432</v>
      </c>
    </row>
    <row r="220" spans="2:65" s="1" customFormat="1" ht="16.5" customHeight="1">
      <c r="B220" s="169"/>
      <c r="C220" s="170" t="s">
        <v>433</v>
      </c>
      <c r="D220" s="170" t="s">
        <v>138</v>
      </c>
      <c r="E220" s="171" t="s">
        <v>434</v>
      </c>
      <c r="F220" s="172" t="s">
        <v>435</v>
      </c>
      <c r="G220" s="173" t="s">
        <v>393</v>
      </c>
      <c r="H220" s="174">
        <v>1</v>
      </c>
      <c r="I220" s="175"/>
      <c r="J220" s="176">
        <f t="shared" si="20"/>
        <v>0</v>
      </c>
      <c r="K220" s="172" t="s">
        <v>142</v>
      </c>
      <c r="L220" s="40"/>
      <c r="M220" s="177" t="s">
        <v>5</v>
      </c>
      <c r="N220" s="178" t="s">
        <v>44</v>
      </c>
      <c r="O220" s="41"/>
      <c r="P220" s="179">
        <f t="shared" si="21"/>
        <v>0</v>
      </c>
      <c r="Q220" s="179">
        <v>0</v>
      </c>
      <c r="R220" s="179">
        <f t="shared" si="22"/>
        <v>0</v>
      </c>
      <c r="S220" s="179">
        <v>3.2899999999999999E-2</v>
      </c>
      <c r="T220" s="180">
        <f t="shared" si="23"/>
        <v>3.2899999999999999E-2</v>
      </c>
      <c r="AR220" s="23" t="s">
        <v>211</v>
      </c>
      <c r="AT220" s="23" t="s">
        <v>138</v>
      </c>
      <c r="AU220" s="23" t="s">
        <v>143</v>
      </c>
      <c r="AY220" s="23" t="s">
        <v>135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143</v>
      </c>
      <c r="BK220" s="181">
        <f t="shared" si="29"/>
        <v>0</v>
      </c>
      <c r="BL220" s="23" t="s">
        <v>211</v>
      </c>
      <c r="BM220" s="23" t="s">
        <v>436</v>
      </c>
    </row>
    <row r="221" spans="2:65" s="1" customFormat="1" ht="25.5" customHeight="1">
      <c r="B221" s="169"/>
      <c r="C221" s="170" t="s">
        <v>437</v>
      </c>
      <c r="D221" s="170" t="s">
        <v>138</v>
      </c>
      <c r="E221" s="171" t="s">
        <v>438</v>
      </c>
      <c r="F221" s="172" t="s">
        <v>439</v>
      </c>
      <c r="G221" s="173" t="s">
        <v>393</v>
      </c>
      <c r="H221" s="174">
        <v>1</v>
      </c>
      <c r="I221" s="175"/>
      <c r="J221" s="176">
        <f t="shared" si="20"/>
        <v>0</v>
      </c>
      <c r="K221" s="172" t="s">
        <v>142</v>
      </c>
      <c r="L221" s="40"/>
      <c r="M221" s="177" t="s">
        <v>5</v>
      </c>
      <c r="N221" s="178" t="s">
        <v>44</v>
      </c>
      <c r="O221" s="41"/>
      <c r="P221" s="179">
        <f t="shared" si="21"/>
        <v>0</v>
      </c>
      <c r="Q221" s="179">
        <v>1.5339999999999999E-2</v>
      </c>
      <c r="R221" s="179">
        <f t="shared" si="22"/>
        <v>1.5339999999999999E-2</v>
      </c>
      <c r="S221" s="179">
        <v>0</v>
      </c>
      <c r="T221" s="180">
        <f t="shared" si="23"/>
        <v>0</v>
      </c>
      <c r="AR221" s="23" t="s">
        <v>211</v>
      </c>
      <c r="AT221" s="23" t="s">
        <v>138</v>
      </c>
      <c r="AU221" s="23" t="s">
        <v>143</v>
      </c>
      <c r="AY221" s="23" t="s">
        <v>135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143</v>
      </c>
      <c r="BK221" s="181">
        <f t="shared" si="29"/>
        <v>0</v>
      </c>
      <c r="BL221" s="23" t="s">
        <v>211</v>
      </c>
      <c r="BM221" s="23" t="s">
        <v>440</v>
      </c>
    </row>
    <row r="222" spans="2:65" s="1" customFormat="1" ht="16.5" customHeight="1">
      <c r="B222" s="169"/>
      <c r="C222" s="206" t="s">
        <v>441</v>
      </c>
      <c r="D222" s="206" t="s">
        <v>212</v>
      </c>
      <c r="E222" s="207" t="s">
        <v>442</v>
      </c>
      <c r="F222" s="208" t="s">
        <v>443</v>
      </c>
      <c r="G222" s="209" t="s">
        <v>209</v>
      </c>
      <c r="H222" s="210">
        <v>1</v>
      </c>
      <c r="I222" s="211"/>
      <c r="J222" s="212">
        <f t="shared" si="20"/>
        <v>0</v>
      </c>
      <c r="K222" s="208" t="s">
        <v>142</v>
      </c>
      <c r="L222" s="213"/>
      <c r="M222" s="214" t="s">
        <v>5</v>
      </c>
      <c r="N222" s="215" t="s">
        <v>44</v>
      </c>
      <c r="O222" s="41"/>
      <c r="P222" s="179">
        <f t="shared" si="21"/>
        <v>0</v>
      </c>
      <c r="Q222" s="179">
        <v>2.5000000000000001E-3</v>
      </c>
      <c r="R222" s="179">
        <f t="shared" si="22"/>
        <v>2.5000000000000001E-3</v>
      </c>
      <c r="S222" s="179">
        <v>0</v>
      </c>
      <c r="T222" s="180">
        <f t="shared" si="23"/>
        <v>0</v>
      </c>
      <c r="AR222" s="23" t="s">
        <v>296</v>
      </c>
      <c r="AT222" s="23" t="s">
        <v>212</v>
      </c>
      <c r="AU222" s="23" t="s">
        <v>143</v>
      </c>
      <c r="AY222" s="23" t="s">
        <v>135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143</v>
      </c>
      <c r="BK222" s="181">
        <f t="shared" si="29"/>
        <v>0</v>
      </c>
      <c r="BL222" s="23" t="s">
        <v>211</v>
      </c>
      <c r="BM222" s="23" t="s">
        <v>444</v>
      </c>
    </row>
    <row r="223" spans="2:65" s="1" customFormat="1" ht="16.5" customHeight="1">
      <c r="B223" s="169"/>
      <c r="C223" s="206" t="s">
        <v>445</v>
      </c>
      <c r="D223" s="206" t="s">
        <v>212</v>
      </c>
      <c r="E223" s="207" t="s">
        <v>446</v>
      </c>
      <c r="F223" s="208" t="s">
        <v>447</v>
      </c>
      <c r="G223" s="209" t="s">
        <v>209</v>
      </c>
      <c r="H223" s="210">
        <v>1</v>
      </c>
      <c r="I223" s="211"/>
      <c r="J223" s="212">
        <f t="shared" si="20"/>
        <v>0</v>
      </c>
      <c r="K223" s="208" t="s">
        <v>142</v>
      </c>
      <c r="L223" s="213"/>
      <c r="M223" s="214" t="s">
        <v>5</v>
      </c>
      <c r="N223" s="215" t="s">
        <v>44</v>
      </c>
      <c r="O223" s="41"/>
      <c r="P223" s="179">
        <f t="shared" si="21"/>
        <v>0</v>
      </c>
      <c r="Q223" s="179">
        <v>3.5000000000000001E-3</v>
      </c>
      <c r="R223" s="179">
        <f t="shared" si="22"/>
        <v>3.5000000000000001E-3</v>
      </c>
      <c r="S223" s="179">
        <v>0</v>
      </c>
      <c r="T223" s="180">
        <f t="shared" si="23"/>
        <v>0</v>
      </c>
      <c r="AR223" s="23" t="s">
        <v>296</v>
      </c>
      <c r="AT223" s="23" t="s">
        <v>212</v>
      </c>
      <c r="AU223" s="23" t="s">
        <v>143</v>
      </c>
      <c r="AY223" s="23" t="s">
        <v>135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143</v>
      </c>
      <c r="BK223" s="181">
        <f t="shared" si="29"/>
        <v>0</v>
      </c>
      <c r="BL223" s="23" t="s">
        <v>211</v>
      </c>
      <c r="BM223" s="23" t="s">
        <v>448</v>
      </c>
    </row>
    <row r="224" spans="2:65" s="1" customFormat="1" ht="16.5" customHeight="1">
      <c r="B224" s="169"/>
      <c r="C224" s="206" t="s">
        <v>449</v>
      </c>
      <c r="D224" s="206" t="s">
        <v>212</v>
      </c>
      <c r="E224" s="207" t="s">
        <v>450</v>
      </c>
      <c r="F224" s="208" t="s">
        <v>451</v>
      </c>
      <c r="G224" s="209" t="s">
        <v>209</v>
      </c>
      <c r="H224" s="210">
        <v>1</v>
      </c>
      <c r="I224" s="211"/>
      <c r="J224" s="212">
        <f t="shared" si="20"/>
        <v>0</v>
      </c>
      <c r="K224" s="208" t="s">
        <v>142</v>
      </c>
      <c r="L224" s="213"/>
      <c r="M224" s="214" t="s">
        <v>5</v>
      </c>
      <c r="N224" s="215" t="s">
        <v>44</v>
      </c>
      <c r="O224" s="41"/>
      <c r="P224" s="179">
        <f t="shared" si="21"/>
        <v>0</v>
      </c>
      <c r="Q224" s="179">
        <v>1.2999999999999999E-3</v>
      </c>
      <c r="R224" s="179">
        <f t="shared" si="22"/>
        <v>1.2999999999999999E-3</v>
      </c>
      <c r="S224" s="179">
        <v>0</v>
      </c>
      <c r="T224" s="180">
        <f t="shared" si="23"/>
        <v>0</v>
      </c>
      <c r="AR224" s="23" t="s">
        <v>296</v>
      </c>
      <c r="AT224" s="23" t="s">
        <v>212</v>
      </c>
      <c r="AU224" s="23" t="s">
        <v>143</v>
      </c>
      <c r="AY224" s="23" t="s">
        <v>135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143</v>
      </c>
      <c r="BK224" s="181">
        <f t="shared" si="29"/>
        <v>0</v>
      </c>
      <c r="BL224" s="23" t="s">
        <v>211</v>
      </c>
      <c r="BM224" s="23" t="s">
        <v>452</v>
      </c>
    </row>
    <row r="225" spans="2:65" s="1" customFormat="1" ht="16.5" customHeight="1">
      <c r="B225" s="169"/>
      <c r="C225" s="170" t="s">
        <v>453</v>
      </c>
      <c r="D225" s="170" t="s">
        <v>138</v>
      </c>
      <c r="E225" s="171" t="s">
        <v>454</v>
      </c>
      <c r="F225" s="172" t="s">
        <v>455</v>
      </c>
      <c r="G225" s="173" t="s">
        <v>209</v>
      </c>
      <c r="H225" s="174">
        <v>6</v>
      </c>
      <c r="I225" s="175"/>
      <c r="J225" s="176">
        <f t="shared" si="20"/>
        <v>0</v>
      </c>
      <c r="K225" s="172" t="s">
        <v>142</v>
      </c>
      <c r="L225" s="40"/>
      <c r="M225" s="177" t="s">
        <v>5</v>
      </c>
      <c r="N225" s="178" t="s">
        <v>44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4.8999999999999998E-4</v>
      </c>
      <c r="T225" s="180">
        <f t="shared" si="23"/>
        <v>2.9399999999999999E-3</v>
      </c>
      <c r="AR225" s="23" t="s">
        <v>211</v>
      </c>
      <c r="AT225" s="23" t="s">
        <v>138</v>
      </c>
      <c r="AU225" s="23" t="s">
        <v>143</v>
      </c>
      <c r="AY225" s="23" t="s">
        <v>135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143</v>
      </c>
      <c r="BK225" s="181">
        <f t="shared" si="29"/>
        <v>0</v>
      </c>
      <c r="BL225" s="23" t="s">
        <v>211</v>
      </c>
      <c r="BM225" s="23" t="s">
        <v>456</v>
      </c>
    </row>
    <row r="226" spans="2:65" s="1" customFormat="1" ht="16.5" customHeight="1">
      <c r="B226" s="169"/>
      <c r="C226" s="170" t="s">
        <v>457</v>
      </c>
      <c r="D226" s="170" t="s">
        <v>138</v>
      </c>
      <c r="E226" s="171" t="s">
        <v>458</v>
      </c>
      <c r="F226" s="172" t="s">
        <v>459</v>
      </c>
      <c r="G226" s="173" t="s">
        <v>393</v>
      </c>
      <c r="H226" s="174">
        <v>6</v>
      </c>
      <c r="I226" s="175"/>
      <c r="J226" s="176">
        <f t="shared" si="20"/>
        <v>0</v>
      </c>
      <c r="K226" s="172" t="s">
        <v>142</v>
      </c>
      <c r="L226" s="40"/>
      <c r="M226" s="177" t="s">
        <v>5</v>
      </c>
      <c r="N226" s="178" t="s">
        <v>44</v>
      </c>
      <c r="O226" s="41"/>
      <c r="P226" s="179">
        <f t="shared" si="21"/>
        <v>0</v>
      </c>
      <c r="Q226" s="179">
        <v>1.89E-3</v>
      </c>
      <c r="R226" s="179">
        <f t="shared" si="22"/>
        <v>1.1339999999999999E-2</v>
      </c>
      <c r="S226" s="179">
        <v>0</v>
      </c>
      <c r="T226" s="180">
        <f t="shared" si="23"/>
        <v>0</v>
      </c>
      <c r="AR226" s="23" t="s">
        <v>211</v>
      </c>
      <c r="AT226" s="23" t="s">
        <v>138</v>
      </c>
      <c r="AU226" s="23" t="s">
        <v>143</v>
      </c>
      <c r="AY226" s="23" t="s">
        <v>135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143</v>
      </c>
      <c r="BK226" s="181">
        <f t="shared" si="29"/>
        <v>0</v>
      </c>
      <c r="BL226" s="23" t="s">
        <v>211</v>
      </c>
      <c r="BM226" s="23" t="s">
        <v>460</v>
      </c>
    </row>
    <row r="227" spans="2:65" s="1" customFormat="1" ht="16.5" customHeight="1">
      <c r="B227" s="169"/>
      <c r="C227" s="170" t="s">
        <v>461</v>
      </c>
      <c r="D227" s="170" t="s">
        <v>138</v>
      </c>
      <c r="E227" s="171" t="s">
        <v>462</v>
      </c>
      <c r="F227" s="172" t="s">
        <v>463</v>
      </c>
      <c r="G227" s="173" t="s">
        <v>393</v>
      </c>
      <c r="H227" s="174">
        <v>2</v>
      </c>
      <c r="I227" s="175"/>
      <c r="J227" s="176">
        <f t="shared" si="20"/>
        <v>0</v>
      </c>
      <c r="K227" s="172" t="s">
        <v>142</v>
      </c>
      <c r="L227" s="40"/>
      <c r="M227" s="177" t="s">
        <v>5</v>
      </c>
      <c r="N227" s="178" t="s">
        <v>44</v>
      </c>
      <c r="O227" s="41"/>
      <c r="P227" s="179">
        <f t="shared" si="21"/>
        <v>0</v>
      </c>
      <c r="Q227" s="179">
        <v>0</v>
      </c>
      <c r="R227" s="179">
        <f t="shared" si="22"/>
        <v>0</v>
      </c>
      <c r="S227" s="179">
        <v>1.56E-3</v>
      </c>
      <c r="T227" s="180">
        <f t="shared" si="23"/>
        <v>3.1199999999999999E-3</v>
      </c>
      <c r="AR227" s="23" t="s">
        <v>211</v>
      </c>
      <c r="AT227" s="23" t="s">
        <v>138</v>
      </c>
      <c r="AU227" s="23" t="s">
        <v>143</v>
      </c>
      <c r="AY227" s="23" t="s">
        <v>135</v>
      </c>
      <c r="BE227" s="181">
        <f t="shared" si="24"/>
        <v>0</v>
      </c>
      <c r="BF227" s="181">
        <f t="shared" si="25"/>
        <v>0</v>
      </c>
      <c r="BG227" s="181">
        <f t="shared" si="26"/>
        <v>0</v>
      </c>
      <c r="BH227" s="181">
        <f t="shared" si="27"/>
        <v>0</v>
      </c>
      <c r="BI227" s="181">
        <f t="shared" si="28"/>
        <v>0</v>
      </c>
      <c r="BJ227" s="23" t="s">
        <v>143</v>
      </c>
      <c r="BK227" s="181">
        <f t="shared" si="29"/>
        <v>0</v>
      </c>
      <c r="BL227" s="23" t="s">
        <v>211</v>
      </c>
      <c r="BM227" s="23" t="s">
        <v>464</v>
      </c>
    </row>
    <row r="228" spans="2:65" s="1" customFormat="1" ht="16.5" customHeight="1">
      <c r="B228" s="169"/>
      <c r="C228" s="170" t="s">
        <v>465</v>
      </c>
      <c r="D228" s="170" t="s">
        <v>138</v>
      </c>
      <c r="E228" s="171" t="s">
        <v>466</v>
      </c>
      <c r="F228" s="172" t="s">
        <v>467</v>
      </c>
      <c r="G228" s="173" t="s">
        <v>393</v>
      </c>
      <c r="H228" s="174">
        <v>1</v>
      </c>
      <c r="I228" s="175"/>
      <c r="J228" s="176">
        <f t="shared" si="20"/>
        <v>0</v>
      </c>
      <c r="K228" s="172" t="s">
        <v>142</v>
      </c>
      <c r="L228" s="40"/>
      <c r="M228" s="177" t="s">
        <v>5</v>
      </c>
      <c r="N228" s="178" t="s">
        <v>44</v>
      </c>
      <c r="O228" s="41"/>
      <c r="P228" s="179">
        <f t="shared" si="21"/>
        <v>0</v>
      </c>
      <c r="Q228" s="179">
        <v>1.8E-3</v>
      </c>
      <c r="R228" s="179">
        <f t="shared" si="22"/>
        <v>1.8E-3</v>
      </c>
      <c r="S228" s="179">
        <v>0</v>
      </c>
      <c r="T228" s="180">
        <f t="shared" si="23"/>
        <v>0</v>
      </c>
      <c r="AR228" s="23" t="s">
        <v>211</v>
      </c>
      <c r="AT228" s="23" t="s">
        <v>138</v>
      </c>
      <c r="AU228" s="23" t="s">
        <v>143</v>
      </c>
      <c r="AY228" s="23" t="s">
        <v>135</v>
      </c>
      <c r="BE228" s="181">
        <f t="shared" si="24"/>
        <v>0</v>
      </c>
      <c r="BF228" s="181">
        <f t="shared" si="25"/>
        <v>0</v>
      </c>
      <c r="BG228" s="181">
        <f t="shared" si="26"/>
        <v>0</v>
      </c>
      <c r="BH228" s="181">
        <f t="shared" si="27"/>
        <v>0</v>
      </c>
      <c r="BI228" s="181">
        <f t="shared" si="28"/>
        <v>0</v>
      </c>
      <c r="BJ228" s="23" t="s">
        <v>143</v>
      </c>
      <c r="BK228" s="181">
        <f t="shared" si="29"/>
        <v>0</v>
      </c>
      <c r="BL228" s="23" t="s">
        <v>211</v>
      </c>
      <c r="BM228" s="23" t="s">
        <v>468</v>
      </c>
    </row>
    <row r="229" spans="2:65" s="1" customFormat="1" ht="25.5" customHeight="1">
      <c r="B229" s="169"/>
      <c r="C229" s="170" t="s">
        <v>469</v>
      </c>
      <c r="D229" s="170" t="s">
        <v>138</v>
      </c>
      <c r="E229" s="171" t="s">
        <v>470</v>
      </c>
      <c r="F229" s="172" t="s">
        <v>471</v>
      </c>
      <c r="G229" s="173" t="s">
        <v>209</v>
      </c>
      <c r="H229" s="174">
        <v>3</v>
      </c>
      <c r="I229" s="175"/>
      <c r="J229" s="176">
        <f t="shared" si="20"/>
        <v>0</v>
      </c>
      <c r="K229" s="172" t="s">
        <v>142</v>
      </c>
      <c r="L229" s="40"/>
      <c r="M229" s="177" t="s">
        <v>5</v>
      </c>
      <c r="N229" s="178" t="s">
        <v>44</v>
      </c>
      <c r="O229" s="41"/>
      <c r="P229" s="179">
        <f t="shared" si="21"/>
        <v>0</v>
      </c>
      <c r="Q229" s="179">
        <v>1.3999999999999999E-4</v>
      </c>
      <c r="R229" s="179">
        <f t="shared" si="22"/>
        <v>4.1999999999999996E-4</v>
      </c>
      <c r="S229" s="179">
        <v>0</v>
      </c>
      <c r="T229" s="180">
        <f t="shared" si="23"/>
        <v>0</v>
      </c>
      <c r="AR229" s="23" t="s">
        <v>211</v>
      </c>
      <c r="AT229" s="23" t="s">
        <v>138</v>
      </c>
      <c r="AU229" s="23" t="s">
        <v>143</v>
      </c>
      <c r="AY229" s="23" t="s">
        <v>135</v>
      </c>
      <c r="BE229" s="181">
        <f t="shared" si="24"/>
        <v>0</v>
      </c>
      <c r="BF229" s="181">
        <f t="shared" si="25"/>
        <v>0</v>
      </c>
      <c r="BG229" s="181">
        <f t="shared" si="26"/>
        <v>0</v>
      </c>
      <c r="BH229" s="181">
        <f t="shared" si="27"/>
        <v>0</v>
      </c>
      <c r="BI229" s="181">
        <f t="shared" si="28"/>
        <v>0</v>
      </c>
      <c r="BJ229" s="23" t="s">
        <v>143</v>
      </c>
      <c r="BK229" s="181">
        <f t="shared" si="29"/>
        <v>0</v>
      </c>
      <c r="BL229" s="23" t="s">
        <v>211</v>
      </c>
      <c r="BM229" s="23" t="s">
        <v>472</v>
      </c>
    </row>
    <row r="230" spans="2:65" s="1" customFormat="1" ht="16.5" customHeight="1">
      <c r="B230" s="169"/>
      <c r="C230" s="206" t="s">
        <v>473</v>
      </c>
      <c r="D230" s="206" t="s">
        <v>212</v>
      </c>
      <c r="E230" s="207" t="s">
        <v>474</v>
      </c>
      <c r="F230" s="208" t="s">
        <v>475</v>
      </c>
      <c r="G230" s="209" t="s">
        <v>209</v>
      </c>
      <c r="H230" s="210">
        <v>1</v>
      </c>
      <c r="I230" s="211"/>
      <c r="J230" s="212">
        <f t="shared" si="20"/>
        <v>0</v>
      </c>
      <c r="K230" s="208" t="s">
        <v>142</v>
      </c>
      <c r="L230" s="213"/>
      <c r="M230" s="214" t="s">
        <v>5</v>
      </c>
      <c r="N230" s="215" t="s">
        <v>44</v>
      </c>
      <c r="O230" s="41"/>
      <c r="P230" s="179">
        <f t="shared" si="21"/>
        <v>0</v>
      </c>
      <c r="Q230" s="179">
        <v>4.4000000000000002E-4</v>
      </c>
      <c r="R230" s="179">
        <f t="shared" si="22"/>
        <v>4.4000000000000002E-4</v>
      </c>
      <c r="S230" s="179">
        <v>0</v>
      </c>
      <c r="T230" s="180">
        <f t="shared" si="23"/>
        <v>0</v>
      </c>
      <c r="AR230" s="23" t="s">
        <v>296</v>
      </c>
      <c r="AT230" s="23" t="s">
        <v>212</v>
      </c>
      <c r="AU230" s="23" t="s">
        <v>143</v>
      </c>
      <c r="AY230" s="23" t="s">
        <v>135</v>
      </c>
      <c r="BE230" s="181">
        <f t="shared" si="24"/>
        <v>0</v>
      </c>
      <c r="BF230" s="181">
        <f t="shared" si="25"/>
        <v>0</v>
      </c>
      <c r="BG230" s="181">
        <f t="shared" si="26"/>
        <v>0</v>
      </c>
      <c r="BH230" s="181">
        <f t="shared" si="27"/>
        <v>0</v>
      </c>
      <c r="BI230" s="181">
        <f t="shared" si="28"/>
        <v>0</v>
      </c>
      <c r="BJ230" s="23" t="s">
        <v>143</v>
      </c>
      <c r="BK230" s="181">
        <f t="shared" si="29"/>
        <v>0</v>
      </c>
      <c r="BL230" s="23" t="s">
        <v>211</v>
      </c>
      <c r="BM230" s="23" t="s">
        <v>476</v>
      </c>
    </row>
    <row r="231" spans="2:65" s="1" customFormat="1" ht="16.5" customHeight="1">
      <c r="B231" s="169"/>
      <c r="C231" s="206" t="s">
        <v>477</v>
      </c>
      <c r="D231" s="206" t="s">
        <v>212</v>
      </c>
      <c r="E231" s="207" t="s">
        <v>478</v>
      </c>
      <c r="F231" s="208" t="s">
        <v>479</v>
      </c>
      <c r="G231" s="209" t="s">
        <v>209</v>
      </c>
      <c r="H231" s="210">
        <v>1</v>
      </c>
      <c r="I231" s="211"/>
      <c r="J231" s="212">
        <f t="shared" si="20"/>
        <v>0</v>
      </c>
      <c r="K231" s="208" t="s">
        <v>5</v>
      </c>
      <c r="L231" s="213"/>
      <c r="M231" s="214" t="s">
        <v>5</v>
      </c>
      <c r="N231" s="215" t="s">
        <v>44</v>
      </c>
      <c r="O231" s="41"/>
      <c r="P231" s="179">
        <f t="shared" si="21"/>
        <v>0</v>
      </c>
      <c r="Q231" s="179">
        <v>0</v>
      </c>
      <c r="R231" s="179">
        <f t="shared" si="22"/>
        <v>0</v>
      </c>
      <c r="S231" s="179">
        <v>0</v>
      </c>
      <c r="T231" s="180">
        <f t="shared" si="23"/>
        <v>0</v>
      </c>
      <c r="AR231" s="23" t="s">
        <v>296</v>
      </c>
      <c r="AT231" s="23" t="s">
        <v>212</v>
      </c>
      <c r="AU231" s="23" t="s">
        <v>143</v>
      </c>
      <c r="AY231" s="23" t="s">
        <v>135</v>
      </c>
      <c r="BE231" s="181">
        <f t="shared" si="24"/>
        <v>0</v>
      </c>
      <c r="BF231" s="181">
        <f t="shared" si="25"/>
        <v>0</v>
      </c>
      <c r="BG231" s="181">
        <f t="shared" si="26"/>
        <v>0</v>
      </c>
      <c r="BH231" s="181">
        <f t="shared" si="27"/>
        <v>0</v>
      </c>
      <c r="BI231" s="181">
        <f t="shared" si="28"/>
        <v>0</v>
      </c>
      <c r="BJ231" s="23" t="s">
        <v>143</v>
      </c>
      <c r="BK231" s="181">
        <f t="shared" si="29"/>
        <v>0</v>
      </c>
      <c r="BL231" s="23" t="s">
        <v>211</v>
      </c>
      <c r="BM231" s="23" t="s">
        <v>480</v>
      </c>
    </row>
    <row r="232" spans="2:65" s="1" customFormat="1" ht="25.5" customHeight="1">
      <c r="B232" s="169"/>
      <c r="C232" s="170" t="s">
        <v>481</v>
      </c>
      <c r="D232" s="170" t="s">
        <v>138</v>
      </c>
      <c r="E232" s="171" t="s">
        <v>482</v>
      </c>
      <c r="F232" s="172" t="s">
        <v>483</v>
      </c>
      <c r="G232" s="173" t="s">
        <v>209</v>
      </c>
      <c r="H232" s="174">
        <v>1</v>
      </c>
      <c r="I232" s="175"/>
      <c r="J232" s="176">
        <f t="shared" si="20"/>
        <v>0</v>
      </c>
      <c r="K232" s="172" t="s">
        <v>142</v>
      </c>
      <c r="L232" s="40"/>
      <c r="M232" s="177" t="s">
        <v>5</v>
      </c>
      <c r="N232" s="178" t="s">
        <v>44</v>
      </c>
      <c r="O232" s="41"/>
      <c r="P232" s="179">
        <f t="shared" si="21"/>
        <v>0</v>
      </c>
      <c r="Q232" s="179">
        <v>1.8000000000000001E-4</v>
      </c>
      <c r="R232" s="179">
        <f t="shared" si="22"/>
        <v>1.8000000000000001E-4</v>
      </c>
      <c r="S232" s="179">
        <v>0</v>
      </c>
      <c r="T232" s="180">
        <f t="shared" si="23"/>
        <v>0</v>
      </c>
      <c r="AR232" s="23" t="s">
        <v>211</v>
      </c>
      <c r="AT232" s="23" t="s">
        <v>138</v>
      </c>
      <c r="AU232" s="23" t="s">
        <v>143</v>
      </c>
      <c r="AY232" s="23" t="s">
        <v>135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143</v>
      </c>
      <c r="BK232" s="181">
        <f t="shared" si="29"/>
        <v>0</v>
      </c>
      <c r="BL232" s="23" t="s">
        <v>211</v>
      </c>
      <c r="BM232" s="23" t="s">
        <v>484</v>
      </c>
    </row>
    <row r="233" spans="2:65" s="1" customFormat="1" ht="16.5" customHeight="1">
      <c r="B233" s="169"/>
      <c r="C233" s="206" t="s">
        <v>485</v>
      </c>
      <c r="D233" s="206" t="s">
        <v>212</v>
      </c>
      <c r="E233" s="207" t="s">
        <v>486</v>
      </c>
      <c r="F233" s="208" t="s">
        <v>487</v>
      </c>
      <c r="G233" s="209" t="s">
        <v>209</v>
      </c>
      <c r="H233" s="210">
        <v>1</v>
      </c>
      <c r="I233" s="211"/>
      <c r="J233" s="212">
        <f t="shared" si="20"/>
        <v>0</v>
      </c>
      <c r="K233" s="208" t="s">
        <v>142</v>
      </c>
      <c r="L233" s="213"/>
      <c r="M233" s="214" t="s">
        <v>5</v>
      </c>
      <c r="N233" s="215" t="s">
        <v>44</v>
      </c>
      <c r="O233" s="41"/>
      <c r="P233" s="179">
        <f t="shared" si="21"/>
        <v>0</v>
      </c>
      <c r="Q233" s="179">
        <v>3.8999999999999999E-4</v>
      </c>
      <c r="R233" s="179">
        <f t="shared" si="22"/>
        <v>3.8999999999999999E-4</v>
      </c>
      <c r="S233" s="179">
        <v>0</v>
      </c>
      <c r="T233" s="180">
        <f t="shared" si="23"/>
        <v>0</v>
      </c>
      <c r="AR233" s="23" t="s">
        <v>296</v>
      </c>
      <c r="AT233" s="23" t="s">
        <v>212</v>
      </c>
      <c r="AU233" s="23" t="s">
        <v>143</v>
      </c>
      <c r="AY233" s="23" t="s">
        <v>135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143</v>
      </c>
      <c r="BK233" s="181">
        <f t="shared" si="29"/>
        <v>0</v>
      </c>
      <c r="BL233" s="23" t="s">
        <v>211</v>
      </c>
      <c r="BM233" s="23" t="s">
        <v>488</v>
      </c>
    </row>
    <row r="234" spans="2:65" s="1" customFormat="1" ht="38.25" customHeight="1">
      <c r="B234" s="169"/>
      <c r="C234" s="170" t="s">
        <v>489</v>
      </c>
      <c r="D234" s="170" t="s">
        <v>138</v>
      </c>
      <c r="E234" s="171" t="s">
        <v>490</v>
      </c>
      <c r="F234" s="172" t="s">
        <v>491</v>
      </c>
      <c r="G234" s="173" t="s">
        <v>248</v>
      </c>
      <c r="H234" s="174">
        <v>6.5000000000000002E-2</v>
      </c>
      <c r="I234" s="175"/>
      <c r="J234" s="176">
        <f t="shared" si="20"/>
        <v>0</v>
      </c>
      <c r="K234" s="172" t="s">
        <v>142</v>
      </c>
      <c r="L234" s="40"/>
      <c r="M234" s="177" t="s">
        <v>5</v>
      </c>
      <c r="N234" s="178" t="s">
        <v>44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211</v>
      </c>
      <c r="AT234" s="23" t="s">
        <v>138</v>
      </c>
      <c r="AU234" s="23" t="s">
        <v>143</v>
      </c>
      <c r="AY234" s="23" t="s">
        <v>135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143</v>
      </c>
      <c r="BK234" s="181">
        <f t="shared" si="29"/>
        <v>0</v>
      </c>
      <c r="BL234" s="23" t="s">
        <v>211</v>
      </c>
      <c r="BM234" s="23" t="s">
        <v>492</v>
      </c>
    </row>
    <row r="235" spans="2:65" s="1" customFormat="1" ht="38.25" customHeight="1">
      <c r="B235" s="169"/>
      <c r="C235" s="170" t="s">
        <v>493</v>
      </c>
      <c r="D235" s="170" t="s">
        <v>138</v>
      </c>
      <c r="E235" s="171" t="s">
        <v>494</v>
      </c>
      <c r="F235" s="172" t="s">
        <v>495</v>
      </c>
      <c r="G235" s="173" t="s">
        <v>248</v>
      </c>
      <c r="H235" s="174">
        <v>6.5000000000000002E-2</v>
      </c>
      <c r="I235" s="175"/>
      <c r="J235" s="176">
        <f t="shared" si="20"/>
        <v>0</v>
      </c>
      <c r="K235" s="172" t="s">
        <v>142</v>
      </c>
      <c r="L235" s="40"/>
      <c r="M235" s="177" t="s">
        <v>5</v>
      </c>
      <c r="N235" s="178" t="s">
        <v>44</v>
      </c>
      <c r="O235" s="41"/>
      <c r="P235" s="179">
        <f t="shared" si="21"/>
        <v>0</v>
      </c>
      <c r="Q235" s="179">
        <v>0</v>
      </c>
      <c r="R235" s="179">
        <f t="shared" si="22"/>
        <v>0</v>
      </c>
      <c r="S235" s="179">
        <v>0</v>
      </c>
      <c r="T235" s="180">
        <f t="shared" si="23"/>
        <v>0</v>
      </c>
      <c r="AR235" s="23" t="s">
        <v>211</v>
      </c>
      <c r="AT235" s="23" t="s">
        <v>138</v>
      </c>
      <c r="AU235" s="23" t="s">
        <v>143</v>
      </c>
      <c r="AY235" s="23" t="s">
        <v>135</v>
      </c>
      <c r="BE235" s="181">
        <f t="shared" si="24"/>
        <v>0</v>
      </c>
      <c r="BF235" s="181">
        <f t="shared" si="25"/>
        <v>0</v>
      </c>
      <c r="BG235" s="181">
        <f t="shared" si="26"/>
        <v>0</v>
      </c>
      <c r="BH235" s="181">
        <f t="shared" si="27"/>
        <v>0</v>
      </c>
      <c r="BI235" s="181">
        <f t="shared" si="28"/>
        <v>0</v>
      </c>
      <c r="BJ235" s="23" t="s">
        <v>143</v>
      </c>
      <c r="BK235" s="181">
        <f t="shared" si="29"/>
        <v>0</v>
      </c>
      <c r="BL235" s="23" t="s">
        <v>211</v>
      </c>
      <c r="BM235" s="23" t="s">
        <v>496</v>
      </c>
    </row>
    <row r="236" spans="2:65" s="1" customFormat="1" ht="25.5" customHeight="1">
      <c r="B236" s="169"/>
      <c r="C236" s="170" t="s">
        <v>497</v>
      </c>
      <c r="D236" s="170" t="s">
        <v>138</v>
      </c>
      <c r="E236" s="171" t="s">
        <v>498</v>
      </c>
      <c r="F236" s="172" t="s">
        <v>499</v>
      </c>
      <c r="G236" s="173" t="s">
        <v>500</v>
      </c>
      <c r="H236" s="174">
        <v>1</v>
      </c>
      <c r="I236" s="175"/>
      <c r="J236" s="176">
        <f t="shared" si="20"/>
        <v>0</v>
      </c>
      <c r="K236" s="172" t="s">
        <v>5</v>
      </c>
      <c r="L236" s="40"/>
      <c r="M236" s="177" t="s">
        <v>5</v>
      </c>
      <c r="N236" s="178" t="s">
        <v>44</v>
      </c>
      <c r="O236" s="41"/>
      <c r="P236" s="179">
        <f t="shared" si="21"/>
        <v>0</v>
      </c>
      <c r="Q236" s="179">
        <v>0</v>
      </c>
      <c r="R236" s="179">
        <f t="shared" si="22"/>
        <v>0</v>
      </c>
      <c r="S236" s="179">
        <v>0</v>
      </c>
      <c r="T236" s="180">
        <f t="shared" si="23"/>
        <v>0</v>
      </c>
      <c r="AR236" s="23" t="s">
        <v>211</v>
      </c>
      <c r="AT236" s="23" t="s">
        <v>138</v>
      </c>
      <c r="AU236" s="23" t="s">
        <v>143</v>
      </c>
      <c r="AY236" s="23" t="s">
        <v>135</v>
      </c>
      <c r="BE236" s="181">
        <f t="shared" si="24"/>
        <v>0</v>
      </c>
      <c r="BF236" s="181">
        <f t="shared" si="25"/>
        <v>0</v>
      </c>
      <c r="BG236" s="181">
        <f t="shared" si="26"/>
        <v>0</v>
      </c>
      <c r="BH236" s="181">
        <f t="shared" si="27"/>
        <v>0</v>
      </c>
      <c r="BI236" s="181">
        <f t="shared" si="28"/>
        <v>0</v>
      </c>
      <c r="BJ236" s="23" t="s">
        <v>143</v>
      </c>
      <c r="BK236" s="181">
        <f t="shared" si="29"/>
        <v>0</v>
      </c>
      <c r="BL236" s="23" t="s">
        <v>211</v>
      </c>
      <c r="BM236" s="23" t="s">
        <v>501</v>
      </c>
    </row>
    <row r="237" spans="2:65" s="10" customFormat="1" ht="29.85" customHeight="1">
      <c r="B237" s="156"/>
      <c r="D237" s="157" t="s">
        <v>71</v>
      </c>
      <c r="E237" s="167" t="s">
        <v>502</v>
      </c>
      <c r="F237" s="167" t="s">
        <v>503</v>
      </c>
      <c r="I237" s="159"/>
      <c r="J237" s="168">
        <f>BK237</f>
        <v>0</v>
      </c>
      <c r="L237" s="156"/>
      <c r="M237" s="161"/>
      <c r="N237" s="162"/>
      <c r="O237" s="162"/>
      <c r="P237" s="163">
        <f>SUM(P238:P240)</f>
        <v>0</v>
      </c>
      <c r="Q237" s="162"/>
      <c r="R237" s="163">
        <f>SUM(R238:R240)</f>
        <v>1.2E-2</v>
      </c>
      <c r="S237" s="162"/>
      <c r="T237" s="164">
        <f>SUM(T238:T240)</f>
        <v>0</v>
      </c>
      <c r="AR237" s="157" t="s">
        <v>143</v>
      </c>
      <c r="AT237" s="165" t="s">
        <v>71</v>
      </c>
      <c r="AU237" s="165" t="s">
        <v>80</v>
      </c>
      <c r="AY237" s="157" t="s">
        <v>135</v>
      </c>
      <c r="BK237" s="166">
        <f>SUM(BK238:BK240)</f>
        <v>0</v>
      </c>
    </row>
    <row r="238" spans="2:65" s="1" customFormat="1" ht="25.5" customHeight="1">
      <c r="B238" s="169"/>
      <c r="C238" s="170" t="s">
        <v>504</v>
      </c>
      <c r="D238" s="170" t="s">
        <v>138</v>
      </c>
      <c r="E238" s="171" t="s">
        <v>505</v>
      </c>
      <c r="F238" s="172" t="s">
        <v>506</v>
      </c>
      <c r="G238" s="173" t="s">
        <v>393</v>
      </c>
      <c r="H238" s="174">
        <v>1</v>
      </c>
      <c r="I238" s="175"/>
      <c r="J238" s="176">
        <f>ROUND(I238*H238,2)</f>
        <v>0</v>
      </c>
      <c r="K238" s="172" t="s">
        <v>142</v>
      </c>
      <c r="L238" s="40"/>
      <c r="M238" s="177" t="s">
        <v>5</v>
      </c>
      <c r="N238" s="178" t="s">
        <v>44</v>
      </c>
      <c r="O238" s="41"/>
      <c r="P238" s="179">
        <f>O238*H238</f>
        <v>0</v>
      </c>
      <c r="Q238" s="179">
        <v>1.2E-2</v>
      </c>
      <c r="R238" s="179">
        <f>Q238*H238</f>
        <v>1.2E-2</v>
      </c>
      <c r="S238" s="179">
        <v>0</v>
      </c>
      <c r="T238" s="180">
        <f>S238*H238</f>
        <v>0</v>
      </c>
      <c r="AR238" s="23" t="s">
        <v>211</v>
      </c>
      <c r="AT238" s="23" t="s">
        <v>138</v>
      </c>
      <c r="AU238" s="23" t="s">
        <v>143</v>
      </c>
      <c r="AY238" s="23" t="s">
        <v>135</v>
      </c>
      <c r="BE238" s="181">
        <f>IF(N238="základní",J238,0)</f>
        <v>0</v>
      </c>
      <c r="BF238" s="181">
        <f>IF(N238="snížená",J238,0)</f>
        <v>0</v>
      </c>
      <c r="BG238" s="181">
        <f>IF(N238="zákl. přenesená",J238,0)</f>
        <v>0</v>
      </c>
      <c r="BH238" s="181">
        <f>IF(N238="sníž. přenesená",J238,0)</f>
        <v>0</v>
      </c>
      <c r="BI238" s="181">
        <f>IF(N238="nulová",J238,0)</f>
        <v>0</v>
      </c>
      <c r="BJ238" s="23" t="s">
        <v>143</v>
      </c>
      <c r="BK238" s="181">
        <f>ROUND(I238*H238,2)</f>
        <v>0</v>
      </c>
      <c r="BL238" s="23" t="s">
        <v>211</v>
      </c>
      <c r="BM238" s="23" t="s">
        <v>507</v>
      </c>
    </row>
    <row r="239" spans="2:65" s="1" customFormat="1" ht="38.25" customHeight="1">
      <c r="B239" s="169"/>
      <c r="C239" s="170" t="s">
        <v>508</v>
      </c>
      <c r="D239" s="170" t="s">
        <v>138</v>
      </c>
      <c r="E239" s="171" t="s">
        <v>509</v>
      </c>
      <c r="F239" s="172" t="s">
        <v>510</v>
      </c>
      <c r="G239" s="173" t="s">
        <v>248</v>
      </c>
      <c r="H239" s="174">
        <v>1.2E-2</v>
      </c>
      <c r="I239" s="175"/>
      <c r="J239" s="176">
        <f>ROUND(I239*H239,2)</f>
        <v>0</v>
      </c>
      <c r="K239" s="172" t="s">
        <v>142</v>
      </c>
      <c r="L239" s="40"/>
      <c r="M239" s="177" t="s">
        <v>5</v>
      </c>
      <c r="N239" s="178" t="s">
        <v>44</v>
      </c>
      <c r="O239" s="41"/>
      <c r="P239" s="179">
        <f>O239*H239</f>
        <v>0</v>
      </c>
      <c r="Q239" s="179">
        <v>0</v>
      </c>
      <c r="R239" s="179">
        <f>Q239*H239</f>
        <v>0</v>
      </c>
      <c r="S239" s="179">
        <v>0</v>
      </c>
      <c r="T239" s="180">
        <f>S239*H239</f>
        <v>0</v>
      </c>
      <c r="AR239" s="23" t="s">
        <v>211</v>
      </c>
      <c r="AT239" s="23" t="s">
        <v>138</v>
      </c>
      <c r="AU239" s="23" t="s">
        <v>143</v>
      </c>
      <c r="AY239" s="23" t="s">
        <v>135</v>
      </c>
      <c r="BE239" s="181">
        <f>IF(N239="základní",J239,0)</f>
        <v>0</v>
      </c>
      <c r="BF239" s="181">
        <f>IF(N239="snížená",J239,0)</f>
        <v>0</v>
      </c>
      <c r="BG239" s="181">
        <f>IF(N239="zákl. přenesená",J239,0)</f>
        <v>0</v>
      </c>
      <c r="BH239" s="181">
        <f>IF(N239="sníž. přenesená",J239,0)</f>
        <v>0</v>
      </c>
      <c r="BI239" s="181">
        <f>IF(N239="nulová",J239,0)</f>
        <v>0</v>
      </c>
      <c r="BJ239" s="23" t="s">
        <v>143</v>
      </c>
      <c r="BK239" s="181">
        <f>ROUND(I239*H239,2)</f>
        <v>0</v>
      </c>
      <c r="BL239" s="23" t="s">
        <v>211</v>
      </c>
      <c r="BM239" s="23" t="s">
        <v>511</v>
      </c>
    </row>
    <row r="240" spans="2:65" s="1" customFormat="1" ht="38.25" customHeight="1">
      <c r="B240" s="169"/>
      <c r="C240" s="170" t="s">
        <v>512</v>
      </c>
      <c r="D240" s="170" t="s">
        <v>138</v>
      </c>
      <c r="E240" s="171" t="s">
        <v>513</v>
      </c>
      <c r="F240" s="172" t="s">
        <v>514</v>
      </c>
      <c r="G240" s="173" t="s">
        <v>248</v>
      </c>
      <c r="H240" s="174">
        <v>1.2E-2</v>
      </c>
      <c r="I240" s="175"/>
      <c r="J240" s="176">
        <f>ROUND(I240*H240,2)</f>
        <v>0</v>
      </c>
      <c r="K240" s="172" t="s">
        <v>142</v>
      </c>
      <c r="L240" s="40"/>
      <c r="M240" s="177" t="s">
        <v>5</v>
      </c>
      <c r="N240" s="178" t="s">
        <v>44</v>
      </c>
      <c r="O240" s="41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AR240" s="23" t="s">
        <v>211</v>
      </c>
      <c r="AT240" s="23" t="s">
        <v>138</v>
      </c>
      <c r="AU240" s="23" t="s">
        <v>143</v>
      </c>
      <c r="AY240" s="23" t="s">
        <v>135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23" t="s">
        <v>143</v>
      </c>
      <c r="BK240" s="181">
        <f>ROUND(I240*H240,2)</f>
        <v>0</v>
      </c>
      <c r="BL240" s="23" t="s">
        <v>211</v>
      </c>
      <c r="BM240" s="23" t="s">
        <v>515</v>
      </c>
    </row>
    <row r="241" spans="2:65" s="10" customFormat="1" ht="29.85" customHeight="1">
      <c r="B241" s="156"/>
      <c r="D241" s="157" t="s">
        <v>71</v>
      </c>
      <c r="E241" s="167" t="s">
        <v>516</v>
      </c>
      <c r="F241" s="167" t="s">
        <v>517</v>
      </c>
      <c r="I241" s="159"/>
      <c r="J241" s="168">
        <f>BK241</f>
        <v>0</v>
      </c>
      <c r="L241" s="156"/>
      <c r="M241" s="161"/>
      <c r="N241" s="162"/>
      <c r="O241" s="162"/>
      <c r="P241" s="163">
        <f>SUM(P242:P258)</f>
        <v>0</v>
      </c>
      <c r="Q241" s="162"/>
      <c r="R241" s="163">
        <f>SUM(R242:R258)</f>
        <v>2.716E-2</v>
      </c>
      <c r="S241" s="162"/>
      <c r="T241" s="164">
        <f>SUM(T242:T258)</f>
        <v>0</v>
      </c>
      <c r="AR241" s="157" t="s">
        <v>143</v>
      </c>
      <c r="AT241" s="165" t="s">
        <v>71</v>
      </c>
      <c r="AU241" s="165" t="s">
        <v>80</v>
      </c>
      <c r="AY241" s="157" t="s">
        <v>135</v>
      </c>
      <c r="BK241" s="166">
        <f>SUM(BK242:BK258)</f>
        <v>0</v>
      </c>
    </row>
    <row r="242" spans="2:65" s="1" customFormat="1" ht="38.25" customHeight="1">
      <c r="B242" s="169"/>
      <c r="C242" s="170" t="s">
        <v>518</v>
      </c>
      <c r="D242" s="170" t="s">
        <v>138</v>
      </c>
      <c r="E242" s="171" t="s">
        <v>519</v>
      </c>
      <c r="F242" s="172" t="s">
        <v>520</v>
      </c>
      <c r="G242" s="173" t="s">
        <v>209</v>
      </c>
      <c r="H242" s="174">
        <v>2</v>
      </c>
      <c r="I242" s="175"/>
      <c r="J242" s="176">
        <f t="shared" ref="J242:J258" si="30">ROUND(I242*H242,2)</f>
        <v>0</v>
      </c>
      <c r="K242" s="172" t="s">
        <v>142</v>
      </c>
      <c r="L242" s="40"/>
      <c r="M242" s="177" t="s">
        <v>5</v>
      </c>
      <c r="N242" s="178" t="s">
        <v>44</v>
      </c>
      <c r="O242" s="41"/>
      <c r="P242" s="179">
        <f t="shared" ref="P242:P258" si="31">O242*H242</f>
        <v>0</v>
      </c>
      <c r="Q242" s="179">
        <v>0</v>
      </c>
      <c r="R242" s="179">
        <f t="shared" ref="R242:R258" si="32">Q242*H242</f>
        <v>0</v>
      </c>
      <c r="S242" s="179">
        <v>0</v>
      </c>
      <c r="T242" s="180">
        <f t="shared" ref="T242:T258" si="33">S242*H242</f>
        <v>0</v>
      </c>
      <c r="AR242" s="23" t="s">
        <v>211</v>
      </c>
      <c r="AT242" s="23" t="s">
        <v>138</v>
      </c>
      <c r="AU242" s="23" t="s">
        <v>143</v>
      </c>
      <c r="AY242" s="23" t="s">
        <v>135</v>
      </c>
      <c r="BE242" s="181">
        <f t="shared" ref="BE242:BE258" si="34">IF(N242="základní",J242,0)</f>
        <v>0</v>
      </c>
      <c r="BF242" s="181">
        <f t="shared" ref="BF242:BF258" si="35">IF(N242="snížená",J242,0)</f>
        <v>0</v>
      </c>
      <c r="BG242" s="181">
        <f t="shared" ref="BG242:BG258" si="36">IF(N242="zákl. přenesená",J242,0)</f>
        <v>0</v>
      </c>
      <c r="BH242" s="181">
        <f t="shared" ref="BH242:BH258" si="37">IF(N242="sníž. přenesená",J242,0)</f>
        <v>0</v>
      </c>
      <c r="BI242" s="181">
        <f t="shared" ref="BI242:BI258" si="38">IF(N242="nulová",J242,0)</f>
        <v>0</v>
      </c>
      <c r="BJ242" s="23" t="s">
        <v>143</v>
      </c>
      <c r="BK242" s="181">
        <f t="shared" ref="BK242:BK258" si="39">ROUND(I242*H242,2)</f>
        <v>0</v>
      </c>
      <c r="BL242" s="23" t="s">
        <v>211</v>
      </c>
      <c r="BM242" s="23" t="s">
        <v>521</v>
      </c>
    </row>
    <row r="243" spans="2:65" s="1" customFormat="1" ht="16.5" customHeight="1">
      <c r="B243" s="169"/>
      <c r="C243" s="206" t="s">
        <v>522</v>
      </c>
      <c r="D243" s="206" t="s">
        <v>212</v>
      </c>
      <c r="E243" s="207" t="s">
        <v>523</v>
      </c>
      <c r="F243" s="208" t="s">
        <v>524</v>
      </c>
      <c r="G243" s="209" t="s">
        <v>209</v>
      </c>
      <c r="H243" s="210">
        <v>2</v>
      </c>
      <c r="I243" s="211"/>
      <c r="J243" s="212">
        <f t="shared" si="30"/>
        <v>0</v>
      </c>
      <c r="K243" s="208" t="s">
        <v>142</v>
      </c>
      <c r="L243" s="213"/>
      <c r="M243" s="214" t="s">
        <v>5</v>
      </c>
      <c r="N243" s="215" t="s">
        <v>44</v>
      </c>
      <c r="O243" s="41"/>
      <c r="P243" s="179">
        <f t="shared" si="31"/>
        <v>0</v>
      </c>
      <c r="Q243" s="179">
        <v>2.0000000000000002E-5</v>
      </c>
      <c r="R243" s="179">
        <f t="shared" si="32"/>
        <v>4.0000000000000003E-5</v>
      </c>
      <c r="S243" s="179">
        <v>0</v>
      </c>
      <c r="T243" s="180">
        <f t="shared" si="33"/>
        <v>0</v>
      </c>
      <c r="AR243" s="23" t="s">
        <v>296</v>
      </c>
      <c r="AT243" s="23" t="s">
        <v>212</v>
      </c>
      <c r="AU243" s="23" t="s">
        <v>143</v>
      </c>
      <c r="AY243" s="23" t="s">
        <v>135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143</v>
      </c>
      <c r="BK243" s="181">
        <f t="shared" si="39"/>
        <v>0</v>
      </c>
      <c r="BL243" s="23" t="s">
        <v>211</v>
      </c>
      <c r="BM243" s="23" t="s">
        <v>525</v>
      </c>
    </row>
    <row r="244" spans="2:65" s="1" customFormat="1" ht="25.5" customHeight="1">
      <c r="B244" s="169"/>
      <c r="C244" s="170" t="s">
        <v>526</v>
      </c>
      <c r="D244" s="170" t="s">
        <v>138</v>
      </c>
      <c r="E244" s="171" t="s">
        <v>527</v>
      </c>
      <c r="F244" s="172" t="s">
        <v>528</v>
      </c>
      <c r="G244" s="173" t="s">
        <v>311</v>
      </c>
      <c r="H244" s="174">
        <v>50</v>
      </c>
      <c r="I244" s="175"/>
      <c r="J244" s="176">
        <f t="shared" si="30"/>
        <v>0</v>
      </c>
      <c r="K244" s="172" t="s">
        <v>142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211</v>
      </c>
      <c r="AT244" s="23" t="s">
        <v>138</v>
      </c>
      <c r="AU244" s="23" t="s">
        <v>143</v>
      </c>
      <c r="AY244" s="23" t="s">
        <v>135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143</v>
      </c>
      <c r="BK244" s="181">
        <f t="shared" si="39"/>
        <v>0</v>
      </c>
      <c r="BL244" s="23" t="s">
        <v>211</v>
      </c>
      <c r="BM244" s="23" t="s">
        <v>529</v>
      </c>
    </row>
    <row r="245" spans="2:65" s="1" customFormat="1" ht="16.5" customHeight="1">
      <c r="B245" s="169"/>
      <c r="C245" s="206" t="s">
        <v>530</v>
      </c>
      <c r="D245" s="206" t="s">
        <v>212</v>
      </c>
      <c r="E245" s="207" t="s">
        <v>531</v>
      </c>
      <c r="F245" s="208" t="s">
        <v>532</v>
      </c>
      <c r="G245" s="209" t="s">
        <v>311</v>
      </c>
      <c r="H245" s="210">
        <v>25</v>
      </c>
      <c r="I245" s="211"/>
      <c r="J245" s="212">
        <f t="shared" si="30"/>
        <v>0</v>
      </c>
      <c r="K245" s="208" t="s">
        <v>142</v>
      </c>
      <c r="L245" s="213"/>
      <c r="M245" s="214" t="s">
        <v>5</v>
      </c>
      <c r="N245" s="215" t="s">
        <v>44</v>
      </c>
      <c r="O245" s="41"/>
      <c r="P245" s="179">
        <f t="shared" si="31"/>
        <v>0</v>
      </c>
      <c r="Q245" s="179">
        <v>1.7000000000000001E-4</v>
      </c>
      <c r="R245" s="179">
        <f t="shared" si="32"/>
        <v>4.2500000000000003E-3</v>
      </c>
      <c r="S245" s="179">
        <v>0</v>
      </c>
      <c r="T245" s="180">
        <f t="shared" si="33"/>
        <v>0</v>
      </c>
      <c r="AR245" s="23" t="s">
        <v>296</v>
      </c>
      <c r="AT245" s="23" t="s">
        <v>212</v>
      </c>
      <c r="AU245" s="23" t="s">
        <v>143</v>
      </c>
      <c r="AY245" s="23" t="s">
        <v>135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143</v>
      </c>
      <c r="BK245" s="181">
        <f t="shared" si="39"/>
        <v>0</v>
      </c>
      <c r="BL245" s="23" t="s">
        <v>211</v>
      </c>
      <c r="BM245" s="23" t="s">
        <v>533</v>
      </c>
    </row>
    <row r="246" spans="2:65" s="1" customFormat="1" ht="16.5" customHeight="1">
      <c r="B246" s="169"/>
      <c r="C246" s="206" t="s">
        <v>534</v>
      </c>
      <c r="D246" s="206" t="s">
        <v>212</v>
      </c>
      <c r="E246" s="207" t="s">
        <v>535</v>
      </c>
      <c r="F246" s="208" t="s">
        <v>536</v>
      </c>
      <c r="G246" s="209" t="s">
        <v>311</v>
      </c>
      <c r="H246" s="210">
        <v>5</v>
      </c>
      <c r="I246" s="211"/>
      <c r="J246" s="212">
        <f t="shared" si="30"/>
        <v>0</v>
      </c>
      <c r="K246" s="208" t="s">
        <v>142</v>
      </c>
      <c r="L246" s="213"/>
      <c r="M246" s="214" t="s">
        <v>5</v>
      </c>
      <c r="N246" s="215" t="s">
        <v>44</v>
      </c>
      <c r="O246" s="41"/>
      <c r="P246" s="179">
        <f t="shared" si="31"/>
        <v>0</v>
      </c>
      <c r="Q246" s="179">
        <v>2.7999999999999998E-4</v>
      </c>
      <c r="R246" s="179">
        <f t="shared" si="32"/>
        <v>1.3999999999999998E-3</v>
      </c>
      <c r="S246" s="179">
        <v>0</v>
      </c>
      <c r="T246" s="180">
        <f t="shared" si="33"/>
        <v>0</v>
      </c>
      <c r="AR246" s="23" t="s">
        <v>296</v>
      </c>
      <c r="AT246" s="23" t="s">
        <v>212</v>
      </c>
      <c r="AU246" s="23" t="s">
        <v>143</v>
      </c>
      <c r="AY246" s="23" t="s">
        <v>135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143</v>
      </c>
      <c r="BK246" s="181">
        <f t="shared" si="39"/>
        <v>0</v>
      </c>
      <c r="BL246" s="23" t="s">
        <v>211</v>
      </c>
      <c r="BM246" s="23" t="s">
        <v>537</v>
      </c>
    </row>
    <row r="247" spans="2:65" s="1" customFormat="1" ht="25.5" customHeight="1">
      <c r="B247" s="169"/>
      <c r="C247" s="170" t="s">
        <v>538</v>
      </c>
      <c r="D247" s="170" t="s">
        <v>138</v>
      </c>
      <c r="E247" s="171" t="s">
        <v>539</v>
      </c>
      <c r="F247" s="172" t="s">
        <v>540</v>
      </c>
      <c r="G247" s="173" t="s">
        <v>209</v>
      </c>
      <c r="H247" s="174">
        <v>1</v>
      </c>
      <c r="I247" s="175"/>
      <c r="J247" s="176">
        <f t="shared" si="30"/>
        <v>0</v>
      </c>
      <c r="K247" s="172" t="s">
        <v>142</v>
      </c>
      <c r="L247" s="40"/>
      <c r="M247" s="177" t="s">
        <v>5</v>
      </c>
      <c r="N247" s="178" t="s">
        <v>44</v>
      </c>
      <c r="O247" s="41"/>
      <c r="P247" s="179">
        <f t="shared" si="31"/>
        <v>0</v>
      </c>
      <c r="Q247" s="179">
        <v>0</v>
      </c>
      <c r="R247" s="179">
        <f t="shared" si="32"/>
        <v>0</v>
      </c>
      <c r="S247" s="179">
        <v>0</v>
      </c>
      <c r="T247" s="180">
        <f t="shared" si="33"/>
        <v>0</v>
      </c>
      <c r="AR247" s="23" t="s">
        <v>211</v>
      </c>
      <c r="AT247" s="23" t="s">
        <v>138</v>
      </c>
      <c r="AU247" s="23" t="s">
        <v>143</v>
      </c>
      <c r="AY247" s="23" t="s">
        <v>135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143</v>
      </c>
      <c r="BK247" s="181">
        <f t="shared" si="39"/>
        <v>0</v>
      </c>
      <c r="BL247" s="23" t="s">
        <v>211</v>
      </c>
      <c r="BM247" s="23" t="s">
        <v>541</v>
      </c>
    </row>
    <row r="248" spans="2:65" s="1" customFormat="1" ht="16.5" customHeight="1">
      <c r="B248" s="169"/>
      <c r="C248" s="206" t="s">
        <v>542</v>
      </c>
      <c r="D248" s="206" t="s">
        <v>212</v>
      </c>
      <c r="E248" s="207" t="s">
        <v>543</v>
      </c>
      <c r="F248" s="208" t="s">
        <v>544</v>
      </c>
      <c r="G248" s="209" t="s">
        <v>209</v>
      </c>
      <c r="H248" s="210">
        <v>1</v>
      </c>
      <c r="I248" s="211"/>
      <c r="J248" s="212">
        <f t="shared" si="30"/>
        <v>0</v>
      </c>
      <c r="K248" s="208" t="s">
        <v>142</v>
      </c>
      <c r="L248" s="213"/>
      <c r="M248" s="214" t="s">
        <v>5</v>
      </c>
      <c r="N248" s="215" t="s">
        <v>44</v>
      </c>
      <c r="O248" s="41"/>
      <c r="P248" s="179">
        <f t="shared" si="31"/>
        <v>0</v>
      </c>
      <c r="Q248" s="179">
        <v>1.6899999999999998E-2</v>
      </c>
      <c r="R248" s="179">
        <f t="shared" si="32"/>
        <v>1.6899999999999998E-2</v>
      </c>
      <c r="S248" s="179">
        <v>0</v>
      </c>
      <c r="T248" s="180">
        <f t="shared" si="33"/>
        <v>0</v>
      </c>
      <c r="AR248" s="23" t="s">
        <v>296</v>
      </c>
      <c r="AT248" s="23" t="s">
        <v>212</v>
      </c>
      <c r="AU248" s="23" t="s">
        <v>143</v>
      </c>
      <c r="AY248" s="23" t="s">
        <v>135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143</v>
      </c>
      <c r="BK248" s="181">
        <f t="shared" si="39"/>
        <v>0</v>
      </c>
      <c r="BL248" s="23" t="s">
        <v>211</v>
      </c>
      <c r="BM248" s="23" t="s">
        <v>545</v>
      </c>
    </row>
    <row r="249" spans="2:65" s="1" customFormat="1" ht="25.5" customHeight="1">
      <c r="B249" s="169"/>
      <c r="C249" s="170" t="s">
        <v>546</v>
      </c>
      <c r="D249" s="170" t="s">
        <v>138</v>
      </c>
      <c r="E249" s="171" t="s">
        <v>547</v>
      </c>
      <c r="F249" s="172" t="s">
        <v>548</v>
      </c>
      <c r="G249" s="173" t="s">
        <v>209</v>
      </c>
      <c r="H249" s="174">
        <v>3</v>
      </c>
      <c r="I249" s="175"/>
      <c r="J249" s="176">
        <f t="shared" si="30"/>
        <v>0</v>
      </c>
      <c r="K249" s="172" t="s">
        <v>142</v>
      </c>
      <c r="L249" s="40"/>
      <c r="M249" s="177" t="s">
        <v>5</v>
      </c>
      <c r="N249" s="178" t="s">
        <v>44</v>
      </c>
      <c r="O249" s="41"/>
      <c r="P249" s="179">
        <f t="shared" si="31"/>
        <v>0</v>
      </c>
      <c r="Q249" s="179">
        <v>0</v>
      </c>
      <c r="R249" s="179">
        <f t="shared" si="32"/>
        <v>0</v>
      </c>
      <c r="S249" s="179">
        <v>0</v>
      </c>
      <c r="T249" s="180">
        <f t="shared" si="33"/>
        <v>0</v>
      </c>
      <c r="AR249" s="23" t="s">
        <v>211</v>
      </c>
      <c r="AT249" s="23" t="s">
        <v>138</v>
      </c>
      <c r="AU249" s="23" t="s">
        <v>143</v>
      </c>
      <c r="AY249" s="23" t="s">
        <v>135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143</v>
      </c>
      <c r="BK249" s="181">
        <f t="shared" si="39"/>
        <v>0</v>
      </c>
      <c r="BL249" s="23" t="s">
        <v>211</v>
      </c>
      <c r="BM249" s="23" t="s">
        <v>549</v>
      </c>
    </row>
    <row r="250" spans="2:65" s="1" customFormat="1" ht="16.5" customHeight="1">
      <c r="B250" s="169"/>
      <c r="C250" s="206" t="s">
        <v>550</v>
      </c>
      <c r="D250" s="206" t="s">
        <v>212</v>
      </c>
      <c r="E250" s="207" t="s">
        <v>551</v>
      </c>
      <c r="F250" s="208" t="s">
        <v>552</v>
      </c>
      <c r="G250" s="209" t="s">
        <v>209</v>
      </c>
      <c r="H250" s="210">
        <v>3</v>
      </c>
      <c r="I250" s="211"/>
      <c r="J250" s="212">
        <f t="shared" si="30"/>
        <v>0</v>
      </c>
      <c r="K250" s="208" t="s">
        <v>142</v>
      </c>
      <c r="L250" s="213"/>
      <c r="M250" s="214" t="s">
        <v>5</v>
      </c>
      <c r="N250" s="215" t="s">
        <v>44</v>
      </c>
      <c r="O250" s="41"/>
      <c r="P250" s="179">
        <f t="shared" si="31"/>
        <v>0</v>
      </c>
      <c r="Q250" s="179">
        <v>1E-4</v>
      </c>
      <c r="R250" s="179">
        <f t="shared" si="32"/>
        <v>3.0000000000000003E-4</v>
      </c>
      <c r="S250" s="179">
        <v>0</v>
      </c>
      <c r="T250" s="180">
        <f t="shared" si="33"/>
        <v>0</v>
      </c>
      <c r="AR250" s="23" t="s">
        <v>296</v>
      </c>
      <c r="AT250" s="23" t="s">
        <v>212</v>
      </c>
      <c r="AU250" s="23" t="s">
        <v>143</v>
      </c>
      <c r="AY250" s="23" t="s">
        <v>135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143</v>
      </c>
      <c r="BK250" s="181">
        <f t="shared" si="39"/>
        <v>0</v>
      </c>
      <c r="BL250" s="23" t="s">
        <v>211</v>
      </c>
      <c r="BM250" s="23" t="s">
        <v>553</v>
      </c>
    </row>
    <row r="251" spans="2:65" s="1" customFormat="1" ht="25.5" customHeight="1">
      <c r="B251" s="169"/>
      <c r="C251" s="170" t="s">
        <v>554</v>
      </c>
      <c r="D251" s="170" t="s">
        <v>138</v>
      </c>
      <c r="E251" s="171" t="s">
        <v>555</v>
      </c>
      <c r="F251" s="172" t="s">
        <v>556</v>
      </c>
      <c r="G251" s="173" t="s">
        <v>209</v>
      </c>
      <c r="H251" s="174">
        <v>1</v>
      </c>
      <c r="I251" s="175"/>
      <c r="J251" s="176">
        <f t="shared" si="30"/>
        <v>0</v>
      </c>
      <c r="K251" s="172" t="s">
        <v>142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0</v>
      </c>
      <c r="R251" s="179">
        <f t="shared" si="32"/>
        <v>0</v>
      </c>
      <c r="S251" s="179">
        <v>0</v>
      </c>
      <c r="T251" s="180">
        <f t="shared" si="33"/>
        <v>0</v>
      </c>
      <c r="AR251" s="23" t="s">
        <v>211</v>
      </c>
      <c r="AT251" s="23" t="s">
        <v>138</v>
      </c>
      <c r="AU251" s="23" t="s">
        <v>143</v>
      </c>
      <c r="AY251" s="23" t="s">
        <v>135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143</v>
      </c>
      <c r="BK251" s="181">
        <f t="shared" si="39"/>
        <v>0</v>
      </c>
      <c r="BL251" s="23" t="s">
        <v>211</v>
      </c>
      <c r="BM251" s="23" t="s">
        <v>557</v>
      </c>
    </row>
    <row r="252" spans="2:65" s="1" customFormat="1" ht="16.5" customHeight="1">
      <c r="B252" s="169"/>
      <c r="C252" s="206" t="s">
        <v>558</v>
      </c>
      <c r="D252" s="206" t="s">
        <v>212</v>
      </c>
      <c r="E252" s="207" t="s">
        <v>559</v>
      </c>
      <c r="F252" s="208" t="s">
        <v>560</v>
      </c>
      <c r="G252" s="209" t="s">
        <v>209</v>
      </c>
      <c r="H252" s="210">
        <v>1</v>
      </c>
      <c r="I252" s="211"/>
      <c r="J252" s="212">
        <f t="shared" si="30"/>
        <v>0</v>
      </c>
      <c r="K252" s="208" t="s">
        <v>142</v>
      </c>
      <c r="L252" s="213"/>
      <c r="M252" s="214" t="s">
        <v>5</v>
      </c>
      <c r="N252" s="215" t="s">
        <v>44</v>
      </c>
      <c r="O252" s="41"/>
      <c r="P252" s="179">
        <f t="shared" si="31"/>
        <v>0</v>
      </c>
      <c r="Q252" s="179">
        <v>2.7E-4</v>
      </c>
      <c r="R252" s="179">
        <f t="shared" si="32"/>
        <v>2.7E-4</v>
      </c>
      <c r="S252" s="179">
        <v>0</v>
      </c>
      <c r="T252" s="180">
        <f t="shared" si="33"/>
        <v>0</v>
      </c>
      <c r="AR252" s="23" t="s">
        <v>296</v>
      </c>
      <c r="AT252" s="23" t="s">
        <v>212</v>
      </c>
      <c r="AU252" s="23" t="s">
        <v>143</v>
      </c>
      <c r="AY252" s="23" t="s">
        <v>135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143</v>
      </c>
      <c r="BK252" s="181">
        <f t="shared" si="39"/>
        <v>0</v>
      </c>
      <c r="BL252" s="23" t="s">
        <v>211</v>
      </c>
      <c r="BM252" s="23" t="s">
        <v>561</v>
      </c>
    </row>
    <row r="253" spans="2:65" s="1" customFormat="1" ht="25.5" customHeight="1">
      <c r="B253" s="169"/>
      <c r="C253" s="170" t="s">
        <v>562</v>
      </c>
      <c r="D253" s="170" t="s">
        <v>138</v>
      </c>
      <c r="E253" s="171" t="s">
        <v>563</v>
      </c>
      <c r="F253" s="172" t="s">
        <v>564</v>
      </c>
      <c r="G253" s="173" t="s">
        <v>209</v>
      </c>
      <c r="H253" s="174">
        <v>2</v>
      </c>
      <c r="I253" s="175"/>
      <c r="J253" s="176">
        <f t="shared" si="30"/>
        <v>0</v>
      </c>
      <c r="K253" s="172" t="s">
        <v>142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0</v>
      </c>
      <c r="R253" s="179">
        <f t="shared" si="32"/>
        <v>0</v>
      </c>
      <c r="S253" s="179">
        <v>0</v>
      </c>
      <c r="T253" s="180">
        <f t="shared" si="33"/>
        <v>0</v>
      </c>
      <c r="AR253" s="23" t="s">
        <v>211</v>
      </c>
      <c r="AT253" s="23" t="s">
        <v>138</v>
      </c>
      <c r="AU253" s="23" t="s">
        <v>143</v>
      </c>
      <c r="AY253" s="23" t="s">
        <v>135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143</v>
      </c>
      <c r="BK253" s="181">
        <f t="shared" si="39"/>
        <v>0</v>
      </c>
      <c r="BL253" s="23" t="s">
        <v>211</v>
      </c>
      <c r="BM253" s="23" t="s">
        <v>565</v>
      </c>
    </row>
    <row r="254" spans="2:65" s="1" customFormat="1" ht="16.5" customHeight="1">
      <c r="B254" s="169"/>
      <c r="C254" s="206" t="s">
        <v>566</v>
      </c>
      <c r="D254" s="206" t="s">
        <v>212</v>
      </c>
      <c r="E254" s="207" t="s">
        <v>567</v>
      </c>
      <c r="F254" s="208" t="s">
        <v>568</v>
      </c>
      <c r="G254" s="209" t="s">
        <v>209</v>
      </c>
      <c r="H254" s="210">
        <v>2</v>
      </c>
      <c r="I254" s="211"/>
      <c r="J254" s="212">
        <f t="shared" si="30"/>
        <v>0</v>
      </c>
      <c r="K254" s="208" t="s">
        <v>142</v>
      </c>
      <c r="L254" s="213"/>
      <c r="M254" s="214" t="s">
        <v>5</v>
      </c>
      <c r="N254" s="215" t="s">
        <v>44</v>
      </c>
      <c r="O254" s="41"/>
      <c r="P254" s="179">
        <f t="shared" si="31"/>
        <v>0</v>
      </c>
      <c r="Q254" s="179">
        <v>8.0000000000000004E-4</v>
      </c>
      <c r="R254" s="179">
        <f t="shared" si="32"/>
        <v>1.6000000000000001E-3</v>
      </c>
      <c r="S254" s="179">
        <v>0</v>
      </c>
      <c r="T254" s="180">
        <f t="shared" si="33"/>
        <v>0</v>
      </c>
      <c r="AR254" s="23" t="s">
        <v>296</v>
      </c>
      <c r="AT254" s="23" t="s">
        <v>212</v>
      </c>
      <c r="AU254" s="23" t="s">
        <v>143</v>
      </c>
      <c r="AY254" s="23" t="s">
        <v>135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143</v>
      </c>
      <c r="BK254" s="181">
        <f t="shared" si="39"/>
        <v>0</v>
      </c>
      <c r="BL254" s="23" t="s">
        <v>211</v>
      </c>
      <c r="BM254" s="23" t="s">
        <v>569</v>
      </c>
    </row>
    <row r="255" spans="2:65" s="1" customFormat="1" ht="16.5" customHeight="1">
      <c r="B255" s="169"/>
      <c r="C255" s="206" t="s">
        <v>570</v>
      </c>
      <c r="D255" s="206" t="s">
        <v>212</v>
      </c>
      <c r="E255" s="207" t="s">
        <v>571</v>
      </c>
      <c r="F255" s="208" t="s">
        <v>572</v>
      </c>
      <c r="G255" s="209" t="s">
        <v>311</v>
      </c>
      <c r="H255" s="210">
        <v>20</v>
      </c>
      <c r="I255" s="211"/>
      <c r="J255" s="212">
        <f t="shared" si="30"/>
        <v>0</v>
      </c>
      <c r="K255" s="208" t="s">
        <v>142</v>
      </c>
      <c r="L255" s="213"/>
      <c r="M255" s="214" t="s">
        <v>5</v>
      </c>
      <c r="N255" s="215" t="s">
        <v>44</v>
      </c>
      <c r="O255" s="41"/>
      <c r="P255" s="179">
        <f t="shared" si="31"/>
        <v>0</v>
      </c>
      <c r="Q255" s="179">
        <v>1.2E-4</v>
      </c>
      <c r="R255" s="179">
        <f t="shared" si="32"/>
        <v>2.4000000000000002E-3</v>
      </c>
      <c r="S255" s="179">
        <v>0</v>
      </c>
      <c r="T255" s="180">
        <f t="shared" si="33"/>
        <v>0</v>
      </c>
      <c r="AR255" s="23" t="s">
        <v>296</v>
      </c>
      <c r="AT255" s="23" t="s">
        <v>212</v>
      </c>
      <c r="AU255" s="23" t="s">
        <v>143</v>
      </c>
      <c r="AY255" s="23" t="s">
        <v>135</v>
      </c>
      <c r="BE255" s="181">
        <f t="shared" si="34"/>
        <v>0</v>
      </c>
      <c r="BF255" s="181">
        <f t="shared" si="35"/>
        <v>0</v>
      </c>
      <c r="BG255" s="181">
        <f t="shared" si="36"/>
        <v>0</v>
      </c>
      <c r="BH255" s="181">
        <f t="shared" si="37"/>
        <v>0</v>
      </c>
      <c r="BI255" s="181">
        <f t="shared" si="38"/>
        <v>0</v>
      </c>
      <c r="BJ255" s="23" t="s">
        <v>143</v>
      </c>
      <c r="BK255" s="181">
        <f t="shared" si="39"/>
        <v>0</v>
      </c>
      <c r="BL255" s="23" t="s">
        <v>211</v>
      </c>
      <c r="BM255" s="23" t="s">
        <v>573</v>
      </c>
    </row>
    <row r="256" spans="2:65" s="1" customFormat="1" ht="25.5" customHeight="1">
      <c r="B256" s="169"/>
      <c r="C256" s="170" t="s">
        <v>574</v>
      </c>
      <c r="D256" s="170" t="s">
        <v>138</v>
      </c>
      <c r="E256" s="171" t="s">
        <v>575</v>
      </c>
      <c r="F256" s="172" t="s">
        <v>576</v>
      </c>
      <c r="G256" s="173" t="s">
        <v>209</v>
      </c>
      <c r="H256" s="174">
        <v>1</v>
      </c>
      <c r="I256" s="175"/>
      <c r="J256" s="176">
        <f t="shared" si="30"/>
        <v>0</v>
      </c>
      <c r="K256" s="172" t="s">
        <v>142</v>
      </c>
      <c r="L256" s="40"/>
      <c r="M256" s="177" t="s">
        <v>5</v>
      </c>
      <c r="N256" s="178" t="s">
        <v>44</v>
      </c>
      <c r="O256" s="41"/>
      <c r="P256" s="179">
        <f t="shared" si="31"/>
        <v>0</v>
      </c>
      <c r="Q256" s="179">
        <v>0</v>
      </c>
      <c r="R256" s="179">
        <f t="shared" si="32"/>
        <v>0</v>
      </c>
      <c r="S256" s="179">
        <v>0</v>
      </c>
      <c r="T256" s="180">
        <f t="shared" si="33"/>
        <v>0</v>
      </c>
      <c r="AR256" s="23" t="s">
        <v>211</v>
      </c>
      <c r="AT256" s="23" t="s">
        <v>138</v>
      </c>
      <c r="AU256" s="23" t="s">
        <v>143</v>
      </c>
      <c r="AY256" s="23" t="s">
        <v>135</v>
      </c>
      <c r="BE256" s="181">
        <f t="shared" si="34"/>
        <v>0</v>
      </c>
      <c r="BF256" s="181">
        <f t="shared" si="35"/>
        <v>0</v>
      </c>
      <c r="BG256" s="181">
        <f t="shared" si="36"/>
        <v>0</v>
      </c>
      <c r="BH256" s="181">
        <f t="shared" si="37"/>
        <v>0</v>
      </c>
      <c r="BI256" s="181">
        <f t="shared" si="38"/>
        <v>0</v>
      </c>
      <c r="BJ256" s="23" t="s">
        <v>143</v>
      </c>
      <c r="BK256" s="181">
        <f t="shared" si="39"/>
        <v>0</v>
      </c>
      <c r="BL256" s="23" t="s">
        <v>211</v>
      </c>
      <c r="BM256" s="23" t="s">
        <v>577</v>
      </c>
    </row>
    <row r="257" spans="2:65" s="1" customFormat="1" ht="38.25" customHeight="1">
      <c r="B257" s="169"/>
      <c r="C257" s="170" t="s">
        <v>578</v>
      </c>
      <c r="D257" s="170" t="s">
        <v>138</v>
      </c>
      <c r="E257" s="171" t="s">
        <v>579</v>
      </c>
      <c r="F257" s="172" t="s">
        <v>580</v>
      </c>
      <c r="G257" s="173" t="s">
        <v>248</v>
      </c>
      <c r="H257" s="174">
        <v>2.7E-2</v>
      </c>
      <c r="I257" s="175"/>
      <c r="J257" s="176">
        <f t="shared" si="30"/>
        <v>0</v>
      </c>
      <c r="K257" s="172" t="s">
        <v>142</v>
      </c>
      <c r="L257" s="40"/>
      <c r="M257" s="177" t="s">
        <v>5</v>
      </c>
      <c r="N257" s="178" t="s">
        <v>44</v>
      </c>
      <c r="O257" s="41"/>
      <c r="P257" s="179">
        <f t="shared" si="31"/>
        <v>0</v>
      </c>
      <c r="Q257" s="179">
        <v>0</v>
      </c>
      <c r="R257" s="179">
        <f t="shared" si="32"/>
        <v>0</v>
      </c>
      <c r="S257" s="179">
        <v>0</v>
      </c>
      <c r="T257" s="180">
        <f t="shared" si="33"/>
        <v>0</v>
      </c>
      <c r="AR257" s="23" t="s">
        <v>211</v>
      </c>
      <c r="AT257" s="23" t="s">
        <v>138</v>
      </c>
      <c r="AU257" s="23" t="s">
        <v>143</v>
      </c>
      <c r="AY257" s="23" t="s">
        <v>135</v>
      </c>
      <c r="BE257" s="181">
        <f t="shared" si="34"/>
        <v>0</v>
      </c>
      <c r="BF257" s="181">
        <f t="shared" si="35"/>
        <v>0</v>
      </c>
      <c r="BG257" s="181">
        <f t="shared" si="36"/>
        <v>0</v>
      </c>
      <c r="BH257" s="181">
        <f t="shared" si="37"/>
        <v>0</v>
      </c>
      <c r="BI257" s="181">
        <f t="shared" si="38"/>
        <v>0</v>
      </c>
      <c r="BJ257" s="23" t="s">
        <v>143</v>
      </c>
      <c r="BK257" s="181">
        <f t="shared" si="39"/>
        <v>0</v>
      </c>
      <c r="BL257" s="23" t="s">
        <v>211</v>
      </c>
      <c r="BM257" s="23" t="s">
        <v>581</v>
      </c>
    </row>
    <row r="258" spans="2:65" s="1" customFormat="1" ht="38.25" customHeight="1">
      <c r="B258" s="169"/>
      <c r="C258" s="170" t="s">
        <v>582</v>
      </c>
      <c r="D258" s="170" t="s">
        <v>138</v>
      </c>
      <c r="E258" s="171" t="s">
        <v>583</v>
      </c>
      <c r="F258" s="172" t="s">
        <v>584</v>
      </c>
      <c r="G258" s="173" t="s">
        <v>248</v>
      </c>
      <c r="H258" s="174">
        <v>2.7E-2</v>
      </c>
      <c r="I258" s="175"/>
      <c r="J258" s="176">
        <f t="shared" si="30"/>
        <v>0</v>
      </c>
      <c r="K258" s="172" t="s">
        <v>142</v>
      </c>
      <c r="L258" s="40"/>
      <c r="M258" s="177" t="s">
        <v>5</v>
      </c>
      <c r="N258" s="178" t="s">
        <v>44</v>
      </c>
      <c r="O258" s="41"/>
      <c r="P258" s="179">
        <f t="shared" si="31"/>
        <v>0</v>
      </c>
      <c r="Q258" s="179">
        <v>0</v>
      </c>
      <c r="R258" s="179">
        <f t="shared" si="32"/>
        <v>0</v>
      </c>
      <c r="S258" s="179">
        <v>0</v>
      </c>
      <c r="T258" s="180">
        <f t="shared" si="33"/>
        <v>0</v>
      </c>
      <c r="AR258" s="23" t="s">
        <v>211</v>
      </c>
      <c r="AT258" s="23" t="s">
        <v>138</v>
      </c>
      <c r="AU258" s="23" t="s">
        <v>143</v>
      </c>
      <c r="AY258" s="23" t="s">
        <v>135</v>
      </c>
      <c r="BE258" s="181">
        <f t="shared" si="34"/>
        <v>0</v>
      </c>
      <c r="BF258" s="181">
        <f t="shared" si="35"/>
        <v>0</v>
      </c>
      <c r="BG258" s="181">
        <f t="shared" si="36"/>
        <v>0</v>
      </c>
      <c r="BH258" s="181">
        <f t="shared" si="37"/>
        <v>0</v>
      </c>
      <c r="BI258" s="181">
        <f t="shared" si="38"/>
        <v>0</v>
      </c>
      <c r="BJ258" s="23" t="s">
        <v>143</v>
      </c>
      <c r="BK258" s="181">
        <f t="shared" si="39"/>
        <v>0</v>
      </c>
      <c r="BL258" s="23" t="s">
        <v>211</v>
      </c>
      <c r="BM258" s="23" t="s">
        <v>585</v>
      </c>
    </row>
    <row r="259" spans="2:65" s="10" customFormat="1" ht="29.85" customHeight="1">
      <c r="B259" s="156"/>
      <c r="D259" s="157" t="s">
        <v>71</v>
      </c>
      <c r="E259" s="167" t="s">
        <v>586</v>
      </c>
      <c r="F259" s="167" t="s">
        <v>587</v>
      </c>
      <c r="I259" s="159"/>
      <c r="J259" s="168">
        <f>BK259</f>
        <v>0</v>
      </c>
      <c r="L259" s="156"/>
      <c r="M259" s="161"/>
      <c r="N259" s="162"/>
      <c r="O259" s="162"/>
      <c r="P259" s="163">
        <f>SUM(P260:P264)</f>
        <v>0</v>
      </c>
      <c r="Q259" s="162"/>
      <c r="R259" s="163">
        <f>SUM(R260:R264)</f>
        <v>0.01</v>
      </c>
      <c r="S259" s="162"/>
      <c r="T259" s="164">
        <f>SUM(T260:T264)</f>
        <v>4.0000000000000001E-3</v>
      </c>
      <c r="AR259" s="157" t="s">
        <v>143</v>
      </c>
      <c r="AT259" s="165" t="s">
        <v>71</v>
      </c>
      <c r="AU259" s="165" t="s">
        <v>80</v>
      </c>
      <c r="AY259" s="157" t="s">
        <v>135</v>
      </c>
      <c r="BK259" s="166">
        <f>SUM(BK260:BK264)</f>
        <v>0</v>
      </c>
    </row>
    <row r="260" spans="2:65" s="1" customFormat="1" ht="25.5" customHeight="1">
      <c r="B260" s="169"/>
      <c r="C260" s="170" t="s">
        <v>588</v>
      </c>
      <c r="D260" s="170" t="s">
        <v>138</v>
      </c>
      <c r="E260" s="171" t="s">
        <v>589</v>
      </c>
      <c r="F260" s="172" t="s">
        <v>590</v>
      </c>
      <c r="G260" s="173" t="s">
        <v>209</v>
      </c>
      <c r="H260" s="174">
        <v>2</v>
      </c>
      <c r="I260" s="175"/>
      <c r="J260" s="176">
        <f>ROUND(I260*H260,2)</f>
        <v>0</v>
      </c>
      <c r="K260" s="172" t="s">
        <v>142</v>
      </c>
      <c r="L260" s="40"/>
      <c r="M260" s="177" t="s">
        <v>5</v>
      </c>
      <c r="N260" s="178" t="s">
        <v>44</v>
      </c>
      <c r="O260" s="41"/>
      <c r="P260" s="179">
        <f>O260*H260</f>
        <v>0</v>
      </c>
      <c r="Q260" s="179">
        <v>0</v>
      </c>
      <c r="R260" s="179">
        <f>Q260*H260</f>
        <v>0</v>
      </c>
      <c r="S260" s="179">
        <v>0</v>
      </c>
      <c r="T260" s="180">
        <f>S260*H260</f>
        <v>0</v>
      </c>
      <c r="AR260" s="23" t="s">
        <v>211</v>
      </c>
      <c r="AT260" s="23" t="s">
        <v>138</v>
      </c>
      <c r="AU260" s="23" t="s">
        <v>143</v>
      </c>
      <c r="AY260" s="23" t="s">
        <v>135</v>
      </c>
      <c r="BE260" s="181">
        <f>IF(N260="základní",J260,0)</f>
        <v>0</v>
      </c>
      <c r="BF260" s="181">
        <f>IF(N260="snížená",J260,0)</f>
        <v>0</v>
      </c>
      <c r="BG260" s="181">
        <f>IF(N260="zákl. přenesená",J260,0)</f>
        <v>0</v>
      </c>
      <c r="BH260" s="181">
        <f>IF(N260="sníž. přenesená",J260,0)</f>
        <v>0</v>
      </c>
      <c r="BI260" s="181">
        <f>IF(N260="nulová",J260,0)</f>
        <v>0</v>
      </c>
      <c r="BJ260" s="23" t="s">
        <v>143</v>
      </c>
      <c r="BK260" s="181">
        <f>ROUND(I260*H260,2)</f>
        <v>0</v>
      </c>
      <c r="BL260" s="23" t="s">
        <v>211</v>
      </c>
      <c r="BM260" s="23" t="s">
        <v>591</v>
      </c>
    </row>
    <row r="261" spans="2:65" s="1" customFormat="1" ht="16.5" customHeight="1">
      <c r="B261" s="169"/>
      <c r="C261" s="206" t="s">
        <v>592</v>
      </c>
      <c r="D261" s="206" t="s">
        <v>212</v>
      </c>
      <c r="E261" s="207" t="s">
        <v>593</v>
      </c>
      <c r="F261" s="208" t="s">
        <v>594</v>
      </c>
      <c r="G261" s="209" t="s">
        <v>209</v>
      </c>
      <c r="H261" s="210">
        <v>2</v>
      </c>
      <c r="I261" s="211"/>
      <c r="J261" s="212">
        <f>ROUND(I261*H261,2)</f>
        <v>0</v>
      </c>
      <c r="K261" s="208" t="s">
        <v>5</v>
      </c>
      <c r="L261" s="213"/>
      <c r="M261" s="214" t="s">
        <v>5</v>
      </c>
      <c r="N261" s="215" t="s">
        <v>44</v>
      </c>
      <c r="O261" s="41"/>
      <c r="P261" s="179">
        <f>O261*H261</f>
        <v>0</v>
      </c>
      <c r="Q261" s="179">
        <v>5.0000000000000001E-3</v>
      </c>
      <c r="R261" s="179">
        <f>Q261*H261</f>
        <v>0.01</v>
      </c>
      <c r="S261" s="179">
        <v>0</v>
      </c>
      <c r="T261" s="180">
        <f>S261*H261</f>
        <v>0</v>
      </c>
      <c r="AR261" s="23" t="s">
        <v>296</v>
      </c>
      <c r="AT261" s="23" t="s">
        <v>212</v>
      </c>
      <c r="AU261" s="23" t="s">
        <v>143</v>
      </c>
      <c r="AY261" s="23" t="s">
        <v>135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23" t="s">
        <v>143</v>
      </c>
      <c r="BK261" s="181">
        <f>ROUND(I261*H261,2)</f>
        <v>0</v>
      </c>
      <c r="BL261" s="23" t="s">
        <v>211</v>
      </c>
      <c r="BM261" s="23" t="s">
        <v>595</v>
      </c>
    </row>
    <row r="262" spans="2:65" s="1" customFormat="1" ht="25.5" customHeight="1">
      <c r="B262" s="169"/>
      <c r="C262" s="170" t="s">
        <v>596</v>
      </c>
      <c r="D262" s="170" t="s">
        <v>138</v>
      </c>
      <c r="E262" s="171" t="s">
        <v>597</v>
      </c>
      <c r="F262" s="172" t="s">
        <v>598</v>
      </c>
      <c r="G262" s="173" t="s">
        <v>209</v>
      </c>
      <c r="H262" s="174">
        <v>2</v>
      </c>
      <c r="I262" s="175"/>
      <c r="J262" s="176">
        <f>ROUND(I262*H262,2)</f>
        <v>0</v>
      </c>
      <c r="K262" s="172" t="s">
        <v>142</v>
      </c>
      <c r="L262" s="40"/>
      <c r="M262" s="177" t="s">
        <v>5</v>
      </c>
      <c r="N262" s="178" t="s">
        <v>44</v>
      </c>
      <c r="O262" s="41"/>
      <c r="P262" s="179">
        <f>O262*H262</f>
        <v>0</v>
      </c>
      <c r="Q262" s="179">
        <v>0</v>
      </c>
      <c r="R262" s="179">
        <f>Q262*H262</f>
        <v>0</v>
      </c>
      <c r="S262" s="179">
        <v>2E-3</v>
      </c>
      <c r="T262" s="180">
        <f>S262*H262</f>
        <v>4.0000000000000001E-3</v>
      </c>
      <c r="AR262" s="23" t="s">
        <v>211</v>
      </c>
      <c r="AT262" s="23" t="s">
        <v>138</v>
      </c>
      <c r="AU262" s="23" t="s">
        <v>143</v>
      </c>
      <c r="AY262" s="23" t="s">
        <v>135</v>
      </c>
      <c r="BE262" s="181">
        <f>IF(N262="základní",J262,0)</f>
        <v>0</v>
      </c>
      <c r="BF262" s="181">
        <f>IF(N262="snížená",J262,0)</f>
        <v>0</v>
      </c>
      <c r="BG262" s="181">
        <f>IF(N262="zákl. přenesená",J262,0)</f>
        <v>0</v>
      </c>
      <c r="BH262" s="181">
        <f>IF(N262="sníž. přenesená",J262,0)</f>
        <v>0</v>
      </c>
      <c r="BI262" s="181">
        <f>IF(N262="nulová",J262,0)</f>
        <v>0</v>
      </c>
      <c r="BJ262" s="23" t="s">
        <v>143</v>
      </c>
      <c r="BK262" s="181">
        <f>ROUND(I262*H262,2)</f>
        <v>0</v>
      </c>
      <c r="BL262" s="23" t="s">
        <v>211</v>
      </c>
      <c r="BM262" s="23" t="s">
        <v>599</v>
      </c>
    </row>
    <row r="263" spans="2:65" s="1" customFormat="1" ht="38.25" customHeight="1">
      <c r="B263" s="169"/>
      <c r="C263" s="170" t="s">
        <v>600</v>
      </c>
      <c r="D263" s="170" t="s">
        <v>138</v>
      </c>
      <c r="E263" s="171" t="s">
        <v>601</v>
      </c>
      <c r="F263" s="172" t="s">
        <v>602</v>
      </c>
      <c r="G263" s="173" t="s">
        <v>248</v>
      </c>
      <c r="H263" s="174">
        <v>0.01</v>
      </c>
      <c r="I263" s="175"/>
      <c r="J263" s="176">
        <f>ROUND(I263*H263,2)</f>
        <v>0</v>
      </c>
      <c r="K263" s="172" t="s">
        <v>142</v>
      </c>
      <c r="L263" s="40"/>
      <c r="M263" s="177" t="s">
        <v>5</v>
      </c>
      <c r="N263" s="178" t="s">
        <v>44</v>
      </c>
      <c r="O263" s="41"/>
      <c r="P263" s="179">
        <f>O263*H263</f>
        <v>0</v>
      </c>
      <c r="Q263" s="179">
        <v>0</v>
      </c>
      <c r="R263" s="179">
        <f>Q263*H263</f>
        <v>0</v>
      </c>
      <c r="S263" s="179">
        <v>0</v>
      </c>
      <c r="T263" s="180">
        <f>S263*H263</f>
        <v>0</v>
      </c>
      <c r="AR263" s="23" t="s">
        <v>211</v>
      </c>
      <c r="AT263" s="23" t="s">
        <v>138</v>
      </c>
      <c r="AU263" s="23" t="s">
        <v>143</v>
      </c>
      <c r="AY263" s="23" t="s">
        <v>135</v>
      </c>
      <c r="BE263" s="181">
        <f>IF(N263="základní",J263,0)</f>
        <v>0</v>
      </c>
      <c r="BF263" s="181">
        <f>IF(N263="snížená",J263,0)</f>
        <v>0</v>
      </c>
      <c r="BG263" s="181">
        <f>IF(N263="zákl. přenesená",J263,0)</f>
        <v>0</v>
      </c>
      <c r="BH263" s="181">
        <f>IF(N263="sníž. přenesená",J263,0)</f>
        <v>0</v>
      </c>
      <c r="BI263" s="181">
        <f>IF(N263="nulová",J263,0)</f>
        <v>0</v>
      </c>
      <c r="BJ263" s="23" t="s">
        <v>143</v>
      </c>
      <c r="BK263" s="181">
        <f>ROUND(I263*H263,2)</f>
        <v>0</v>
      </c>
      <c r="BL263" s="23" t="s">
        <v>211</v>
      </c>
      <c r="BM263" s="23" t="s">
        <v>603</v>
      </c>
    </row>
    <row r="264" spans="2:65" s="1" customFormat="1" ht="38.25" customHeight="1">
      <c r="B264" s="169"/>
      <c r="C264" s="170" t="s">
        <v>604</v>
      </c>
      <c r="D264" s="170" t="s">
        <v>138</v>
      </c>
      <c r="E264" s="171" t="s">
        <v>605</v>
      </c>
      <c r="F264" s="172" t="s">
        <v>606</v>
      </c>
      <c r="G264" s="173" t="s">
        <v>248</v>
      </c>
      <c r="H264" s="174">
        <v>0.01</v>
      </c>
      <c r="I264" s="175"/>
      <c r="J264" s="176">
        <f>ROUND(I264*H264,2)</f>
        <v>0</v>
      </c>
      <c r="K264" s="172" t="s">
        <v>142</v>
      </c>
      <c r="L264" s="40"/>
      <c r="M264" s="177" t="s">
        <v>5</v>
      </c>
      <c r="N264" s="178" t="s">
        <v>44</v>
      </c>
      <c r="O264" s="41"/>
      <c r="P264" s="179">
        <f>O264*H264</f>
        <v>0</v>
      </c>
      <c r="Q264" s="179">
        <v>0</v>
      </c>
      <c r="R264" s="179">
        <f>Q264*H264</f>
        <v>0</v>
      </c>
      <c r="S264" s="179">
        <v>0</v>
      </c>
      <c r="T264" s="180">
        <f>S264*H264</f>
        <v>0</v>
      </c>
      <c r="AR264" s="23" t="s">
        <v>211</v>
      </c>
      <c r="AT264" s="23" t="s">
        <v>138</v>
      </c>
      <c r="AU264" s="23" t="s">
        <v>143</v>
      </c>
      <c r="AY264" s="23" t="s">
        <v>135</v>
      </c>
      <c r="BE264" s="181">
        <f>IF(N264="základní",J264,0)</f>
        <v>0</v>
      </c>
      <c r="BF264" s="181">
        <f>IF(N264="snížená",J264,0)</f>
        <v>0</v>
      </c>
      <c r="BG264" s="181">
        <f>IF(N264="zákl. přenesená",J264,0)</f>
        <v>0</v>
      </c>
      <c r="BH264" s="181">
        <f>IF(N264="sníž. přenesená",J264,0)</f>
        <v>0</v>
      </c>
      <c r="BI264" s="181">
        <f>IF(N264="nulová",J264,0)</f>
        <v>0</v>
      </c>
      <c r="BJ264" s="23" t="s">
        <v>143</v>
      </c>
      <c r="BK264" s="181">
        <f>ROUND(I264*H264,2)</f>
        <v>0</v>
      </c>
      <c r="BL264" s="23" t="s">
        <v>211</v>
      </c>
      <c r="BM264" s="23" t="s">
        <v>607</v>
      </c>
    </row>
    <row r="265" spans="2:65" s="10" customFormat="1" ht="29.85" customHeight="1">
      <c r="B265" s="156"/>
      <c r="D265" s="157" t="s">
        <v>71</v>
      </c>
      <c r="E265" s="167" t="s">
        <v>608</v>
      </c>
      <c r="F265" s="167" t="s">
        <v>609</v>
      </c>
      <c r="I265" s="159"/>
      <c r="J265" s="168">
        <f>BK265</f>
        <v>0</v>
      </c>
      <c r="L265" s="156"/>
      <c r="M265" s="161"/>
      <c r="N265" s="162"/>
      <c r="O265" s="162"/>
      <c r="P265" s="163">
        <f>SUM(P266:P281)</f>
        <v>0</v>
      </c>
      <c r="Q265" s="162"/>
      <c r="R265" s="163">
        <f>SUM(R266:R281)</f>
        <v>0.35589130000000002</v>
      </c>
      <c r="S265" s="162"/>
      <c r="T265" s="164">
        <f>SUM(T266:T281)</f>
        <v>0</v>
      </c>
      <c r="AR265" s="157" t="s">
        <v>143</v>
      </c>
      <c r="AT265" s="165" t="s">
        <v>71</v>
      </c>
      <c r="AU265" s="165" t="s">
        <v>80</v>
      </c>
      <c r="AY265" s="157" t="s">
        <v>135</v>
      </c>
      <c r="BK265" s="166">
        <f>SUM(BK266:BK281)</f>
        <v>0</v>
      </c>
    </row>
    <row r="266" spans="2:65" s="1" customFormat="1" ht="38.25" customHeight="1">
      <c r="B266" s="169"/>
      <c r="C266" s="170" t="s">
        <v>610</v>
      </c>
      <c r="D266" s="170" t="s">
        <v>138</v>
      </c>
      <c r="E266" s="171" t="s">
        <v>611</v>
      </c>
      <c r="F266" s="172" t="s">
        <v>612</v>
      </c>
      <c r="G266" s="173" t="s">
        <v>141</v>
      </c>
      <c r="H266" s="174">
        <v>13.39</v>
      </c>
      <c r="I266" s="175"/>
      <c r="J266" s="176">
        <f>ROUND(I266*H266,2)</f>
        <v>0</v>
      </c>
      <c r="K266" s="172" t="s">
        <v>142</v>
      </c>
      <c r="L266" s="40"/>
      <c r="M266" s="177" t="s">
        <v>5</v>
      </c>
      <c r="N266" s="178" t="s">
        <v>44</v>
      </c>
      <c r="O266" s="41"/>
      <c r="P266" s="179">
        <f>O266*H266</f>
        <v>0</v>
      </c>
      <c r="Q266" s="179">
        <v>2.5409999999999999E-2</v>
      </c>
      <c r="R266" s="179">
        <f>Q266*H266</f>
        <v>0.34023989999999998</v>
      </c>
      <c r="S266" s="179">
        <v>0</v>
      </c>
      <c r="T266" s="180">
        <f>S266*H266</f>
        <v>0</v>
      </c>
      <c r="AR266" s="23" t="s">
        <v>211</v>
      </c>
      <c r="AT266" s="23" t="s">
        <v>138</v>
      </c>
      <c r="AU266" s="23" t="s">
        <v>143</v>
      </c>
      <c r="AY266" s="23" t="s">
        <v>135</v>
      </c>
      <c r="BE266" s="181">
        <f>IF(N266="základní",J266,0)</f>
        <v>0</v>
      </c>
      <c r="BF266" s="181">
        <f>IF(N266="snížená",J266,0)</f>
        <v>0</v>
      </c>
      <c r="BG266" s="181">
        <f>IF(N266="zákl. přenesená",J266,0)</f>
        <v>0</v>
      </c>
      <c r="BH266" s="181">
        <f>IF(N266="sníž. přenesená",J266,0)</f>
        <v>0</v>
      </c>
      <c r="BI266" s="181">
        <f>IF(N266="nulová",J266,0)</f>
        <v>0</v>
      </c>
      <c r="BJ266" s="23" t="s">
        <v>143</v>
      </c>
      <c r="BK266" s="181">
        <f>ROUND(I266*H266,2)</f>
        <v>0</v>
      </c>
      <c r="BL266" s="23" t="s">
        <v>211</v>
      </c>
      <c r="BM266" s="23" t="s">
        <v>613</v>
      </c>
    </row>
    <row r="267" spans="2:65" s="11" customFormat="1" ht="13.5">
      <c r="B267" s="182"/>
      <c r="D267" s="183" t="s">
        <v>145</v>
      </c>
      <c r="E267" s="184" t="s">
        <v>5</v>
      </c>
      <c r="F267" s="185" t="s">
        <v>315</v>
      </c>
      <c r="H267" s="186">
        <v>5.2</v>
      </c>
      <c r="I267" s="187"/>
      <c r="L267" s="182"/>
      <c r="M267" s="188"/>
      <c r="N267" s="189"/>
      <c r="O267" s="189"/>
      <c r="P267" s="189"/>
      <c r="Q267" s="189"/>
      <c r="R267" s="189"/>
      <c r="S267" s="189"/>
      <c r="T267" s="190"/>
      <c r="AT267" s="184" t="s">
        <v>145</v>
      </c>
      <c r="AU267" s="184" t="s">
        <v>143</v>
      </c>
      <c r="AV267" s="11" t="s">
        <v>143</v>
      </c>
      <c r="AW267" s="11" t="s">
        <v>36</v>
      </c>
      <c r="AX267" s="11" t="s">
        <v>72</v>
      </c>
      <c r="AY267" s="184" t="s">
        <v>135</v>
      </c>
    </row>
    <row r="268" spans="2:65" s="11" customFormat="1" ht="13.5">
      <c r="B268" s="182"/>
      <c r="D268" s="183" t="s">
        <v>145</v>
      </c>
      <c r="E268" s="184" t="s">
        <v>5</v>
      </c>
      <c r="F268" s="185" t="s">
        <v>614</v>
      </c>
      <c r="H268" s="186">
        <v>5.72</v>
      </c>
      <c r="I268" s="187"/>
      <c r="L268" s="182"/>
      <c r="M268" s="188"/>
      <c r="N268" s="189"/>
      <c r="O268" s="189"/>
      <c r="P268" s="189"/>
      <c r="Q268" s="189"/>
      <c r="R268" s="189"/>
      <c r="S268" s="189"/>
      <c r="T268" s="190"/>
      <c r="AT268" s="184" t="s">
        <v>145</v>
      </c>
      <c r="AU268" s="184" t="s">
        <v>143</v>
      </c>
      <c r="AV268" s="11" t="s">
        <v>143</v>
      </c>
      <c r="AW268" s="11" t="s">
        <v>36</v>
      </c>
      <c r="AX268" s="11" t="s">
        <v>72</v>
      </c>
      <c r="AY268" s="184" t="s">
        <v>135</v>
      </c>
    </row>
    <row r="269" spans="2:65" s="11" customFormat="1" ht="13.5">
      <c r="B269" s="182"/>
      <c r="D269" s="183" t="s">
        <v>145</v>
      </c>
      <c r="E269" s="184" t="s">
        <v>5</v>
      </c>
      <c r="F269" s="185" t="s">
        <v>615</v>
      </c>
      <c r="H269" s="186">
        <v>2.4700000000000002</v>
      </c>
      <c r="I269" s="187"/>
      <c r="L269" s="182"/>
      <c r="M269" s="188"/>
      <c r="N269" s="189"/>
      <c r="O269" s="189"/>
      <c r="P269" s="189"/>
      <c r="Q269" s="189"/>
      <c r="R269" s="189"/>
      <c r="S269" s="189"/>
      <c r="T269" s="190"/>
      <c r="AT269" s="184" t="s">
        <v>145</v>
      </c>
      <c r="AU269" s="184" t="s">
        <v>143</v>
      </c>
      <c r="AV269" s="11" t="s">
        <v>143</v>
      </c>
      <c r="AW269" s="11" t="s">
        <v>36</v>
      </c>
      <c r="AX269" s="11" t="s">
        <v>72</v>
      </c>
      <c r="AY269" s="184" t="s">
        <v>135</v>
      </c>
    </row>
    <row r="270" spans="2:65" s="12" customFormat="1" ht="13.5">
      <c r="B270" s="191"/>
      <c r="D270" s="183" t="s">
        <v>145</v>
      </c>
      <c r="E270" s="192" t="s">
        <v>5</v>
      </c>
      <c r="F270" s="193" t="s">
        <v>147</v>
      </c>
      <c r="H270" s="194">
        <v>13.39</v>
      </c>
      <c r="I270" s="195"/>
      <c r="L270" s="191"/>
      <c r="M270" s="196"/>
      <c r="N270" s="197"/>
      <c r="O270" s="197"/>
      <c r="P270" s="197"/>
      <c r="Q270" s="197"/>
      <c r="R270" s="197"/>
      <c r="S270" s="197"/>
      <c r="T270" s="198"/>
      <c r="AT270" s="192" t="s">
        <v>145</v>
      </c>
      <c r="AU270" s="192" t="s">
        <v>143</v>
      </c>
      <c r="AV270" s="12" t="s">
        <v>77</v>
      </c>
      <c r="AW270" s="12" t="s">
        <v>36</v>
      </c>
      <c r="AX270" s="12" t="s">
        <v>80</v>
      </c>
      <c r="AY270" s="192" t="s">
        <v>135</v>
      </c>
    </row>
    <row r="271" spans="2:65" s="1" customFormat="1" ht="38.25" customHeight="1">
      <c r="B271" s="169"/>
      <c r="C271" s="170" t="s">
        <v>616</v>
      </c>
      <c r="D271" s="170" t="s">
        <v>138</v>
      </c>
      <c r="E271" s="171" t="s">
        <v>617</v>
      </c>
      <c r="F271" s="172" t="s">
        <v>618</v>
      </c>
      <c r="G271" s="173" t="s">
        <v>311</v>
      </c>
      <c r="H271" s="174">
        <v>23.06</v>
      </c>
      <c r="I271" s="175"/>
      <c r="J271" s="176">
        <f>ROUND(I271*H271,2)</f>
        <v>0</v>
      </c>
      <c r="K271" s="172" t="s">
        <v>142</v>
      </c>
      <c r="L271" s="40"/>
      <c r="M271" s="177" t="s">
        <v>5</v>
      </c>
      <c r="N271" s="178" t="s">
        <v>44</v>
      </c>
      <c r="O271" s="41"/>
      <c r="P271" s="179">
        <f>O271*H271</f>
        <v>0</v>
      </c>
      <c r="Q271" s="179">
        <v>4.0000000000000003E-5</v>
      </c>
      <c r="R271" s="179">
        <f>Q271*H271</f>
        <v>9.2239999999999998E-4</v>
      </c>
      <c r="S271" s="179">
        <v>0</v>
      </c>
      <c r="T271" s="180">
        <f>S271*H271</f>
        <v>0</v>
      </c>
      <c r="AR271" s="23" t="s">
        <v>211</v>
      </c>
      <c r="AT271" s="23" t="s">
        <v>138</v>
      </c>
      <c r="AU271" s="23" t="s">
        <v>143</v>
      </c>
      <c r="AY271" s="23" t="s">
        <v>135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143</v>
      </c>
      <c r="BK271" s="181">
        <f>ROUND(I271*H271,2)</f>
        <v>0</v>
      </c>
      <c r="BL271" s="23" t="s">
        <v>211</v>
      </c>
      <c r="BM271" s="23" t="s">
        <v>619</v>
      </c>
    </row>
    <row r="272" spans="2:65" s="11" customFormat="1" ht="13.5">
      <c r="B272" s="182"/>
      <c r="D272" s="183" t="s">
        <v>145</v>
      </c>
      <c r="E272" s="184" t="s">
        <v>5</v>
      </c>
      <c r="F272" s="185" t="s">
        <v>620</v>
      </c>
      <c r="H272" s="186">
        <v>7.46</v>
      </c>
      <c r="I272" s="187"/>
      <c r="L272" s="182"/>
      <c r="M272" s="188"/>
      <c r="N272" s="189"/>
      <c r="O272" s="189"/>
      <c r="P272" s="189"/>
      <c r="Q272" s="189"/>
      <c r="R272" s="189"/>
      <c r="S272" s="189"/>
      <c r="T272" s="190"/>
      <c r="AT272" s="184" t="s">
        <v>145</v>
      </c>
      <c r="AU272" s="184" t="s">
        <v>143</v>
      </c>
      <c r="AV272" s="11" t="s">
        <v>143</v>
      </c>
      <c r="AW272" s="11" t="s">
        <v>36</v>
      </c>
      <c r="AX272" s="11" t="s">
        <v>72</v>
      </c>
      <c r="AY272" s="184" t="s">
        <v>135</v>
      </c>
    </row>
    <row r="273" spans="2:65" s="11" customFormat="1" ht="13.5">
      <c r="B273" s="182"/>
      <c r="D273" s="183" t="s">
        <v>145</v>
      </c>
      <c r="E273" s="184" t="s">
        <v>5</v>
      </c>
      <c r="F273" s="185" t="s">
        <v>621</v>
      </c>
      <c r="H273" s="186">
        <v>15.6</v>
      </c>
      <c r="I273" s="187"/>
      <c r="L273" s="182"/>
      <c r="M273" s="188"/>
      <c r="N273" s="189"/>
      <c r="O273" s="189"/>
      <c r="P273" s="189"/>
      <c r="Q273" s="189"/>
      <c r="R273" s="189"/>
      <c r="S273" s="189"/>
      <c r="T273" s="190"/>
      <c r="AT273" s="184" t="s">
        <v>145</v>
      </c>
      <c r="AU273" s="184" t="s">
        <v>143</v>
      </c>
      <c r="AV273" s="11" t="s">
        <v>143</v>
      </c>
      <c r="AW273" s="11" t="s">
        <v>36</v>
      </c>
      <c r="AX273" s="11" t="s">
        <v>72</v>
      </c>
      <c r="AY273" s="184" t="s">
        <v>135</v>
      </c>
    </row>
    <row r="274" spans="2:65" s="12" customFormat="1" ht="13.5">
      <c r="B274" s="191"/>
      <c r="D274" s="183" t="s">
        <v>145</v>
      </c>
      <c r="E274" s="192" t="s">
        <v>5</v>
      </c>
      <c r="F274" s="193" t="s">
        <v>147</v>
      </c>
      <c r="H274" s="194">
        <v>23.06</v>
      </c>
      <c r="I274" s="195"/>
      <c r="L274" s="191"/>
      <c r="M274" s="196"/>
      <c r="N274" s="197"/>
      <c r="O274" s="197"/>
      <c r="P274" s="197"/>
      <c r="Q274" s="197"/>
      <c r="R274" s="197"/>
      <c r="S274" s="197"/>
      <c r="T274" s="198"/>
      <c r="AT274" s="192" t="s">
        <v>145</v>
      </c>
      <c r="AU274" s="192" t="s">
        <v>143</v>
      </c>
      <c r="AV274" s="12" t="s">
        <v>77</v>
      </c>
      <c r="AW274" s="12" t="s">
        <v>36</v>
      </c>
      <c r="AX274" s="12" t="s">
        <v>80</v>
      </c>
      <c r="AY274" s="192" t="s">
        <v>135</v>
      </c>
    </row>
    <row r="275" spans="2:65" s="1" customFormat="1" ht="25.5" customHeight="1">
      <c r="B275" s="169"/>
      <c r="C275" s="170" t="s">
        <v>622</v>
      </c>
      <c r="D275" s="170" t="s">
        <v>138</v>
      </c>
      <c r="E275" s="171" t="s">
        <v>623</v>
      </c>
      <c r="F275" s="172" t="s">
        <v>624</v>
      </c>
      <c r="G275" s="173" t="s">
        <v>141</v>
      </c>
      <c r="H275" s="174">
        <v>13.39</v>
      </c>
      <c r="I275" s="175"/>
      <c r="J275" s="176">
        <f>ROUND(I275*H275,2)</f>
        <v>0</v>
      </c>
      <c r="K275" s="172" t="s">
        <v>142</v>
      </c>
      <c r="L275" s="40"/>
      <c r="M275" s="177" t="s">
        <v>5</v>
      </c>
      <c r="N275" s="178" t="s">
        <v>44</v>
      </c>
      <c r="O275" s="41"/>
      <c r="P275" s="179">
        <f>O275*H275</f>
        <v>0</v>
      </c>
      <c r="Q275" s="179">
        <v>0</v>
      </c>
      <c r="R275" s="179">
        <f>Q275*H275</f>
        <v>0</v>
      </c>
      <c r="S275" s="179">
        <v>0</v>
      </c>
      <c r="T275" s="180">
        <f>S275*H275</f>
        <v>0</v>
      </c>
      <c r="AR275" s="23" t="s">
        <v>211</v>
      </c>
      <c r="AT275" s="23" t="s">
        <v>138</v>
      </c>
      <c r="AU275" s="23" t="s">
        <v>143</v>
      </c>
      <c r="AY275" s="23" t="s">
        <v>135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143</v>
      </c>
      <c r="BK275" s="181">
        <f>ROUND(I275*H275,2)</f>
        <v>0</v>
      </c>
      <c r="BL275" s="23" t="s">
        <v>211</v>
      </c>
      <c r="BM275" s="23" t="s">
        <v>625</v>
      </c>
    </row>
    <row r="276" spans="2:65" s="1" customFormat="1" ht="25.5" customHeight="1">
      <c r="B276" s="169"/>
      <c r="C276" s="170" t="s">
        <v>626</v>
      </c>
      <c r="D276" s="170" t="s">
        <v>138</v>
      </c>
      <c r="E276" s="171" t="s">
        <v>627</v>
      </c>
      <c r="F276" s="172" t="s">
        <v>628</v>
      </c>
      <c r="G276" s="173" t="s">
        <v>141</v>
      </c>
      <c r="H276" s="174">
        <v>13.39</v>
      </c>
      <c r="I276" s="175"/>
      <c r="J276" s="176">
        <f>ROUND(I276*H276,2)</f>
        <v>0</v>
      </c>
      <c r="K276" s="172" t="s">
        <v>142</v>
      </c>
      <c r="L276" s="40"/>
      <c r="M276" s="177" t="s">
        <v>5</v>
      </c>
      <c r="N276" s="178" t="s">
        <v>44</v>
      </c>
      <c r="O276" s="41"/>
      <c r="P276" s="179">
        <f>O276*H276</f>
        <v>0</v>
      </c>
      <c r="Q276" s="179">
        <v>6.9999999999999999E-4</v>
      </c>
      <c r="R276" s="179">
        <f>Q276*H276</f>
        <v>9.3730000000000011E-3</v>
      </c>
      <c r="S276" s="179">
        <v>0</v>
      </c>
      <c r="T276" s="180">
        <f>S276*H276</f>
        <v>0</v>
      </c>
      <c r="AR276" s="23" t="s">
        <v>211</v>
      </c>
      <c r="AT276" s="23" t="s">
        <v>138</v>
      </c>
      <c r="AU276" s="23" t="s">
        <v>143</v>
      </c>
      <c r="AY276" s="23" t="s">
        <v>135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143</v>
      </c>
      <c r="BK276" s="181">
        <f>ROUND(I276*H276,2)</f>
        <v>0</v>
      </c>
      <c r="BL276" s="23" t="s">
        <v>211</v>
      </c>
      <c r="BM276" s="23" t="s">
        <v>629</v>
      </c>
    </row>
    <row r="277" spans="2:65" s="1" customFormat="1" ht="25.5" customHeight="1">
      <c r="B277" s="169"/>
      <c r="C277" s="170" t="s">
        <v>630</v>
      </c>
      <c r="D277" s="170" t="s">
        <v>138</v>
      </c>
      <c r="E277" s="171" t="s">
        <v>631</v>
      </c>
      <c r="F277" s="172" t="s">
        <v>632</v>
      </c>
      <c r="G277" s="173" t="s">
        <v>141</v>
      </c>
      <c r="H277" s="174">
        <v>26.78</v>
      </c>
      <c r="I277" s="175"/>
      <c r="J277" s="176">
        <f>ROUND(I277*H277,2)</f>
        <v>0</v>
      </c>
      <c r="K277" s="172" t="s">
        <v>142</v>
      </c>
      <c r="L277" s="40"/>
      <c r="M277" s="177" t="s">
        <v>5</v>
      </c>
      <c r="N277" s="178" t="s">
        <v>44</v>
      </c>
      <c r="O277" s="41"/>
      <c r="P277" s="179">
        <f>O277*H277</f>
        <v>0</v>
      </c>
      <c r="Q277" s="179">
        <v>2.0000000000000001E-4</v>
      </c>
      <c r="R277" s="179">
        <f>Q277*H277</f>
        <v>5.3560000000000005E-3</v>
      </c>
      <c r="S277" s="179">
        <v>0</v>
      </c>
      <c r="T277" s="180">
        <f>S277*H277</f>
        <v>0</v>
      </c>
      <c r="AR277" s="23" t="s">
        <v>211</v>
      </c>
      <c r="AT277" s="23" t="s">
        <v>138</v>
      </c>
      <c r="AU277" s="23" t="s">
        <v>143</v>
      </c>
      <c r="AY277" s="23" t="s">
        <v>135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3" t="s">
        <v>143</v>
      </c>
      <c r="BK277" s="181">
        <f>ROUND(I277*H277,2)</f>
        <v>0</v>
      </c>
      <c r="BL277" s="23" t="s">
        <v>211</v>
      </c>
      <c r="BM277" s="23" t="s">
        <v>633</v>
      </c>
    </row>
    <row r="278" spans="2:65" s="11" customFormat="1" ht="13.5">
      <c r="B278" s="182"/>
      <c r="D278" s="183" t="s">
        <v>145</v>
      </c>
      <c r="E278" s="184" t="s">
        <v>5</v>
      </c>
      <c r="F278" s="185" t="s">
        <v>634</v>
      </c>
      <c r="H278" s="186">
        <v>26.78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145</v>
      </c>
      <c r="AU278" s="184" t="s">
        <v>143</v>
      </c>
      <c r="AV278" s="11" t="s">
        <v>143</v>
      </c>
      <c r="AW278" s="11" t="s">
        <v>36</v>
      </c>
      <c r="AX278" s="11" t="s">
        <v>72</v>
      </c>
      <c r="AY278" s="184" t="s">
        <v>135</v>
      </c>
    </row>
    <row r="279" spans="2:65" s="12" customFormat="1" ht="13.5">
      <c r="B279" s="191"/>
      <c r="D279" s="183" t="s">
        <v>145</v>
      </c>
      <c r="E279" s="192" t="s">
        <v>5</v>
      </c>
      <c r="F279" s="193" t="s">
        <v>147</v>
      </c>
      <c r="H279" s="194">
        <v>26.78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2" t="s">
        <v>145</v>
      </c>
      <c r="AU279" s="192" t="s">
        <v>143</v>
      </c>
      <c r="AV279" s="12" t="s">
        <v>77</v>
      </c>
      <c r="AW279" s="12" t="s">
        <v>36</v>
      </c>
      <c r="AX279" s="12" t="s">
        <v>80</v>
      </c>
      <c r="AY279" s="192" t="s">
        <v>135</v>
      </c>
    </row>
    <row r="280" spans="2:65" s="1" customFormat="1" ht="51" customHeight="1">
      <c r="B280" s="169"/>
      <c r="C280" s="170" t="s">
        <v>635</v>
      </c>
      <c r="D280" s="170" t="s">
        <v>138</v>
      </c>
      <c r="E280" s="171" t="s">
        <v>636</v>
      </c>
      <c r="F280" s="172" t="s">
        <v>637</v>
      </c>
      <c r="G280" s="173" t="s">
        <v>248</v>
      </c>
      <c r="H280" s="174">
        <v>0.35599999999999998</v>
      </c>
      <c r="I280" s="175"/>
      <c r="J280" s="176">
        <f>ROUND(I280*H280,2)</f>
        <v>0</v>
      </c>
      <c r="K280" s="172" t="s">
        <v>142</v>
      </c>
      <c r="L280" s="40"/>
      <c r="M280" s="177" t="s">
        <v>5</v>
      </c>
      <c r="N280" s="178" t="s">
        <v>44</v>
      </c>
      <c r="O280" s="41"/>
      <c r="P280" s="179">
        <f>O280*H280</f>
        <v>0</v>
      </c>
      <c r="Q280" s="179">
        <v>0</v>
      </c>
      <c r="R280" s="179">
        <f>Q280*H280</f>
        <v>0</v>
      </c>
      <c r="S280" s="179">
        <v>0</v>
      </c>
      <c r="T280" s="180">
        <f>S280*H280</f>
        <v>0</v>
      </c>
      <c r="AR280" s="23" t="s">
        <v>211</v>
      </c>
      <c r="AT280" s="23" t="s">
        <v>138</v>
      </c>
      <c r="AU280" s="23" t="s">
        <v>143</v>
      </c>
      <c r="AY280" s="23" t="s">
        <v>135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143</v>
      </c>
      <c r="BK280" s="181">
        <f>ROUND(I280*H280,2)</f>
        <v>0</v>
      </c>
      <c r="BL280" s="23" t="s">
        <v>211</v>
      </c>
      <c r="BM280" s="23" t="s">
        <v>638</v>
      </c>
    </row>
    <row r="281" spans="2:65" s="1" customFormat="1" ht="38.25" customHeight="1">
      <c r="B281" s="169"/>
      <c r="C281" s="170" t="s">
        <v>639</v>
      </c>
      <c r="D281" s="170" t="s">
        <v>138</v>
      </c>
      <c r="E281" s="171" t="s">
        <v>640</v>
      </c>
      <c r="F281" s="172" t="s">
        <v>641</v>
      </c>
      <c r="G281" s="173" t="s">
        <v>248</v>
      </c>
      <c r="H281" s="174">
        <v>0.35599999999999998</v>
      </c>
      <c r="I281" s="175"/>
      <c r="J281" s="176">
        <f>ROUND(I281*H281,2)</f>
        <v>0</v>
      </c>
      <c r="K281" s="172" t="s">
        <v>142</v>
      </c>
      <c r="L281" s="40"/>
      <c r="M281" s="177" t="s">
        <v>5</v>
      </c>
      <c r="N281" s="178" t="s">
        <v>44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0</v>
      </c>
      <c r="T281" s="180">
        <f>S281*H281</f>
        <v>0</v>
      </c>
      <c r="AR281" s="23" t="s">
        <v>211</v>
      </c>
      <c r="AT281" s="23" t="s">
        <v>138</v>
      </c>
      <c r="AU281" s="23" t="s">
        <v>143</v>
      </c>
      <c r="AY281" s="23" t="s">
        <v>135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143</v>
      </c>
      <c r="BK281" s="181">
        <f>ROUND(I281*H281,2)</f>
        <v>0</v>
      </c>
      <c r="BL281" s="23" t="s">
        <v>211</v>
      </c>
      <c r="BM281" s="23" t="s">
        <v>642</v>
      </c>
    </row>
    <row r="282" spans="2:65" s="10" customFormat="1" ht="29.85" customHeight="1">
      <c r="B282" s="156"/>
      <c r="D282" s="157" t="s">
        <v>71</v>
      </c>
      <c r="E282" s="167" t="s">
        <v>643</v>
      </c>
      <c r="F282" s="167" t="s">
        <v>644</v>
      </c>
      <c r="I282" s="159"/>
      <c r="J282" s="168">
        <f>BK282</f>
        <v>0</v>
      </c>
      <c r="L282" s="156"/>
      <c r="M282" s="161"/>
      <c r="N282" s="162"/>
      <c r="O282" s="162"/>
      <c r="P282" s="163">
        <f>SUM(P283:P297)</f>
        <v>0</v>
      </c>
      <c r="Q282" s="162"/>
      <c r="R282" s="163">
        <f>SUM(R283:R297)</f>
        <v>3.6999999999999998E-2</v>
      </c>
      <c r="S282" s="162"/>
      <c r="T282" s="164">
        <f>SUM(T283:T297)</f>
        <v>7.9866000000000006E-2</v>
      </c>
      <c r="AR282" s="157" t="s">
        <v>143</v>
      </c>
      <c r="AT282" s="165" t="s">
        <v>71</v>
      </c>
      <c r="AU282" s="165" t="s">
        <v>80</v>
      </c>
      <c r="AY282" s="157" t="s">
        <v>135</v>
      </c>
      <c r="BK282" s="166">
        <f>SUM(BK283:BK297)</f>
        <v>0</v>
      </c>
    </row>
    <row r="283" spans="2:65" s="1" customFormat="1" ht="16.5" customHeight="1">
      <c r="B283" s="169"/>
      <c r="C283" s="170" t="s">
        <v>645</v>
      </c>
      <c r="D283" s="170" t="s">
        <v>138</v>
      </c>
      <c r="E283" s="171" t="s">
        <v>646</v>
      </c>
      <c r="F283" s="172" t="s">
        <v>647</v>
      </c>
      <c r="G283" s="173" t="s">
        <v>141</v>
      </c>
      <c r="H283" s="174">
        <v>3.24</v>
      </c>
      <c r="I283" s="175"/>
      <c r="J283" s="176">
        <f>ROUND(I283*H283,2)</f>
        <v>0</v>
      </c>
      <c r="K283" s="172" t="s">
        <v>142</v>
      </c>
      <c r="L283" s="40"/>
      <c r="M283" s="177" t="s">
        <v>5</v>
      </c>
      <c r="N283" s="178" t="s">
        <v>44</v>
      </c>
      <c r="O283" s="41"/>
      <c r="P283" s="179">
        <f>O283*H283</f>
        <v>0</v>
      </c>
      <c r="Q283" s="179">
        <v>0</v>
      </c>
      <c r="R283" s="179">
        <f>Q283*H283</f>
        <v>0</v>
      </c>
      <c r="S283" s="179">
        <v>2.4649999999999998E-2</v>
      </c>
      <c r="T283" s="180">
        <f>S283*H283</f>
        <v>7.9866000000000006E-2</v>
      </c>
      <c r="AR283" s="23" t="s">
        <v>211</v>
      </c>
      <c r="AT283" s="23" t="s">
        <v>138</v>
      </c>
      <c r="AU283" s="23" t="s">
        <v>143</v>
      </c>
      <c r="AY283" s="23" t="s">
        <v>135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143</v>
      </c>
      <c r="BK283" s="181">
        <f>ROUND(I283*H283,2)</f>
        <v>0</v>
      </c>
      <c r="BL283" s="23" t="s">
        <v>211</v>
      </c>
      <c r="BM283" s="23" t="s">
        <v>648</v>
      </c>
    </row>
    <row r="284" spans="2:65" s="13" customFormat="1" ht="13.5">
      <c r="B284" s="199"/>
      <c r="D284" s="183" t="s">
        <v>145</v>
      </c>
      <c r="E284" s="200" t="s">
        <v>5</v>
      </c>
      <c r="F284" s="201" t="s">
        <v>649</v>
      </c>
      <c r="H284" s="200" t="s">
        <v>5</v>
      </c>
      <c r="I284" s="202"/>
      <c r="L284" s="199"/>
      <c r="M284" s="203"/>
      <c r="N284" s="204"/>
      <c r="O284" s="204"/>
      <c r="P284" s="204"/>
      <c r="Q284" s="204"/>
      <c r="R284" s="204"/>
      <c r="S284" s="204"/>
      <c r="T284" s="205"/>
      <c r="AT284" s="200" t="s">
        <v>145</v>
      </c>
      <c r="AU284" s="200" t="s">
        <v>143</v>
      </c>
      <c r="AV284" s="13" t="s">
        <v>80</v>
      </c>
      <c r="AW284" s="13" t="s">
        <v>36</v>
      </c>
      <c r="AX284" s="13" t="s">
        <v>72</v>
      </c>
      <c r="AY284" s="200" t="s">
        <v>135</v>
      </c>
    </row>
    <row r="285" spans="2:65" s="11" customFormat="1" ht="13.5">
      <c r="B285" s="182"/>
      <c r="D285" s="183" t="s">
        <v>145</v>
      </c>
      <c r="E285" s="184" t="s">
        <v>5</v>
      </c>
      <c r="F285" s="185" t="s">
        <v>650</v>
      </c>
      <c r="H285" s="186">
        <v>3.24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145</v>
      </c>
      <c r="AU285" s="184" t="s">
        <v>143</v>
      </c>
      <c r="AV285" s="11" t="s">
        <v>143</v>
      </c>
      <c r="AW285" s="11" t="s">
        <v>36</v>
      </c>
      <c r="AX285" s="11" t="s">
        <v>72</v>
      </c>
      <c r="AY285" s="184" t="s">
        <v>135</v>
      </c>
    </row>
    <row r="286" spans="2:65" s="12" customFormat="1" ht="13.5">
      <c r="B286" s="191"/>
      <c r="D286" s="183" t="s">
        <v>145</v>
      </c>
      <c r="E286" s="192" t="s">
        <v>5</v>
      </c>
      <c r="F286" s="193" t="s">
        <v>147</v>
      </c>
      <c r="H286" s="194">
        <v>3.24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145</v>
      </c>
      <c r="AU286" s="192" t="s">
        <v>143</v>
      </c>
      <c r="AV286" s="12" t="s">
        <v>77</v>
      </c>
      <c r="AW286" s="12" t="s">
        <v>36</v>
      </c>
      <c r="AX286" s="12" t="s">
        <v>80</v>
      </c>
      <c r="AY286" s="192" t="s">
        <v>135</v>
      </c>
    </row>
    <row r="287" spans="2:65" s="1" customFormat="1" ht="25.5" customHeight="1">
      <c r="B287" s="169"/>
      <c r="C287" s="170" t="s">
        <v>651</v>
      </c>
      <c r="D287" s="170" t="s">
        <v>138</v>
      </c>
      <c r="E287" s="171" t="s">
        <v>652</v>
      </c>
      <c r="F287" s="172" t="s">
        <v>653</v>
      </c>
      <c r="G287" s="173" t="s">
        <v>209</v>
      </c>
      <c r="H287" s="174">
        <v>2</v>
      </c>
      <c r="I287" s="175"/>
      <c r="J287" s="176">
        <f t="shared" ref="J287:J297" si="40">ROUND(I287*H287,2)</f>
        <v>0</v>
      </c>
      <c r="K287" s="172" t="s">
        <v>142</v>
      </c>
      <c r="L287" s="40"/>
      <c r="M287" s="177" t="s">
        <v>5</v>
      </c>
      <c r="N287" s="178" t="s">
        <v>44</v>
      </c>
      <c r="O287" s="41"/>
      <c r="P287" s="179">
        <f t="shared" ref="P287:P297" si="41">O287*H287</f>
        <v>0</v>
      </c>
      <c r="Q287" s="179">
        <v>0</v>
      </c>
      <c r="R287" s="179">
        <f t="shared" ref="R287:R297" si="42">Q287*H287</f>
        <v>0</v>
      </c>
      <c r="S287" s="179">
        <v>0</v>
      </c>
      <c r="T287" s="180">
        <f t="shared" ref="T287:T297" si="43">S287*H287</f>
        <v>0</v>
      </c>
      <c r="AR287" s="23" t="s">
        <v>211</v>
      </c>
      <c r="AT287" s="23" t="s">
        <v>138</v>
      </c>
      <c r="AU287" s="23" t="s">
        <v>143</v>
      </c>
      <c r="AY287" s="23" t="s">
        <v>135</v>
      </c>
      <c r="BE287" s="181">
        <f t="shared" ref="BE287:BE297" si="44">IF(N287="základní",J287,0)</f>
        <v>0</v>
      </c>
      <c r="BF287" s="181">
        <f t="shared" ref="BF287:BF297" si="45">IF(N287="snížená",J287,0)</f>
        <v>0</v>
      </c>
      <c r="BG287" s="181">
        <f t="shared" ref="BG287:BG297" si="46">IF(N287="zákl. přenesená",J287,0)</f>
        <v>0</v>
      </c>
      <c r="BH287" s="181">
        <f t="shared" ref="BH287:BH297" si="47">IF(N287="sníž. přenesená",J287,0)</f>
        <v>0</v>
      </c>
      <c r="BI287" s="181">
        <f t="shared" ref="BI287:BI297" si="48">IF(N287="nulová",J287,0)</f>
        <v>0</v>
      </c>
      <c r="BJ287" s="23" t="s">
        <v>143</v>
      </c>
      <c r="BK287" s="181">
        <f t="shared" ref="BK287:BK297" si="49">ROUND(I287*H287,2)</f>
        <v>0</v>
      </c>
      <c r="BL287" s="23" t="s">
        <v>211</v>
      </c>
      <c r="BM287" s="23" t="s">
        <v>654</v>
      </c>
    </row>
    <row r="288" spans="2:65" s="1" customFormat="1" ht="16.5" customHeight="1">
      <c r="B288" s="169"/>
      <c r="C288" s="206" t="s">
        <v>655</v>
      </c>
      <c r="D288" s="206" t="s">
        <v>212</v>
      </c>
      <c r="E288" s="207" t="s">
        <v>656</v>
      </c>
      <c r="F288" s="208" t="s">
        <v>657</v>
      </c>
      <c r="G288" s="209" t="s">
        <v>209</v>
      </c>
      <c r="H288" s="210">
        <v>2</v>
      </c>
      <c r="I288" s="211"/>
      <c r="J288" s="212">
        <f t="shared" si="40"/>
        <v>0</v>
      </c>
      <c r="K288" s="208" t="s">
        <v>142</v>
      </c>
      <c r="L288" s="213"/>
      <c r="M288" s="214" t="s">
        <v>5</v>
      </c>
      <c r="N288" s="215" t="s">
        <v>44</v>
      </c>
      <c r="O288" s="41"/>
      <c r="P288" s="179">
        <f t="shared" si="41"/>
        <v>0</v>
      </c>
      <c r="Q288" s="179">
        <v>1.55E-2</v>
      </c>
      <c r="R288" s="179">
        <f t="shared" si="42"/>
        <v>3.1E-2</v>
      </c>
      <c r="S288" s="179">
        <v>0</v>
      </c>
      <c r="T288" s="180">
        <f t="shared" si="43"/>
        <v>0</v>
      </c>
      <c r="AR288" s="23" t="s">
        <v>296</v>
      </c>
      <c r="AT288" s="23" t="s">
        <v>212</v>
      </c>
      <c r="AU288" s="23" t="s">
        <v>143</v>
      </c>
      <c r="AY288" s="23" t="s">
        <v>135</v>
      </c>
      <c r="BE288" s="181">
        <f t="shared" si="44"/>
        <v>0</v>
      </c>
      <c r="BF288" s="181">
        <f t="shared" si="45"/>
        <v>0</v>
      </c>
      <c r="BG288" s="181">
        <f t="shared" si="46"/>
        <v>0</v>
      </c>
      <c r="BH288" s="181">
        <f t="shared" si="47"/>
        <v>0</v>
      </c>
      <c r="BI288" s="181">
        <f t="shared" si="48"/>
        <v>0</v>
      </c>
      <c r="BJ288" s="23" t="s">
        <v>143</v>
      </c>
      <c r="BK288" s="181">
        <f t="shared" si="49"/>
        <v>0</v>
      </c>
      <c r="BL288" s="23" t="s">
        <v>211</v>
      </c>
      <c r="BM288" s="23" t="s">
        <v>658</v>
      </c>
    </row>
    <row r="289" spans="2:65" s="1" customFormat="1" ht="25.5" customHeight="1">
      <c r="B289" s="169"/>
      <c r="C289" s="206" t="s">
        <v>659</v>
      </c>
      <c r="D289" s="206" t="s">
        <v>212</v>
      </c>
      <c r="E289" s="207" t="s">
        <v>660</v>
      </c>
      <c r="F289" s="208" t="s">
        <v>661</v>
      </c>
      <c r="G289" s="209" t="s">
        <v>209</v>
      </c>
      <c r="H289" s="210">
        <v>2</v>
      </c>
      <c r="I289" s="211"/>
      <c r="J289" s="212">
        <f t="shared" si="40"/>
        <v>0</v>
      </c>
      <c r="K289" s="208" t="s">
        <v>142</v>
      </c>
      <c r="L289" s="213"/>
      <c r="M289" s="214" t="s">
        <v>5</v>
      </c>
      <c r="N289" s="215" t="s">
        <v>44</v>
      </c>
      <c r="O289" s="41"/>
      <c r="P289" s="179">
        <f t="shared" si="41"/>
        <v>0</v>
      </c>
      <c r="Q289" s="179">
        <v>1.1999999999999999E-3</v>
      </c>
      <c r="R289" s="179">
        <f t="shared" si="42"/>
        <v>2.3999999999999998E-3</v>
      </c>
      <c r="S289" s="179">
        <v>0</v>
      </c>
      <c r="T289" s="180">
        <f t="shared" si="43"/>
        <v>0</v>
      </c>
      <c r="AR289" s="23" t="s">
        <v>296</v>
      </c>
      <c r="AT289" s="23" t="s">
        <v>212</v>
      </c>
      <c r="AU289" s="23" t="s">
        <v>143</v>
      </c>
      <c r="AY289" s="23" t="s">
        <v>135</v>
      </c>
      <c r="BE289" s="181">
        <f t="shared" si="44"/>
        <v>0</v>
      </c>
      <c r="BF289" s="181">
        <f t="shared" si="45"/>
        <v>0</v>
      </c>
      <c r="BG289" s="181">
        <f t="shared" si="46"/>
        <v>0</v>
      </c>
      <c r="BH289" s="181">
        <f t="shared" si="47"/>
        <v>0</v>
      </c>
      <c r="BI289" s="181">
        <f t="shared" si="48"/>
        <v>0</v>
      </c>
      <c r="BJ289" s="23" t="s">
        <v>143</v>
      </c>
      <c r="BK289" s="181">
        <f t="shared" si="49"/>
        <v>0</v>
      </c>
      <c r="BL289" s="23" t="s">
        <v>211</v>
      </c>
      <c r="BM289" s="23" t="s">
        <v>662</v>
      </c>
    </row>
    <row r="290" spans="2:65" s="1" customFormat="1" ht="16.5" customHeight="1">
      <c r="B290" s="169"/>
      <c r="C290" s="170" t="s">
        <v>663</v>
      </c>
      <c r="D290" s="170" t="s">
        <v>138</v>
      </c>
      <c r="E290" s="171" t="s">
        <v>664</v>
      </c>
      <c r="F290" s="172" t="s">
        <v>665</v>
      </c>
      <c r="G290" s="173" t="s">
        <v>209</v>
      </c>
      <c r="H290" s="174">
        <v>2</v>
      </c>
      <c r="I290" s="175"/>
      <c r="J290" s="176">
        <f t="shared" si="40"/>
        <v>0</v>
      </c>
      <c r="K290" s="172" t="s">
        <v>142</v>
      </c>
      <c r="L290" s="40"/>
      <c r="M290" s="177" t="s">
        <v>5</v>
      </c>
      <c r="N290" s="178" t="s">
        <v>44</v>
      </c>
      <c r="O290" s="41"/>
      <c r="P290" s="179">
        <f t="shared" si="41"/>
        <v>0</v>
      </c>
      <c r="Q290" s="179">
        <v>0</v>
      </c>
      <c r="R290" s="179">
        <f t="shared" si="42"/>
        <v>0</v>
      </c>
      <c r="S290" s="179">
        <v>0</v>
      </c>
      <c r="T290" s="180">
        <f t="shared" si="43"/>
        <v>0</v>
      </c>
      <c r="AR290" s="23" t="s">
        <v>211</v>
      </c>
      <c r="AT290" s="23" t="s">
        <v>138</v>
      </c>
      <c r="AU290" s="23" t="s">
        <v>143</v>
      </c>
      <c r="AY290" s="23" t="s">
        <v>135</v>
      </c>
      <c r="BE290" s="181">
        <f t="shared" si="44"/>
        <v>0</v>
      </c>
      <c r="BF290" s="181">
        <f t="shared" si="45"/>
        <v>0</v>
      </c>
      <c r="BG290" s="181">
        <f t="shared" si="46"/>
        <v>0</v>
      </c>
      <c r="BH290" s="181">
        <f t="shared" si="47"/>
        <v>0</v>
      </c>
      <c r="BI290" s="181">
        <f t="shared" si="48"/>
        <v>0</v>
      </c>
      <c r="BJ290" s="23" t="s">
        <v>143</v>
      </c>
      <c r="BK290" s="181">
        <f t="shared" si="49"/>
        <v>0</v>
      </c>
      <c r="BL290" s="23" t="s">
        <v>211</v>
      </c>
      <c r="BM290" s="23" t="s">
        <v>666</v>
      </c>
    </row>
    <row r="291" spans="2:65" s="1" customFormat="1" ht="16.5" customHeight="1">
      <c r="B291" s="169"/>
      <c r="C291" s="206" t="s">
        <v>667</v>
      </c>
      <c r="D291" s="206" t="s">
        <v>212</v>
      </c>
      <c r="E291" s="207" t="s">
        <v>668</v>
      </c>
      <c r="F291" s="208" t="s">
        <v>669</v>
      </c>
      <c r="G291" s="209" t="s">
        <v>209</v>
      </c>
      <c r="H291" s="210">
        <v>2</v>
      </c>
      <c r="I291" s="211"/>
      <c r="J291" s="212">
        <f t="shared" si="40"/>
        <v>0</v>
      </c>
      <c r="K291" s="208" t="s">
        <v>142</v>
      </c>
      <c r="L291" s="213"/>
      <c r="M291" s="214" t="s">
        <v>5</v>
      </c>
      <c r="N291" s="215" t="s">
        <v>44</v>
      </c>
      <c r="O291" s="41"/>
      <c r="P291" s="179">
        <f t="shared" si="41"/>
        <v>0</v>
      </c>
      <c r="Q291" s="179">
        <v>4.4999999999999999E-4</v>
      </c>
      <c r="R291" s="179">
        <f t="shared" si="42"/>
        <v>8.9999999999999998E-4</v>
      </c>
      <c r="S291" s="179">
        <v>0</v>
      </c>
      <c r="T291" s="180">
        <f t="shared" si="43"/>
        <v>0</v>
      </c>
      <c r="AR291" s="23" t="s">
        <v>296</v>
      </c>
      <c r="AT291" s="23" t="s">
        <v>212</v>
      </c>
      <c r="AU291" s="23" t="s">
        <v>143</v>
      </c>
      <c r="AY291" s="23" t="s">
        <v>135</v>
      </c>
      <c r="BE291" s="181">
        <f t="shared" si="44"/>
        <v>0</v>
      </c>
      <c r="BF291" s="181">
        <f t="shared" si="45"/>
        <v>0</v>
      </c>
      <c r="BG291" s="181">
        <f t="shared" si="46"/>
        <v>0</v>
      </c>
      <c r="BH291" s="181">
        <f t="shared" si="47"/>
        <v>0</v>
      </c>
      <c r="BI291" s="181">
        <f t="shared" si="48"/>
        <v>0</v>
      </c>
      <c r="BJ291" s="23" t="s">
        <v>143</v>
      </c>
      <c r="BK291" s="181">
        <f t="shared" si="49"/>
        <v>0</v>
      </c>
      <c r="BL291" s="23" t="s">
        <v>211</v>
      </c>
      <c r="BM291" s="23" t="s">
        <v>670</v>
      </c>
    </row>
    <row r="292" spans="2:65" s="1" customFormat="1" ht="25.5" customHeight="1">
      <c r="B292" s="169"/>
      <c r="C292" s="170" t="s">
        <v>671</v>
      </c>
      <c r="D292" s="170" t="s">
        <v>138</v>
      </c>
      <c r="E292" s="171" t="s">
        <v>672</v>
      </c>
      <c r="F292" s="172" t="s">
        <v>673</v>
      </c>
      <c r="G292" s="173" t="s">
        <v>209</v>
      </c>
      <c r="H292" s="174">
        <v>2</v>
      </c>
      <c r="I292" s="175"/>
      <c r="J292" s="176">
        <f t="shared" si="40"/>
        <v>0</v>
      </c>
      <c r="K292" s="172" t="s">
        <v>142</v>
      </c>
      <c r="L292" s="40"/>
      <c r="M292" s="177" t="s">
        <v>5</v>
      </c>
      <c r="N292" s="178" t="s">
        <v>44</v>
      </c>
      <c r="O292" s="41"/>
      <c r="P292" s="179">
        <f t="shared" si="41"/>
        <v>0</v>
      </c>
      <c r="Q292" s="179">
        <v>0</v>
      </c>
      <c r="R292" s="179">
        <f t="shared" si="42"/>
        <v>0</v>
      </c>
      <c r="S292" s="179">
        <v>0</v>
      </c>
      <c r="T292" s="180">
        <f t="shared" si="43"/>
        <v>0</v>
      </c>
      <c r="AR292" s="23" t="s">
        <v>211</v>
      </c>
      <c r="AT292" s="23" t="s">
        <v>138</v>
      </c>
      <c r="AU292" s="23" t="s">
        <v>143</v>
      </c>
      <c r="AY292" s="23" t="s">
        <v>135</v>
      </c>
      <c r="BE292" s="181">
        <f t="shared" si="44"/>
        <v>0</v>
      </c>
      <c r="BF292" s="181">
        <f t="shared" si="45"/>
        <v>0</v>
      </c>
      <c r="BG292" s="181">
        <f t="shared" si="46"/>
        <v>0</v>
      </c>
      <c r="BH292" s="181">
        <f t="shared" si="47"/>
        <v>0</v>
      </c>
      <c r="BI292" s="181">
        <f t="shared" si="48"/>
        <v>0</v>
      </c>
      <c r="BJ292" s="23" t="s">
        <v>143</v>
      </c>
      <c r="BK292" s="181">
        <f t="shared" si="49"/>
        <v>0</v>
      </c>
      <c r="BL292" s="23" t="s">
        <v>211</v>
      </c>
      <c r="BM292" s="23" t="s">
        <v>674</v>
      </c>
    </row>
    <row r="293" spans="2:65" s="1" customFormat="1" ht="16.5" customHeight="1">
      <c r="B293" s="169"/>
      <c r="C293" s="206" t="s">
        <v>675</v>
      </c>
      <c r="D293" s="206" t="s">
        <v>212</v>
      </c>
      <c r="E293" s="207" t="s">
        <v>676</v>
      </c>
      <c r="F293" s="208" t="s">
        <v>677</v>
      </c>
      <c r="G293" s="209" t="s">
        <v>209</v>
      </c>
      <c r="H293" s="210">
        <v>2</v>
      </c>
      <c r="I293" s="211"/>
      <c r="J293" s="212">
        <f t="shared" si="40"/>
        <v>0</v>
      </c>
      <c r="K293" s="208" t="s">
        <v>142</v>
      </c>
      <c r="L293" s="213"/>
      <c r="M293" s="214" t="s">
        <v>5</v>
      </c>
      <c r="N293" s="215" t="s">
        <v>44</v>
      </c>
      <c r="O293" s="41"/>
      <c r="P293" s="179">
        <f t="shared" si="41"/>
        <v>0</v>
      </c>
      <c r="Q293" s="179">
        <v>1.3500000000000001E-3</v>
      </c>
      <c r="R293" s="179">
        <f t="shared" si="42"/>
        <v>2.7000000000000001E-3</v>
      </c>
      <c r="S293" s="179">
        <v>0</v>
      </c>
      <c r="T293" s="180">
        <f t="shared" si="43"/>
        <v>0</v>
      </c>
      <c r="AR293" s="23" t="s">
        <v>296</v>
      </c>
      <c r="AT293" s="23" t="s">
        <v>212</v>
      </c>
      <c r="AU293" s="23" t="s">
        <v>143</v>
      </c>
      <c r="AY293" s="23" t="s">
        <v>135</v>
      </c>
      <c r="BE293" s="181">
        <f t="shared" si="44"/>
        <v>0</v>
      </c>
      <c r="BF293" s="181">
        <f t="shared" si="45"/>
        <v>0</v>
      </c>
      <c r="BG293" s="181">
        <f t="shared" si="46"/>
        <v>0</v>
      </c>
      <c r="BH293" s="181">
        <f t="shared" si="47"/>
        <v>0</v>
      </c>
      <c r="BI293" s="181">
        <f t="shared" si="48"/>
        <v>0</v>
      </c>
      <c r="BJ293" s="23" t="s">
        <v>143</v>
      </c>
      <c r="BK293" s="181">
        <f t="shared" si="49"/>
        <v>0</v>
      </c>
      <c r="BL293" s="23" t="s">
        <v>211</v>
      </c>
      <c r="BM293" s="23" t="s">
        <v>678</v>
      </c>
    </row>
    <row r="294" spans="2:65" s="1" customFormat="1" ht="38.25" customHeight="1">
      <c r="B294" s="169"/>
      <c r="C294" s="170" t="s">
        <v>679</v>
      </c>
      <c r="D294" s="170" t="s">
        <v>138</v>
      </c>
      <c r="E294" s="171" t="s">
        <v>680</v>
      </c>
      <c r="F294" s="172" t="s">
        <v>681</v>
      </c>
      <c r="G294" s="173" t="s">
        <v>248</v>
      </c>
      <c r="H294" s="174">
        <v>3.6999999999999998E-2</v>
      </c>
      <c r="I294" s="175"/>
      <c r="J294" s="176">
        <f t="shared" si="40"/>
        <v>0</v>
      </c>
      <c r="K294" s="172" t="s">
        <v>142</v>
      </c>
      <c r="L294" s="40"/>
      <c r="M294" s="177" t="s">
        <v>5</v>
      </c>
      <c r="N294" s="178" t="s">
        <v>44</v>
      </c>
      <c r="O294" s="41"/>
      <c r="P294" s="179">
        <f t="shared" si="41"/>
        <v>0</v>
      </c>
      <c r="Q294" s="179">
        <v>0</v>
      </c>
      <c r="R294" s="179">
        <f t="shared" si="42"/>
        <v>0</v>
      </c>
      <c r="S294" s="179">
        <v>0</v>
      </c>
      <c r="T294" s="180">
        <f t="shared" si="43"/>
        <v>0</v>
      </c>
      <c r="AR294" s="23" t="s">
        <v>211</v>
      </c>
      <c r="AT294" s="23" t="s">
        <v>138</v>
      </c>
      <c r="AU294" s="23" t="s">
        <v>143</v>
      </c>
      <c r="AY294" s="23" t="s">
        <v>135</v>
      </c>
      <c r="BE294" s="181">
        <f t="shared" si="44"/>
        <v>0</v>
      </c>
      <c r="BF294" s="181">
        <f t="shared" si="45"/>
        <v>0</v>
      </c>
      <c r="BG294" s="181">
        <f t="shared" si="46"/>
        <v>0</v>
      </c>
      <c r="BH294" s="181">
        <f t="shared" si="47"/>
        <v>0</v>
      </c>
      <c r="BI294" s="181">
        <f t="shared" si="48"/>
        <v>0</v>
      </c>
      <c r="BJ294" s="23" t="s">
        <v>143</v>
      </c>
      <c r="BK294" s="181">
        <f t="shared" si="49"/>
        <v>0</v>
      </c>
      <c r="BL294" s="23" t="s">
        <v>211</v>
      </c>
      <c r="BM294" s="23" t="s">
        <v>682</v>
      </c>
    </row>
    <row r="295" spans="2:65" s="1" customFormat="1" ht="38.25" customHeight="1">
      <c r="B295" s="169"/>
      <c r="C295" s="170" t="s">
        <v>683</v>
      </c>
      <c r="D295" s="170" t="s">
        <v>138</v>
      </c>
      <c r="E295" s="171" t="s">
        <v>684</v>
      </c>
      <c r="F295" s="172" t="s">
        <v>685</v>
      </c>
      <c r="G295" s="173" t="s">
        <v>248</v>
      </c>
      <c r="H295" s="174">
        <v>3.6999999999999998E-2</v>
      </c>
      <c r="I295" s="175"/>
      <c r="J295" s="176">
        <f t="shared" si="40"/>
        <v>0</v>
      </c>
      <c r="K295" s="172" t="s">
        <v>142</v>
      </c>
      <c r="L295" s="40"/>
      <c r="M295" s="177" t="s">
        <v>5</v>
      </c>
      <c r="N295" s="178" t="s">
        <v>44</v>
      </c>
      <c r="O295" s="41"/>
      <c r="P295" s="179">
        <f t="shared" si="41"/>
        <v>0</v>
      </c>
      <c r="Q295" s="179">
        <v>0</v>
      </c>
      <c r="R295" s="179">
        <f t="shared" si="42"/>
        <v>0</v>
      </c>
      <c r="S295" s="179">
        <v>0</v>
      </c>
      <c r="T295" s="180">
        <f t="shared" si="43"/>
        <v>0</v>
      </c>
      <c r="AR295" s="23" t="s">
        <v>211</v>
      </c>
      <c r="AT295" s="23" t="s">
        <v>138</v>
      </c>
      <c r="AU295" s="23" t="s">
        <v>143</v>
      </c>
      <c r="AY295" s="23" t="s">
        <v>135</v>
      </c>
      <c r="BE295" s="181">
        <f t="shared" si="44"/>
        <v>0</v>
      </c>
      <c r="BF295" s="181">
        <f t="shared" si="45"/>
        <v>0</v>
      </c>
      <c r="BG295" s="181">
        <f t="shared" si="46"/>
        <v>0</v>
      </c>
      <c r="BH295" s="181">
        <f t="shared" si="47"/>
        <v>0</v>
      </c>
      <c r="BI295" s="181">
        <f t="shared" si="48"/>
        <v>0</v>
      </c>
      <c r="BJ295" s="23" t="s">
        <v>143</v>
      </c>
      <c r="BK295" s="181">
        <f t="shared" si="49"/>
        <v>0</v>
      </c>
      <c r="BL295" s="23" t="s">
        <v>211</v>
      </c>
      <c r="BM295" s="23" t="s">
        <v>686</v>
      </c>
    </row>
    <row r="296" spans="2:65" s="1" customFormat="1" ht="16.5" customHeight="1">
      <c r="B296" s="169"/>
      <c r="C296" s="170" t="s">
        <v>687</v>
      </c>
      <c r="D296" s="170" t="s">
        <v>138</v>
      </c>
      <c r="E296" s="171" t="s">
        <v>688</v>
      </c>
      <c r="F296" s="172" t="s">
        <v>689</v>
      </c>
      <c r="G296" s="173" t="s">
        <v>500</v>
      </c>
      <c r="H296" s="174">
        <v>1</v>
      </c>
      <c r="I296" s="175"/>
      <c r="J296" s="176">
        <f t="shared" si="40"/>
        <v>0</v>
      </c>
      <c r="K296" s="172" t="s">
        <v>5</v>
      </c>
      <c r="L296" s="40"/>
      <c r="M296" s="177" t="s">
        <v>5</v>
      </c>
      <c r="N296" s="178" t="s">
        <v>44</v>
      </c>
      <c r="O296" s="41"/>
      <c r="P296" s="179">
        <f t="shared" si="41"/>
        <v>0</v>
      </c>
      <c r="Q296" s="179">
        <v>0</v>
      </c>
      <c r="R296" s="179">
        <f t="shared" si="42"/>
        <v>0</v>
      </c>
      <c r="S296" s="179">
        <v>0</v>
      </c>
      <c r="T296" s="180">
        <f t="shared" si="43"/>
        <v>0</v>
      </c>
      <c r="AR296" s="23" t="s">
        <v>211</v>
      </c>
      <c r="AT296" s="23" t="s">
        <v>138</v>
      </c>
      <c r="AU296" s="23" t="s">
        <v>143</v>
      </c>
      <c r="AY296" s="23" t="s">
        <v>135</v>
      </c>
      <c r="BE296" s="181">
        <f t="shared" si="44"/>
        <v>0</v>
      </c>
      <c r="BF296" s="181">
        <f t="shared" si="45"/>
        <v>0</v>
      </c>
      <c r="BG296" s="181">
        <f t="shared" si="46"/>
        <v>0</v>
      </c>
      <c r="BH296" s="181">
        <f t="shared" si="47"/>
        <v>0</v>
      </c>
      <c r="BI296" s="181">
        <f t="shared" si="48"/>
        <v>0</v>
      </c>
      <c r="BJ296" s="23" t="s">
        <v>143</v>
      </c>
      <c r="BK296" s="181">
        <f t="shared" si="49"/>
        <v>0</v>
      </c>
      <c r="BL296" s="23" t="s">
        <v>211</v>
      </c>
      <c r="BM296" s="23" t="s">
        <v>690</v>
      </c>
    </row>
    <row r="297" spans="2:65" s="1" customFormat="1" ht="16.5" customHeight="1">
      <c r="B297" s="169"/>
      <c r="C297" s="170" t="s">
        <v>691</v>
      </c>
      <c r="D297" s="170" t="s">
        <v>138</v>
      </c>
      <c r="E297" s="171" t="s">
        <v>692</v>
      </c>
      <c r="F297" s="172" t="s">
        <v>693</v>
      </c>
      <c r="G297" s="173" t="s">
        <v>500</v>
      </c>
      <c r="H297" s="174">
        <v>2</v>
      </c>
      <c r="I297" s="175"/>
      <c r="J297" s="176">
        <f t="shared" si="40"/>
        <v>0</v>
      </c>
      <c r="K297" s="172" t="s">
        <v>5</v>
      </c>
      <c r="L297" s="40"/>
      <c r="M297" s="177" t="s">
        <v>5</v>
      </c>
      <c r="N297" s="178" t="s">
        <v>44</v>
      </c>
      <c r="O297" s="41"/>
      <c r="P297" s="179">
        <f t="shared" si="41"/>
        <v>0</v>
      </c>
      <c r="Q297" s="179">
        <v>0</v>
      </c>
      <c r="R297" s="179">
        <f t="shared" si="42"/>
        <v>0</v>
      </c>
      <c r="S297" s="179">
        <v>0</v>
      </c>
      <c r="T297" s="180">
        <f t="shared" si="43"/>
        <v>0</v>
      </c>
      <c r="AR297" s="23" t="s">
        <v>211</v>
      </c>
      <c r="AT297" s="23" t="s">
        <v>138</v>
      </c>
      <c r="AU297" s="23" t="s">
        <v>143</v>
      </c>
      <c r="AY297" s="23" t="s">
        <v>135</v>
      </c>
      <c r="BE297" s="181">
        <f t="shared" si="44"/>
        <v>0</v>
      </c>
      <c r="BF297" s="181">
        <f t="shared" si="45"/>
        <v>0</v>
      </c>
      <c r="BG297" s="181">
        <f t="shared" si="46"/>
        <v>0</v>
      </c>
      <c r="BH297" s="181">
        <f t="shared" si="47"/>
        <v>0</v>
      </c>
      <c r="BI297" s="181">
        <f t="shared" si="48"/>
        <v>0</v>
      </c>
      <c r="BJ297" s="23" t="s">
        <v>143</v>
      </c>
      <c r="BK297" s="181">
        <f t="shared" si="49"/>
        <v>0</v>
      </c>
      <c r="BL297" s="23" t="s">
        <v>211</v>
      </c>
      <c r="BM297" s="23" t="s">
        <v>694</v>
      </c>
    </row>
    <row r="298" spans="2:65" s="10" customFormat="1" ht="29.85" customHeight="1">
      <c r="B298" s="156"/>
      <c r="D298" s="157" t="s">
        <v>71</v>
      </c>
      <c r="E298" s="167" t="s">
        <v>695</v>
      </c>
      <c r="F298" s="167" t="s">
        <v>696</v>
      </c>
      <c r="I298" s="159"/>
      <c r="J298" s="168">
        <f>BK298</f>
        <v>0</v>
      </c>
      <c r="L298" s="156"/>
      <c r="M298" s="161"/>
      <c r="N298" s="162"/>
      <c r="O298" s="162"/>
      <c r="P298" s="163">
        <f>SUM(P299:P307)</f>
        <v>0</v>
      </c>
      <c r="Q298" s="162"/>
      <c r="R298" s="163">
        <f>SUM(R299:R307)</f>
        <v>0.2037969</v>
      </c>
      <c r="S298" s="162"/>
      <c r="T298" s="164">
        <f>SUM(T299:T307)</f>
        <v>0</v>
      </c>
      <c r="AR298" s="157" t="s">
        <v>143</v>
      </c>
      <c r="AT298" s="165" t="s">
        <v>71</v>
      </c>
      <c r="AU298" s="165" t="s">
        <v>80</v>
      </c>
      <c r="AY298" s="157" t="s">
        <v>135</v>
      </c>
      <c r="BK298" s="166">
        <f>SUM(BK299:BK307)</f>
        <v>0</v>
      </c>
    </row>
    <row r="299" spans="2:65" s="1" customFormat="1" ht="25.5" customHeight="1">
      <c r="B299" s="169"/>
      <c r="C299" s="170" t="s">
        <v>697</v>
      </c>
      <c r="D299" s="170" t="s">
        <v>138</v>
      </c>
      <c r="E299" s="171" t="s">
        <v>698</v>
      </c>
      <c r="F299" s="172" t="s">
        <v>699</v>
      </c>
      <c r="G299" s="173" t="s">
        <v>141</v>
      </c>
      <c r="H299" s="174">
        <v>3.33</v>
      </c>
      <c r="I299" s="175"/>
      <c r="J299" s="176">
        <f>ROUND(I299*H299,2)</f>
        <v>0</v>
      </c>
      <c r="K299" s="172" t="s">
        <v>142</v>
      </c>
      <c r="L299" s="40"/>
      <c r="M299" s="177" t="s">
        <v>5</v>
      </c>
      <c r="N299" s="178" t="s">
        <v>44</v>
      </c>
      <c r="O299" s="41"/>
      <c r="P299" s="179">
        <f>O299*H299</f>
        <v>0</v>
      </c>
      <c r="Q299" s="179">
        <v>3.7670000000000002E-2</v>
      </c>
      <c r="R299" s="179">
        <f>Q299*H299</f>
        <v>0.1254411</v>
      </c>
      <c r="S299" s="179">
        <v>0</v>
      </c>
      <c r="T299" s="180">
        <f>S299*H299</f>
        <v>0</v>
      </c>
      <c r="AR299" s="23" t="s">
        <v>211</v>
      </c>
      <c r="AT299" s="23" t="s">
        <v>138</v>
      </c>
      <c r="AU299" s="23" t="s">
        <v>143</v>
      </c>
      <c r="AY299" s="23" t="s">
        <v>135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143</v>
      </c>
      <c r="BK299" s="181">
        <f>ROUND(I299*H299,2)</f>
        <v>0</v>
      </c>
      <c r="BL299" s="23" t="s">
        <v>211</v>
      </c>
      <c r="BM299" s="23" t="s">
        <v>700</v>
      </c>
    </row>
    <row r="300" spans="2:65" s="11" customFormat="1" ht="13.5">
      <c r="B300" s="182"/>
      <c r="D300" s="183" t="s">
        <v>145</v>
      </c>
      <c r="E300" s="184" t="s">
        <v>5</v>
      </c>
      <c r="F300" s="185" t="s">
        <v>146</v>
      </c>
      <c r="H300" s="186">
        <v>3.33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145</v>
      </c>
      <c r="AU300" s="184" t="s">
        <v>143</v>
      </c>
      <c r="AV300" s="11" t="s">
        <v>143</v>
      </c>
      <c r="AW300" s="11" t="s">
        <v>36</v>
      </c>
      <c r="AX300" s="11" t="s">
        <v>72</v>
      </c>
      <c r="AY300" s="184" t="s">
        <v>135</v>
      </c>
    </row>
    <row r="301" spans="2:65" s="12" customFormat="1" ht="13.5">
      <c r="B301" s="191"/>
      <c r="D301" s="183" t="s">
        <v>145</v>
      </c>
      <c r="E301" s="192" t="s">
        <v>5</v>
      </c>
      <c r="F301" s="193" t="s">
        <v>147</v>
      </c>
      <c r="H301" s="194">
        <v>3.33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145</v>
      </c>
      <c r="AU301" s="192" t="s">
        <v>143</v>
      </c>
      <c r="AV301" s="12" t="s">
        <v>77</v>
      </c>
      <c r="AW301" s="12" t="s">
        <v>36</v>
      </c>
      <c r="AX301" s="12" t="s">
        <v>80</v>
      </c>
      <c r="AY301" s="192" t="s">
        <v>135</v>
      </c>
    </row>
    <row r="302" spans="2:65" s="1" customFormat="1" ht="16.5" customHeight="1">
      <c r="B302" s="169"/>
      <c r="C302" s="170" t="s">
        <v>701</v>
      </c>
      <c r="D302" s="170" t="s">
        <v>138</v>
      </c>
      <c r="E302" s="171" t="s">
        <v>702</v>
      </c>
      <c r="F302" s="172" t="s">
        <v>703</v>
      </c>
      <c r="G302" s="173" t="s">
        <v>141</v>
      </c>
      <c r="H302" s="174">
        <v>3.33</v>
      </c>
      <c r="I302" s="175"/>
      <c r="J302" s="176">
        <f>ROUND(I302*H302,2)</f>
        <v>0</v>
      </c>
      <c r="K302" s="172" t="s">
        <v>142</v>
      </c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2.9999999999999997E-4</v>
      </c>
      <c r="R302" s="179">
        <f>Q302*H302</f>
        <v>9.9899999999999989E-4</v>
      </c>
      <c r="S302" s="179">
        <v>0</v>
      </c>
      <c r="T302" s="180">
        <f>S302*H302</f>
        <v>0</v>
      </c>
      <c r="AR302" s="23" t="s">
        <v>211</v>
      </c>
      <c r="AT302" s="23" t="s">
        <v>138</v>
      </c>
      <c r="AU302" s="23" t="s">
        <v>143</v>
      </c>
      <c r="AY302" s="23" t="s">
        <v>135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143</v>
      </c>
      <c r="BK302" s="181">
        <f>ROUND(I302*H302,2)</f>
        <v>0</v>
      </c>
      <c r="BL302" s="23" t="s">
        <v>211</v>
      </c>
      <c r="BM302" s="23" t="s">
        <v>704</v>
      </c>
    </row>
    <row r="303" spans="2:65" s="1" customFormat="1" ht="25.5" customHeight="1">
      <c r="B303" s="169"/>
      <c r="C303" s="206" t="s">
        <v>705</v>
      </c>
      <c r="D303" s="206" t="s">
        <v>212</v>
      </c>
      <c r="E303" s="207" t="s">
        <v>706</v>
      </c>
      <c r="F303" s="208" t="s">
        <v>707</v>
      </c>
      <c r="G303" s="209" t="s">
        <v>141</v>
      </c>
      <c r="H303" s="210">
        <v>4.0289999999999999</v>
      </c>
      <c r="I303" s="211"/>
      <c r="J303" s="212">
        <f>ROUND(I303*H303,2)</f>
        <v>0</v>
      </c>
      <c r="K303" s="208" t="s">
        <v>142</v>
      </c>
      <c r="L303" s="213"/>
      <c r="M303" s="214" t="s">
        <v>5</v>
      </c>
      <c r="N303" s="215" t="s">
        <v>44</v>
      </c>
      <c r="O303" s="41"/>
      <c r="P303" s="179">
        <f>O303*H303</f>
        <v>0</v>
      </c>
      <c r="Q303" s="179">
        <v>1.9199999999999998E-2</v>
      </c>
      <c r="R303" s="179">
        <f>Q303*H303</f>
        <v>7.7356799999999989E-2</v>
      </c>
      <c r="S303" s="179">
        <v>0</v>
      </c>
      <c r="T303" s="180">
        <f>S303*H303</f>
        <v>0</v>
      </c>
      <c r="AR303" s="23" t="s">
        <v>296</v>
      </c>
      <c r="AT303" s="23" t="s">
        <v>212</v>
      </c>
      <c r="AU303" s="23" t="s">
        <v>143</v>
      </c>
      <c r="AY303" s="23" t="s">
        <v>135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143</v>
      </c>
      <c r="BK303" s="181">
        <f>ROUND(I303*H303,2)</f>
        <v>0</v>
      </c>
      <c r="BL303" s="23" t="s">
        <v>211</v>
      </c>
      <c r="BM303" s="23" t="s">
        <v>708</v>
      </c>
    </row>
    <row r="304" spans="2:65" s="11" customFormat="1" ht="13.5">
      <c r="B304" s="182"/>
      <c r="D304" s="183" t="s">
        <v>145</v>
      </c>
      <c r="E304" s="184" t="s">
        <v>5</v>
      </c>
      <c r="F304" s="185" t="s">
        <v>709</v>
      </c>
      <c r="H304" s="186">
        <v>3.6629999999999998</v>
      </c>
      <c r="I304" s="187"/>
      <c r="L304" s="182"/>
      <c r="M304" s="188"/>
      <c r="N304" s="189"/>
      <c r="O304" s="189"/>
      <c r="P304" s="189"/>
      <c r="Q304" s="189"/>
      <c r="R304" s="189"/>
      <c r="S304" s="189"/>
      <c r="T304" s="190"/>
      <c r="AT304" s="184" t="s">
        <v>145</v>
      </c>
      <c r="AU304" s="184" t="s">
        <v>143</v>
      </c>
      <c r="AV304" s="11" t="s">
        <v>143</v>
      </c>
      <c r="AW304" s="11" t="s">
        <v>36</v>
      </c>
      <c r="AX304" s="11" t="s">
        <v>80</v>
      </c>
      <c r="AY304" s="184" t="s">
        <v>135</v>
      </c>
    </row>
    <row r="305" spans="2:65" s="11" customFormat="1" ht="13.5">
      <c r="B305" s="182"/>
      <c r="D305" s="183" t="s">
        <v>145</v>
      </c>
      <c r="F305" s="185" t="s">
        <v>710</v>
      </c>
      <c r="H305" s="186">
        <v>4.0289999999999999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145</v>
      </c>
      <c r="AU305" s="184" t="s">
        <v>143</v>
      </c>
      <c r="AV305" s="11" t="s">
        <v>143</v>
      </c>
      <c r="AW305" s="11" t="s">
        <v>6</v>
      </c>
      <c r="AX305" s="11" t="s">
        <v>80</v>
      </c>
      <c r="AY305" s="184" t="s">
        <v>135</v>
      </c>
    </row>
    <row r="306" spans="2:65" s="1" customFormat="1" ht="38.25" customHeight="1">
      <c r="B306" s="169"/>
      <c r="C306" s="170" t="s">
        <v>711</v>
      </c>
      <c r="D306" s="170" t="s">
        <v>138</v>
      </c>
      <c r="E306" s="171" t="s">
        <v>712</v>
      </c>
      <c r="F306" s="172" t="s">
        <v>713</v>
      </c>
      <c r="G306" s="173" t="s">
        <v>248</v>
      </c>
      <c r="H306" s="174">
        <v>0.20399999999999999</v>
      </c>
      <c r="I306" s="175"/>
      <c r="J306" s="176">
        <f>ROUND(I306*H306,2)</f>
        <v>0</v>
      </c>
      <c r="K306" s="172" t="s">
        <v>142</v>
      </c>
      <c r="L306" s="40"/>
      <c r="M306" s="177" t="s">
        <v>5</v>
      </c>
      <c r="N306" s="178" t="s">
        <v>44</v>
      </c>
      <c r="O306" s="41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AR306" s="23" t="s">
        <v>211</v>
      </c>
      <c r="AT306" s="23" t="s">
        <v>138</v>
      </c>
      <c r="AU306" s="23" t="s">
        <v>143</v>
      </c>
      <c r="AY306" s="23" t="s">
        <v>135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143</v>
      </c>
      <c r="BK306" s="181">
        <f>ROUND(I306*H306,2)</f>
        <v>0</v>
      </c>
      <c r="BL306" s="23" t="s">
        <v>211</v>
      </c>
      <c r="BM306" s="23" t="s">
        <v>714</v>
      </c>
    </row>
    <row r="307" spans="2:65" s="1" customFormat="1" ht="38.25" customHeight="1">
      <c r="B307" s="169"/>
      <c r="C307" s="170" t="s">
        <v>715</v>
      </c>
      <c r="D307" s="170" t="s">
        <v>138</v>
      </c>
      <c r="E307" s="171" t="s">
        <v>716</v>
      </c>
      <c r="F307" s="172" t="s">
        <v>717</v>
      </c>
      <c r="G307" s="173" t="s">
        <v>248</v>
      </c>
      <c r="H307" s="174">
        <v>0.20399999999999999</v>
      </c>
      <c r="I307" s="175"/>
      <c r="J307" s="176">
        <f>ROUND(I307*H307,2)</f>
        <v>0</v>
      </c>
      <c r="K307" s="172" t="s">
        <v>142</v>
      </c>
      <c r="L307" s="40"/>
      <c r="M307" s="177" t="s">
        <v>5</v>
      </c>
      <c r="N307" s="178" t="s">
        <v>44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211</v>
      </c>
      <c r="AT307" s="23" t="s">
        <v>138</v>
      </c>
      <c r="AU307" s="23" t="s">
        <v>143</v>
      </c>
      <c r="AY307" s="23" t="s">
        <v>135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143</v>
      </c>
      <c r="BK307" s="181">
        <f>ROUND(I307*H307,2)</f>
        <v>0</v>
      </c>
      <c r="BL307" s="23" t="s">
        <v>211</v>
      </c>
      <c r="BM307" s="23" t="s">
        <v>718</v>
      </c>
    </row>
    <row r="308" spans="2:65" s="10" customFormat="1" ht="29.85" customHeight="1">
      <c r="B308" s="156"/>
      <c r="D308" s="157" t="s">
        <v>71</v>
      </c>
      <c r="E308" s="167" t="s">
        <v>719</v>
      </c>
      <c r="F308" s="167" t="s">
        <v>720</v>
      </c>
      <c r="I308" s="159"/>
      <c r="J308" s="168">
        <f>BK308</f>
        <v>0</v>
      </c>
      <c r="L308" s="156"/>
      <c r="M308" s="161"/>
      <c r="N308" s="162"/>
      <c r="O308" s="162"/>
      <c r="P308" s="163">
        <f>SUM(P309:P318)</f>
        <v>0</v>
      </c>
      <c r="Q308" s="162"/>
      <c r="R308" s="163">
        <f>SUM(R309:R318)</f>
        <v>5.8629999999999999E-4</v>
      </c>
      <c r="S308" s="162"/>
      <c r="T308" s="164">
        <f>SUM(T309:T318)</f>
        <v>9.7200000000000012E-3</v>
      </c>
      <c r="AR308" s="157" t="s">
        <v>143</v>
      </c>
      <c r="AT308" s="165" t="s">
        <v>71</v>
      </c>
      <c r="AU308" s="165" t="s">
        <v>80</v>
      </c>
      <c r="AY308" s="157" t="s">
        <v>135</v>
      </c>
      <c r="BK308" s="166">
        <f>SUM(BK309:BK318)</f>
        <v>0</v>
      </c>
    </row>
    <row r="309" spans="2:65" s="1" customFormat="1" ht="16.5" customHeight="1">
      <c r="B309" s="169"/>
      <c r="C309" s="170" t="s">
        <v>721</v>
      </c>
      <c r="D309" s="170" t="s">
        <v>138</v>
      </c>
      <c r="E309" s="171" t="s">
        <v>722</v>
      </c>
      <c r="F309" s="172" t="s">
        <v>723</v>
      </c>
      <c r="G309" s="173" t="s">
        <v>141</v>
      </c>
      <c r="H309" s="174">
        <v>3.24</v>
      </c>
      <c r="I309" s="175"/>
      <c r="J309" s="176">
        <f>ROUND(I309*H309,2)</f>
        <v>0</v>
      </c>
      <c r="K309" s="172" t="s">
        <v>142</v>
      </c>
      <c r="L309" s="40"/>
      <c r="M309" s="177" t="s">
        <v>5</v>
      </c>
      <c r="N309" s="178" t="s">
        <v>44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3.0000000000000001E-3</v>
      </c>
      <c r="T309" s="180">
        <f>S309*H309</f>
        <v>9.7200000000000012E-3</v>
      </c>
      <c r="AR309" s="23" t="s">
        <v>211</v>
      </c>
      <c r="AT309" s="23" t="s">
        <v>138</v>
      </c>
      <c r="AU309" s="23" t="s">
        <v>143</v>
      </c>
      <c r="AY309" s="23" t="s">
        <v>135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143</v>
      </c>
      <c r="BK309" s="181">
        <f>ROUND(I309*H309,2)</f>
        <v>0</v>
      </c>
      <c r="BL309" s="23" t="s">
        <v>211</v>
      </c>
      <c r="BM309" s="23" t="s">
        <v>724</v>
      </c>
    </row>
    <row r="310" spans="2:65" s="13" customFormat="1" ht="13.5">
      <c r="B310" s="199"/>
      <c r="D310" s="183" t="s">
        <v>145</v>
      </c>
      <c r="E310" s="200" t="s">
        <v>5</v>
      </c>
      <c r="F310" s="201" t="s">
        <v>725</v>
      </c>
      <c r="H310" s="200" t="s">
        <v>5</v>
      </c>
      <c r="I310" s="202"/>
      <c r="L310" s="199"/>
      <c r="M310" s="203"/>
      <c r="N310" s="204"/>
      <c r="O310" s="204"/>
      <c r="P310" s="204"/>
      <c r="Q310" s="204"/>
      <c r="R310" s="204"/>
      <c r="S310" s="204"/>
      <c r="T310" s="205"/>
      <c r="AT310" s="200" t="s">
        <v>145</v>
      </c>
      <c r="AU310" s="200" t="s">
        <v>143</v>
      </c>
      <c r="AV310" s="13" t="s">
        <v>80</v>
      </c>
      <c r="AW310" s="13" t="s">
        <v>36</v>
      </c>
      <c r="AX310" s="13" t="s">
        <v>72</v>
      </c>
      <c r="AY310" s="200" t="s">
        <v>135</v>
      </c>
    </row>
    <row r="311" spans="2:65" s="11" customFormat="1" ht="13.5">
      <c r="B311" s="182"/>
      <c r="D311" s="183" t="s">
        <v>145</v>
      </c>
      <c r="E311" s="184" t="s">
        <v>5</v>
      </c>
      <c r="F311" s="185" t="s">
        <v>650</v>
      </c>
      <c r="H311" s="186">
        <v>3.24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145</v>
      </c>
      <c r="AU311" s="184" t="s">
        <v>143</v>
      </c>
      <c r="AV311" s="11" t="s">
        <v>143</v>
      </c>
      <c r="AW311" s="11" t="s">
        <v>36</v>
      </c>
      <c r="AX311" s="11" t="s">
        <v>72</v>
      </c>
      <c r="AY311" s="184" t="s">
        <v>135</v>
      </c>
    </row>
    <row r="312" spans="2:65" s="12" customFormat="1" ht="13.5">
      <c r="B312" s="191"/>
      <c r="D312" s="183" t="s">
        <v>145</v>
      </c>
      <c r="E312" s="192" t="s">
        <v>5</v>
      </c>
      <c r="F312" s="193" t="s">
        <v>147</v>
      </c>
      <c r="H312" s="194">
        <v>3.24</v>
      </c>
      <c r="I312" s="195"/>
      <c r="L312" s="191"/>
      <c r="M312" s="196"/>
      <c r="N312" s="197"/>
      <c r="O312" s="197"/>
      <c r="P312" s="197"/>
      <c r="Q312" s="197"/>
      <c r="R312" s="197"/>
      <c r="S312" s="197"/>
      <c r="T312" s="198"/>
      <c r="AT312" s="192" t="s">
        <v>145</v>
      </c>
      <c r="AU312" s="192" t="s">
        <v>143</v>
      </c>
      <c r="AV312" s="12" t="s">
        <v>77</v>
      </c>
      <c r="AW312" s="12" t="s">
        <v>36</v>
      </c>
      <c r="AX312" s="12" t="s">
        <v>80</v>
      </c>
      <c r="AY312" s="192" t="s">
        <v>135</v>
      </c>
    </row>
    <row r="313" spans="2:65" s="1" customFormat="1" ht="16.5" customHeight="1">
      <c r="B313" s="169"/>
      <c r="C313" s="170" t="s">
        <v>726</v>
      </c>
      <c r="D313" s="170" t="s">
        <v>138</v>
      </c>
      <c r="E313" s="171" t="s">
        <v>727</v>
      </c>
      <c r="F313" s="172" t="s">
        <v>728</v>
      </c>
      <c r="G313" s="173" t="s">
        <v>311</v>
      </c>
      <c r="H313" s="174">
        <v>2.2000000000000002</v>
      </c>
      <c r="I313" s="175"/>
      <c r="J313" s="176">
        <f>ROUND(I313*H313,2)</f>
        <v>0</v>
      </c>
      <c r="K313" s="172" t="s">
        <v>142</v>
      </c>
      <c r="L313" s="40"/>
      <c r="M313" s="177" t="s">
        <v>5</v>
      </c>
      <c r="N313" s="178" t="s">
        <v>44</v>
      </c>
      <c r="O313" s="41"/>
      <c r="P313" s="179">
        <f>O313*H313</f>
        <v>0</v>
      </c>
      <c r="Q313" s="179">
        <v>1.0000000000000001E-5</v>
      </c>
      <c r="R313" s="179">
        <f>Q313*H313</f>
        <v>2.2000000000000003E-5</v>
      </c>
      <c r="S313" s="179">
        <v>0</v>
      </c>
      <c r="T313" s="180">
        <f>S313*H313</f>
        <v>0</v>
      </c>
      <c r="AR313" s="23" t="s">
        <v>211</v>
      </c>
      <c r="AT313" s="23" t="s">
        <v>138</v>
      </c>
      <c r="AU313" s="23" t="s">
        <v>143</v>
      </c>
      <c r="AY313" s="23" t="s">
        <v>135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3" t="s">
        <v>143</v>
      </c>
      <c r="BK313" s="181">
        <f>ROUND(I313*H313,2)</f>
        <v>0</v>
      </c>
      <c r="BL313" s="23" t="s">
        <v>211</v>
      </c>
      <c r="BM313" s="23" t="s">
        <v>729</v>
      </c>
    </row>
    <row r="314" spans="2:65" s="11" customFormat="1" ht="13.5">
      <c r="B314" s="182"/>
      <c r="D314" s="183" t="s">
        <v>145</v>
      </c>
      <c r="E314" s="184" t="s">
        <v>5</v>
      </c>
      <c r="F314" s="185" t="s">
        <v>730</v>
      </c>
      <c r="H314" s="186">
        <v>2.2000000000000002</v>
      </c>
      <c r="I314" s="187"/>
      <c r="L314" s="182"/>
      <c r="M314" s="188"/>
      <c r="N314" s="189"/>
      <c r="O314" s="189"/>
      <c r="P314" s="189"/>
      <c r="Q314" s="189"/>
      <c r="R314" s="189"/>
      <c r="S314" s="189"/>
      <c r="T314" s="190"/>
      <c r="AT314" s="184" t="s">
        <v>145</v>
      </c>
      <c r="AU314" s="184" t="s">
        <v>143</v>
      </c>
      <c r="AV314" s="11" t="s">
        <v>143</v>
      </c>
      <c r="AW314" s="11" t="s">
        <v>36</v>
      </c>
      <c r="AX314" s="11" t="s">
        <v>80</v>
      </c>
      <c r="AY314" s="184" t="s">
        <v>135</v>
      </c>
    </row>
    <row r="315" spans="2:65" s="1" customFormat="1" ht="16.5" customHeight="1">
      <c r="B315" s="169"/>
      <c r="C315" s="206" t="s">
        <v>731</v>
      </c>
      <c r="D315" s="206" t="s">
        <v>212</v>
      </c>
      <c r="E315" s="207" t="s">
        <v>732</v>
      </c>
      <c r="F315" s="208" t="s">
        <v>733</v>
      </c>
      <c r="G315" s="209" t="s">
        <v>311</v>
      </c>
      <c r="H315" s="210">
        <v>2.5649999999999999</v>
      </c>
      <c r="I315" s="211"/>
      <c r="J315" s="212">
        <f>ROUND(I315*H315,2)</f>
        <v>0</v>
      </c>
      <c r="K315" s="208" t="s">
        <v>142</v>
      </c>
      <c r="L315" s="213"/>
      <c r="M315" s="214" t="s">
        <v>5</v>
      </c>
      <c r="N315" s="215" t="s">
        <v>44</v>
      </c>
      <c r="O315" s="41"/>
      <c r="P315" s="179">
        <f>O315*H315</f>
        <v>0</v>
      </c>
      <c r="Q315" s="179">
        <v>2.2000000000000001E-4</v>
      </c>
      <c r="R315" s="179">
        <f>Q315*H315</f>
        <v>5.643E-4</v>
      </c>
      <c r="S315" s="179">
        <v>0</v>
      </c>
      <c r="T315" s="180">
        <f>S315*H315</f>
        <v>0</v>
      </c>
      <c r="AR315" s="23" t="s">
        <v>296</v>
      </c>
      <c r="AT315" s="23" t="s">
        <v>212</v>
      </c>
      <c r="AU315" s="23" t="s">
        <v>143</v>
      </c>
      <c r="AY315" s="23" t="s">
        <v>135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23" t="s">
        <v>143</v>
      </c>
      <c r="BK315" s="181">
        <f>ROUND(I315*H315,2)</f>
        <v>0</v>
      </c>
      <c r="BL315" s="23" t="s">
        <v>211</v>
      </c>
      <c r="BM315" s="23" t="s">
        <v>734</v>
      </c>
    </row>
    <row r="316" spans="2:65" s="11" customFormat="1" ht="13.5">
      <c r="B316" s="182"/>
      <c r="D316" s="183" t="s">
        <v>145</v>
      </c>
      <c r="F316" s="185" t="s">
        <v>735</v>
      </c>
      <c r="H316" s="186">
        <v>2.5649999999999999</v>
      </c>
      <c r="I316" s="187"/>
      <c r="L316" s="182"/>
      <c r="M316" s="188"/>
      <c r="N316" s="189"/>
      <c r="O316" s="189"/>
      <c r="P316" s="189"/>
      <c r="Q316" s="189"/>
      <c r="R316" s="189"/>
      <c r="S316" s="189"/>
      <c r="T316" s="190"/>
      <c r="AT316" s="184" t="s">
        <v>145</v>
      </c>
      <c r="AU316" s="184" t="s">
        <v>143</v>
      </c>
      <c r="AV316" s="11" t="s">
        <v>143</v>
      </c>
      <c r="AW316" s="11" t="s">
        <v>6</v>
      </c>
      <c r="AX316" s="11" t="s">
        <v>80</v>
      </c>
      <c r="AY316" s="184" t="s">
        <v>135</v>
      </c>
    </row>
    <row r="317" spans="2:65" s="1" customFormat="1" ht="38.25" customHeight="1">
      <c r="B317" s="169"/>
      <c r="C317" s="170" t="s">
        <v>736</v>
      </c>
      <c r="D317" s="170" t="s">
        <v>138</v>
      </c>
      <c r="E317" s="171" t="s">
        <v>737</v>
      </c>
      <c r="F317" s="172" t="s">
        <v>738</v>
      </c>
      <c r="G317" s="173" t="s">
        <v>248</v>
      </c>
      <c r="H317" s="174">
        <v>1E-3</v>
      </c>
      <c r="I317" s="175"/>
      <c r="J317" s="176">
        <f>ROUND(I317*H317,2)</f>
        <v>0</v>
      </c>
      <c r="K317" s="172" t="s">
        <v>142</v>
      </c>
      <c r="L317" s="40"/>
      <c r="M317" s="177" t="s">
        <v>5</v>
      </c>
      <c r="N317" s="178" t="s">
        <v>44</v>
      </c>
      <c r="O317" s="41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AR317" s="23" t="s">
        <v>211</v>
      </c>
      <c r="AT317" s="23" t="s">
        <v>138</v>
      </c>
      <c r="AU317" s="23" t="s">
        <v>143</v>
      </c>
      <c r="AY317" s="23" t="s">
        <v>135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23" t="s">
        <v>143</v>
      </c>
      <c r="BK317" s="181">
        <f>ROUND(I317*H317,2)</f>
        <v>0</v>
      </c>
      <c r="BL317" s="23" t="s">
        <v>211</v>
      </c>
      <c r="BM317" s="23" t="s">
        <v>739</v>
      </c>
    </row>
    <row r="318" spans="2:65" s="1" customFormat="1" ht="38.25" customHeight="1">
      <c r="B318" s="169"/>
      <c r="C318" s="170" t="s">
        <v>740</v>
      </c>
      <c r="D318" s="170" t="s">
        <v>138</v>
      </c>
      <c r="E318" s="171" t="s">
        <v>741</v>
      </c>
      <c r="F318" s="172" t="s">
        <v>742</v>
      </c>
      <c r="G318" s="173" t="s">
        <v>248</v>
      </c>
      <c r="H318" s="174">
        <v>1E-3</v>
      </c>
      <c r="I318" s="175"/>
      <c r="J318" s="176">
        <f>ROUND(I318*H318,2)</f>
        <v>0</v>
      </c>
      <c r="K318" s="172" t="s">
        <v>142</v>
      </c>
      <c r="L318" s="40"/>
      <c r="M318" s="177" t="s">
        <v>5</v>
      </c>
      <c r="N318" s="178" t="s">
        <v>44</v>
      </c>
      <c r="O318" s="41"/>
      <c r="P318" s="179">
        <f>O318*H318</f>
        <v>0</v>
      </c>
      <c r="Q318" s="179">
        <v>0</v>
      </c>
      <c r="R318" s="179">
        <f>Q318*H318</f>
        <v>0</v>
      </c>
      <c r="S318" s="179">
        <v>0</v>
      </c>
      <c r="T318" s="180">
        <f>S318*H318</f>
        <v>0</v>
      </c>
      <c r="AR318" s="23" t="s">
        <v>211</v>
      </c>
      <c r="AT318" s="23" t="s">
        <v>138</v>
      </c>
      <c r="AU318" s="23" t="s">
        <v>143</v>
      </c>
      <c r="AY318" s="23" t="s">
        <v>135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3" t="s">
        <v>143</v>
      </c>
      <c r="BK318" s="181">
        <f>ROUND(I318*H318,2)</f>
        <v>0</v>
      </c>
      <c r="BL318" s="23" t="s">
        <v>211</v>
      </c>
      <c r="BM318" s="23" t="s">
        <v>743</v>
      </c>
    </row>
    <row r="319" spans="2:65" s="10" customFormat="1" ht="29.85" customHeight="1">
      <c r="B319" s="156"/>
      <c r="D319" s="157" t="s">
        <v>71</v>
      </c>
      <c r="E319" s="167" t="s">
        <v>744</v>
      </c>
      <c r="F319" s="167" t="s">
        <v>745</v>
      </c>
      <c r="I319" s="159"/>
      <c r="J319" s="168">
        <f>BK319</f>
        <v>0</v>
      </c>
      <c r="L319" s="156"/>
      <c r="M319" s="161"/>
      <c r="N319" s="162"/>
      <c r="O319" s="162"/>
      <c r="P319" s="163">
        <f>SUM(P320:P335)</f>
        <v>0</v>
      </c>
      <c r="Q319" s="162"/>
      <c r="R319" s="163">
        <f>SUM(R320:R335)</f>
        <v>1.0760348</v>
      </c>
      <c r="S319" s="162"/>
      <c r="T319" s="164">
        <f>SUM(T320:T335)</f>
        <v>0</v>
      </c>
      <c r="AR319" s="157" t="s">
        <v>143</v>
      </c>
      <c r="AT319" s="165" t="s">
        <v>71</v>
      </c>
      <c r="AU319" s="165" t="s">
        <v>80</v>
      </c>
      <c r="AY319" s="157" t="s">
        <v>135</v>
      </c>
      <c r="BK319" s="166">
        <f>SUM(BK320:BK335)</f>
        <v>0</v>
      </c>
    </row>
    <row r="320" spans="2:65" s="1" customFormat="1" ht="25.5" customHeight="1">
      <c r="B320" s="169"/>
      <c r="C320" s="170" t="s">
        <v>746</v>
      </c>
      <c r="D320" s="170" t="s">
        <v>138</v>
      </c>
      <c r="E320" s="171" t="s">
        <v>747</v>
      </c>
      <c r="F320" s="172" t="s">
        <v>748</v>
      </c>
      <c r="G320" s="173" t="s">
        <v>311</v>
      </c>
      <c r="H320" s="174">
        <v>10.36</v>
      </c>
      <c r="I320" s="175"/>
      <c r="J320" s="176">
        <f>ROUND(I320*H320,2)</f>
        <v>0</v>
      </c>
      <c r="K320" s="172" t="s">
        <v>142</v>
      </c>
      <c r="L320" s="40"/>
      <c r="M320" s="177" t="s">
        <v>5</v>
      </c>
      <c r="N320" s="178" t="s">
        <v>44</v>
      </c>
      <c r="O320" s="41"/>
      <c r="P320" s="179">
        <f>O320*H320</f>
        <v>0</v>
      </c>
      <c r="Q320" s="179">
        <v>3.5E-4</v>
      </c>
      <c r="R320" s="179">
        <f>Q320*H320</f>
        <v>3.6259999999999999E-3</v>
      </c>
      <c r="S320" s="179">
        <v>0</v>
      </c>
      <c r="T320" s="180">
        <f>S320*H320</f>
        <v>0</v>
      </c>
      <c r="AR320" s="23" t="s">
        <v>211</v>
      </c>
      <c r="AT320" s="23" t="s">
        <v>138</v>
      </c>
      <c r="AU320" s="23" t="s">
        <v>143</v>
      </c>
      <c r="AY320" s="23" t="s">
        <v>135</v>
      </c>
      <c r="BE320" s="181">
        <f>IF(N320="základní",J320,0)</f>
        <v>0</v>
      </c>
      <c r="BF320" s="181">
        <f>IF(N320="snížená",J320,0)</f>
        <v>0</v>
      </c>
      <c r="BG320" s="181">
        <f>IF(N320="zákl. přenesená",J320,0)</f>
        <v>0</v>
      </c>
      <c r="BH320" s="181">
        <f>IF(N320="sníž. přenesená",J320,0)</f>
        <v>0</v>
      </c>
      <c r="BI320" s="181">
        <f>IF(N320="nulová",J320,0)</f>
        <v>0</v>
      </c>
      <c r="BJ320" s="23" t="s">
        <v>143</v>
      </c>
      <c r="BK320" s="181">
        <f>ROUND(I320*H320,2)</f>
        <v>0</v>
      </c>
      <c r="BL320" s="23" t="s">
        <v>211</v>
      </c>
      <c r="BM320" s="23" t="s">
        <v>749</v>
      </c>
    </row>
    <row r="321" spans="2:65" s="11" customFormat="1" ht="13.5">
      <c r="B321" s="182"/>
      <c r="D321" s="183" t="s">
        <v>145</v>
      </c>
      <c r="E321" s="184" t="s">
        <v>5</v>
      </c>
      <c r="F321" s="185" t="s">
        <v>313</v>
      </c>
      <c r="H321" s="186">
        <v>4.18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84" t="s">
        <v>145</v>
      </c>
      <c r="AU321" s="184" t="s">
        <v>143</v>
      </c>
      <c r="AV321" s="11" t="s">
        <v>143</v>
      </c>
      <c r="AW321" s="11" t="s">
        <v>36</v>
      </c>
      <c r="AX321" s="11" t="s">
        <v>72</v>
      </c>
      <c r="AY321" s="184" t="s">
        <v>135</v>
      </c>
    </row>
    <row r="322" spans="2:65" s="11" customFormat="1" ht="13.5">
      <c r="B322" s="182"/>
      <c r="D322" s="183" t="s">
        <v>145</v>
      </c>
      <c r="E322" s="184" t="s">
        <v>5</v>
      </c>
      <c r="F322" s="185" t="s">
        <v>750</v>
      </c>
      <c r="H322" s="186">
        <v>6.18</v>
      </c>
      <c r="I322" s="187"/>
      <c r="L322" s="182"/>
      <c r="M322" s="188"/>
      <c r="N322" s="189"/>
      <c r="O322" s="189"/>
      <c r="P322" s="189"/>
      <c r="Q322" s="189"/>
      <c r="R322" s="189"/>
      <c r="S322" s="189"/>
      <c r="T322" s="190"/>
      <c r="AT322" s="184" t="s">
        <v>145</v>
      </c>
      <c r="AU322" s="184" t="s">
        <v>143</v>
      </c>
      <c r="AV322" s="11" t="s">
        <v>143</v>
      </c>
      <c r="AW322" s="11" t="s">
        <v>36</v>
      </c>
      <c r="AX322" s="11" t="s">
        <v>72</v>
      </c>
      <c r="AY322" s="184" t="s">
        <v>135</v>
      </c>
    </row>
    <row r="323" spans="2:65" s="12" customFormat="1" ht="13.5">
      <c r="B323" s="191"/>
      <c r="D323" s="183" t="s">
        <v>145</v>
      </c>
      <c r="E323" s="192" t="s">
        <v>5</v>
      </c>
      <c r="F323" s="193" t="s">
        <v>147</v>
      </c>
      <c r="H323" s="194">
        <v>10.36</v>
      </c>
      <c r="I323" s="195"/>
      <c r="L323" s="191"/>
      <c r="M323" s="196"/>
      <c r="N323" s="197"/>
      <c r="O323" s="197"/>
      <c r="P323" s="197"/>
      <c r="Q323" s="197"/>
      <c r="R323" s="197"/>
      <c r="S323" s="197"/>
      <c r="T323" s="198"/>
      <c r="AT323" s="192" t="s">
        <v>145</v>
      </c>
      <c r="AU323" s="192" t="s">
        <v>143</v>
      </c>
      <c r="AV323" s="12" t="s">
        <v>77</v>
      </c>
      <c r="AW323" s="12" t="s">
        <v>36</v>
      </c>
      <c r="AX323" s="12" t="s">
        <v>80</v>
      </c>
      <c r="AY323" s="192" t="s">
        <v>135</v>
      </c>
    </row>
    <row r="324" spans="2:65" s="1" customFormat="1" ht="16.5" customHeight="1">
      <c r="B324" s="169"/>
      <c r="C324" s="206" t="s">
        <v>751</v>
      </c>
      <c r="D324" s="206" t="s">
        <v>212</v>
      </c>
      <c r="E324" s="207" t="s">
        <v>752</v>
      </c>
      <c r="F324" s="208" t="s">
        <v>753</v>
      </c>
      <c r="G324" s="209" t="s">
        <v>209</v>
      </c>
      <c r="H324" s="210">
        <v>28.49</v>
      </c>
      <c r="I324" s="211"/>
      <c r="J324" s="212">
        <f>ROUND(I324*H324,2)</f>
        <v>0</v>
      </c>
      <c r="K324" s="208" t="s">
        <v>5</v>
      </c>
      <c r="L324" s="213"/>
      <c r="M324" s="214" t="s">
        <v>5</v>
      </c>
      <c r="N324" s="215" t="s">
        <v>44</v>
      </c>
      <c r="O324" s="41"/>
      <c r="P324" s="179">
        <f>O324*H324</f>
        <v>0</v>
      </c>
      <c r="Q324" s="179">
        <v>0</v>
      </c>
      <c r="R324" s="179">
        <f>Q324*H324</f>
        <v>0</v>
      </c>
      <c r="S324" s="179">
        <v>0</v>
      </c>
      <c r="T324" s="180">
        <f>S324*H324</f>
        <v>0</v>
      </c>
      <c r="AR324" s="23" t="s">
        <v>296</v>
      </c>
      <c r="AT324" s="23" t="s">
        <v>212</v>
      </c>
      <c r="AU324" s="23" t="s">
        <v>143</v>
      </c>
      <c r="AY324" s="23" t="s">
        <v>135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143</v>
      </c>
      <c r="BK324" s="181">
        <f>ROUND(I324*H324,2)</f>
        <v>0</v>
      </c>
      <c r="BL324" s="23" t="s">
        <v>211</v>
      </c>
      <c r="BM324" s="23" t="s">
        <v>754</v>
      </c>
    </row>
    <row r="325" spans="2:65" s="11" customFormat="1" ht="13.5">
      <c r="B325" s="182"/>
      <c r="D325" s="183" t="s">
        <v>145</v>
      </c>
      <c r="E325" s="184" t="s">
        <v>5</v>
      </c>
      <c r="F325" s="185" t="s">
        <v>755</v>
      </c>
      <c r="H325" s="186">
        <v>28.49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145</v>
      </c>
      <c r="AU325" s="184" t="s">
        <v>143</v>
      </c>
      <c r="AV325" s="11" t="s">
        <v>143</v>
      </c>
      <c r="AW325" s="11" t="s">
        <v>36</v>
      </c>
      <c r="AX325" s="11" t="s">
        <v>80</v>
      </c>
      <c r="AY325" s="184" t="s">
        <v>135</v>
      </c>
    </row>
    <row r="326" spans="2:65" s="1" customFormat="1" ht="25.5" customHeight="1">
      <c r="B326" s="169"/>
      <c r="C326" s="170" t="s">
        <v>756</v>
      </c>
      <c r="D326" s="170" t="s">
        <v>138</v>
      </c>
      <c r="E326" s="171" t="s">
        <v>757</v>
      </c>
      <c r="F326" s="172" t="s">
        <v>758</v>
      </c>
      <c r="G326" s="173" t="s">
        <v>141</v>
      </c>
      <c r="H326" s="174">
        <v>21.04</v>
      </c>
      <c r="I326" s="175"/>
      <c r="J326" s="176">
        <f>ROUND(I326*H326,2)</f>
        <v>0</v>
      </c>
      <c r="K326" s="172" t="s">
        <v>142</v>
      </c>
      <c r="L326" s="40"/>
      <c r="M326" s="177" t="s">
        <v>5</v>
      </c>
      <c r="N326" s="178" t="s">
        <v>44</v>
      </c>
      <c r="O326" s="41"/>
      <c r="P326" s="179">
        <f>O326*H326</f>
        <v>0</v>
      </c>
      <c r="Q326" s="179">
        <v>3.3619999999999997E-2</v>
      </c>
      <c r="R326" s="179">
        <f>Q326*H326</f>
        <v>0.7073647999999999</v>
      </c>
      <c r="S326" s="179">
        <v>0</v>
      </c>
      <c r="T326" s="180">
        <f>S326*H326</f>
        <v>0</v>
      </c>
      <c r="AR326" s="23" t="s">
        <v>211</v>
      </c>
      <c r="AT326" s="23" t="s">
        <v>138</v>
      </c>
      <c r="AU326" s="23" t="s">
        <v>143</v>
      </c>
      <c r="AY326" s="23" t="s">
        <v>135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143</v>
      </c>
      <c r="BK326" s="181">
        <f>ROUND(I326*H326,2)</f>
        <v>0</v>
      </c>
      <c r="BL326" s="23" t="s">
        <v>211</v>
      </c>
      <c r="BM326" s="23" t="s">
        <v>759</v>
      </c>
    </row>
    <row r="327" spans="2:65" s="11" customFormat="1" ht="13.5">
      <c r="B327" s="182"/>
      <c r="D327" s="183" t="s">
        <v>145</v>
      </c>
      <c r="E327" s="184" t="s">
        <v>5</v>
      </c>
      <c r="F327" s="185" t="s">
        <v>760</v>
      </c>
      <c r="H327" s="186">
        <v>8.36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145</v>
      </c>
      <c r="AU327" s="184" t="s">
        <v>143</v>
      </c>
      <c r="AV327" s="11" t="s">
        <v>143</v>
      </c>
      <c r="AW327" s="11" t="s">
        <v>36</v>
      </c>
      <c r="AX327" s="11" t="s">
        <v>72</v>
      </c>
      <c r="AY327" s="184" t="s">
        <v>135</v>
      </c>
    </row>
    <row r="328" spans="2:65" s="11" customFormat="1" ht="13.5">
      <c r="B328" s="182"/>
      <c r="D328" s="183" t="s">
        <v>145</v>
      </c>
      <c r="E328" s="184" t="s">
        <v>5</v>
      </c>
      <c r="F328" s="185" t="s">
        <v>761</v>
      </c>
      <c r="H328" s="186">
        <v>12.68</v>
      </c>
      <c r="I328" s="187"/>
      <c r="L328" s="182"/>
      <c r="M328" s="188"/>
      <c r="N328" s="189"/>
      <c r="O328" s="189"/>
      <c r="P328" s="189"/>
      <c r="Q328" s="189"/>
      <c r="R328" s="189"/>
      <c r="S328" s="189"/>
      <c r="T328" s="190"/>
      <c r="AT328" s="184" t="s">
        <v>145</v>
      </c>
      <c r="AU328" s="184" t="s">
        <v>143</v>
      </c>
      <c r="AV328" s="11" t="s">
        <v>143</v>
      </c>
      <c r="AW328" s="11" t="s">
        <v>36</v>
      </c>
      <c r="AX328" s="11" t="s">
        <v>72</v>
      </c>
      <c r="AY328" s="184" t="s">
        <v>135</v>
      </c>
    </row>
    <row r="329" spans="2:65" s="12" customFormat="1" ht="13.5">
      <c r="B329" s="191"/>
      <c r="D329" s="183" t="s">
        <v>145</v>
      </c>
      <c r="E329" s="192" t="s">
        <v>5</v>
      </c>
      <c r="F329" s="193" t="s">
        <v>147</v>
      </c>
      <c r="H329" s="194">
        <v>21.04</v>
      </c>
      <c r="I329" s="195"/>
      <c r="L329" s="191"/>
      <c r="M329" s="196"/>
      <c r="N329" s="197"/>
      <c r="O329" s="197"/>
      <c r="P329" s="197"/>
      <c r="Q329" s="197"/>
      <c r="R329" s="197"/>
      <c r="S329" s="197"/>
      <c r="T329" s="198"/>
      <c r="AT329" s="192" t="s">
        <v>145</v>
      </c>
      <c r="AU329" s="192" t="s">
        <v>143</v>
      </c>
      <c r="AV329" s="12" t="s">
        <v>77</v>
      </c>
      <c r="AW329" s="12" t="s">
        <v>36</v>
      </c>
      <c r="AX329" s="12" t="s">
        <v>80</v>
      </c>
      <c r="AY329" s="192" t="s">
        <v>135</v>
      </c>
    </row>
    <row r="330" spans="2:65" s="1" customFormat="1" ht="16.5" customHeight="1">
      <c r="B330" s="169"/>
      <c r="C330" s="206" t="s">
        <v>762</v>
      </c>
      <c r="D330" s="206" t="s">
        <v>212</v>
      </c>
      <c r="E330" s="207" t="s">
        <v>763</v>
      </c>
      <c r="F330" s="208" t="s">
        <v>764</v>
      </c>
      <c r="G330" s="209" t="s">
        <v>141</v>
      </c>
      <c r="H330" s="210">
        <v>23.143999999999998</v>
      </c>
      <c r="I330" s="211"/>
      <c r="J330" s="212">
        <f>ROUND(I330*H330,2)</f>
        <v>0</v>
      </c>
      <c r="K330" s="208" t="s">
        <v>142</v>
      </c>
      <c r="L330" s="213"/>
      <c r="M330" s="214" t="s">
        <v>5</v>
      </c>
      <c r="N330" s="215" t="s">
        <v>44</v>
      </c>
      <c r="O330" s="41"/>
      <c r="P330" s="179">
        <f>O330*H330</f>
        <v>0</v>
      </c>
      <c r="Q330" s="179">
        <v>1.55E-2</v>
      </c>
      <c r="R330" s="179">
        <f>Q330*H330</f>
        <v>0.358732</v>
      </c>
      <c r="S330" s="179">
        <v>0</v>
      </c>
      <c r="T330" s="180">
        <f>S330*H330</f>
        <v>0</v>
      </c>
      <c r="AR330" s="23" t="s">
        <v>296</v>
      </c>
      <c r="AT330" s="23" t="s">
        <v>212</v>
      </c>
      <c r="AU330" s="23" t="s">
        <v>143</v>
      </c>
      <c r="AY330" s="23" t="s">
        <v>135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143</v>
      </c>
      <c r="BK330" s="181">
        <f>ROUND(I330*H330,2)</f>
        <v>0</v>
      </c>
      <c r="BL330" s="23" t="s">
        <v>211</v>
      </c>
      <c r="BM330" s="23" t="s">
        <v>765</v>
      </c>
    </row>
    <row r="331" spans="2:65" s="11" customFormat="1" ht="13.5">
      <c r="B331" s="182"/>
      <c r="D331" s="183" t="s">
        <v>145</v>
      </c>
      <c r="E331" s="184" t="s">
        <v>5</v>
      </c>
      <c r="F331" s="185" t="s">
        <v>766</v>
      </c>
      <c r="H331" s="186">
        <v>23.143999999999998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145</v>
      </c>
      <c r="AU331" s="184" t="s">
        <v>143</v>
      </c>
      <c r="AV331" s="11" t="s">
        <v>143</v>
      </c>
      <c r="AW331" s="11" t="s">
        <v>36</v>
      </c>
      <c r="AX331" s="11" t="s">
        <v>80</v>
      </c>
      <c r="AY331" s="184" t="s">
        <v>135</v>
      </c>
    </row>
    <row r="332" spans="2:65" s="1" customFormat="1" ht="16.5" customHeight="1">
      <c r="B332" s="169"/>
      <c r="C332" s="170" t="s">
        <v>767</v>
      </c>
      <c r="D332" s="170" t="s">
        <v>138</v>
      </c>
      <c r="E332" s="171" t="s">
        <v>768</v>
      </c>
      <c r="F332" s="172" t="s">
        <v>769</v>
      </c>
      <c r="G332" s="173" t="s">
        <v>141</v>
      </c>
      <c r="H332" s="174">
        <v>21.04</v>
      </c>
      <c r="I332" s="175"/>
      <c r="J332" s="176">
        <f>ROUND(I332*H332,2)</f>
        <v>0</v>
      </c>
      <c r="K332" s="172" t="s">
        <v>142</v>
      </c>
      <c r="L332" s="40"/>
      <c r="M332" s="177" t="s">
        <v>5</v>
      </c>
      <c r="N332" s="178" t="s">
        <v>44</v>
      </c>
      <c r="O332" s="41"/>
      <c r="P332" s="179">
        <f>O332*H332</f>
        <v>0</v>
      </c>
      <c r="Q332" s="179">
        <v>2.9999999999999997E-4</v>
      </c>
      <c r="R332" s="179">
        <f>Q332*H332</f>
        <v>6.311999999999999E-3</v>
      </c>
      <c r="S332" s="179">
        <v>0</v>
      </c>
      <c r="T332" s="180">
        <f>S332*H332</f>
        <v>0</v>
      </c>
      <c r="AR332" s="23" t="s">
        <v>211</v>
      </c>
      <c r="AT332" s="23" t="s">
        <v>138</v>
      </c>
      <c r="AU332" s="23" t="s">
        <v>143</v>
      </c>
      <c r="AY332" s="23" t="s">
        <v>135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143</v>
      </c>
      <c r="BK332" s="181">
        <f>ROUND(I332*H332,2)</f>
        <v>0</v>
      </c>
      <c r="BL332" s="23" t="s">
        <v>211</v>
      </c>
      <c r="BM332" s="23" t="s">
        <v>770</v>
      </c>
    </row>
    <row r="333" spans="2:65" s="1" customFormat="1" ht="38.25" customHeight="1">
      <c r="B333" s="169"/>
      <c r="C333" s="170" t="s">
        <v>771</v>
      </c>
      <c r="D333" s="170" t="s">
        <v>138</v>
      </c>
      <c r="E333" s="171" t="s">
        <v>772</v>
      </c>
      <c r="F333" s="172" t="s">
        <v>773</v>
      </c>
      <c r="G333" s="173" t="s">
        <v>248</v>
      </c>
      <c r="H333" s="174">
        <v>1.0760000000000001</v>
      </c>
      <c r="I333" s="175"/>
      <c r="J333" s="176">
        <f>ROUND(I333*H333,2)</f>
        <v>0</v>
      </c>
      <c r="K333" s="172" t="s">
        <v>142</v>
      </c>
      <c r="L333" s="40"/>
      <c r="M333" s="177" t="s">
        <v>5</v>
      </c>
      <c r="N333" s="178" t="s">
        <v>44</v>
      </c>
      <c r="O333" s="41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AR333" s="23" t="s">
        <v>211</v>
      </c>
      <c r="AT333" s="23" t="s">
        <v>138</v>
      </c>
      <c r="AU333" s="23" t="s">
        <v>143</v>
      </c>
      <c r="AY333" s="23" t="s">
        <v>135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143</v>
      </c>
      <c r="BK333" s="181">
        <f>ROUND(I333*H333,2)</f>
        <v>0</v>
      </c>
      <c r="BL333" s="23" t="s">
        <v>211</v>
      </c>
      <c r="BM333" s="23" t="s">
        <v>774</v>
      </c>
    </row>
    <row r="334" spans="2:65" s="1" customFormat="1" ht="38.25" customHeight="1">
      <c r="B334" s="169"/>
      <c r="C334" s="170" t="s">
        <v>775</v>
      </c>
      <c r="D334" s="170" t="s">
        <v>138</v>
      </c>
      <c r="E334" s="171" t="s">
        <v>776</v>
      </c>
      <c r="F334" s="172" t="s">
        <v>777</v>
      </c>
      <c r="G334" s="173" t="s">
        <v>248</v>
      </c>
      <c r="H334" s="174">
        <v>1.0760000000000001</v>
      </c>
      <c r="I334" s="175"/>
      <c r="J334" s="176">
        <f>ROUND(I334*H334,2)</f>
        <v>0</v>
      </c>
      <c r="K334" s="172" t="s">
        <v>142</v>
      </c>
      <c r="L334" s="40"/>
      <c r="M334" s="177" t="s">
        <v>5</v>
      </c>
      <c r="N334" s="178" t="s">
        <v>44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211</v>
      </c>
      <c r="AT334" s="23" t="s">
        <v>138</v>
      </c>
      <c r="AU334" s="23" t="s">
        <v>143</v>
      </c>
      <c r="AY334" s="23" t="s">
        <v>135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143</v>
      </c>
      <c r="BK334" s="181">
        <f>ROUND(I334*H334,2)</f>
        <v>0</v>
      </c>
      <c r="BL334" s="23" t="s">
        <v>211</v>
      </c>
      <c r="BM334" s="23" t="s">
        <v>778</v>
      </c>
    </row>
    <row r="335" spans="2:65" s="1" customFormat="1" ht="16.5" customHeight="1">
      <c r="B335" s="169"/>
      <c r="C335" s="170" t="s">
        <v>779</v>
      </c>
      <c r="D335" s="170" t="s">
        <v>138</v>
      </c>
      <c r="E335" s="171" t="s">
        <v>780</v>
      </c>
      <c r="F335" s="172" t="s">
        <v>781</v>
      </c>
      <c r="G335" s="173" t="s">
        <v>500</v>
      </c>
      <c r="H335" s="174">
        <v>1</v>
      </c>
      <c r="I335" s="175"/>
      <c r="J335" s="176">
        <f>ROUND(I335*H335,2)</f>
        <v>0</v>
      </c>
      <c r="K335" s="172" t="s">
        <v>5</v>
      </c>
      <c r="L335" s="40"/>
      <c r="M335" s="177" t="s">
        <v>5</v>
      </c>
      <c r="N335" s="178" t="s">
        <v>44</v>
      </c>
      <c r="O335" s="41"/>
      <c r="P335" s="179">
        <f>O335*H335</f>
        <v>0</v>
      </c>
      <c r="Q335" s="179">
        <v>0</v>
      </c>
      <c r="R335" s="179">
        <f>Q335*H335</f>
        <v>0</v>
      </c>
      <c r="S335" s="179">
        <v>0</v>
      </c>
      <c r="T335" s="180">
        <f>S335*H335</f>
        <v>0</v>
      </c>
      <c r="AR335" s="23" t="s">
        <v>211</v>
      </c>
      <c r="AT335" s="23" t="s">
        <v>138</v>
      </c>
      <c r="AU335" s="23" t="s">
        <v>143</v>
      </c>
      <c r="AY335" s="23" t="s">
        <v>135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143</v>
      </c>
      <c r="BK335" s="181">
        <f>ROUND(I335*H335,2)</f>
        <v>0</v>
      </c>
      <c r="BL335" s="23" t="s">
        <v>211</v>
      </c>
      <c r="BM335" s="23" t="s">
        <v>782</v>
      </c>
    </row>
    <row r="336" spans="2:65" s="10" customFormat="1" ht="29.85" customHeight="1">
      <c r="B336" s="156"/>
      <c r="D336" s="157" t="s">
        <v>71</v>
      </c>
      <c r="E336" s="167" t="s">
        <v>783</v>
      </c>
      <c r="F336" s="167" t="s">
        <v>784</v>
      </c>
      <c r="I336" s="159"/>
      <c r="J336" s="168">
        <f>BK336</f>
        <v>0</v>
      </c>
      <c r="L336" s="156"/>
      <c r="M336" s="161"/>
      <c r="N336" s="162"/>
      <c r="O336" s="162"/>
      <c r="P336" s="163">
        <f>SUM(P337:P341)</f>
        <v>0</v>
      </c>
      <c r="Q336" s="162"/>
      <c r="R336" s="163">
        <f>SUM(R337:R341)</f>
        <v>1.6169999999999999E-3</v>
      </c>
      <c r="S336" s="162"/>
      <c r="T336" s="164">
        <f>SUM(T337:T341)</f>
        <v>0</v>
      </c>
      <c r="AR336" s="157" t="s">
        <v>143</v>
      </c>
      <c r="AT336" s="165" t="s">
        <v>71</v>
      </c>
      <c r="AU336" s="165" t="s">
        <v>80</v>
      </c>
      <c r="AY336" s="157" t="s">
        <v>135</v>
      </c>
      <c r="BK336" s="166">
        <f>SUM(BK337:BK341)</f>
        <v>0</v>
      </c>
    </row>
    <row r="337" spans="2:65" s="1" customFormat="1" ht="25.5" customHeight="1">
      <c r="B337" s="169"/>
      <c r="C337" s="170" t="s">
        <v>785</v>
      </c>
      <c r="D337" s="170" t="s">
        <v>138</v>
      </c>
      <c r="E337" s="171" t="s">
        <v>786</v>
      </c>
      <c r="F337" s="172" t="s">
        <v>787</v>
      </c>
      <c r="G337" s="173" t="s">
        <v>141</v>
      </c>
      <c r="H337" s="174">
        <v>4.9000000000000004</v>
      </c>
      <c r="I337" s="175"/>
      <c r="J337" s="176">
        <f>ROUND(I337*H337,2)</f>
        <v>0</v>
      </c>
      <c r="K337" s="172" t="s">
        <v>142</v>
      </c>
      <c r="L337" s="40"/>
      <c r="M337" s="177" t="s">
        <v>5</v>
      </c>
      <c r="N337" s="178" t="s">
        <v>44</v>
      </c>
      <c r="O337" s="41"/>
      <c r="P337" s="179">
        <f>O337*H337</f>
        <v>0</v>
      </c>
      <c r="Q337" s="179">
        <v>6.9999999999999994E-5</v>
      </c>
      <c r="R337" s="179">
        <f>Q337*H337</f>
        <v>3.4299999999999999E-4</v>
      </c>
      <c r="S337" s="179">
        <v>0</v>
      </c>
      <c r="T337" s="180">
        <f>S337*H337</f>
        <v>0</v>
      </c>
      <c r="AR337" s="23" t="s">
        <v>211</v>
      </c>
      <c r="AT337" s="23" t="s">
        <v>138</v>
      </c>
      <c r="AU337" s="23" t="s">
        <v>143</v>
      </c>
      <c r="AY337" s="23" t="s">
        <v>135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143</v>
      </c>
      <c r="BK337" s="181">
        <f>ROUND(I337*H337,2)</f>
        <v>0</v>
      </c>
      <c r="BL337" s="23" t="s">
        <v>211</v>
      </c>
      <c r="BM337" s="23" t="s">
        <v>788</v>
      </c>
    </row>
    <row r="338" spans="2:65" s="1" customFormat="1" ht="16.5" customHeight="1">
      <c r="B338" s="169"/>
      <c r="C338" s="170" t="s">
        <v>789</v>
      </c>
      <c r="D338" s="170" t="s">
        <v>138</v>
      </c>
      <c r="E338" s="171" t="s">
        <v>790</v>
      </c>
      <c r="F338" s="172" t="s">
        <v>791</v>
      </c>
      <c r="G338" s="173" t="s">
        <v>141</v>
      </c>
      <c r="H338" s="174">
        <v>4.9000000000000004</v>
      </c>
      <c r="I338" s="175"/>
      <c r="J338" s="176">
        <f>ROUND(I338*H338,2)</f>
        <v>0</v>
      </c>
      <c r="K338" s="172" t="s">
        <v>142</v>
      </c>
      <c r="L338" s="40"/>
      <c r="M338" s="177" t="s">
        <v>5</v>
      </c>
      <c r="N338" s="178" t="s">
        <v>44</v>
      </c>
      <c r="O338" s="41"/>
      <c r="P338" s="179">
        <f>O338*H338</f>
        <v>0</v>
      </c>
      <c r="Q338" s="179">
        <v>1.3999999999999999E-4</v>
      </c>
      <c r="R338" s="179">
        <f>Q338*H338</f>
        <v>6.8599999999999998E-4</v>
      </c>
      <c r="S338" s="179">
        <v>0</v>
      </c>
      <c r="T338" s="180">
        <f>S338*H338</f>
        <v>0</v>
      </c>
      <c r="AR338" s="23" t="s">
        <v>211</v>
      </c>
      <c r="AT338" s="23" t="s">
        <v>138</v>
      </c>
      <c r="AU338" s="23" t="s">
        <v>143</v>
      </c>
      <c r="AY338" s="23" t="s">
        <v>135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23" t="s">
        <v>143</v>
      </c>
      <c r="BK338" s="181">
        <f>ROUND(I338*H338,2)</f>
        <v>0</v>
      </c>
      <c r="BL338" s="23" t="s">
        <v>211</v>
      </c>
      <c r="BM338" s="23" t="s">
        <v>792</v>
      </c>
    </row>
    <row r="339" spans="2:65" s="13" customFormat="1" ht="13.5">
      <c r="B339" s="199"/>
      <c r="D339" s="183" t="s">
        <v>145</v>
      </c>
      <c r="E339" s="200" t="s">
        <v>5</v>
      </c>
      <c r="F339" s="201" t="s">
        <v>793</v>
      </c>
      <c r="H339" s="200" t="s">
        <v>5</v>
      </c>
      <c r="I339" s="202"/>
      <c r="L339" s="199"/>
      <c r="M339" s="203"/>
      <c r="N339" s="204"/>
      <c r="O339" s="204"/>
      <c r="P339" s="204"/>
      <c r="Q339" s="204"/>
      <c r="R339" s="204"/>
      <c r="S339" s="204"/>
      <c r="T339" s="205"/>
      <c r="AT339" s="200" t="s">
        <v>145</v>
      </c>
      <c r="AU339" s="200" t="s">
        <v>143</v>
      </c>
      <c r="AV339" s="13" t="s">
        <v>80</v>
      </c>
      <c r="AW339" s="13" t="s">
        <v>36</v>
      </c>
      <c r="AX339" s="13" t="s">
        <v>72</v>
      </c>
      <c r="AY339" s="200" t="s">
        <v>135</v>
      </c>
    </row>
    <row r="340" spans="2:65" s="11" customFormat="1" ht="13.5">
      <c r="B340" s="182"/>
      <c r="D340" s="183" t="s">
        <v>145</v>
      </c>
      <c r="E340" s="184" t="s">
        <v>5</v>
      </c>
      <c r="F340" s="185" t="s">
        <v>794</v>
      </c>
      <c r="H340" s="186">
        <v>4.9000000000000004</v>
      </c>
      <c r="I340" s="187"/>
      <c r="L340" s="182"/>
      <c r="M340" s="188"/>
      <c r="N340" s="189"/>
      <c r="O340" s="189"/>
      <c r="P340" s="189"/>
      <c r="Q340" s="189"/>
      <c r="R340" s="189"/>
      <c r="S340" s="189"/>
      <c r="T340" s="190"/>
      <c r="AT340" s="184" t="s">
        <v>145</v>
      </c>
      <c r="AU340" s="184" t="s">
        <v>143</v>
      </c>
      <c r="AV340" s="11" t="s">
        <v>143</v>
      </c>
      <c r="AW340" s="11" t="s">
        <v>36</v>
      </c>
      <c r="AX340" s="11" t="s">
        <v>80</v>
      </c>
      <c r="AY340" s="184" t="s">
        <v>135</v>
      </c>
    </row>
    <row r="341" spans="2:65" s="1" customFormat="1" ht="25.5" customHeight="1">
      <c r="B341" s="169"/>
      <c r="C341" s="170" t="s">
        <v>795</v>
      </c>
      <c r="D341" s="170" t="s">
        <v>138</v>
      </c>
      <c r="E341" s="171" t="s">
        <v>796</v>
      </c>
      <c r="F341" s="172" t="s">
        <v>797</v>
      </c>
      <c r="G341" s="173" t="s">
        <v>141</v>
      </c>
      <c r="H341" s="174">
        <v>4.9000000000000004</v>
      </c>
      <c r="I341" s="175"/>
      <c r="J341" s="176">
        <f>ROUND(I341*H341,2)</f>
        <v>0</v>
      </c>
      <c r="K341" s="172" t="s">
        <v>142</v>
      </c>
      <c r="L341" s="40"/>
      <c r="M341" s="177" t="s">
        <v>5</v>
      </c>
      <c r="N341" s="178" t="s">
        <v>44</v>
      </c>
      <c r="O341" s="41"/>
      <c r="P341" s="179">
        <f>O341*H341</f>
        <v>0</v>
      </c>
      <c r="Q341" s="179">
        <v>1.2E-4</v>
      </c>
      <c r="R341" s="179">
        <f>Q341*H341</f>
        <v>5.8800000000000009E-4</v>
      </c>
      <c r="S341" s="179">
        <v>0</v>
      </c>
      <c r="T341" s="180">
        <f>S341*H341</f>
        <v>0</v>
      </c>
      <c r="AR341" s="23" t="s">
        <v>211</v>
      </c>
      <c r="AT341" s="23" t="s">
        <v>138</v>
      </c>
      <c r="AU341" s="23" t="s">
        <v>143</v>
      </c>
      <c r="AY341" s="23" t="s">
        <v>135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143</v>
      </c>
      <c r="BK341" s="181">
        <f>ROUND(I341*H341,2)</f>
        <v>0</v>
      </c>
      <c r="BL341" s="23" t="s">
        <v>211</v>
      </c>
      <c r="BM341" s="23" t="s">
        <v>798</v>
      </c>
    </row>
    <row r="342" spans="2:65" s="10" customFormat="1" ht="29.85" customHeight="1">
      <c r="B342" s="156"/>
      <c r="D342" s="157" t="s">
        <v>71</v>
      </c>
      <c r="E342" s="167" t="s">
        <v>799</v>
      </c>
      <c r="F342" s="167" t="s">
        <v>800</v>
      </c>
      <c r="I342" s="159"/>
      <c r="J342" s="168">
        <f>BK342</f>
        <v>0</v>
      </c>
      <c r="L342" s="156"/>
      <c r="M342" s="161"/>
      <c r="N342" s="162"/>
      <c r="O342" s="162"/>
      <c r="P342" s="163">
        <f>SUM(P343:P359)</f>
        <v>0</v>
      </c>
      <c r="Q342" s="162"/>
      <c r="R342" s="163">
        <f>SUM(R343:R359)</f>
        <v>3.339802E-2</v>
      </c>
      <c r="S342" s="162"/>
      <c r="T342" s="164">
        <f>SUM(T343:T359)</f>
        <v>6.7580000000000001E-3</v>
      </c>
      <c r="AR342" s="157" t="s">
        <v>143</v>
      </c>
      <c r="AT342" s="165" t="s">
        <v>71</v>
      </c>
      <c r="AU342" s="165" t="s">
        <v>80</v>
      </c>
      <c r="AY342" s="157" t="s">
        <v>135</v>
      </c>
      <c r="BK342" s="166">
        <f>SUM(BK343:BK359)</f>
        <v>0</v>
      </c>
    </row>
    <row r="343" spans="2:65" s="1" customFormat="1" ht="16.5" customHeight="1">
      <c r="B343" s="169"/>
      <c r="C343" s="170" t="s">
        <v>801</v>
      </c>
      <c r="D343" s="170" t="s">
        <v>138</v>
      </c>
      <c r="E343" s="171" t="s">
        <v>218</v>
      </c>
      <c r="F343" s="172" t="s">
        <v>219</v>
      </c>
      <c r="G343" s="173" t="s">
        <v>141</v>
      </c>
      <c r="H343" s="174">
        <v>31.346</v>
      </c>
      <c r="I343" s="175"/>
      <c r="J343" s="176">
        <f>ROUND(I343*H343,2)</f>
        <v>0</v>
      </c>
      <c r="K343" s="172" t="s">
        <v>142</v>
      </c>
      <c r="L343" s="40"/>
      <c r="M343" s="177" t="s">
        <v>5</v>
      </c>
      <c r="N343" s="178" t="s">
        <v>44</v>
      </c>
      <c r="O343" s="41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AR343" s="23" t="s">
        <v>211</v>
      </c>
      <c r="AT343" s="23" t="s">
        <v>138</v>
      </c>
      <c r="AU343" s="23" t="s">
        <v>143</v>
      </c>
      <c r="AY343" s="23" t="s">
        <v>135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143</v>
      </c>
      <c r="BK343" s="181">
        <f>ROUND(I343*H343,2)</f>
        <v>0</v>
      </c>
      <c r="BL343" s="23" t="s">
        <v>211</v>
      </c>
      <c r="BM343" s="23" t="s">
        <v>802</v>
      </c>
    </row>
    <row r="344" spans="2:65" s="13" customFormat="1" ht="13.5">
      <c r="B344" s="199"/>
      <c r="D344" s="183" t="s">
        <v>145</v>
      </c>
      <c r="E344" s="200" t="s">
        <v>5</v>
      </c>
      <c r="F344" s="201" t="s">
        <v>223</v>
      </c>
      <c r="H344" s="200" t="s">
        <v>5</v>
      </c>
      <c r="I344" s="202"/>
      <c r="L344" s="199"/>
      <c r="M344" s="203"/>
      <c r="N344" s="204"/>
      <c r="O344" s="204"/>
      <c r="P344" s="204"/>
      <c r="Q344" s="204"/>
      <c r="R344" s="204"/>
      <c r="S344" s="204"/>
      <c r="T344" s="205"/>
      <c r="AT344" s="200" t="s">
        <v>145</v>
      </c>
      <c r="AU344" s="200" t="s">
        <v>143</v>
      </c>
      <c r="AV344" s="13" t="s">
        <v>80</v>
      </c>
      <c r="AW344" s="13" t="s">
        <v>36</v>
      </c>
      <c r="AX344" s="13" t="s">
        <v>72</v>
      </c>
      <c r="AY344" s="200" t="s">
        <v>135</v>
      </c>
    </row>
    <row r="345" spans="2:65" s="11" customFormat="1" ht="13.5">
      <c r="B345" s="182"/>
      <c r="D345" s="183" t="s">
        <v>145</v>
      </c>
      <c r="E345" s="184" t="s">
        <v>5</v>
      </c>
      <c r="F345" s="185" t="s">
        <v>803</v>
      </c>
      <c r="H345" s="186">
        <v>6.41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145</v>
      </c>
      <c r="AU345" s="184" t="s">
        <v>143</v>
      </c>
      <c r="AV345" s="11" t="s">
        <v>143</v>
      </c>
      <c r="AW345" s="11" t="s">
        <v>36</v>
      </c>
      <c r="AX345" s="11" t="s">
        <v>72</v>
      </c>
      <c r="AY345" s="184" t="s">
        <v>135</v>
      </c>
    </row>
    <row r="346" spans="2:65" s="13" customFormat="1" ht="13.5">
      <c r="B346" s="199"/>
      <c r="D346" s="183" t="s">
        <v>145</v>
      </c>
      <c r="E346" s="200" t="s">
        <v>5</v>
      </c>
      <c r="F346" s="201" t="s">
        <v>804</v>
      </c>
      <c r="H346" s="200" t="s">
        <v>5</v>
      </c>
      <c r="I346" s="202"/>
      <c r="L346" s="199"/>
      <c r="M346" s="203"/>
      <c r="N346" s="204"/>
      <c r="O346" s="204"/>
      <c r="P346" s="204"/>
      <c r="Q346" s="204"/>
      <c r="R346" s="204"/>
      <c r="S346" s="204"/>
      <c r="T346" s="205"/>
      <c r="AT346" s="200" t="s">
        <v>145</v>
      </c>
      <c r="AU346" s="200" t="s">
        <v>143</v>
      </c>
      <c r="AV346" s="13" t="s">
        <v>80</v>
      </c>
      <c r="AW346" s="13" t="s">
        <v>36</v>
      </c>
      <c r="AX346" s="13" t="s">
        <v>72</v>
      </c>
      <c r="AY346" s="200" t="s">
        <v>135</v>
      </c>
    </row>
    <row r="347" spans="2:65" s="11" customFormat="1" ht="13.5">
      <c r="B347" s="182"/>
      <c r="D347" s="183" t="s">
        <v>145</v>
      </c>
      <c r="E347" s="184" t="s">
        <v>5</v>
      </c>
      <c r="F347" s="185" t="s">
        <v>805</v>
      </c>
      <c r="H347" s="186">
        <v>2.508</v>
      </c>
      <c r="I347" s="187"/>
      <c r="L347" s="182"/>
      <c r="M347" s="188"/>
      <c r="N347" s="189"/>
      <c r="O347" s="189"/>
      <c r="P347" s="189"/>
      <c r="Q347" s="189"/>
      <c r="R347" s="189"/>
      <c r="S347" s="189"/>
      <c r="T347" s="190"/>
      <c r="AT347" s="184" t="s">
        <v>145</v>
      </c>
      <c r="AU347" s="184" t="s">
        <v>143</v>
      </c>
      <c r="AV347" s="11" t="s">
        <v>143</v>
      </c>
      <c r="AW347" s="11" t="s">
        <v>36</v>
      </c>
      <c r="AX347" s="11" t="s">
        <v>72</v>
      </c>
      <c r="AY347" s="184" t="s">
        <v>135</v>
      </c>
    </row>
    <row r="348" spans="2:65" s="11" customFormat="1" ht="13.5">
      <c r="B348" s="182"/>
      <c r="D348" s="183" t="s">
        <v>145</v>
      </c>
      <c r="E348" s="184" t="s">
        <v>5</v>
      </c>
      <c r="F348" s="185" t="s">
        <v>806</v>
      </c>
      <c r="H348" s="186">
        <v>3.7080000000000002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145</v>
      </c>
      <c r="AU348" s="184" t="s">
        <v>143</v>
      </c>
      <c r="AV348" s="11" t="s">
        <v>143</v>
      </c>
      <c r="AW348" s="11" t="s">
        <v>36</v>
      </c>
      <c r="AX348" s="11" t="s">
        <v>72</v>
      </c>
      <c r="AY348" s="184" t="s">
        <v>135</v>
      </c>
    </row>
    <row r="349" spans="2:65" s="13" customFormat="1" ht="13.5">
      <c r="B349" s="199"/>
      <c r="D349" s="183" t="s">
        <v>145</v>
      </c>
      <c r="E349" s="200" t="s">
        <v>5</v>
      </c>
      <c r="F349" s="201" t="s">
        <v>807</v>
      </c>
      <c r="H349" s="200" t="s">
        <v>5</v>
      </c>
      <c r="I349" s="202"/>
      <c r="L349" s="199"/>
      <c r="M349" s="203"/>
      <c r="N349" s="204"/>
      <c r="O349" s="204"/>
      <c r="P349" s="204"/>
      <c r="Q349" s="204"/>
      <c r="R349" s="204"/>
      <c r="S349" s="204"/>
      <c r="T349" s="205"/>
      <c r="AT349" s="200" t="s">
        <v>145</v>
      </c>
      <c r="AU349" s="200" t="s">
        <v>143</v>
      </c>
      <c r="AV349" s="13" t="s">
        <v>80</v>
      </c>
      <c r="AW349" s="13" t="s">
        <v>36</v>
      </c>
      <c r="AX349" s="13" t="s">
        <v>72</v>
      </c>
      <c r="AY349" s="200" t="s">
        <v>135</v>
      </c>
    </row>
    <row r="350" spans="2:65" s="11" customFormat="1" ht="13.5">
      <c r="B350" s="182"/>
      <c r="D350" s="183" t="s">
        <v>145</v>
      </c>
      <c r="E350" s="184" t="s">
        <v>5</v>
      </c>
      <c r="F350" s="185" t="s">
        <v>808</v>
      </c>
      <c r="H350" s="186">
        <v>18.72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145</v>
      </c>
      <c r="AU350" s="184" t="s">
        <v>143</v>
      </c>
      <c r="AV350" s="11" t="s">
        <v>143</v>
      </c>
      <c r="AW350" s="11" t="s">
        <v>36</v>
      </c>
      <c r="AX350" s="11" t="s">
        <v>72</v>
      </c>
      <c r="AY350" s="184" t="s">
        <v>135</v>
      </c>
    </row>
    <row r="351" spans="2:65" s="12" customFormat="1" ht="13.5">
      <c r="B351" s="191"/>
      <c r="D351" s="183" t="s">
        <v>145</v>
      </c>
      <c r="E351" s="192" t="s">
        <v>5</v>
      </c>
      <c r="F351" s="193" t="s">
        <v>147</v>
      </c>
      <c r="H351" s="194">
        <v>31.346</v>
      </c>
      <c r="I351" s="195"/>
      <c r="L351" s="191"/>
      <c r="M351" s="196"/>
      <c r="N351" s="197"/>
      <c r="O351" s="197"/>
      <c r="P351" s="197"/>
      <c r="Q351" s="197"/>
      <c r="R351" s="197"/>
      <c r="S351" s="197"/>
      <c r="T351" s="198"/>
      <c r="AT351" s="192" t="s">
        <v>145</v>
      </c>
      <c r="AU351" s="192" t="s">
        <v>143</v>
      </c>
      <c r="AV351" s="12" t="s">
        <v>77</v>
      </c>
      <c r="AW351" s="12" t="s">
        <v>36</v>
      </c>
      <c r="AX351" s="12" t="s">
        <v>80</v>
      </c>
      <c r="AY351" s="192" t="s">
        <v>135</v>
      </c>
    </row>
    <row r="352" spans="2:65" s="1" customFormat="1" ht="16.5" customHeight="1">
      <c r="B352" s="169"/>
      <c r="C352" s="170" t="s">
        <v>809</v>
      </c>
      <c r="D352" s="170" t="s">
        <v>138</v>
      </c>
      <c r="E352" s="171" t="s">
        <v>810</v>
      </c>
      <c r="F352" s="172" t="s">
        <v>811</v>
      </c>
      <c r="G352" s="173" t="s">
        <v>141</v>
      </c>
      <c r="H352" s="174">
        <v>21.8</v>
      </c>
      <c r="I352" s="175"/>
      <c r="J352" s="176">
        <f>ROUND(I352*H352,2)</f>
        <v>0</v>
      </c>
      <c r="K352" s="172" t="s">
        <v>142</v>
      </c>
      <c r="L352" s="40"/>
      <c r="M352" s="177" t="s">
        <v>5</v>
      </c>
      <c r="N352" s="178" t="s">
        <v>44</v>
      </c>
      <c r="O352" s="41"/>
      <c r="P352" s="179">
        <f>O352*H352</f>
        <v>0</v>
      </c>
      <c r="Q352" s="179">
        <v>1E-3</v>
      </c>
      <c r="R352" s="179">
        <f>Q352*H352</f>
        <v>2.18E-2</v>
      </c>
      <c r="S352" s="179">
        <v>3.1E-4</v>
      </c>
      <c r="T352" s="180">
        <f>S352*H352</f>
        <v>6.7580000000000001E-3</v>
      </c>
      <c r="AR352" s="23" t="s">
        <v>211</v>
      </c>
      <c r="AT352" s="23" t="s">
        <v>138</v>
      </c>
      <c r="AU352" s="23" t="s">
        <v>143</v>
      </c>
      <c r="AY352" s="23" t="s">
        <v>135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143</v>
      </c>
      <c r="BK352" s="181">
        <f>ROUND(I352*H352,2)</f>
        <v>0</v>
      </c>
      <c r="BL352" s="23" t="s">
        <v>211</v>
      </c>
      <c r="BM352" s="23" t="s">
        <v>812</v>
      </c>
    </row>
    <row r="353" spans="2:65" s="13" customFormat="1" ht="13.5">
      <c r="B353" s="199"/>
      <c r="D353" s="183" t="s">
        <v>145</v>
      </c>
      <c r="E353" s="200" t="s">
        <v>5</v>
      </c>
      <c r="F353" s="201" t="s">
        <v>807</v>
      </c>
      <c r="H353" s="200" t="s">
        <v>5</v>
      </c>
      <c r="I353" s="202"/>
      <c r="L353" s="199"/>
      <c r="M353" s="203"/>
      <c r="N353" s="204"/>
      <c r="O353" s="204"/>
      <c r="P353" s="204"/>
      <c r="Q353" s="204"/>
      <c r="R353" s="204"/>
      <c r="S353" s="204"/>
      <c r="T353" s="205"/>
      <c r="AT353" s="200" t="s">
        <v>145</v>
      </c>
      <c r="AU353" s="200" t="s">
        <v>143</v>
      </c>
      <c r="AV353" s="13" t="s">
        <v>80</v>
      </c>
      <c r="AW353" s="13" t="s">
        <v>36</v>
      </c>
      <c r="AX353" s="13" t="s">
        <v>72</v>
      </c>
      <c r="AY353" s="200" t="s">
        <v>135</v>
      </c>
    </row>
    <row r="354" spans="2:65" s="11" customFormat="1" ht="13.5">
      <c r="B354" s="182"/>
      <c r="D354" s="183" t="s">
        <v>145</v>
      </c>
      <c r="E354" s="184" t="s">
        <v>5</v>
      </c>
      <c r="F354" s="185" t="s">
        <v>813</v>
      </c>
      <c r="H354" s="186">
        <v>18.72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145</v>
      </c>
      <c r="AU354" s="184" t="s">
        <v>143</v>
      </c>
      <c r="AV354" s="11" t="s">
        <v>143</v>
      </c>
      <c r="AW354" s="11" t="s">
        <v>36</v>
      </c>
      <c r="AX354" s="11" t="s">
        <v>72</v>
      </c>
      <c r="AY354" s="184" t="s">
        <v>135</v>
      </c>
    </row>
    <row r="355" spans="2:65" s="13" customFormat="1" ht="13.5">
      <c r="B355" s="199"/>
      <c r="D355" s="183" t="s">
        <v>145</v>
      </c>
      <c r="E355" s="200" t="s">
        <v>5</v>
      </c>
      <c r="F355" s="201" t="s">
        <v>814</v>
      </c>
      <c r="H355" s="200" t="s">
        <v>5</v>
      </c>
      <c r="I355" s="202"/>
      <c r="L355" s="199"/>
      <c r="M355" s="203"/>
      <c r="N355" s="204"/>
      <c r="O355" s="204"/>
      <c r="P355" s="204"/>
      <c r="Q355" s="204"/>
      <c r="R355" s="204"/>
      <c r="S355" s="204"/>
      <c r="T355" s="205"/>
      <c r="AT355" s="200" t="s">
        <v>145</v>
      </c>
      <c r="AU355" s="200" t="s">
        <v>143</v>
      </c>
      <c r="AV355" s="13" t="s">
        <v>80</v>
      </c>
      <c r="AW355" s="13" t="s">
        <v>36</v>
      </c>
      <c r="AX355" s="13" t="s">
        <v>72</v>
      </c>
      <c r="AY355" s="200" t="s">
        <v>135</v>
      </c>
    </row>
    <row r="356" spans="2:65" s="11" customFormat="1" ht="13.5">
      <c r="B356" s="182"/>
      <c r="D356" s="183" t="s">
        <v>145</v>
      </c>
      <c r="E356" s="184" t="s">
        <v>5</v>
      </c>
      <c r="F356" s="185" t="s">
        <v>815</v>
      </c>
      <c r="H356" s="186">
        <v>3.08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145</v>
      </c>
      <c r="AU356" s="184" t="s">
        <v>143</v>
      </c>
      <c r="AV356" s="11" t="s">
        <v>143</v>
      </c>
      <c r="AW356" s="11" t="s">
        <v>36</v>
      </c>
      <c r="AX356" s="11" t="s">
        <v>72</v>
      </c>
      <c r="AY356" s="184" t="s">
        <v>135</v>
      </c>
    </row>
    <row r="357" spans="2:65" s="12" customFormat="1" ht="13.5">
      <c r="B357" s="191"/>
      <c r="D357" s="183" t="s">
        <v>145</v>
      </c>
      <c r="E357" s="192" t="s">
        <v>5</v>
      </c>
      <c r="F357" s="193" t="s">
        <v>147</v>
      </c>
      <c r="H357" s="194">
        <v>21.8</v>
      </c>
      <c r="I357" s="195"/>
      <c r="L357" s="191"/>
      <c r="M357" s="196"/>
      <c r="N357" s="197"/>
      <c r="O357" s="197"/>
      <c r="P357" s="197"/>
      <c r="Q357" s="197"/>
      <c r="R357" s="197"/>
      <c r="S357" s="197"/>
      <c r="T357" s="198"/>
      <c r="AT357" s="192" t="s">
        <v>145</v>
      </c>
      <c r="AU357" s="192" t="s">
        <v>143</v>
      </c>
      <c r="AV357" s="12" t="s">
        <v>77</v>
      </c>
      <c r="AW357" s="12" t="s">
        <v>36</v>
      </c>
      <c r="AX357" s="12" t="s">
        <v>80</v>
      </c>
      <c r="AY357" s="192" t="s">
        <v>135</v>
      </c>
    </row>
    <row r="358" spans="2:65" s="1" customFormat="1" ht="25.5" customHeight="1">
      <c r="B358" s="169"/>
      <c r="C358" s="170" t="s">
        <v>816</v>
      </c>
      <c r="D358" s="170" t="s">
        <v>138</v>
      </c>
      <c r="E358" s="171" t="s">
        <v>817</v>
      </c>
      <c r="F358" s="172" t="s">
        <v>818</v>
      </c>
      <c r="G358" s="173" t="s">
        <v>141</v>
      </c>
      <c r="H358" s="174">
        <v>31.346</v>
      </c>
      <c r="I358" s="175"/>
      <c r="J358" s="176">
        <f>ROUND(I358*H358,2)</f>
        <v>0</v>
      </c>
      <c r="K358" s="172" t="s">
        <v>142</v>
      </c>
      <c r="L358" s="40"/>
      <c r="M358" s="177" t="s">
        <v>5</v>
      </c>
      <c r="N358" s="178" t="s">
        <v>44</v>
      </c>
      <c r="O358" s="41"/>
      <c r="P358" s="179">
        <f>O358*H358</f>
        <v>0</v>
      </c>
      <c r="Q358" s="179">
        <v>2.1000000000000001E-4</v>
      </c>
      <c r="R358" s="179">
        <f>Q358*H358</f>
        <v>6.5826600000000006E-3</v>
      </c>
      <c r="S358" s="179">
        <v>0</v>
      </c>
      <c r="T358" s="180">
        <f>S358*H358</f>
        <v>0</v>
      </c>
      <c r="AR358" s="23" t="s">
        <v>211</v>
      </c>
      <c r="AT358" s="23" t="s">
        <v>138</v>
      </c>
      <c r="AU358" s="23" t="s">
        <v>143</v>
      </c>
      <c r="AY358" s="23" t="s">
        <v>135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143</v>
      </c>
      <c r="BK358" s="181">
        <f>ROUND(I358*H358,2)</f>
        <v>0</v>
      </c>
      <c r="BL358" s="23" t="s">
        <v>211</v>
      </c>
      <c r="BM358" s="23" t="s">
        <v>819</v>
      </c>
    </row>
    <row r="359" spans="2:65" s="1" customFormat="1" ht="16.5" customHeight="1">
      <c r="B359" s="169"/>
      <c r="C359" s="170" t="s">
        <v>820</v>
      </c>
      <c r="D359" s="170" t="s">
        <v>138</v>
      </c>
      <c r="E359" s="171" t="s">
        <v>821</v>
      </c>
      <c r="F359" s="172" t="s">
        <v>822</v>
      </c>
      <c r="G359" s="173" t="s">
        <v>141</v>
      </c>
      <c r="H359" s="174">
        <v>31.346</v>
      </c>
      <c r="I359" s="175"/>
      <c r="J359" s="176">
        <f>ROUND(I359*H359,2)</f>
        <v>0</v>
      </c>
      <c r="K359" s="172" t="s">
        <v>142</v>
      </c>
      <c r="L359" s="40"/>
      <c r="M359" s="177" t="s">
        <v>5</v>
      </c>
      <c r="N359" s="178" t="s">
        <v>44</v>
      </c>
      <c r="O359" s="41"/>
      <c r="P359" s="179">
        <f>O359*H359</f>
        <v>0</v>
      </c>
      <c r="Q359" s="179">
        <v>1.6000000000000001E-4</v>
      </c>
      <c r="R359" s="179">
        <f>Q359*H359</f>
        <v>5.0153600000000008E-3</v>
      </c>
      <c r="S359" s="179">
        <v>0</v>
      </c>
      <c r="T359" s="180">
        <f>S359*H359</f>
        <v>0</v>
      </c>
      <c r="AR359" s="23" t="s">
        <v>211</v>
      </c>
      <c r="AT359" s="23" t="s">
        <v>138</v>
      </c>
      <c r="AU359" s="23" t="s">
        <v>143</v>
      </c>
      <c r="AY359" s="23" t="s">
        <v>135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143</v>
      </c>
      <c r="BK359" s="181">
        <f>ROUND(I359*H359,2)</f>
        <v>0</v>
      </c>
      <c r="BL359" s="23" t="s">
        <v>211</v>
      </c>
      <c r="BM359" s="23" t="s">
        <v>823</v>
      </c>
    </row>
    <row r="360" spans="2:65" s="10" customFormat="1" ht="37.35" customHeight="1">
      <c r="B360" s="156"/>
      <c r="D360" s="157" t="s">
        <v>71</v>
      </c>
      <c r="E360" s="158" t="s">
        <v>824</v>
      </c>
      <c r="F360" s="158" t="s">
        <v>825</v>
      </c>
      <c r="I360" s="159"/>
      <c r="J360" s="160">
        <f>BK360</f>
        <v>0</v>
      </c>
      <c r="L360" s="156"/>
      <c r="M360" s="161"/>
      <c r="N360" s="162"/>
      <c r="O360" s="162"/>
      <c r="P360" s="163">
        <f>SUM(P361:P383)</f>
        <v>0</v>
      </c>
      <c r="Q360" s="162"/>
      <c r="R360" s="163">
        <f>SUM(R361:R383)</f>
        <v>0</v>
      </c>
      <c r="S360" s="162"/>
      <c r="T360" s="164">
        <f>SUM(T361:T383)</f>
        <v>0</v>
      </c>
      <c r="AR360" s="157" t="s">
        <v>77</v>
      </c>
      <c r="AT360" s="165" t="s">
        <v>71</v>
      </c>
      <c r="AU360" s="165" t="s">
        <v>72</v>
      </c>
      <c r="AY360" s="157" t="s">
        <v>135</v>
      </c>
      <c r="BK360" s="166">
        <f>SUM(BK361:BK383)</f>
        <v>0</v>
      </c>
    </row>
    <row r="361" spans="2:65" s="1" customFormat="1" ht="25.5" customHeight="1">
      <c r="B361" s="169"/>
      <c r="C361" s="170" t="s">
        <v>826</v>
      </c>
      <c r="D361" s="170" t="s">
        <v>138</v>
      </c>
      <c r="E361" s="171" t="s">
        <v>827</v>
      </c>
      <c r="F361" s="172" t="s">
        <v>828</v>
      </c>
      <c r="G361" s="173" t="s">
        <v>829</v>
      </c>
      <c r="H361" s="174">
        <v>50</v>
      </c>
      <c r="I361" s="175"/>
      <c r="J361" s="176">
        <f>ROUND(I361*H361,2)</f>
        <v>0</v>
      </c>
      <c r="K361" s="172" t="s">
        <v>142</v>
      </c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AR361" s="23" t="s">
        <v>830</v>
      </c>
      <c r="AT361" s="23" t="s">
        <v>138</v>
      </c>
      <c r="AU361" s="23" t="s">
        <v>80</v>
      </c>
      <c r="AY361" s="23" t="s">
        <v>135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143</v>
      </c>
      <c r="BK361" s="181">
        <f>ROUND(I361*H361,2)</f>
        <v>0</v>
      </c>
      <c r="BL361" s="23" t="s">
        <v>830</v>
      </c>
      <c r="BM361" s="23" t="s">
        <v>831</v>
      </c>
    </row>
    <row r="362" spans="2:65" s="13" customFormat="1" ht="13.5">
      <c r="B362" s="199"/>
      <c r="D362" s="183" t="s">
        <v>145</v>
      </c>
      <c r="E362" s="200" t="s">
        <v>5</v>
      </c>
      <c r="F362" s="201" t="s">
        <v>832</v>
      </c>
      <c r="H362" s="200" t="s">
        <v>5</v>
      </c>
      <c r="I362" s="202"/>
      <c r="L362" s="199"/>
      <c r="M362" s="203"/>
      <c r="N362" s="204"/>
      <c r="O362" s="204"/>
      <c r="P362" s="204"/>
      <c r="Q362" s="204"/>
      <c r="R362" s="204"/>
      <c r="S362" s="204"/>
      <c r="T362" s="205"/>
      <c r="AT362" s="200" t="s">
        <v>145</v>
      </c>
      <c r="AU362" s="200" t="s">
        <v>80</v>
      </c>
      <c r="AV362" s="13" t="s">
        <v>80</v>
      </c>
      <c r="AW362" s="13" t="s">
        <v>36</v>
      </c>
      <c r="AX362" s="13" t="s">
        <v>72</v>
      </c>
      <c r="AY362" s="200" t="s">
        <v>135</v>
      </c>
    </row>
    <row r="363" spans="2:65" s="13" customFormat="1" ht="13.5">
      <c r="B363" s="199"/>
      <c r="D363" s="183" t="s">
        <v>145</v>
      </c>
      <c r="E363" s="200" t="s">
        <v>5</v>
      </c>
      <c r="F363" s="201" t="s">
        <v>833</v>
      </c>
      <c r="H363" s="200" t="s">
        <v>5</v>
      </c>
      <c r="I363" s="202"/>
      <c r="L363" s="199"/>
      <c r="M363" s="203"/>
      <c r="N363" s="204"/>
      <c r="O363" s="204"/>
      <c r="P363" s="204"/>
      <c r="Q363" s="204"/>
      <c r="R363" s="204"/>
      <c r="S363" s="204"/>
      <c r="T363" s="205"/>
      <c r="AT363" s="200" t="s">
        <v>145</v>
      </c>
      <c r="AU363" s="200" t="s">
        <v>80</v>
      </c>
      <c r="AV363" s="13" t="s">
        <v>80</v>
      </c>
      <c r="AW363" s="13" t="s">
        <v>36</v>
      </c>
      <c r="AX363" s="13" t="s">
        <v>72</v>
      </c>
      <c r="AY363" s="200" t="s">
        <v>135</v>
      </c>
    </row>
    <row r="364" spans="2:65" s="11" customFormat="1" ht="13.5">
      <c r="B364" s="182"/>
      <c r="D364" s="183" t="s">
        <v>145</v>
      </c>
      <c r="E364" s="184" t="s">
        <v>5</v>
      </c>
      <c r="F364" s="185" t="s">
        <v>211</v>
      </c>
      <c r="H364" s="186">
        <v>16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145</v>
      </c>
      <c r="AU364" s="184" t="s">
        <v>80</v>
      </c>
      <c r="AV364" s="11" t="s">
        <v>143</v>
      </c>
      <c r="AW364" s="11" t="s">
        <v>36</v>
      </c>
      <c r="AX364" s="11" t="s">
        <v>72</v>
      </c>
      <c r="AY364" s="184" t="s">
        <v>135</v>
      </c>
    </row>
    <row r="365" spans="2:65" s="13" customFormat="1" ht="13.5">
      <c r="B365" s="199"/>
      <c r="D365" s="183" t="s">
        <v>145</v>
      </c>
      <c r="E365" s="200" t="s">
        <v>5</v>
      </c>
      <c r="F365" s="201" t="s">
        <v>834</v>
      </c>
      <c r="H365" s="200" t="s">
        <v>5</v>
      </c>
      <c r="I365" s="202"/>
      <c r="L365" s="199"/>
      <c r="M365" s="203"/>
      <c r="N365" s="204"/>
      <c r="O365" s="204"/>
      <c r="P365" s="204"/>
      <c r="Q365" s="204"/>
      <c r="R365" s="204"/>
      <c r="S365" s="204"/>
      <c r="T365" s="205"/>
      <c r="AT365" s="200" t="s">
        <v>145</v>
      </c>
      <c r="AU365" s="200" t="s">
        <v>80</v>
      </c>
      <c r="AV365" s="13" t="s">
        <v>80</v>
      </c>
      <c r="AW365" s="13" t="s">
        <v>36</v>
      </c>
      <c r="AX365" s="13" t="s">
        <v>72</v>
      </c>
      <c r="AY365" s="200" t="s">
        <v>135</v>
      </c>
    </row>
    <row r="366" spans="2:65" s="11" customFormat="1" ht="13.5">
      <c r="B366" s="182"/>
      <c r="D366" s="183" t="s">
        <v>145</v>
      </c>
      <c r="E366" s="184" t="s">
        <v>5</v>
      </c>
      <c r="F366" s="185" t="s">
        <v>211</v>
      </c>
      <c r="H366" s="186">
        <v>16</v>
      </c>
      <c r="I366" s="187"/>
      <c r="L366" s="182"/>
      <c r="M366" s="188"/>
      <c r="N366" s="189"/>
      <c r="O366" s="189"/>
      <c r="P366" s="189"/>
      <c r="Q366" s="189"/>
      <c r="R366" s="189"/>
      <c r="S366" s="189"/>
      <c r="T366" s="190"/>
      <c r="AT366" s="184" t="s">
        <v>145</v>
      </c>
      <c r="AU366" s="184" t="s">
        <v>80</v>
      </c>
      <c r="AV366" s="11" t="s">
        <v>143</v>
      </c>
      <c r="AW366" s="11" t="s">
        <v>36</v>
      </c>
      <c r="AX366" s="11" t="s">
        <v>72</v>
      </c>
      <c r="AY366" s="184" t="s">
        <v>135</v>
      </c>
    </row>
    <row r="367" spans="2:65" s="13" customFormat="1" ht="27">
      <c r="B367" s="199"/>
      <c r="D367" s="183" t="s">
        <v>145</v>
      </c>
      <c r="E367" s="200" t="s">
        <v>5</v>
      </c>
      <c r="F367" s="201" t="s">
        <v>835</v>
      </c>
      <c r="H367" s="200" t="s">
        <v>5</v>
      </c>
      <c r="I367" s="202"/>
      <c r="L367" s="199"/>
      <c r="M367" s="203"/>
      <c r="N367" s="204"/>
      <c r="O367" s="204"/>
      <c r="P367" s="204"/>
      <c r="Q367" s="204"/>
      <c r="R367" s="204"/>
      <c r="S367" s="204"/>
      <c r="T367" s="205"/>
      <c r="AT367" s="200" t="s">
        <v>145</v>
      </c>
      <c r="AU367" s="200" t="s">
        <v>80</v>
      </c>
      <c r="AV367" s="13" t="s">
        <v>80</v>
      </c>
      <c r="AW367" s="13" t="s">
        <v>36</v>
      </c>
      <c r="AX367" s="13" t="s">
        <v>72</v>
      </c>
      <c r="AY367" s="200" t="s">
        <v>135</v>
      </c>
    </row>
    <row r="368" spans="2:65" s="11" customFormat="1" ht="13.5">
      <c r="B368" s="182"/>
      <c r="D368" s="183" t="s">
        <v>145</v>
      </c>
      <c r="E368" s="184" t="s">
        <v>5</v>
      </c>
      <c r="F368" s="185" t="s">
        <v>143</v>
      </c>
      <c r="H368" s="186">
        <v>2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145</v>
      </c>
      <c r="AU368" s="184" t="s">
        <v>80</v>
      </c>
      <c r="AV368" s="11" t="s">
        <v>143</v>
      </c>
      <c r="AW368" s="11" t="s">
        <v>36</v>
      </c>
      <c r="AX368" s="11" t="s">
        <v>72</v>
      </c>
      <c r="AY368" s="184" t="s">
        <v>135</v>
      </c>
    </row>
    <row r="369" spans="2:65" s="13" customFormat="1" ht="13.5">
      <c r="B369" s="199"/>
      <c r="D369" s="183" t="s">
        <v>145</v>
      </c>
      <c r="E369" s="200" t="s">
        <v>5</v>
      </c>
      <c r="F369" s="201" t="s">
        <v>836</v>
      </c>
      <c r="H369" s="200" t="s">
        <v>5</v>
      </c>
      <c r="I369" s="202"/>
      <c r="L369" s="199"/>
      <c r="M369" s="203"/>
      <c r="N369" s="204"/>
      <c r="O369" s="204"/>
      <c r="P369" s="204"/>
      <c r="Q369" s="204"/>
      <c r="R369" s="204"/>
      <c r="S369" s="204"/>
      <c r="T369" s="205"/>
      <c r="AT369" s="200" t="s">
        <v>145</v>
      </c>
      <c r="AU369" s="200" t="s">
        <v>80</v>
      </c>
      <c r="AV369" s="13" t="s">
        <v>80</v>
      </c>
      <c r="AW369" s="13" t="s">
        <v>36</v>
      </c>
      <c r="AX369" s="13" t="s">
        <v>72</v>
      </c>
      <c r="AY369" s="200" t="s">
        <v>135</v>
      </c>
    </row>
    <row r="370" spans="2:65" s="11" customFormat="1" ht="13.5">
      <c r="B370" s="182"/>
      <c r="D370" s="183" t="s">
        <v>145</v>
      </c>
      <c r="E370" s="184" t="s">
        <v>5</v>
      </c>
      <c r="F370" s="185" t="s">
        <v>171</v>
      </c>
      <c r="H370" s="186">
        <v>8</v>
      </c>
      <c r="I370" s="187"/>
      <c r="L370" s="182"/>
      <c r="M370" s="188"/>
      <c r="N370" s="189"/>
      <c r="O370" s="189"/>
      <c r="P370" s="189"/>
      <c r="Q370" s="189"/>
      <c r="R370" s="189"/>
      <c r="S370" s="189"/>
      <c r="T370" s="190"/>
      <c r="AT370" s="184" t="s">
        <v>145</v>
      </c>
      <c r="AU370" s="184" t="s">
        <v>80</v>
      </c>
      <c r="AV370" s="11" t="s">
        <v>143</v>
      </c>
      <c r="AW370" s="11" t="s">
        <v>36</v>
      </c>
      <c r="AX370" s="11" t="s">
        <v>72</v>
      </c>
      <c r="AY370" s="184" t="s">
        <v>135</v>
      </c>
    </row>
    <row r="371" spans="2:65" s="13" customFormat="1" ht="13.5">
      <c r="B371" s="199"/>
      <c r="D371" s="183" t="s">
        <v>145</v>
      </c>
      <c r="E371" s="200" t="s">
        <v>5</v>
      </c>
      <c r="F371" s="201" t="s">
        <v>837</v>
      </c>
      <c r="H371" s="200" t="s">
        <v>5</v>
      </c>
      <c r="I371" s="202"/>
      <c r="L371" s="199"/>
      <c r="M371" s="203"/>
      <c r="N371" s="204"/>
      <c r="O371" s="204"/>
      <c r="P371" s="204"/>
      <c r="Q371" s="204"/>
      <c r="R371" s="204"/>
      <c r="S371" s="204"/>
      <c r="T371" s="205"/>
      <c r="AT371" s="200" t="s">
        <v>145</v>
      </c>
      <c r="AU371" s="200" t="s">
        <v>80</v>
      </c>
      <c r="AV371" s="13" t="s">
        <v>80</v>
      </c>
      <c r="AW371" s="13" t="s">
        <v>36</v>
      </c>
      <c r="AX371" s="13" t="s">
        <v>72</v>
      </c>
      <c r="AY371" s="200" t="s">
        <v>135</v>
      </c>
    </row>
    <row r="372" spans="2:65" s="11" customFormat="1" ht="13.5">
      <c r="B372" s="182"/>
      <c r="D372" s="183" t="s">
        <v>145</v>
      </c>
      <c r="E372" s="184" t="s">
        <v>5</v>
      </c>
      <c r="F372" s="185" t="s">
        <v>171</v>
      </c>
      <c r="H372" s="186">
        <v>8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145</v>
      </c>
      <c r="AU372" s="184" t="s">
        <v>80</v>
      </c>
      <c r="AV372" s="11" t="s">
        <v>143</v>
      </c>
      <c r="AW372" s="11" t="s">
        <v>36</v>
      </c>
      <c r="AX372" s="11" t="s">
        <v>72</v>
      </c>
      <c r="AY372" s="184" t="s">
        <v>135</v>
      </c>
    </row>
    <row r="373" spans="2:65" s="12" customFormat="1" ht="13.5">
      <c r="B373" s="191"/>
      <c r="D373" s="183" t="s">
        <v>145</v>
      </c>
      <c r="E373" s="192" t="s">
        <v>5</v>
      </c>
      <c r="F373" s="193" t="s">
        <v>147</v>
      </c>
      <c r="H373" s="194">
        <v>50</v>
      </c>
      <c r="I373" s="195"/>
      <c r="L373" s="191"/>
      <c r="M373" s="196"/>
      <c r="N373" s="197"/>
      <c r="O373" s="197"/>
      <c r="P373" s="197"/>
      <c r="Q373" s="197"/>
      <c r="R373" s="197"/>
      <c r="S373" s="197"/>
      <c r="T373" s="198"/>
      <c r="AT373" s="192" t="s">
        <v>145</v>
      </c>
      <c r="AU373" s="192" t="s">
        <v>80</v>
      </c>
      <c r="AV373" s="12" t="s">
        <v>77</v>
      </c>
      <c r="AW373" s="12" t="s">
        <v>36</v>
      </c>
      <c r="AX373" s="12" t="s">
        <v>80</v>
      </c>
      <c r="AY373" s="192" t="s">
        <v>135</v>
      </c>
    </row>
    <row r="374" spans="2:65" s="1" customFormat="1" ht="25.5" customHeight="1">
      <c r="B374" s="169"/>
      <c r="C374" s="170" t="s">
        <v>838</v>
      </c>
      <c r="D374" s="170" t="s">
        <v>138</v>
      </c>
      <c r="E374" s="171" t="s">
        <v>839</v>
      </c>
      <c r="F374" s="172" t="s">
        <v>840</v>
      </c>
      <c r="G374" s="173" t="s">
        <v>829</v>
      </c>
      <c r="H374" s="174">
        <v>8</v>
      </c>
      <c r="I374" s="175"/>
      <c r="J374" s="176">
        <f>ROUND(I374*H374,2)</f>
        <v>0</v>
      </c>
      <c r="K374" s="172" t="s">
        <v>142</v>
      </c>
      <c r="L374" s="40"/>
      <c r="M374" s="177" t="s">
        <v>5</v>
      </c>
      <c r="N374" s="178" t="s">
        <v>44</v>
      </c>
      <c r="O374" s="41"/>
      <c r="P374" s="179">
        <f>O374*H374</f>
        <v>0</v>
      </c>
      <c r="Q374" s="179">
        <v>0</v>
      </c>
      <c r="R374" s="179">
        <f>Q374*H374</f>
        <v>0</v>
      </c>
      <c r="S374" s="179">
        <v>0</v>
      </c>
      <c r="T374" s="180">
        <f>S374*H374</f>
        <v>0</v>
      </c>
      <c r="AR374" s="23" t="s">
        <v>830</v>
      </c>
      <c r="AT374" s="23" t="s">
        <v>138</v>
      </c>
      <c r="AU374" s="23" t="s">
        <v>80</v>
      </c>
      <c r="AY374" s="23" t="s">
        <v>135</v>
      </c>
      <c r="BE374" s="181">
        <f>IF(N374="základní",J374,0)</f>
        <v>0</v>
      </c>
      <c r="BF374" s="181">
        <f>IF(N374="snížená",J374,0)</f>
        <v>0</v>
      </c>
      <c r="BG374" s="181">
        <f>IF(N374="zákl. přenesená",J374,0)</f>
        <v>0</v>
      </c>
      <c r="BH374" s="181">
        <f>IF(N374="sníž. přenesená",J374,0)</f>
        <v>0</v>
      </c>
      <c r="BI374" s="181">
        <f>IF(N374="nulová",J374,0)</f>
        <v>0</v>
      </c>
      <c r="BJ374" s="23" t="s">
        <v>143</v>
      </c>
      <c r="BK374" s="181">
        <f>ROUND(I374*H374,2)</f>
        <v>0</v>
      </c>
      <c r="BL374" s="23" t="s">
        <v>830</v>
      </c>
      <c r="BM374" s="23" t="s">
        <v>841</v>
      </c>
    </row>
    <row r="375" spans="2:65" s="13" customFormat="1" ht="27">
      <c r="B375" s="199"/>
      <c r="D375" s="183" t="s">
        <v>145</v>
      </c>
      <c r="E375" s="200" t="s">
        <v>5</v>
      </c>
      <c r="F375" s="201" t="s">
        <v>842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145</v>
      </c>
      <c r="AU375" s="200" t="s">
        <v>80</v>
      </c>
      <c r="AV375" s="13" t="s">
        <v>80</v>
      </c>
      <c r="AW375" s="13" t="s">
        <v>36</v>
      </c>
      <c r="AX375" s="13" t="s">
        <v>72</v>
      </c>
      <c r="AY375" s="200" t="s">
        <v>135</v>
      </c>
    </row>
    <row r="376" spans="2:65" s="11" customFormat="1" ht="13.5">
      <c r="B376" s="182"/>
      <c r="D376" s="183" t="s">
        <v>145</v>
      </c>
      <c r="E376" s="184" t="s">
        <v>5</v>
      </c>
      <c r="F376" s="185" t="s">
        <v>171</v>
      </c>
      <c r="H376" s="186">
        <v>8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145</v>
      </c>
      <c r="AU376" s="184" t="s">
        <v>80</v>
      </c>
      <c r="AV376" s="11" t="s">
        <v>143</v>
      </c>
      <c r="AW376" s="11" t="s">
        <v>36</v>
      </c>
      <c r="AX376" s="11" t="s">
        <v>72</v>
      </c>
      <c r="AY376" s="184" t="s">
        <v>135</v>
      </c>
    </row>
    <row r="377" spans="2:65" s="12" customFormat="1" ht="13.5">
      <c r="B377" s="191"/>
      <c r="D377" s="183" t="s">
        <v>145</v>
      </c>
      <c r="E377" s="192" t="s">
        <v>5</v>
      </c>
      <c r="F377" s="193" t="s">
        <v>147</v>
      </c>
      <c r="H377" s="194">
        <v>8</v>
      </c>
      <c r="I377" s="195"/>
      <c r="L377" s="191"/>
      <c r="M377" s="196"/>
      <c r="N377" s="197"/>
      <c r="O377" s="197"/>
      <c r="P377" s="197"/>
      <c r="Q377" s="197"/>
      <c r="R377" s="197"/>
      <c r="S377" s="197"/>
      <c r="T377" s="198"/>
      <c r="AT377" s="192" t="s">
        <v>145</v>
      </c>
      <c r="AU377" s="192" t="s">
        <v>80</v>
      </c>
      <c r="AV377" s="12" t="s">
        <v>77</v>
      </c>
      <c r="AW377" s="12" t="s">
        <v>36</v>
      </c>
      <c r="AX377" s="12" t="s">
        <v>80</v>
      </c>
      <c r="AY377" s="192" t="s">
        <v>135</v>
      </c>
    </row>
    <row r="378" spans="2:65" s="1" customFormat="1" ht="25.5" customHeight="1">
      <c r="B378" s="169"/>
      <c r="C378" s="170" t="s">
        <v>843</v>
      </c>
      <c r="D378" s="170" t="s">
        <v>138</v>
      </c>
      <c r="E378" s="171" t="s">
        <v>844</v>
      </c>
      <c r="F378" s="172" t="s">
        <v>845</v>
      </c>
      <c r="G378" s="173" t="s">
        <v>829</v>
      </c>
      <c r="H378" s="174">
        <v>4</v>
      </c>
      <c r="I378" s="175"/>
      <c r="J378" s="176">
        <f>ROUND(I378*H378,2)</f>
        <v>0</v>
      </c>
      <c r="K378" s="172" t="s">
        <v>142</v>
      </c>
      <c r="L378" s="40"/>
      <c r="M378" s="177" t="s">
        <v>5</v>
      </c>
      <c r="N378" s="178" t="s">
        <v>44</v>
      </c>
      <c r="O378" s="41"/>
      <c r="P378" s="179">
        <f>O378*H378</f>
        <v>0</v>
      </c>
      <c r="Q378" s="179">
        <v>0</v>
      </c>
      <c r="R378" s="179">
        <f>Q378*H378</f>
        <v>0</v>
      </c>
      <c r="S378" s="179">
        <v>0</v>
      </c>
      <c r="T378" s="180">
        <f>S378*H378</f>
        <v>0</v>
      </c>
      <c r="AR378" s="23" t="s">
        <v>830</v>
      </c>
      <c r="AT378" s="23" t="s">
        <v>138</v>
      </c>
      <c r="AU378" s="23" t="s">
        <v>80</v>
      </c>
      <c r="AY378" s="23" t="s">
        <v>135</v>
      </c>
      <c r="BE378" s="181">
        <f>IF(N378="základní",J378,0)</f>
        <v>0</v>
      </c>
      <c r="BF378" s="181">
        <f>IF(N378="snížená",J378,0)</f>
        <v>0</v>
      </c>
      <c r="BG378" s="181">
        <f>IF(N378="zákl. přenesená",J378,0)</f>
        <v>0</v>
      </c>
      <c r="BH378" s="181">
        <f>IF(N378="sníž. přenesená",J378,0)</f>
        <v>0</v>
      </c>
      <c r="BI378" s="181">
        <f>IF(N378="nulová",J378,0)</f>
        <v>0</v>
      </c>
      <c r="BJ378" s="23" t="s">
        <v>143</v>
      </c>
      <c r="BK378" s="181">
        <f>ROUND(I378*H378,2)</f>
        <v>0</v>
      </c>
      <c r="BL378" s="23" t="s">
        <v>830</v>
      </c>
      <c r="BM378" s="23" t="s">
        <v>846</v>
      </c>
    </row>
    <row r="379" spans="2:65" s="13" customFormat="1" ht="13.5">
      <c r="B379" s="199"/>
      <c r="D379" s="183" t="s">
        <v>145</v>
      </c>
      <c r="E379" s="200" t="s">
        <v>5</v>
      </c>
      <c r="F379" s="201" t="s">
        <v>847</v>
      </c>
      <c r="H379" s="200" t="s">
        <v>5</v>
      </c>
      <c r="I379" s="202"/>
      <c r="L379" s="199"/>
      <c r="M379" s="203"/>
      <c r="N379" s="204"/>
      <c r="O379" s="204"/>
      <c r="P379" s="204"/>
      <c r="Q379" s="204"/>
      <c r="R379" s="204"/>
      <c r="S379" s="204"/>
      <c r="T379" s="205"/>
      <c r="AT379" s="200" t="s">
        <v>145</v>
      </c>
      <c r="AU379" s="200" t="s">
        <v>80</v>
      </c>
      <c r="AV379" s="13" t="s">
        <v>80</v>
      </c>
      <c r="AW379" s="13" t="s">
        <v>36</v>
      </c>
      <c r="AX379" s="13" t="s">
        <v>72</v>
      </c>
      <c r="AY379" s="200" t="s">
        <v>135</v>
      </c>
    </row>
    <row r="380" spans="2:65" s="11" customFormat="1" ht="13.5">
      <c r="B380" s="182"/>
      <c r="D380" s="183" t="s">
        <v>145</v>
      </c>
      <c r="E380" s="184" t="s">
        <v>5</v>
      </c>
      <c r="F380" s="185" t="s">
        <v>77</v>
      </c>
      <c r="H380" s="186">
        <v>4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145</v>
      </c>
      <c r="AU380" s="184" t="s">
        <v>80</v>
      </c>
      <c r="AV380" s="11" t="s">
        <v>143</v>
      </c>
      <c r="AW380" s="11" t="s">
        <v>36</v>
      </c>
      <c r="AX380" s="11" t="s">
        <v>80</v>
      </c>
      <c r="AY380" s="184" t="s">
        <v>135</v>
      </c>
    </row>
    <row r="381" spans="2:65" s="1" customFormat="1" ht="25.5" customHeight="1">
      <c r="B381" s="169"/>
      <c r="C381" s="170" t="s">
        <v>848</v>
      </c>
      <c r="D381" s="170" t="s">
        <v>138</v>
      </c>
      <c r="E381" s="171" t="s">
        <v>849</v>
      </c>
      <c r="F381" s="172" t="s">
        <v>850</v>
      </c>
      <c r="G381" s="173" t="s">
        <v>829</v>
      </c>
      <c r="H381" s="174">
        <v>4</v>
      </c>
      <c r="I381" s="175"/>
      <c r="J381" s="176">
        <f>ROUND(I381*H381,2)</f>
        <v>0</v>
      </c>
      <c r="K381" s="172" t="s">
        <v>142</v>
      </c>
      <c r="L381" s="40"/>
      <c r="M381" s="177" t="s">
        <v>5</v>
      </c>
      <c r="N381" s="178" t="s">
        <v>44</v>
      </c>
      <c r="O381" s="41"/>
      <c r="P381" s="179">
        <f>O381*H381</f>
        <v>0</v>
      </c>
      <c r="Q381" s="179">
        <v>0</v>
      </c>
      <c r="R381" s="179">
        <f>Q381*H381</f>
        <v>0</v>
      </c>
      <c r="S381" s="179">
        <v>0</v>
      </c>
      <c r="T381" s="180">
        <f>S381*H381</f>
        <v>0</v>
      </c>
      <c r="AR381" s="23" t="s">
        <v>830</v>
      </c>
      <c r="AT381" s="23" t="s">
        <v>138</v>
      </c>
      <c r="AU381" s="23" t="s">
        <v>80</v>
      </c>
      <c r="AY381" s="23" t="s">
        <v>135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3" t="s">
        <v>143</v>
      </c>
      <c r="BK381" s="181">
        <f>ROUND(I381*H381,2)</f>
        <v>0</v>
      </c>
      <c r="BL381" s="23" t="s">
        <v>830</v>
      </c>
      <c r="BM381" s="23" t="s">
        <v>851</v>
      </c>
    </row>
    <row r="382" spans="2:65" s="13" customFormat="1" ht="13.5">
      <c r="B382" s="199"/>
      <c r="D382" s="183" t="s">
        <v>145</v>
      </c>
      <c r="E382" s="200" t="s">
        <v>5</v>
      </c>
      <c r="F382" s="201" t="s">
        <v>852</v>
      </c>
      <c r="H382" s="200" t="s">
        <v>5</v>
      </c>
      <c r="I382" s="202"/>
      <c r="L382" s="199"/>
      <c r="M382" s="203"/>
      <c r="N382" s="204"/>
      <c r="O382" s="204"/>
      <c r="P382" s="204"/>
      <c r="Q382" s="204"/>
      <c r="R382" s="204"/>
      <c r="S382" s="204"/>
      <c r="T382" s="205"/>
      <c r="AT382" s="200" t="s">
        <v>145</v>
      </c>
      <c r="AU382" s="200" t="s">
        <v>80</v>
      </c>
      <c r="AV382" s="13" t="s">
        <v>80</v>
      </c>
      <c r="AW382" s="13" t="s">
        <v>36</v>
      </c>
      <c r="AX382" s="13" t="s">
        <v>72</v>
      </c>
      <c r="AY382" s="200" t="s">
        <v>135</v>
      </c>
    </row>
    <row r="383" spans="2:65" s="11" customFormat="1" ht="13.5">
      <c r="B383" s="182"/>
      <c r="D383" s="183" t="s">
        <v>145</v>
      </c>
      <c r="E383" s="184" t="s">
        <v>5</v>
      </c>
      <c r="F383" s="185" t="s">
        <v>77</v>
      </c>
      <c r="H383" s="186">
        <v>4</v>
      </c>
      <c r="I383" s="187"/>
      <c r="L383" s="182"/>
      <c r="M383" s="188"/>
      <c r="N383" s="189"/>
      <c r="O383" s="189"/>
      <c r="P383" s="189"/>
      <c r="Q383" s="189"/>
      <c r="R383" s="189"/>
      <c r="S383" s="189"/>
      <c r="T383" s="190"/>
      <c r="AT383" s="184" t="s">
        <v>145</v>
      </c>
      <c r="AU383" s="184" t="s">
        <v>80</v>
      </c>
      <c r="AV383" s="11" t="s">
        <v>143</v>
      </c>
      <c r="AW383" s="11" t="s">
        <v>36</v>
      </c>
      <c r="AX383" s="11" t="s">
        <v>80</v>
      </c>
      <c r="AY383" s="184" t="s">
        <v>135</v>
      </c>
    </row>
    <row r="384" spans="2:65" s="10" customFormat="1" ht="37.35" customHeight="1">
      <c r="B384" s="156"/>
      <c r="D384" s="157" t="s">
        <v>71</v>
      </c>
      <c r="E384" s="158" t="s">
        <v>853</v>
      </c>
      <c r="F384" s="158" t="s">
        <v>854</v>
      </c>
      <c r="I384" s="159"/>
      <c r="J384" s="160">
        <f>BK384</f>
        <v>0</v>
      </c>
      <c r="L384" s="156"/>
      <c r="M384" s="161"/>
      <c r="N384" s="162"/>
      <c r="O384" s="162"/>
      <c r="P384" s="163">
        <f>P385+P387</f>
        <v>0</v>
      </c>
      <c r="Q384" s="162"/>
      <c r="R384" s="163">
        <f>R385+R387</f>
        <v>0</v>
      </c>
      <c r="S384" s="162"/>
      <c r="T384" s="164">
        <f>T385+T387</f>
        <v>0</v>
      </c>
      <c r="AR384" s="157" t="s">
        <v>158</v>
      </c>
      <c r="AT384" s="165" t="s">
        <v>71</v>
      </c>
      <c r="AU384" s="165" t="s">
        <v>72</v>
      </c>
      <c r="AY384" s="157" t="s">
        <v>135</v>
      </c>
      <c r="BK384" s="166">
        <f>BK385+BK387</f>
        <v>0</v>
      </c>
    </row>
    <row r="385" spans="2:65" s="10" customFormat="1" ht="19.899999999999999" customHeight="1">
      <c r="B385" s="156"/>
      <c r="D385" s="157" t="s">
        <v>71</v>
      </c>
      <c r="E385" s="167" t="s">
        <v>855</v>
      </c>
      <c r="F385" s="167" t="s">
        <v>856</v>
      </c>
      <c r="I385" s="159"/>
      <c r="J385" s="168">
        <f>BK385</f>
        <v>0</v>
      </c>
      <c r="L385" s="156"/>
      <c r="M385" s="161"/>
      <c r="N385" s="162"/>
      <c r="O385" s="162"/>
      <c r="P385" s="163">
        <f>P386</f>
        <v>0</v>
      </c>
      <c r="Q385" s="162"/>
      <c r="R385" s="163">
        <f>R386</f>
        <v>0</v>
      </c>
      <c r="S385" s="162"/>
      <c r="T385" s="164">
        <f>T386</f>
        <v>0</v>
      </c>
      <c r="AR385" s="157" t="s">
        <v>158</v>
      </c>
      <c r="AT385" s="165" t="s">
        <v>71</v>
      </c>
      <c r="AU385" s="165" t="s">
        <v>80</v>
      </c>
      <c r="AY385" s="157" t="s">
        <v>135</v>
      </c>
      <c r="BK385" s="166">
        <f>BK386</f>
        <v>0</v>
      </c>
    </row>
    <row r="386" spans="2:65" s="1" customFormat="1" ht="16.5" customHeight="1">
      <c r="B386" s="169"/>
      <c r="C386" s="170" t="s">
        <v>857</v>
      </c>
      <c r="D386" s="170" t="s">
        <v>138</v>
      </c>
      <c r="E386" s="171" t="s">
        <v>858</v>
      </c>
      <c r="F386" s="172" t="s">
        <v>856</v>
      </c>
      <c r="G386" s="173" t="s">
        <v>393</v>
      </c>
      <c r="H386" s="174">
        <v>1</v>
      </c>
      <c r="I386" s="175"/>
      <c r="J386" s="176">
        <f>ROUND(I386*H386,2)</f>
        <v>0</v>
      </c>
      <c r="K386" s="172" t="s">
        <v>142</v>
      </c>
      <c r="L386" s="40"/>
      <c r="M386" s="177" t="s">
        <v>5</v>
      </c>
      <c r="N386" s="178" t="s">
        <v>44</v>
      </c>
      <c r="O386" s="41"/>
      <c r="P386" s="179">
        <f>O386*H386</f>
        <v>0</v>
      </c>
      <c r="Q386" s="179">
        <v>0</v>
      </c>
      <c r="R386" s="179">
        <f>Q386*H386</f>
        <v>0</v>
      </c>
      <c r="S386" s="179">
        <v>0</v>
      </c>
      <c r="T386" s="180">
        <f>S386*H386</f>
        <v>0</v>
      </c>
      <c r="AR386" s="23" t="s">
        <v>859</v>
      </c>
      <c r="AT386" s="23" t="s">
        <v>138</v>
      </c>
      <c r="AU386" s="23" t="s">
        <v>143</v>
      </c>
      <c r="AY386" s="23" t="s">
        <v>135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143</v>
      </c>
      <c r="BK386" s="181">
        <f>ROUND(I386*H386,2)</f>
        <v>0</v>
      </c>
      <c r="BL386" s="23" t="s">
        <v>859</v>
      </c>
      <c r="BM386" s="23" t="s">
        <v>860</v>
      </c>
    </row>
    <row r="387" spans="2:65" s="10" customFormat="1" ht="29.85" customHeight="1">
      <c r="B387" s="156"/>
      <c r="D387" s="157" t="s">
        <v>71</v>
      </c>
      <c r="E387" s="167" t="s">
        <v>861</v>
      </c>
      <c r="F387" s="167" t="s">
        <v>862</v>
      </c>
      <c r="I387" s="159"/>
      <c r="J387" s="168">
        <f>BK387</f>
        <v>0</v>
      </c>
      <c r="L387" s="156"/>
      <c r="M387" s="161"/>
      <c r="N387" s="162"/>
      <c r="O387" s="162"/>
      <c r="P387" s="163">
        <f>P388</f>
        <v>0</v>
      </c>
      <c r="Q387" s="162"/>
      <c r="R387" s="163">
        <f>R388</f>
        <v>0</v>
      </c>
      <c r="S387" s="162"/>
      <c r="T387" s="164">
        <f>T388</f>
        <v>0</v>
      </c>
      <c r="AR387" s="157" t="s">
        <v>158</v>
      </c>
      <c r="AT387" s="165" t="s">
        <v>71</v>
      </c>
      <c r="AU387" s="165" t="s">
        <v>80</v>
      </c>
      <c r="AY387" s="157" t="s">
        <v>135</v>
      </c>
      <c r="BK387" s="166">
        <f>BK388</f>
        <v>0</v>
      </c>
    </row>
    <row r="388" spans="2:65" s="1" customFormat="1" ht="16.5" customHeight="1">
      <c r="B388" s="169"/>
      <c r="C388" s="170" t="s">
        <v>863</v>
      </c>
      <c r="D388" s="170" t="s">
        <v>138</v>
      </c>
      <c r="E388" s="171" t="s">
        <v>864</v>
      </c>
      <c r="F388" s="172" t="s">
        <v>862</v>
      </c>
      <c r="G388" s="173" t="s">
        <v>393</v>
      </c>
      <c r="H388" s="174">
        <v>1</v>
      </c>
      <c r="I388" s="175"/>
      <c r="J388" s="176">
        <f>ROUND(I388*H388,2)</f>
        <v>0</v>
      </c>
      <c r="K388" s="172" t="s">
        <v>142</v>
      </c>
      <c r="L388" s="40"/>
      <c r="M388" s="177" t="s">
        <v>5</v>
      </c>
      <c r="N388" s="216" t="s">
        <v>44</v>
      </c>
      <c r="O388" s="217"/>
      <c r="P388" s="218">
        <f>O388*H388</f>
        <v>0</v>
      </c>
      <c r="Q388" s="218">
        <v>0</v>
      </c>
      <c r="R388" s="218">
        <f>Q388*H388</f>
        <v>0</v>
      </c>
      <c r="S388" s="218">
        <v>0</v>
      </c>
      <c r="T388" s="219">
        <f>S388*H388</f>
        <v>0</v>
      </c>
      <c r="AR388" s="23" t="s">
        <v>859</v>
      </c>
      <c r="AT388" s="23" t="s">
        <v>138</v>
      </c>
      <c r="AU388" s="23" t="s">
        <v>143</v>
      </c>
      <c r="AY388" s="23" t="s">
        <v>135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23" t="s">
        <v>143</v>
      </c>
      <c r="BK388" s="181">
        <f>ROUND(I388*H388,2)</f>
        <v>0</v>
      </c>
      <c r="BL388" s="23" t="s">
        <v>859</v>
      </c>
      <c r="BM388" s="23" t="s">
        <v>865</v>
      </c>
    </row>
    <row r="389" spans="2:65" s="1" customFormat="1" ht="6.95" customHeight="1">
      <c r="B389" s="55"/>
      <c r="C389" s="56"/>
      <c r="D389" s="56"/>
      <c r="E389" s="56"/>
      <c r="F389" s="56"/>
      <c r="G389" s="56"/>
      <c r="H389" s="56"/>
      <c r="I389" s="122"/>
      <c r="J389" s="56"/>
      <c r="K389" s="56"/>
      <c r="L389" s="40"/>
    </row>
  </sheetData>
  <autoFilter ref="C99:K388"/>
  <mergeCells count="10">
    <mergeCell ref="J51:J52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866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867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868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869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870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871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872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873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874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875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876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877</v>
      </c>
      <c r="F17" s="349" t="s">
        <v>878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879</v>
      </c>
      <c r="F18" s="349" t="s">
        <v>880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881</v>
      </c>
      <c r="F19" s="349" t="s">
        <v>882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883</v>
      </c>
      <c r="F20" s="349" t="s">
        <v>884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885</v>
      </c>
      <c r="F21" s="349" t="s">
        <v>886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887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888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889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890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891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892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893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894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895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120</v>
      </c>
      <c r="F34" s="229"/>
      <c r="G34" s="349" t="s">
        <v>896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897</v>
      </c>
      <c r="F35" s="229"/>
      <c r="G35" s="349" t="s">
        <v>898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899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121</v>
      </c>
      <c r="F37" s="229"/>
      <c r="G37" s="349" t="s">
        <v>900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122</v>
      </c>
      <c r="F38" s="229"/>
      <c r="G38" s="349" t="s">
        <v>901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123</v>
      </c>
      <c r="F39" s="229"/>
      <c r="G39" s="349" t="s">
        <v>902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903</v>
      </c>
      <c r="F40" s="229"/>
      <c r="G40" s="349" t="s">
        <v>904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905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906</v>
      </c>
      <c r="F42" s="229"/>
      <c r="G42" s="349" t="s">
        <v>907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125</v>
      </c>
      <c r="F43" s="229"/>
      <c r="G43" s="349" t="s">
        <v>908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909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910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911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912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913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914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915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916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917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918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919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920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921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922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923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924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925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926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927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928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929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930</v>
      </c>
      <c r="D74" s="245"/>
      <c r="E74" s="245"/>
      <c r="F74" s="245" t="s">
        <v>931</v>
      </c>
      <c r="G74" s="246"/>
      <c r="H74" s="245" t="s">
        <v>121</v>
      </c>
      <c r="I74" s="245" t="s">
        <v>57</v>
      </c>
      <c r="J74" s="245" t="s">
        <v>932</v>
      </c>
      <c r="K74" s="244"/>
    </row>
    <row r="75" spans="2:11" ht="17.25" customHeight="1">
      <c r="B75" s="243"/>
      <c r="C75" s="247" t="s">
        <v>933</v>
      </c>
      <c r="D75" s="247"/>
      <c r="E75" s="247"/>
      <c r="F75" s="248" t="s">
        <v>934</v>
      </c>
      <c r="G75" s="249"/>
      <c r="H75" s="247"/>
      <c r="I75" s="247"/>
      <c r="J75" s="247" t="s">
        <v>935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936</v>
      </c>
      <c r="G77" s="251"/>
      <c r="H77" s="233" t="s">
        <v>937</v>
      </c>
      <c r="I77" s="233" t="s">
        <v>938</v>
      </c>
      <c r="J77" s="233">
        <v>20</v>
      </c>
      <c r="K77" s="244"/>
    </row>
    <row r="78" spans="2:11" ht="15" customHeight="1">
      <c r="B78" s="243"/>
      <c r="C78" s="233" t="s">
        <v>939</v>
      </c>
      <c r="D78" s="233"/>
      <c r="E78" s="233"/>
      <c r="F78" s="252" t="s">
        <v>936</v>
      </c>
      <c r="G78" s="251"/>
      <c r="H78" s="233" t="s">
        <v>940</v>
      </c>
      <c r="I78" s="233" t="s">
        <v>938</v>
      </c>
      <c r="J78" s="233">
        <v>120</v>
      </c>
      <c r="K78" s="244"/>
    </row>
    <row r="79" spans="2:11" ht="15" customHeight="1">
      <c r="B79" s="253"/>
      <c r="C79" s="233" t="s">
        <v>941</v>
      </c>
      <c r="D79" s="233"/>
      <c r="E79" s="233"/>
      <c r="F79" s="252" t="s">
        <v>942</v>
      </c>
      <c r="G79" s="251"/>
      <c r="H79" s="233" t="s">
        <v>943</v>
      </c>
      <c r="I79" s="233" t="s">
        <v>938</v>
      </c>
      <c r="J79" s="233">
        <v>50</v>
      </c>
      <c r="K79" s="244"/>
    </row>
    <row r="80" spans="2:11" ht="15" customHeight="1">
      <c r="B80" s="253"/>
      <c r="C80" s="233" t="s">
        <v>944</v>
      </c>
      <c r="D80" s="233"/>
      <c r="E80" s="233"/>
      <c r="F80" s="252" t="s">
        <v>936</v>
      </c>
      <c r="G80" s="251"/>
      <c r="H80" s="233" t="s">
        <v>945</v>
      </c>
      <c r="I80" s="233" t="s">
        <v>946</v>
      </c>
      <c r="J80" s="233"/>
      <c r="K80" s="244"/>
    </row>
    <row r="81" spans="2:11" ht="15" customHeight="1">
      <c r="B81" s="253"/>
      <c r="C81" s="254" t="s">
        <v>947</v>
      </c>
      <c r="D81" s="254"/>
      <c r="E81" s="254"/>
      <c r="F81" s="255" t="s">
        <v>942</v>
      </c>
      <c r="G81" s="254"/>
      <c r="H81" s="254" t="s">
        <v>948</v>
      </c>
      <c r="I81" s="254" t="s">
        <v>938</v>
      </c>
      <c r="J81" s="254">
        <v>15</v>
      </c>
      <c r="K81" s="244"/>
    </row>
    <row r="82" spans="2:11" ht="15" customHeight="1">
      <c r="B82" s="253"/>
      <c r="C82" s="254" t="s">
        <v>949</v>
      </c>
      <c r="D82" s="254"/>
      <c r="E82" s="254"/>
      <c r="F82" s="255" t="s">
        <v>942</v>
      </c>
      <c r="G82" s="254"/>
      <c r="H82" s="254" t="s">
        <v>950</v>
      </c>
      <c r="I82" s="254" t="s">
        <v>938</v>
      </c>
      <c r="J82" s="254">
        <v>15</v>
      </c>
      <c r="K82" s="244"/>
    </row>
    <row r="83" spans="2:11" ht="15" customHeight="1">
      <c r="B83" s="253"/>
      <c r="C83" s="254" t="s">
        <v>951</v>
      </c>
      <c r="D83" s="254"/>
      <c r="E83" s="254"/>
      <c r="F83" s="255" t="s">
        <v>942</v>
      </c>
      <c r="G83" s="254"/>
      <c r="H83" s="254" t="s">
        <v>952</v>
      </c>
      <c r="I83" s="254" t="s">
        <v>938</v>
      </c>
      <c r="J83" s="254">
        <v>20</v>
      </c>
      <c r="K83" s="244"/>
    </row>
    <row r="84" spans="2:11" ht="15" customHeight="1">
      <c r="B84" s="253"/>
      <c r="C84" s="254" t="s">
        <v>953</v>
      </c>
      <c r="D84" s="254"/>
      <c r="E84" s="254"/>
      <c r="F84" s="255" t="s">
        <v>942</v>
      </c>
      <c r="G84" s="254"/>
      <c r="H84" s="254" t="s">
        <v>954</v>
      </c>
      <c r="I84" s="254" t="s">
        <v>938</v>
      </c>
      <c r="J84" s="254">
        <v>20</v>
      </c>
      <c r="K84" s="244"/>
    </row>
    <row r="85" spans="2:11" ht="15" customHeight="1">
      <c r="B85" s="253"/>
      <c r="C85" s="233" t="s">
        <v>955</v>
      </c>
      <c r="D85" s="233"/>
      <c r="E85" s="233"/>
      <c r="F85" s="252" t="s">
        <v>942</v>
      </c>
      <c r="G85" s="251"/>
      <c r="H85" s="233" t="s">
        <v>956</v>
      </c>
      <c r="I85" s="233" t="s">
        <v>938</v>
      </c>
      <c r="J85" s="233">
        <v>50</v>
      </c>
      <c r="K85" s="244"/>
    </row>
    <row r="86" spans="2:11" ht="15" customHeight="1">
      <c r="B86" s="253"/>
      <c r="C86" s="233" t="s">
        <v>957</v>
      </c>
      <c r="D86" s="233"/>
      <c r="E86" s="233"/>
      <c r="F86" s="252" t="s">
        <v>942</v>
      </c>
      <c r="G86" s="251"/>
      <c r="H86" s="233" t="s">
        <v>958</v>
      </c>
      <c r="I86" s="233" t="s">
        <v>938</v>
      </c>
      <c r="J86" s="233">
        <v>20</v>
      </c>
      <c r="K86" s="244"/>
    </row>
    <row r="87" spans="2:11" ht="15" customHeight="1">
      <c r="B87" s="253"/>
      <c r="C87" s="233" t="s">
        <v>959</v>
      </c>
      <c r="D87" s="233"/>
      <c r="E87" s="233"/>
      <c r="F87" s="252" t="s">
        <v>942</v>
      </c>
      <c r="G87" s="251"/>
      <c r="H87" s="233" t="s">
        <v>960</v>
      </c>
      <c r="I87" s="233" t="s">
        <v>938</v>
      </c>
      <c r="J87" s="233">
        <v>20</v>
      </c>
      <c r="K87" s="244"/>
    </row>
    <row r="88" spans="2:11" ht="15" customHeight="1">
      <c r="B88" s="253"/>
      <c r="C88" s="233" t="s">
        <v>961</v>
      </c>
      <c r="D88" s="233"/>
      <c r="E88" s="233"/>
      <c r="F88" s="252" t="s">
        <v>942</v>
      </c>
      <c r="G88" s="251"/>
      <c r="H88" s="233" t="s">
        <v>962</v>
      </c>
      <c r="I88" s="233" t="s">
        <v>938</v>
      </c>
      <c r="J88" s="233">
        <v>50</v>
      </c>
      <c r="K88" s="244"/>
    </row>
    <row r="89" spans="2:11" ht="15" customHeight="1">
      <c r="B89" s="253"/>
      <c r="C89" s="233" t="s">
        <v>963</v>
      </c>
      <c r="D89" s="233"/>
      <c r="E89" s="233"/>
      <c r="F89" s="252" t="s">
        <v>942</v>
      </c>
      <c r="G89" s="251"/>
      <c r="H89" s="233" t="s">
        <v>963</v>
      </c>
      <c r="I89" s="233" t="s">
        <v>938</v>
      </c>
      <c r="J89" s="233">
        <v>50</v>
      </c>
      <c r="K89" s="244"/>
    </row>
    <row r="90" spans="2:11" ht="15" customHeight="1">
      <c r="B90" s="253"/>
      <c r="C90" s="233" t="s">
        <v>126</v>
      </c>
      <c r="D90" s="233"/>
      <c r="E90" s="233"/>
      <c r="F90" s="252" t="s">
        <v>942</v>
      </c>
      <c r="G90" s="251"/>
      <c r="H90" s="233" t="s">
        <v>964</v>
      </c>
      <c r="I90" s="233" t="s">
        <v>938</v>
      </c>
      <c r="J90" s="233">
        <v>255</v>
      </c>
      <c r="K90" s="244"/>
    </row>
    <row r="91" spans="2:11" ht="15" customHeight="1">
      <c r="B91" s="253"/>
      <c r="C91" s="233" t="s">
        <v>965</v>
      </c>
      <c r="D91" s="233"/>
      <c r="E91" s="233"/>
      <c r="F91" s="252" t="s">
        <v>936</v>
      </c>
      <c r="G91" s="251"/>
      <c r="H91" s="233" t="s">
        <v>966</v>
      </c>
      <c r="I91" s="233" t="s">
        <v>967</v>
      </c>
      <c r="J91" s="233"/>
      <c r="K91" s="244"/>
    </row>
    <row r="92" spans="2:11" ht="15" customHeight="1">
      <c r="B92" s="253"/>
      <c r="C92" s="233" t="s">
        <v>968</v>
      </c>
      <c r="D92" s="233"/>
      <c r="E92" s="233"/>
      <c r="F92" s="252" t="s">
        <v>936</v>
      </c>
      <c r="G92" s="251"/>
      <c r="H92" s="233" t="s">
        <v>969</v>
      </c>
      <c r="I92" s="233" t="s">
        <v>970</v>
      </c>
      <c r="J92" s="233"/>
      <c r="K92" s="244"/>
    </row>
    <row r="93" spans="2:11" ht="15" customHeight="1">
      <c r="B93" s="253"/>
      <c r="C93" s="233" t="s">
        <v>971</v>
      </c>
      <c r="D93" s="233"/>
      <c r="E93" s="233"/>
      <c r="F93" s="252" t="s">
        <v>936</v>
      </c>
      <c r="G93" s="251"/>
      <c r="H93" s="233" t="s">
        <v>971</v>
      </c>
      <c r="I93" s="233" t="s">
        <v>970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936</v>
      </c>
      <c r="G94" s="251"/>
      <c r="H94" s="233" t="s">
        <v>972</v>
      </c>
      <c r="I94" s="233" t="s">
        <v>970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936</v>
      </c>
      <c r="G95" s="251"/>
      <c r="H95" s="233" t="s">
        <v>973</v>
      </c>
      <c r="I95" s="233" t="s">
        <v>970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974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930</v>
      </c>
      <c r="D101" s="245"/>
      <c r="E101" s="245"/>
      <c r="F101" s="245" t="s">
        <v>931</v>
      </c>
      <c r="G101" s="246"/>
      <c r="H101" s="245" t="s">
        <v>121</v>
      </c>
      <c r="I101" s="245" t="s">
        <v>57</v>
      </c>
      <c r="J101" s="245" t="s">
        <v>932</v>
      </c>
      <c r="K101" s="244"/>
    </row>
    <row r="102" spans="2:11" ht="17.25" customHeight="1">
      <c r="B102" s="243"/>
      <c r="C102" s="247" t="s">
        <v>933</v>
      </c>
      <c r="D102" s="247"/>
      <c r="E102" s="247"/>
      <c r="F102" s="248" t="s">
        <v>934</v>
      </c>
      <c r="G102" s="249"/>
      <c r="H102" s="247"/>
      <c r="I102" s="247"/>
      <c r="J102" s="247" t="s">
        <v>935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936</v>
      </c>
      <c r="G104" s="261"/>
      <c r="H104" s="233" t="s">
        <v>975</v>
      </c>
      <c r="I104" s="233" t="s">
        <v>938</v>
      </c>
      <c r="J104" s="233">
        <v>20</v>
      </c>
      <c r="K104" s="244"/>
    </row>
    <row r="105" spans="2:11" ht="15" customHeight="1">
      <c r="B105" s="243"/>
      <c r="C105" s="233" t="s">
        <v>939</v>
      </c>
      <c r="D105" s="233"/>
      <c r="E105" s="233"/>
      <c r="F105" s="252" t="s">
        <v>936</v>
      </c>
      <c r="G105" s="233"/>
      <c r="H105" s="233" t="s">
        <v>975</v>
      </c>
      <c r="I105" s="233" t="s">
        <v>938</v>
      </c>
      <c r="J105" s="233">
        <v>120</v>
      </c>
      <c r="K105" s="244"/>
    </row>
    <row r="106" spans="2:11" ht="15" customHeight="1">
      <c r="B106" s="253"/>
      <c r="C106" s="233" t="s">
        <v>941</v>
      </c>
      <c r="D106" s="233"/>
      <c r="E106" s="233"/>
      <c r="F106" s="252" t="s">
        <v>942</v>
      </c>
      <c r="G106" s="233"/>
      <c r="H106" s="233" t="s">
        <v>975</v>
      </c>
      <c r="I106" s="233" t="s">
        <v>938</v>
      </c>
      <c r="J106" s="233">
        <v>50</v>
      </c>
      <c r="K106" s="244"/>
    </row>
    <row r="107" spans="2:11" ht="15" customHeight="1">
      <c r="B107" s="253"/>
      <c r="C107" s="233" t="s">
        <v>944</v>
      </c>
      <c r="D107" s="233"/>
      <c r="E107" s="233"/>
      <c r="F107" s="252" t="s">
        <v>936</v>
      </c>
      <c r="G107" s="233"/>
      <c r="H107" s="233" t="s">
        <v>975</v>
      </c>
      <c r="I107" s="233" t="s">
        <v>946</v>
      </c>
      <c r="J107" s="233"/>
      <c r="K107" s="244"/>
    </row>
    <row r="108" spans="2:11" ht="15" customHeight="1">
      <c r="B108" s="253"/>
      <c r="C108" s="233" t="s">
        <v>955</v>
      </c>
      <c r="D108" s="233"/>
      <c r="E108" s="233"/>
      <c r="F108" s="252" t="s">
        <v>942</v>
      </c>
      <c r="G108" s="233"/>
      <c r="H108" s="233" t="s">
        <v>975</v>
      </c>
      <c r="I108" s="233" t="s">
        <v>938</v>
      </c>
      <c r="J108" s="233">
        <v>50</v>
      </c>
      <c r="K108" s="244"/>
    </row>
    <row r="109" spans="2:11" ht="15" customHeight="1">
      <c r="B109" s="253"/>
      <c r="C109" s="233" t="s">
        <v>963</v>
      </c>
      <c r="D109" s="233"/>
      <c r="E109" s="233"/>
      <c r="F109" s="252" t="s">
        <v>942</v>
      </c>
      <c r="G109" s="233"/>
      <c r="H109" s="233" t="s">
        <v>975</v>
      </c>
      <c r="I109" s="233" t="s">
        <v>938</v>
      </c>
      <c r="J109" s="233">
        <v>50</v>
      </c>
      <c r="K109" s="244"/>
    </row>
    <row r="110" spans="2:11" ht="15" customHeight="1">
      <c r="B110" s="253"/>
      <c r="C110" s="233" t="s">
        <v>961</v>
      </c>
      <c r="D110" s="233"/>
      <c r="E110" s="233"/>
      <c r="F110" s="252" t="s">
        <v>942</v>
      </c>
      <c r="G110" s="233"/>
      <c r="H110" s="233" t="s">
        <v>975</v>
      </c>
      <c r="I110" s="233" t="s">
        <v>938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936</v>
      </c>
      <c r="G111" s="233"/>
      <c r="H111" s="233" t="s">
        <v>976</v>
      </c>
      <c r="I111" s="233" t="s">
        <v>938</v>
      </c>
      <c r="J111" s="233">
        <v>20</v>
      </c>
      <c r="K111" s="244"/>
    </row>
    <row r="112" spans="2:11" ht="15" customHeight="1">
      <c r="B112" s="253"/>
      <c r="C112" s="233" t="s">
        <v>977</v>
      </c>
      <c r="D112" s="233"/>
      <c r="E112" s="233"/>
      <c r="F112" s="252" t="s">
        <v>936</v>
      </c>
      <c r="G112" s="233"/>
      <c r="H112" s="233" t="s">
        <v>978</v>
      </c>
      <c r="I112" s="233" t="s">
        <v>938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936</v>
      </c>
      <c r="G113" s="233"/>
      <c r="H113" s="233" t="s">
        <v>979</v>
      </c>
      <c r="I113" s="233" t="s">
        <v>970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936</v>
      </c>
      <c r="G114" s="233"/>
      <c r="H114" s="233" t="s">
        <v>980</v>
      </c>
      <c r="I114" s="233" t="s">
        <v>970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936</v>
      </c>
      <c r="G115" s="233"/>
      <c r="H115" s="233" t="s">
        <v>981</v>
      </c>
      <c r="I115" s="233" t="s">
        <v>982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983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930</v>
      </c>
      <c r="D121" s="245"/>
      <c r="E121" s="245"/>
      <c r="F121" s="245" t="s">
        <v>931</v>
      </c>
      <c r="G121" s="246"/>
      <c r="H121" s="245" t="s">
        <v>121</v>
      </c>
      <c r="I121" s="245" t="s">
        <v>57</v>
      </c>
      <c r="J121" s="245" t="s">
        <v>932</v>
      </c>
      <c r="K121" s="271"/>
    </row>
    <row r="122" spans="2:11" ht="17.25" customHeight="1">
      <c r="B122" s="270"/>
      <c r="C122" s="247" t="s">
        <v>933</v>
      </c>
      <c r="D122" s="247"/>
      <c r="E122" s="247"/>
      <c r="F122" s="248" t="s">
        <v>934</v>
      </c>
      <c r="G122" s="249"/>
      <c r="H122" s="247"/>
      <c r="I122" s="247"/>
      <c r="J122" s="247" t="s">
        <v>935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939</v>
      </c>
      <c r="D124" s="250"/>
      <c r="E124" s="250"/>
      <c r="F124" s="252" t="s">
        <v>936</v>
      </c>
      <c r="G124" s="233"/>
      <c r="H124" s="233" t="s">
        <v>975</v>
      </c>
      <c r="I124" s="233" t="s">
        <v>938</v>
      </c>
      <c r="J124" s="233">
        <v>120</v>
      </c>
      <c r="K124" s="274"/>
    </row>
    <row r="125" spans="2:11" ht="15" customHeight="1">
      <c r="B125" s="272"/>
      <c r="C125" s="233" t="s">
        <v>984</v>
      </c>
      <c r="D125" s="233"/>
      <c r="E125" s="233"/>
      <c r="F125" s="252" t="s">
        <v>936</v>
      </c>
      <c r="G125" s="233"/>
      <c r="H125" s="233" t="s">
        <v>985</v>
      </c>
      <c r="I125" s="233" t="s">
        <v>938</v>
      </c>
      <c r="J125" s="233" t="s">
        <v>986</v>
      </c>
      <c r="K125" s="274"/>
    </row>
    <row r="126" spans="2:11" ht="15" customHeight="1">
      <c r="B126" s="272"/>
      <c r="C126" s="233" t="s">
        <v>885</v>
      </c>
      <c r="D126" s="233"/>
      <c r="E126" s="233"/>
      <c r="F126" s="252" t="s">
        <v>936</v>
      </c>
      <c r="G126" s="233"/>
      <c r="H126" s="233" t="s">
        <v>987</v>
      </c>
      <c r="I126" s="233" t="s">
        <v>938</v>
      </c>
      <c r="J126" s="233" t="s">
        <v>986</v>
      </c>
      <c r="K126" s="274"/>
    </row>
    <row r="127" spans="2:11" ht="15" customHeight="1">
      <c r="B127" s="272"/>
      <c r="C127" s="233" t="s">
        <v>947</v>
      </c>
      <c r="D127" s="233"/>
      <c r="E127" s="233"/>
      <c r="F127" s="252" t="s">
        <v>942</v>
      </c>
      <c r="G127" s="233"/>
      <c r="H127" s="233" t="s">
        <v>948</v>
      </c>
      <c r="I127" s="233" t="s">
        <v>938</v>
      </c>
      <c r="J127" s="233">
        <v>15</v>
      </c>
      <c r="K127" s="274"/>
    </row>
    <row r="128" spans="2:11" ht="15" customHeight="1">
      <c r="B128" s="272"/>
      <c r="C128" s="254" t="s">
        <v>949</v>
      </c>
      <c r="D128" s="254"/>
      <c r="E128" s="254"/>
      <c r="F128" s="255" t="s">
        <v>942</v>
      </c>
      <c r="G128" s="254"/>
      <c r="H128" s="254" t="s">
        <v>950</v>
      </c>
      <c r="I128" s="254" t="s">
        <v>938</v>
      </c>
      <c r="J128" s="254">
        <v>15</v>
      </c>
      <c r="K128" s="274"/>
    </row>
    <row r="129" spans="2:11" ht="15" customHeight="1">
      <c r="B129" s="272"/>
      <c r="C129" s="254" t="s">
        <v>951</v>
      </c>
      <c r="D129" s="254"/>
      <c r="E129" s="254"/>
      <c r="F129" s="255" t="s">
        <v>942</v>
      </c>
      <c r="G129" s="254"/>
      <c r="H129" s="254" t="s">
        <v>952</v>
      </c>
      <c r="I129" s="254" t="s">
        <v>938</v>
      </c>
      <c r="J129" s="254">
        <v>20</v>
      </c>
      <c r="K129" s="274"/>
    </row>
    <row r="130" spans="2:11" ht="15" customHeight="1">
      <c r="B130" s="272"/>
      <c r="C130" s="254" t="s">
        <v>953</v>
      </c>
      <c r="D130" s="254"/>
      <c r="E130" s="254"/>
      <c r="F130" s="255" t="s">
        <v>942</v>
      </c>
      <c r="G130" s="254"/>
      <c r="H130" s="254" t="s">
        <v>954</v>
      </c>
      <c r="I130" s="254" t="s">
        <v>938</v>
      </c>
      <c r="J130" s="254">
        <v>20</v>
      </c>
      <c r="K130" s="274"/>
    </row>
    <row r="131" spans="2:11" ht="15" customHeight="1">
      <c r="B131" s="272"/>
      <c r="C131" s="233" t="s">
        <v>941</v>
      </c>
      <c r="D131" s="233"/>
      <c r="E131" s="233"/>
      <c r="F131" s="252" t="s">
        <v>942</v>
      </c>
      <c r="G131" s="233"/>
      <c r="H131" s="233" t="s">
        <v>975</v>
      </c>
      <c r="I131" s="233" t="s">
        <v>938</v>
      </c>
      <c r="J131" s="233">
        <v>50</v>
      </c>
      <c r="K131" s="274"/>
    </row>
    <row r="132" spans="2:11" ht="15" customHeight="1">
      <c r="B132" s="272"/>
      <c r="C132" s="233" t="s">
        <v>955</v>
      </c>
      <c r="D132" s="233"/>
      <c r="E132" s="233"/>
      <c r="F132" s="252" t="s">
        <v>942</v>
      </c>
      <c r="G132" s="233"/>
      <c r="H132" s="233" t="s">
        <v>975</v>
      </c>
      <c r="I132" s="233" t="s">
        <v>938</v>
      </c>
      <c r="J132" s="233">
        <v>50</v>
      </c>
      <c r="K132" s="274"/>
    </row>
    <row r="133" spans="2:11" ht="15" customHeight="1">
      <c r="B133" s="272"/>
      <c r="C133" s="233" t="s">
        <v>961</v>
      </c>
      <c r="D133" s="233"/>
      <c r="E133" s="233"/>
      <c r="F133" s="252" t="s">
        <v>942</v>
      </c>
      <c r="G133" s="233"/>
      <c r="H133" s="233" t="s">
        <v>975</v>
      </c>
      <c r="I133" s="233" t="s">
        <v>938</v>
      </c>
      <c r="J133" s="233">
        <v>50</v>
      </c>
      <c r="K133" s="274"/>
    </row>
    <row r="134" spans="2:11" ht="15" customHeight="1">
      <c r="B134" s="272"/>
      <c r="C134" s="233" t="s">
        <v>963</v>
      </c>
      <c r="D134" s="233"/>
      <c r="E134" s="233"/>
      <c r="F134" s="252" t="s">
        <v>942</v>
      </c>
      <c r="G134" s="233"/>
      <c r="H134" s="233" t="s">
        <v>975</v>
      </c>
      <c r="I134" s="233" t="s">
        <v>938</v>
      </c>
      <c r="J134" s="233">
        <v>50</v>
      </c>
      <c r="K134" s="274"/>
    </row>
    <row r="135" spans="2:11" ht="15" customHeight="1">
      <c r="B135" s="272"/>
      <c r="C135" s="233" t="s">
        <v>126</v>
      </c>
      <c r="D135" s="233"/>
      <c r="E135" s="233"/>
      <c r="F135" s="252" t="s">
        <v>942</v>
      </c>
      <c r="G135" s="233"/>
      <c r="H135" s="233" t="s">
        <v>988</v>
      </c>
      <c r="I135" s="233" t="s">
        <v>938</v>
      </c>
      <c r="J135" s="233">
        <v>255</v>
      </c>
      <c r="K135" s="274"/>
    </row>
    <row r="136" spans="2:11" ht="15" customHeight="1">
      <c r="B136" s="272"/>
      <c r="C136" s="233" t="s">
        <v>965</v>
      </c>
      <c r="D136" s="233"/>
      <c r="E136" s="233"/>
      <c r="F136" s="252" t="s">
        <v>936</v>
      </c>
      <c r="G136" s="233"/>
      <c r="H136" s="233" t="s">
        <v>989</v>
      </c>
      <c r="I136" s="233" t="s">
        <v>967</v>
      </c>
      <c r="J136" s="233"/>
      <c r="K136" s="274"/>
    </row>
    <row r="137" spans="2:11" ht="15" customHeight="1">
      <c r="B137" s="272"/>
      <c r="C137" s="233" t="s">
        <v>968</v>
      </c>
      <c r="D137" s="233"/>
      <c r="E137" s="233"/>
      <c r="F137" s="252" t="s">
        <v>936</v>
      </c>
      <c r="G137" s="233"/>
      <c r="H137" s="233" t="s">
        <v>990</v>
      </c>
      <c r="I137" s="233" t="s">
        <v>970</v>
      </c>
      <c r="J137" s="233"/>
      <c r="K137" s="274"/>
    </row>
    <row r="138" spans="2:11" ht="15" customHeight="1">
      <c r="B138" s="272"/>
      <c r="C138" s="233" t="s">
        <v>971</v>
      </c>
      <c r="D138" s="233"/>
      <c r="E138" s="233"/>
      <c r="F138" s="252" t="s">
        <v>936</v>
      </c>
      <c r="G138" s="233"/>
      <c r="H138" s="233" t="s">
        <v>971</v>
      </c>
      <c r="I138" s="233" t="s">
        <v>970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936</v>
      </c>
      <c r="G139" s="233"/>
      <c r="H139" s="233" t="s">
        <v>991</v>
      </c>
      <c r="I139" s="233" t="s">
        <v>970</v>
      </c>
      <c r="J139" s="233"/>
      <c r="K139" s="274"/>
    </row>
    <row r="140" spans="2:11" ht="15" customHeight="1">
      <c r="B140" s="272"/>
      <c r="C140" s="233" t="s">
        <v>992</v>
      </c>
      <c r="D140" s="233"/>
      <c r="E140" s="233"/>
      <c r="F140" s="252" t="s">
        <v>936</v>
      </c>
      <c r="G140" s="233"/>
      <c r="H140" s="233" t="s">
        <v>993</v>
      </c>
      <c r="I140" s="233" t="s">
        <v>970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994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930</v>
      </c>
      <c r="D146" s="245"/>
      <c r="E146" s="245"/>
      <c r="F146" s="245" t="s">
        <v>931</v>
      </c>
      <c r="G146" s="246"/>
      <c r="H146" s="245" t="s">
        <v>121</v>
      </c>
      <c r="I146" s="245" t="s">
        <v>57</v>
      </c>
      <c r="J146" s="245" t="s">
        <v>932</v>
      </c>
      <c r="K146" s="244"/>
    </row>
    <row r="147" spans="2:11" ht="17.25" customHeight="1">
      <c r="B147" s="243"/>
      <c r="C147" s="247" t="s">
        <v>933</v>
      </c>
      <c r="D147" s="247"/>
      <c r="E147" s="247"/>
      <c r="F147" s="248" t="s">
        <v>934</v>
      </c>
      <c r="G147" s="249"/>
      <c r="H147" s="247"/>
      <c r="I147" s="247"/>
      <c r="J147" s="247" t="s">
        <v>935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939</v>
      </c>
      <c r="D149" s="233"/>
      <c r="E149" s="233"/>
      <c r="F149" s="279" t="s">
        <v>936</v>
      </c>
      <c r="G149" s="233"/>
      <c r="H149" s="278" t="s">
        <v>975</v>
      </c>
      <c r="I149" s="278" t="s">
        <v>938</v>
      </c>
      <c r="J149" s="278">
        <v>120</v>
      </c>
      <c r="K149" s="274"/>
    </row>
    <row r="150" spans="2:11" ht="15" customHeight="1">
      <c r="B150" s="253"/>
      <c r="C150" s="278" t="s">
        <v>984</v>
      </c>
      <c r="D150" s="233"/>
      <c r="E150" s="233"/>
      <c r="F150" s="279" t="s">
        <v>936</v>
      </c>
      <c r="G150" s="233"/>
      <c r="H150" s="278" t="s">
        <v>995</v>
      </c>
      <c r="I150" s="278" t="s">
        <v>938</v>
      </c>
      <c r="J150" s="278" t="s">
        <v>986</v>
      </c>
      <c r="K150" s="274"/>
    </row>
    <row r="151" spans="2:11" ht="15" customHeight="1">
      <c r="B151" s="253"/>
      <c r="C151" s="278" t="s">
        <v>885</v>
      </c>
      <c r="D151" s="233"/>
      <c r="E151" s="233"/>
      <c r="F151" s="279" t="s">
        <v>936</v>
      </c>
      <c r="G151" s="233"/>
      <c r="H151" s="278" t="s">
        <v>996</v>
      </c>
      <c r="I151" s="278" t="s">
        <v>938</v>
      </c>
      <c r="J151" s="278" t="s">
        <v>986</v>
      </c>
      <c r="K151" s="274"/>
    </row>
    <row r="152" spans="2:11" ht="15" customHeight="1">
      <c r="B152" s="253"/>
      <c r="C152" s="278" t="s">
        <v>941</v>
      </c>
      <c r="D152" s="233"/>
      <c r="E152" s="233"/>
      <c r="F152" s="279" t="s">
        <v>942</v>
      </c>
      <c r="G152" s="233"/>
      <c r="H152" s="278" t="s">
        <v>975</v>
      </c>
      <c r="I152" s="278" t="s">
        <v>938</v>
      </c>
      <c r="J152" s="278">
        <v>50</v>
      </c>
      <c r="K152" s="274"/>
    </row>
    <row r="153" spans="2:11" ht="15" customHeight="1">
      <c r="B153" s="253"/>
      <c r="C153" s="278" t="s">
        <v>944</v>
      </c>
      <c r="D153" s="233"/>
      <c r="E153" s="233"/>
      <c r="F153" s="279" t="s">
        <v>936</v>
      </c>
      <c r="G153" s="233"/>
      <c r="H153" s="278" t="s">
        <v>975</v>
      </c>
      <c r="I153" s="278" t="s">
        <v>946</v>
      </c>
      <c r="J153" s="278"/>
      <c r="K153" s="274"/>
    </row>
    <row r="154" spans="2:11" ht="15" customHeight="1">
      <c r="B154" s="253"/>
      <c r="C154" s="278" t="s">
        <v>955</v>
      </c>
      <c r="D154" s="233"/>
      <c r="E154" s="233"/>
      <c r="F154" s="279" t="s">
        <v>942</v>
      </c>
      <c r="G154" s="233"/>
      <c r="H154" s="278" t="s">
        <v>975</v>
      </c>
      <c r="I154" s="278" t="s">
        <v>938</v>
      </c>
      <c r="J154" s="278">
        <v>50</v>
      </c>
      <c r="K154" s="274"/>
    </row>
    <row r="155" spans="2:11" ht="15" customHeight="1">
      <c r="B155" s="253"/>
      <c r="C155" s="278" t="s">
        <v>963</v>
      </c>
      <c r="D155" s="233"/>
      <c r="E155" s="233"/>
      <c r="F155" s="279" t="s">
        <v>942</v>
      </c>
      <c r="G155" s="233"/>
      <c r="H155" s="278" t="s">
        <v>975</v>
      </c>
      <c r="I155" s="278" t="s">
        <v>938</v>
      </c>
      <c r="J155" s="278">
        <v>50</v>
      </c>
      <c r="K155" s="274"/>
    </row>
    <row r="156" spans="2:11" ht="15" customHeight="1">
      <c r="B156" s="253"/>
      <c r="C156" s="278" t="s">
        <v>961</v>
      </c>
      <c r="D156" s="233"/>
      <c r="E156" s="233"/>
      <c r="F156" s="279" t="s">
        <v>942</v>
      </c>
      <c r="G156" s="233"/>
      <c r="H156" s="278" t="s">
        <v>975</v>
      </c>
      <c r="I156" s="278" t="s">
        <v>938</v>
      </c>
      <c r="J156" s="278">
        <v>50</v>
      </c>
      <c r="K156" s="274"/>
    </row>
    <row r="157" spans="2:11" ht="15" customHeight="1">
      <c r="B157" s="253"/>
      <c r="C157" s="278" t="s">
        <v>91</v>
      </c>
      <c r="D157" s="233"/>
      <c r="E157" s="233"/>
      <c r="F157" s="279" t="s">
        <v>936</v>
      </c>
      <c r="G157" s="233"/>
      <c r="H157" s="278" t="s">
        <v>997</v>
      </c>
      <c r="I157" s="278" t="s">
        <v>938</v>
      </c>
      <c r="J157" s="278" t="s">
        <v>998</v>
      </c>
      <c r="K157" s="274"/>
    </row>
    <row r="158" spans="2:11" ht="15" customHeight="1">
      <c r="B158" s="253"/>
      <c r="C158" s="278" t="s">
        <v>999</v>
      </c>
      <c r="D158" s="233"/>
      <c r="E158" s="233"/>
      <c r="F158" s="279" t="s">
        <v>936</v>
      </c>
      <c r="G158" s="233"/>
      <c r="H158" s="278" t="s">
        <v>1000</v>
      </c>
      <c r="I158" s="278" t="s">
        <v>970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1001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930</v>
      </c>
      <c r="D164" s="245"/>
      <c r="E164" s="245"/>
      <c r="F164" s="245" t="s">
        <v>931</v>
      </c>
      <c r="G164" s="282"/>
      <c r="H164" s="283" t="s">
        <v>121</v>
      </c>
      <c r="I164" s="283" t="s">
        <v>57</v>
      </c>
      <c r="J164" s="245" t="s">
        <v>932</v>
      </c>
      <c r="K164" s="225"/>
    </row>
    <row r="165" spans="2:11" ht="17.25" customHeight="1">
      <c r="B165" s="226"/>
      <c r="C165" s="247" t="s">
        <v>933</v>
      </c>
      <c r="D165" s="247"/>
      <c r="E165" s="247"/>
      <c r="F165" s="248" t="s">
        <v>934</v>
      </c>
      <c r="G165" s="284"/>
      <c r="H165" s="285"/>
      <c r="I165" s="285"/>
      <c r="J165" s="247" t="s">
        <v>935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939</v>
      </c>
      <c r="D167" s="233"/>
      <c r="E167" s="233"/>
      <c r="F167" s="252" t="s">
        <v>936</v>
      </c>
      <c r="G167" s="233"/>
      <c r="H167" s="233" t="s">
        <v>975</v>
      </c>
      <c r="I167" s="233" t="s">
        <v>938</v>
      </c>
      <c r="J167" s="233">
        <v>120</v>
      </c>
      <c r="K167" s="274"/>
    </row>
    <row r="168" spans="2:11" ht="15" customHeight="1">
      <c r="B168" s="253"/>
      <c r="C168" s="233" t="s">
        <v>984</v>
      </c>
      <c r="D168" s="233"/>
      <c r="E168" s="233"/>
      <c r="F168" s="252" t="s">
        <v>936</v>
      </c>
      <c r="G168" s="233"/>
      <c r="H168" s="233" t="s">
        <v>985</v>
      </c>
      <c r="I168" s="233" t="s">
        <v>938</v>
      </c>
      <c r="J168" s="233" t="s">
        <v>986</v>
      </c>
      <c r="K168" s="274"/>
    </row>
    <row r="169" spans="2:11" ht="15" customHeight="1">
      <c r="B169" s="253"/>
      <c r="C169" s="233" t="s">
        <v>885</v>
      </c>
      <c r="D169" s="233"/>
      <c r="E169" s="233"/>
      <c r="F169" s="252" t="s">
        <v>936</v>
      </c>
      <c r="G169" s="233"/>
      <c r="H169" s="233" t="s">
        <v>1002</v>
      </c>
      <c r="I169" s="233" t="s">
        <v>938</v>
      </c>
      <c r="J169" s="233" t="s">
        <v>986</v>
      </c>
      <c r="K169" s="274"/>
    </row>
    <row r="170" spans="2:11" ht="15" customHeight="1">
      <c r="B170" s="253"/>
      <c r="C170" s="233" t="s">
        <v>941</v>
      </c>
      <c r="D170" s="233"/>
      <c r="E170" s="233"/>
      <c r="F170" s="252" t="s">
        <v>942</v>
      </c>
      <c r="G170" s="233"/>
      <c r="H170" s="233" t="s">
        <v>1002</v>
      </c>
      <c r="I170" s="233" t="s">
        <v>938</v>
      </c>
      <c r="J170" s="233">
        <v>50</v>
      </c>
      <c r="K170" s="274"/>
    </row>
    <row r="171" spans="2:11" ht="15" customHeight="1">
      <c r="B171" s="253"/>
      <c r="C171" s="233" t="s">
        <v>944</v>
      </c>
      <c r="D171" s="233"/>
      <c r="E171" s="233"/>
      <c r="F171" s="252" t="s">
        <v>936</v>
      </c>
      <c r="G171" s="233"/>
      <c r="H171" s="233" t="s">
        <v>1002</v>
      </c>
      <c r="I171" s="233" t="s">
        <v>946</v>
      </c>
      <c r="J171" s="233"/>
      <c r="K171" s="274"/>
    </row>
    <row r="172" spans="2:11" ht="15" customHeight="1">
      <c r="B172" s="253"/>
      <c r="C172" s="233" t="s">
        <v>955</v>
      </c>
      <c r="D172" s="233"/>
      <c r="E172" s="233"/>
      <c r="F172" s="252" t="s">
        <v>942</v>
      </c>
      <c r="G172" s="233"/>
      <c r="H172" s="233" t="s">
        <v>1002</v>
      </c>
      <c r="I172" s="233" t="s">
        <v>938</v>
      </c>
      <c r="J172" s="233">
        <v>50</v>
      </c>
      <c r="K172" s="274"/>
    </row>
    <row r="173" spans="2:11" ht="15" customHeight="1">
      <c r="B173" s="253"/>
      <c r="C173" s="233" t="s">
        <v>963</v>
      </c>
      <c r="D173" s="233"/>
      <c r="E173" s="233"/>
      <c r="F173" s="252" t="s">
        <v>942</v>
      </c>
      <c r="G173" s="233"/>
      <c r="H173" s="233" t="s">
        <v>1002</v>
      </c>
      <c r="I173" s="233" t="s">
        <v>938</v>
      </c>
      <c r="J173" s="233">
        <v>50</v>
      </c>
      <c r="K173" s="274"/>
    </row>
    <row r="174" spans="2:11" ht="15" customHeight="1">
      <c r="B174" s="253"/>
      <c r="C174" s="233" t="s">
        <v>961</v>
      </c>
      <c r="D174" s="233"/>
      <c r="E174" s="233"/>
      <c r="F174" s="252" t="s">
        <v>942</v>
      </c>
      <c r="G174" s="233"/>
      <c r="H174" s="233" t="s">
        <v>1002</v>
      </c>
      <c r="I174" s="233" t="s">
        <v>938</v>
      </c>
      <c r="J174" s="233">
        <v>50</v>
      </c>
      <c r="K174" s="274"/>
    </row>
    <row r="175" spans="2:11" ht="15" customHeight="1">
      <c r="B175" s="253"/>
      <c r="C175" s="233" t="s">
        <v>120</v>
      </c>
      <c r="D175" s="233"/>
      <c r="E175" s="233"/>
      <c r="F175" s="252" t="s">
        <v>936</v>
      </c>
      <c r="G175" s="233"/>
      <c r="H175" s="233" t="s">
        <v>1003</v>
      </c>
      <c r="I175" s="233" t="s">
        <v>1004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936</v>
      </c>
      <c r="G176" s="233"/>
      <c r="H176" s="233" t="s">
        <v>1005</v>
      </c>
      <c r="I176" s="233" t="s">
        <v>1006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936</v>
      </c>
      <c r="G177" s="233"/>
      <c r="H177" s="233" t="s">
        <v>1007</v>
      </c>
      <c r="I177" s="233" t="s">
        <v>938</v>
      </c>
      <c r="J177" s="233">
        <v>20</v>
      </c>
      <c r="K177" s="274"/>
    </row>
    <row r="178" spans="2:11" ht="15" customHeight="1">
      <c r="B178" s="253"/>
      <c r="C178" s="233" t="s">
        <v>121</v>
      </c>
      <c r="D178" s="233"/>
      <c r="E178" s="233"/>
      <c r="F178" s="252" t="s">
        <v>936</v>
      </c>
      <c r="G178" s="233"/>
      <c r="H178" s="233" t="s">
        <v>1008</v>
      </c>
      <c r="I178" s="233" t="s">
        <v>938</v>
      </c>
      <c r="J178" s="233">
        <v>255</v>
      </c>
      <c r="K178" s="274"/>
    </row>
    <row r="179" spans="2:11" ht="15" customHeight="1">
      <c r="B179" s="253"/>
      <c r="C179" s="233" t="s">
        <v>122</v>
      </c>
      <c r="D179" s="233"/>
      <c r="E179" s="233"/>
      <c r="F179" s="252" t="s">
        <v>936</v>
      </c>
      <c r="G179" s="233"/>
      <c r="H179" s="233" t="s">
        <v>901</v>
      </c>
      <c r="I179" s="233" t="s">
        <v>938</v>
      </c>
      <c r="J179" s="233">
        <v>10</v>
      </c>
      <c r="K179" s="274"/>
    </row>
    <row r="180" spans="2:11" ht="15" customHeight="1">
      <c r="B180" s="253"/>
      <c r="C180" s="233" t="s">
        <v>123</v>
      </c>
      <c r="D180" s="233"/>
      <c r="E180" s="233"/>
      <c r="F180" s="252" t="s">
        <v>936</v>
      </c>
      <c r="G180" s="233"/>
      <c r="H180" s="233" t="s">
        <v>1009</v>
      </c>
      <c r="I180" s="233" t="s">
        <v>970</v>
      </c>
      <c r="J180" s="233"/>
      <c r="K180" s="274"/>
    </row>
    <row r="181" spans="2:11" ht="15" customHeight="1">
      <c r="B181" s="253"/>
      <c r="C181" s="233" t="s">
        <v>1010</v>
      </c>
      <c r="D181" s="233"/>
      <c r="E181" s="233"/>
      <c r="F181" s="252" t="s">
        <v>936</v>
      </c>
      <c r="G181" s="233"/>
      <c r="H181" s="233" t="s">
        <v>1011</v>
      </c>
      <c r="I181" s="233" t="s">
        <v>970</v>
      </c>
      <c r="J181" s="233"/>
      <c r="K181" s="274"/>
    </row>
    <row r="182" spans="2:11" ht="15" customHeight="1">
      <c r="B182" s="253"/>
      <c r="C182" s="233" t="s">
        <v>999</v>
      </c>
      <c r="D182" s="233"/>
      <c r="E182" s="233"/>
      <c r="F182" s="252" t="s">
        <v>936</v>
      </c>
      <c r="G182" s="233"/>
      <c r="H182" s="233" t="s">
        <v>1012</v>
      </c>
      <c r="I182" s="233" t="s">
        <v>970</v>
      </c>
      <c r="J182" s="233"/>
      <c r="K182" s="274"/>
    </row>
    <row r="183" spans="2:11" ht="15" customHeight="1">
      <c r="B183" s="253"/>
      <c r="C183" s="233" t="s">
        <v>125</v>
      </c>
      <c r="D183" s="233"/>
      <c r="E183" s="233"/>
      <c r="F183" s="252" t="s">
        <v>942</v>
      </c>
      <c r="G183" s="233"/>
      <c r="H183" s="233" t="s">
        <v>1013</v>
      </c>
      <c r="I183" s="233" t="s">
        <v>938</v>
      </c>
      <c r="J183" s="233">
        <v>50</v>
      </c>
      <c r="K183" s="274"/>
    </row>
    <row r="184" spans="2:11" ht="15" customHeight="1">
      <c r="B184" s="253"/>
      <c r="C184" s="233" t="s">
        <v>1014</v>
      </c>
      <c r="D184" s="233"/>
      <c r="E184" s="233"/>
      <c r="F184" s="252" t="s">
        <v>942</v>
      </c>
      <c r="G184" s="233"/>
      <c r="H184" s="233" t="s">
        <v>1015</v>
      </c>
      <c r="I184" s="233" t="s">
        <v>1016</v>
      </c>
      <c r="J184" s="233"/>
      <c r="K184" s="274"/>
    </row>
    <row r="185" spans="2:11" ht="15" customHeight="1">
      <c r="B185" s="253"/>
      <c r="C185" s="233" t="s">
        <v>1017</v>
      </c>
      <c r="D185" s="233"/>
      <c r="E185" s="233"/>
      <c r="F185" s="252" t="s">
        <v>942</v>
      </c>
      <c r="G185" s="233"/>
      <c r="H185" s="233" t="s">
        <v>1018</v>
      </c>
      <c r="I185" s="233" t="s">
        <v>1016</v>
      </c>
      <c r="J185" s="233"/>
      <c r="K185" s="274"/>
    </row>
    <row r="186" spans="2:11" ht="15" customHeight="1">
      <c r="B186" s="253"/>
      <c r="C186" s="233" t="s">
        <v>1019</v>
      </c>
      <c r="D186" s="233"/>
      <c r="E186" s="233"/>
      <c r="F186" s="252" t="s">
        <v>942</v>
      </c>
      <c r="G186" s="233"/>
      <c r="H186" s="233" t="s">
        <v>1020</v>
      </c>
      <c r="I186" s="233" t="s">
        <v>1016</v>
      </c>
      <c r="J186" s="233"/>
      <c r="K186" s="274"/>
    </row>
    <row r="187" spans="2:11" ht="15" customHeight="1">
      <c r="B187" s="253"/>
      <c r="C187" s="286" t="s">
        <v>1021</v>
      </c>
      <c r="D187" s="233"/>
      <c r="E187" s="233"/>
      <c r="F187" s="252" t="s">
        <v>942</v>
      </c>
      <c r="G187" s="233"/>
      <c r="H187" s="233" t="s">
        <v>1022</v>
      </c>
      <c r="I187" s="233" t="s">
        <v>1023</v>
      </c>
      <c r="J187" s="287" t="s">
        <v>1024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936</v>
      </c>
      <c r="G188" s="233"/>
      <c r="H188" s="229" t="s">
        <v>1025</v>
      </c>
      <c r="I188" s="233" t="s">
        <v>1026</v>
      </c>
      <c r="J188" s="233"/>
      <c r="K188" s="274"/>
    </row>
    <row r="189" spans="2:11" ht="15" customHeight="1">
      <c r="B189" s="253"/>
      <c r="C189" s="238" t="s">
        <v>1027</v>
      </c>
      <c r="D189" s="233"/>
      <c r="E189" s="233"/>
      <c r="F189" s="252" t="s">
        <v>936</v>
      </c>
      <c r="G189" s="233"/>
      <c r="H189" s="233" t="s">
        <v>1028</v>
      </c>
      <c r="I189" s="233" t="s">
        <v>970</v>
      </c>
      <c r="J189" s="233"/>
      <c r="K189" s="274"/>
    </row>
    <row r="190" spans="2:11" ht="15" customHeight="1">
      <c r="B190" s="253"/>
      <c r="C190" s="238" t="s">
        <v>1029</v>
      </c>
      <c r="D190" s="233"/>
      <c r="E190" s="233"/>
      <c r="F190" s="252" t="s">
        <v>936</v>
      </c>
      <c r="G190" s="233"/>
      <c r="H190" s="233" t="s">
        <v>1030</v>
      </c>
      <c r="I190" s="233" t="s">
        <v>970</v>
      </c>
      <c r="J190" s="233"/>
      <c r="K190" s="274"/>
    </row>
    <row r="191" spans="2:11" ht="15" customHeight="1">
      <c r="B191" s="253"/>
      <c r="C191" s="238" t="s">
        <v>1031</v>
      </c>
      <c r="D191" s="233"/>
      <c r="E191" s="233"/>
      <c r="F191" s="252" t="s">
        <v>942</v>
      </c>
      <c r="G191" s="233"/>
      <c r="H191" s="233" t="s">
        <v>1032</v>
      </c>
      <c r="I191" s="233" t="s">
        <v>970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1033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1034</v>
      </c>
      <c r="D198" s="289"/>
      <c r="E198" s="289"/>
      <c r="F198" s="289" t="s">
        <v>1035</v>
      </c>
      <c r="G198" s="290"/>
      <c r="H198" s="346" t="s">
        <v>1036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1026</v>
      </c>
      <c r="D200" s="233"/>
      <c r="E200" s="233"/>
      <c r="F200" s="252" t="s">
        <v>43</v>
      </c>
      <c r="G200" s="233"/>
      <c r="H200" s="345" t="s">
        <v>1037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1038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1039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1040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1041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982</v>
      </c>
      <c r="D206" s="233"/>
      <c r="E206" s="233"/>
      <c r="F206" s="252" t="s">
        <v>79</v>
      </c>
      <c r="G206" s="233"/>
      <c r="H206" s="345" t="s">
        <v>1042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879</v>
      </c>
      <c r="G207" s="233"/>
      <c r="H207" s="345" t="s">
        <v>880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877</v>
      </c>
      <c r="G208" s="233"/>
      <c r="H208" s="345" t="s">
        <v>1043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881</v>
      </c>
      <c r="G209" s="238"/>
      <c r="H209" s="344" t="s">
        <v>882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883</v>
      </c>
      <c r="G210" s="238"/>
      <c r="H210" s="344" t="s">
        <v>1044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1006</v>
      </c>
      <c r="D212" s="259"/>
      <c r="E212" s="259"/>
      <c r="F212" s="252">
        <v>1</v>
      </c>
      <c r="G212" s="238"/>
      <c r="H212" s="344" t="s">
        <v>1045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1046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1047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1048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4 - Bytová jednotka č.4</vt:lpstr>
      <vt:lpstr>Pokyny pro vyplnění</vt:lpstr>
      <vt:lpstr>'4 - Bytová jednotka č.4'!Názvy_tisku</vt:lpstr>
      <vt:lpstr>'Rekapitulace stavby'!Názvy_tisku</vt:lpstr>
      <vt:lpstr>'4 - Bytová jednotka č.4'!Oblast_tisku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2019-09-05T07:27:02Z</dcterms:created>
  <dcterms:modified xsi:type="dcterms:W3CDTF">2020-05-19T05:49:49Z</dcterms:modified>
</cp:coreProperties>
</file>