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06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Pol'!$A$1:$W$122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6" i="12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1" i="12"/>
  <c r="M21" i="12" s="1"/>
  <c r="M20" i="12" s="1"/>
  <c r="I21" i="12"/>
  <c r="I20" i="12" s="1"/>
  <c r="K21" i="12"/>
  <c r="K20" i="12" s="1"/>
  <c r="O21" i="12"/>
  <c r="O20" i="12" s="1"/>
  <c r="Q21" i="12"/>
  <c r="Q20" i="12" s="1"/>
  <c r="V21" i="12"/>
  <c r="V20" i="12" s="1"/>
  <c r="G24" i="12"/>
  <c r="G23" i="12" s="1"/>
  <c r="I51" i="1" s="1"/>
  <c r="I24" i="12"/>
  <c r="I23" i="12" s="1"/>
  <c r="K24" i="12"/>
  <c r="K23" i="12" s="1"/>
  <c r="O24" i="12"/>
  <c r="O23" i="12" s="1"/>
  <c r="Q24" i="12"/>
  <c r="Q23" i="12" s="1"/>
  <c r="V24" i="12"/>
  <c r="V23" i="12" s="1"/>
  <c r="G26" i="12"/>
  <c r="M26" i="12" s="1"/>
  <c r="I26" i="12"/>
  <c r="K26" i="12"/>
  <c r="O26" i="12"/>
  <c r="Q26" i="12"/>
  <c r="V26" i="12"/>
  <c r="G28" i="12"/>
  <c r="I28" i="12"/>
  <c r="K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7" i="12"/>
  <c r="M37" i="12" s="1"/>
  <c r="M36" i="12" s="1"/>
  <c r="I37" i="12"/>
  <c r="I36" i="12" s="1"/>
  <c r="K37" i="12"/>
  <c r="K36" i="12" s="1"/>
  <c r="O37" i="12"/>
  <c r="O36" i="12" s="1"/>
  <c r="Q37" i="12"/>
  <c r="Q36" i="12" s="1"/>
  <c r="V37" i="12"/>
  <c r="V36" i="12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I41" i="12"/>
  <c r="K41" i="12"/>
  <c r="O41" i="12"/>
  <c r="Q41" i="12"/>
  <c r="V41" i="12"/>
  <c r="G42" i="12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8" i="12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60" i="12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9" i="12"/>
  <c r="G78" i="12" s="1"/>
  <c r="I59" i="1" s="1"/>
  <c r="I79" i="12"/>
  <c r="I78" i="12" s="1"/>
  <c r="K79" i="12"/>
  <c r="K78" i="12" s="1"/>
  <c r="O79" i="12"/>
  <c r="O78" i="12" s="1"/>
  <c r="Q79" i="12"/>
  <c r="Q78" i="12" s="1"/>
  <c r="V79" i="12"/>
  <c r="V78" i="12" s="1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0" i="12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M99" i="12" s="1"/>
  <c r="M98" i="12" s="1"/>
  <c r="I99" i="12"/>
  <c r="I98" i="12" s="1"/>
  <c r="K99" i="12"/>
  <c r="K98" i="12" s="1"/>
  <c r="O99" i="12"/>
  <c r="O98" i="12" s="1"/>
  <c r="Q99" i="12"/>
  <c r="Q98" i="12" s="1"/>
  <c r="V99" i="12"/>
  <c r="V98" i="12" s="1"/>
  <c r="G101" i="12"/>
  <c r="M101" i="12" s="1"/>
  <c r="I101" i="12"/>
  <c r="K101" i="12"/>
  <c r="O101" i="12"/>
  <c r="Q101" i="12"/>
  <c r="V101" i="12"/>
  <c r="G102" i="12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AF112" i="12"/>
  <c r="I20" i="1"/>
  <c r="M9" i="12" l="1"/>
  <c r="G8" i="12"/>
  <c r="G36" i="12"/>
  <c r="I53" i="1" s="1"/>
  <c r="G40" i="12"/>
  <c r="I55" i="1" s="1"/>
  <c r="V59" i="12"/>
  <c r="M24" i="12"/>
  <c r="M23" i="12" s="1"/>
  <c r="K80" i="12"/>
  <c r="K89" i="12"/>
  <c r="Q107" i="12"/>
  <c r="Q47" i="12"/>
  <c r="I100" i="12"/>
  <c r="I107" i="12"/>
  <c r="K100" i="12"/>
  <c r="G64" i="12"/>
  <c r="I58" i="1" s="1"/>
  <c r="G59" i="12"/>
  <c r="I57" i="1" s="1"/>
  <c r="G47" i="12"/>
  <c r="I56" i="1" s="1"/>
  <c r="G25" i="12"/>
  <c r="I52" i="1" s="1"/>
  <c r="K8" i="12"/>
  <c r="O40" i="12"/>
  <c r="V25" i="12"/>
  <c r="O107" i="12"/>
  <c r="Q100" i="12"/>
  <c r="G41" i="1"/>
  <c r="G39" i="1"/>
  <c r="G42" i="1" s="1"/>
  <c r="G25" i="1" s="1"/>
  <c r="A25" i="1" s="1"/>
  <c r="A26" i="1" s="1"/>
  <c r="G26" i="1" s="1"/>
  <c r="K107" i="12"/>
  <c r="G98" i="12"/>
  <c r="I62" i="1" s="1"/>
  <c r="I18" i="1" s="1"/>
  <c r="V89" i="12"/>
  <c r="V80" i="12"/>
  <c r="O64" i="12"/>
  <c r="I47" i="12"/>
  <c r="O47" i="12"/>
  <c r="O8" i="12"/>
  <c r="G40" i="1"/>
  <c r="V107" i="12"/>
  <c r="V100" i="12"/>
  <c r="G89" i="12"/>
  <c r="I61" i="1" s="1"/>
  <c r="K64" i="12"/>
  <c r="Q64" i="12"/>
  <c r="I64" i="12"/>
  <c r="Q59" i="12"/>
  <c r="I59" i="12"/>
  <c r="O59" i="12"/>
  <c r="K47" i="12"/>
  <c r="K40" i="12"/>
  <c r="Q40" i="12"/>
  <c r="I40" i="12"/>
  <c r="G38" i="12"/>
  <c r="I54" i="1" s="1"/>
  <c r="O25" i="12"/>
  <c r="G20" i="12"/>
  <c r="I50" i="1" s="1"/>
  <c r="V8" i="12"/>
  <c r="I8" i="12"/>
  <c r="O100" i="12"/>
  <c r="G100" i="12"/>
  <c r="I63" i="1" s="1"/>
  <c r="Q89" i="12"/>
  <c r="I89" i="12"/>
  <c r="O89" i="12"/>
  <c r="Q80" i="12"/>
  <c r="I80" i="12"/>
  <c r="O80" i="12"/>
  <c r="V64" i="12"/>
  <c r="K59" i="12"/>
  <c r="V47" i="12"/>
  <c r="V40" i="12"/>
  <c r="K25" i="12"/>
  <c r="Q25" i="12"/>
  <c r="I25" i="12"/>
  <c r="Q8" i="12"/>
  <c r="M80" i="12"/>
  <c r="M107" i="12"/>
  <c r="AE112" i="12"/>
  <c r="G107" i="12"/>
  <c r="I64" i="1" s="1"/>
  <c r="I19" i="1" s="1"/>
  <c r="M102" i="12"/>
  <c r="M100" i="12" s="1"/>
  <c r="M90" i="12"/>
  <c r="M89" i="12" s="1"/>
  <c r="G80" i="12"/>
  <c r="I60" i="1" s="1"/>
  <c r="M79" i="12"/>
  <c r="M78" i="12" s="1"/>
  <c r="M60" i="12"/>
  <c r="M59" i="12" s="1"/>
  <c r="M48" i="12"/>
  <c r="M47" i="12" s="1"/>
  <c r="M28" i="12"/>
  <c r="M25" i="12" s="1"/>
  <c r="M16" i="12"/>
  <c r="M8" i="12" s="1"/>
  <c r="M64" i="12"/>
  <c r="M42" i="12"/>
  <c r="M40" i="12" s="1"/>
  <c r="J28" i="1"/>
  <c r="J26" i="1"/>
  <c r="G38" i="1"/>
  <c r="F38" i="1"/>
  <c r="J23" i="1"/>
  <c r="J24" i="1"/>
  <c r="J25" i="1"/>
  <c r="J27" i="1"/>
  <c r="E24" i="1"/>
  <c r="E26" i="1"/>
  <c r="G112" i="12" l="1"/>
  <c r="I17" i="1"/>
  <c r="I49" i="1"/>
  <c r="F40" i="1"/>
  <c r="H40" i="1" s="1"/>
  <c r="I40" i="1" s="1"/>
  <c r="F39" i="1"/>
  <c r="F41" i="1"/>
  <c r="H41" i="1" s="1"/>
  <c r="I41" i="1" s="1"/>
  <c r="I16" i="1" l="1"/>
  <c r="I21" i="1" s="1"/>
  <c r="I65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4" i="1"/>
  <c r="J53" i="1"/>
  <c r="J58" i="1"/>
  <c r="J50" i="1"/>
  <c r="J60" i="1"/>
  <c r="J54" i="1"/>
  <c r="J62" i="1"/>
  <c r="J51" i="1"/>
  <c r="J59" i="1"/>
  <c r="J52" i="1"/>
  <c r="J57" i="1"/>
  <c r="J61" i="1"/>
  <c r="J63" i="1"/>
  <c r="J55" i="1"/>
  <c r="J49" i="1"/>
  <c r="J56" i="1"/>
  <c r="J65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<sst xmlns="http://schemas.openxmlformats.org/spreadsheetml/2006/main" count="690" uniqueCount="299">
  <si>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</si>
  <si>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</si>
  <si>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</si>
  <si>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</si>
  <si>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</si>
  <si>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</si>
  <si>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</si>
  <si>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</si>
  <si>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</si>
  <si>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</si>
  <si>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</si>
  <si>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</si>
  <si>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</si>
  <si>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</si>
  <si>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</si>
  <si>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</si>
  <si>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</si>
  <si>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</si>
  <si>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</si>
  <si>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</si>
  <si>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</si>
  <si>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</si>
  <si>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</si>
  <si>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</si>
  <si>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</si>
  <si>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</si>
  <si>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</si>
  <si>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</si>
  <si>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</si>
  <si>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</si>
  <si>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</si>
  <si>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</si>
  <si>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</si>
  <si>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</si>
  <si>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</si>
  <si>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</si>
  <si>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</si>
  <si>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</si>
  <si>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</si>
  <si>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</si>
  <si>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</si>
  <si>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</si>
  <si>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</si>
  <si>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</si>
  <si>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</si>
  <si>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</si>
  <si>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</si>
  <si>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</si>
  <si>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</si>
  <si>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</si>
  <si>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</si>
  <si>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</si>
  <si>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</si>
  <si>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</si>
  <si>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</si>
  <si>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</si>
  <si>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</si>
  <si>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</si>
  <si>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</si>
  <si>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</si>
  <si>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</si>
  <si>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</si>
  <si>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</si>
  <si>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</si>
  <si>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</si>
  <si>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</si>
  <si>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</si>
  <si>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</si>
  <si>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</si>
  <si>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</si>
  <si>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</si>
  <si>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</si>
  <si>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</si>
  <si>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</si>
  <si>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</si>
  <si>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</si>
  <si>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</si>
  <si>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</si>
  <si>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</si>
  <si>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</si>
  <si>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</si>
  <si>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</si>
  <si>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</si>
  <si>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</si>
  <si>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</si>
  <si>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</si>
  <si>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</si>
  <si>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</si>
  <si>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</si>
  <si>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</si>
  <si>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</si>
  <si>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</si>
  <si>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</si>
  <si>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</si>
  <si>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</si>
  <si>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</si>
  <si>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</si>
  <si>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</si>
  <si>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</si>
  <si>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</si>
  <si>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</si>
  <si>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</si>
  <si>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</si>
  <si>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</si>
  <si>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</si>
  <si>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</si>
  <si>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</si>
  <si>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</si>
  <si>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</si>
  <si>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</si>
  <si>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</si>
  <si>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</si>
  <si>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</si>
  <si>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</si>
  <si>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</si>
  <si>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</si>
  <si>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</si>
  <si>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</si>
  <si>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</si>
  <si>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</si>
  <si>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</si>
  <si>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</si>
  <si>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</si>
  <si>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</si>
  <si>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</si>
  <si>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</si>
  <si>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</si>
  <si>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</si>
  <si>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</si>
  <si>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</si>
  <si>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</si>
  <si>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</si>
  <si>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</si>
  <si>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</si>
  <si>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</si>
  <si>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</si>
  <si>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</si>
  <si>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</si>
  <si>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</si>
  <si>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</si>
  <si>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</si>
  <si>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</si>
  <si>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</si>
  <si>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</si>
  <si>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</si>
  <si>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</si>
  <si>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</si>
  <si>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</si>
  <si>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</si>
  <si>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</si>
  <si>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</si>
  <si>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</si>
  <si>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</si>
  <si>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</si>
  <si>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</si>
  <si>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</si>
  <si>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</si>
  <si>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</si>
  <si>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</si>
  <si>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</si>
  <si>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</si>
  <si>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</si>
  <si>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</si>
  <si>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</si>
  <si>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</si>
  <si>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</si>
  <si>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</si>
  <si>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</si>
  <si>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</si>
  <si>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</si>
  <si>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</si>
  <si>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</si>
  <si>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</si>
  <si>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</si>
  <si>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</si>
  <si>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</si>
  <si>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</si>
  <si>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</si>
  <si>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</si>
  <si>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</si>
  <si>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</si>
  <si>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</si>
  <si>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</si>
  <si>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</si>
  <si>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</si>
  <si>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</si>
  <si>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</si>
  <si>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</si>
  <si>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</si>
  <si>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</si>
  <si>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</si>
  <si>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</si>
  <si>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</si>
  <si>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</si>
  <si>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</si>
  <si>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</si>
  <si>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</si>
  <si>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</si>
  <si>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</si>
  <si>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</si>
  <si>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</si>
  <si>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</si>
  <si>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</si>
  <si>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</si>
  <si>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</si>
  <si>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</si>
  <si>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</si>
  <si>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</si>
  <si>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</si>
  <si>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</si>
  <si>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</si>
  <si>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</si>
  <si>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</si>
  <si>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725819402</t>
  </si>
  <si>
    <t>Montáž ventilu rohového bez trubičky G 1/2</t>
  </si>
  <si>
    <t>725839203</t>
  </si>
  <si>
    <t>725849203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</si>
  <si>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</si>
  <si>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</si>
  <si>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</si>
  <si>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</si>
  <si>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</si>
  <si>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</si>
  <si>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</si>
  <si>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</si>
  <si>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</si>
  <si>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</si>
  <si>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</si>
  <si>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</si>
  <si>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WC KOMBI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</si>
  <si>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</si>
  <si>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</si>
  <si>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</si>
  <si>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</si>
  <si>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</si>
  <si>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</si>
  <si>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</si>
  <si>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</si>
  <si>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</si>
  <si>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</si>
  <si>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</si>
  <si>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</si>
  <si>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</si>
  <si>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</si>
  <si>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</si>
  <si>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</si>
  <si>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</si>
  <si>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</si>
  <si>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</si>
  <si>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</si>
  <si>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</si>
  <si>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</si>
  <si>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21-1</t>
  </si>
  <si>
    <t>979011111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</si>
  <si>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</si>
  <si>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</si>
  <si>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</si>
  <si>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</si>
  <si>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</si>
  <si>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</si>
  <si>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</si>
  <si>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</si>
  <si>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</si>
  <si>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</si>
  <si>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</si>
  <si>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</si>
  <si>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</si>
  <si>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</si>
  <si>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</si>
  <si>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</si>
  <si>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</si>
  <si>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</si>
  <si>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</si>
  <si>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</si>
  <si>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</si>
  <si>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</si>
  <si>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</si>
  <si>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Umyvadlo např.JIKA s otvorem pro stojánkovou baterii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</si>
  <si>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</si>
  <si>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</si>
  <si>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</si>
  <si>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</si>
  <si>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Stěrka hydroizolační těsnicí hmotou,např. Aquafin 2 K, proti vlhkosti</t>
  </si>
  <si>
    <t>Rozpočet Volgogradská spchový kout</t>
  </si>
  <si>
    <t>Rozpočet Volgogradská sprchový kout</t>
  </si>
  <si>
    <t>D+M Revizní dvířka Z LAMINA do  SDK příčky, 650x900 mm</t>
  </si>
  <si>
    <t>D+M elektroinstalacnich praci včetně 2x revize</t>
  </si>
  <si>
    <t>Rekonstrukce G57 Volgogradská, O-Zábřeh</t>
  </si>
  <si>
    <t>21+4</t>
  </si>
  <si>
    <t xml:space="preserve">Obkládačka pórov. 400x200x6,8 </t>
  </si>
  <si>
    <t>25*1,1</t>
  </si>
  <si>
    <t>Obklad vnitř.stěn,keram.režný,hladký, MC, 40x20 cm</t>
  </si>
  <si>
    <t>Svislá doprava suti a vybour. hmot za 4.NP a 1.PP</t>
  </si>
  <si>
    <t>Montáž baterie vanové nástěnné G 1/2</t>
  </si>
  <si>
    <t>Baterie umyvadlová, dřezová,záruka min.5 let,</t>
  </si>
  <si>
    <t>Montáž baterií umyvadlových,dřezových stoj.</t>
  </si>
  <si>
    <t>Baterie vanová, záruka min.5 let,</t>
  </si>
  <si>
    <t>Montáž podlah keram.,hladké, tmel, 45x45 cm, Unifix 2K (Schomburg)</t>
  </si>
  <si>
    <t>Revize 2x,vč vyřazení plyn.sporáku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</si>
</sst>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6" fillId="0" borderId="45" xfId="0" applyNumberFormat="1" applyFont="1" applyFill="1" applyBorder="1" applyAlignment="1">
      <alignment vertical="top" shrinkToFit="1"/>
    </xf>
    <xf numFmtId="49" fontId="16" fillId="0" borderId="45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6" borderId="6" xfId="0" applyNumberFormat="1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6" borderId="12" xfId="0" applyNumberFormat="1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6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opLeftCell="B6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3" t="s">
        <v>4</v>
      </c>
      <c r="C1" s="224"/>
      <c r="D1" s="224"/>
      <c r="E1" s="224"/>
      <c r="F1" s="224"/>
      <c r="G1" s="224"/>
      <c r="H1" s="224"/>
      <c r="I1" s="224"/>
      <c r="J1" s="225"/>
    </row>
    <row r="2" spans="1:15" ht="36" customHeight="1" x14ac:dyDescent="0.2">
      <c r="A2" s="3"/>
      <c r="B2" s="80" t="s">
        <v>24</v>
      </c>
      <c r="C2" s="81"/>
      <c r="D2" s="82" t="s">
        <v>50</v>
      </c>
      <c r="E2" s="229" t="s">
        <v>51</v>
      </c>
      <c r="F2" s="230"/>
      <c r="G2" s="230"/>
      <c r="H2" s="230"/>
      <c r="I2" s="230"/>
      <c r="J2" s="231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2" t="s">
        <v>46</v>
      </c>
      <c r="F3" s="233"/>
      <c r="G3" s="233"/>
      <c r="H3" s="233"/>
      <c r="I3" s="233"/>
      <c r="J3" s="234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0" t="s">
        <v>284</v>
      </c>
      <c r="F4" s="221"/>
      <c r="G4" s="221"/>
      <c r="H4" s="221"/>
      <c r="I4" s="221"/>
      <c r="J4" s="222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6"/>
      <c r="E11" s="236"/>
      <c r="F11" s="236"/>
      <c r="G11" s="236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8"/>
      <c r="E12" s="218"/>
      <c r="F12" s="218"/>
      <c r="G12" s="218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9"/>
      <c r="E13" s="219"/>
      <c r="F13" s="219"/>
      <c r="G13" s="219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5"/>
      <c r="F15" s="235"/>
      <c r="G15" s="237"/>
      <c r="H15" s="237"/>
      <c r="I15" s="237" t="s">
        <v>31</v>
      </c>
      <c r="J15" s="238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11"/>
      <c r="F16" s="212"/>
      <c r="G16" s="211"/>
      <c r="H16" s="212"/>
      <c r="I16" s="211">
        <f>SUMIF(F49:F64,A16,I49:I64)+SUMIF(F49:F64,"PSU",I49:I64)</f>
        <v>0</v>
      </c>
      <c r="J16" s="21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11"/>
      <c r="F17" s="212"/>
      <c r="G17" s="211"/>
      <c r="H17" s="212"/>
      <c r="I17" s="211">
        <f>SUMIF(F49:F64,A17,I49:I64)</f>
        <v>0</v>
      </c>
      <c r="J17" s="21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11"/>
      <c r="F18" s="212"/>
      <c r="G18" s="211"/>
      <c r="H18" s="212"/>
      <c r="I18" s="211">
        <f>SUMIF(F49:F64,A18,I49:I64)</f>
        <v>0</v>
      </c>
      <c r="J18" s="213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11"/>
      <c r="F19" s="212"/>
      <c r="G19" s="211"/>
      <c r="H19" s="212"/>
      <c r="I19" s="211">
        <f>SUMIF(F49:F64,A19,I49:I64)</f>
        <v>0</v>
      </c>
      <c r="J19" s="213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11"/>
      <c r="F20" s="212"/>
      <c r="G20" s="211"/>
      <c r="H20" s="212"/>
      <c r="I20" s="211">
        <f>SUMIF(F49:F64,A20,I49:I64)</f>
        <v>0</v>
      </c>
      <c r="J20" s="21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39"/>
      <c r="G21" s="214"/>
      <c r="H21" s="239"/>
      <c r="I21" s="214">
        <f>SUM(I16:J20)</f>
        <v>0</v>
      </c>
      <c r="J21" s="215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9">
        <f>ZakladDPHSniVypocet</f>
        <v>0</v>
      </c>
      <c r="H23" s="210"/>
      <c r="I23" s="210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7">
        <f>IF(A24&gt;50, ROUNDUP(A23, 0), ROUNDDOWN(A23, 0))</f>
        <v>0</v>
      </c>
      <c r="H24" s="208"/>
      <c r="I24" s="208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9">
        <f>ZakladDPHZaklVypocet</f>
        <v>0</v>
      </c>
      <c r="H25" s="210"/>
      <c r="I25" s="210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6">
        <f>IF(A26&gt;50, ROUNDUP(A25, 0), ROUNDDOWN(A25, 0))</f>
        <v>0</v>
      </c>
      <c r="H26" s="227"/>
      <c r="I26" s="227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8">
        <f>CenaCelkem-(ZakladDPHSni+DPHSni+ZakladDPHZakl+DPHZakl)</f>
        <v>0</v>
      </c>
      <c r="H27" s="228"/>
      <c r="I27" s="228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7">
        <f>ZakladDPHSniVypocet+ZakladDPHZaklVypocet</f>
        <v>0</v>
      </c>
      <c r="H28" s="217"/>
      <c r="I28" s="217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6">
        <f>IF(A29&gt;50, ROUNDUP(A27, 0), ROUNDDOWN(A27, 0))</f>
        <v>0</v>
      </c>
      <c r="H29" s="216"/>
      <c r="I29" s="216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6" t="s">
        <v>2</v>
      </c>
      <c r="E35" s="206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9"/>
      <c r="D39" s="200"/>
      <c r="E39" s="200"/>
      <c r="F39" s="105">
        <f>'01 02 Pol'!AE112</f>
        <v>0</v>
      </c>
      <c r="G39" s="106">
        <f>'01 02 Pol'!AF112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01" t="s">
        <v>46</v>
      </c>
      <c r="D40" s="202"/>
      <c r="E40" s="202"/>
      <c r="F40" s="110">
        <f>'01 02 Pol'!AE112</f>
        <v>0</v>
      </c>
      <c r="G40" s="111">
        <f>'01 02 Pol'!AF112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9" t="s">
        <v>44</v>
      </c>
      <c r="D41" s="200"/>
      <c r="E41" s="200"/>
      <c r="F41" s="114">
        <f>'01 02 Pol'!AE112</f>
        <v>0</v>
      </c>
      <c r="G41" s="107">
        <f>'01 02 Pol'!AF112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3" t="s">
        <v>53</v>
      </c>
      <c r="C42" s="204"/>
      <c r="D42" s="204"/>
      <c r="E42" s="20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7" t="s">
        <v>58</v>
      </c>
      <c r="D49" s="198"/>
      <c r="E49" s="198"/>
      <c r="F49" s="137" t="s">
        <v>26</v>
      </c>
      <c r="G49" s="138"/>
      <c r="H49" s="138"/>
      <c r="I49" s="138">
        <f>'01 02 Pol'!G8</f>
        <v>0</v>
      </c>
      <c r="J49" s="135" t="str">
        <f>IF(I65=0,"",I49/I65*100)</f>
        <v/>
      </c>
    </row>
    <row r="50" spans="1:10" ht="25.5" customHeight="1" x14ac:dyDescent="0.2">
      <c r="A50" s="127"/>
      <c r="B50" s="132" t="s">
        <v>59</v>
      </c>
      <c r="C50" s="197" t="s">
        <v>60</v>
      </c>
      <c r="D50" s="198"/>
      <c r="E50" s="198"/>
      <c r="F50" s="137" t="s">
        <v>26</v>
      </c>
      <c r="G50" s="138"/>
      <c r="H50" s="138"/>
      <c r="I50" s="138">
        <f>'01 02 Pol'!G20</f>
        <v>0</v>
      </c>
      <c r="J50" s="135" t="str">
        <f>IF(I65=0,"",I50/I65*100)</f>
        <v/>
      </c>
    </row>
    <row r="51" spans="1:10" ht="25.5" customHeight="1" x14ac:dyDescent="0.2">
      <c r="A51" s="127"/>
      <c r="B51" s="132" t="s">
        <v>61</v>
      </c>
      <c r="C51" s="197" t="s">
        <v>62</v>
      </c>
      <c r="D51" s="198"/>
      <c r="E51" s="198"/>
      <c r="F51" s="137" t="s">
        <v>26</v>
      </c>
      <c r="G51" s="138"/>
      <c r="H51" s="138"/>
      <c r="I51" s="138">
        <f>'01 02 Pol'!G23</f>
        <v>0</v>
      </c>
      <c r="J51" s="135" t="str">
        <f>IF(I65=0,"",I51/I65*100)</f>
        <v/>
      </c>
    </row>
    <row r="52" spans="1:10" ht="25.5" customHeight="1" x14ac:dyDescent="0.2">
      <c r="A52" s="127"/>
      <c r="B52" s="132" t="s">
        <v>63</v>
      </c>
      <c r="C52" s="197" t="s">
        <v>64</v>
      </c>
      <c r="D52" s="198"/>
      <c r="E52" s="198"/>
      <c r="F52" s="137" t="s">
        <v>26</v>
      </c>
      <c r="G52" s="138"/>
      <c r="H52" s="138"/>
      <c r="I52" s="138">
        <f>'01 02 Pol'!G25</f>
        <v>0</v>
      </c>
      <c r="J52" s="135" t="str">
        <f>IF(I65=0,"",I52/I65*100)</f>
        <v/>
      </c>
    </row>
    <row r="53" spans="1:10" ht="25.5" customHeight="1" x14ac:dyDescent="0.2">
      <c r="A53" s="127"/>
      <c r="B53" s="132" t="s">
        <v>65</v>
      </c>
      <c r="C53" s="197" t="s">
        <v>66</v>
      </c>
      <c r="D53" s="198"/>
      <c r="E53" s="198"/>
      <c r="F53" s="137" t="s">
        <v>26</v>
      </c>
      <c r="G53" s="138"/>
      <c r="H53" s="138"/>
      <c r="I53" s="138">
        <f>'01 02 Pol'!G36</f>
        <v>0</v>
      </c>
      <c r="J53" s="135" t="str">
        <f>IF(I65=0,"",I53/I65*100)</f>
        <v/>
      </c>
    </row>
    <row r="54" spans="1:10" ht="25.5" customHeight="1" x14ac:dyDescent="0.2">
      <c r="A54" s="127"/>
      <c r="B54" s="132" t="s">
        <v>67</v>
      </c>
      <c r="C54" s="197" t="s">
        <v>68</v>
      </c>
      <c r="D54" s="198"/>
      <c r="E54" s="198"/>
      <c r="F54" s="137" t="s">
        <v>27</v>
      </c>
      <c r="G54" s="138"/>
      <c r="H54" s="138"/>
      <c r="I54" s="138">
        <f>'01 02 Pol'!G38</f>
        <v>0</v>
      </c>
      <c r="J54" s="135" t="str">
        <f>IF(I65=0,"",I54/I65*100)</f>
        <v/>
      </c>
    </row>
    <row r="55" spans="1:10" ht="25.5" customHeight="1" x14ac:dyDescent="0.2">
      <c r="A55" s="127"/>
      <c r="B55" s="132" t="s">
        <v>69</v>
      </c>
      <c r="C55" s="197" t="s">
        <v>70</v>
      </c>
      <c r="D55" s="198"/>
      <c r="E55" s="198"/>
      <c r="F55" s="137" t="s">
        <v>27</v>
      </c>
      <c r="G55" s="138"/>
      <c r="H55" s="138"/>
      <c r="I55" s="138">
        <f>'01 02 Pol'!G40</f>
        <v>0</v>
      </c>
      <c r="J55" s="135" t="str">
        <f>IF(I65=0,"",I55/I65*100)</f>
        <v/>
      </c>
    </row>
    <row r="56" spans="1:10" ht="25.5" customHeight="1" x14ac:dyDescent="0.2">
      <c r="A56" s="127"/>
      <c r="B56" s="132" t="s">
        <v>71</v>
      </c>
      <c r="C56" s="197" t="s">
        <v>72</v>
      </c>
      <c r="D56" s="198"/>
      <c r="E56" s="198"/>
      <c r="F56" s="137" t="s">
        <v>27</v>
      </c>
      <c r="G56" s="138"/>
      <c r="H56" s="138"/>
      <c r="I56" s="138">
        <f>'01 02 Pol'!G47</f>
        <v>0</v>
      </c>
      <c r="J56" s="135" t="str">
        <f>IF(I65=0,"",I56/I65*100)</f>
        <v/>
      </c>
    </row>
    <row r="57" spans="1:10" ht="25.5" customHeight="1" x14ac:dyDescent="0.2">
      <c r="A57" s="127"/>
      <c r="B57" s="132" t="s">
        <v>73</v>
      </c>
      <c r="C57" s="197" t="s">
        <v>74</v>
      </c>
      <c r="D57" s="198"/>
      <c r="E57" s="198"/>
      <c r="F57" s="137" t="s">
        <v>27</v>
      </c>
      <c r="G57" s="138"/>
      <c r="H57" s="138"/>
      <c r="I57" s="138">
        <f>'01 02 Pol'!G59</f>
        <v>0</v>
      </c>
      <c r="J57" s="135" t="str">
        <f>IF(I65=0,"",I57/I65*100)</f>
        <v/>
      </c>
    </row>
    <row r="58" spans="1:10" ht="25.5" customHeight="1" x14ac:dyDescent="0.2">
      <c r="A58" s="127"/>
      <c r="B58" s="132" t="s">
        <v>75</v>
      </c>
      <c r="C58" s="197" t="s">
        <v>76</v>
      </c>
      <c r="D58" s="198"/>
      <c r="E58" s="198"/>
      <c r="F58" s="137" t="s">
        <v>27</v>
      </c>
      <c r="G58" s="138"/>
      <c r="H58" s="138"/>
      <c r="I58" s="138">
        <f>'01 02 Pol'!G64</f>
        <v>0</v>
      </c>
      <c r="J58" s="135" t="str">
        <f>IF(I65=0,"",I58/I65*100)</f>
        <v/>
      </c>
    </row>
    <row r="59" spans="1:10" ht="25.5" customHeight="1" x14ac:dyDescent="0.2">
      <c r="A59" s="127"/>
      <c r="B59" s="132" t="s">
        <v>77</v>
      </c>
      <c r="C59" s="197" t="s">
        <v>78</v>
      </c>
      <c r="D59" s="198"/>
      <c r="E59" s="198"/>
      <c r="F59" s="137" t="s">
        <v>27</v>
      </c>
      <c r="G59" s="138"/>
      <c r="H59" s="138"/>
      <c r="I59" s="138">
        <f>'01 02 Pol'!G78</f>
        <v>0</v>
      </c>
      <c r="J59" s="135" t="str">
        <f>IF(I65=0,"",I59/I65*100)</f>
        <v/>
      </c>
    </row>
    <row r="60" spans="1:10" ht="25.5" customHeight="1" x14ac:dyDescent="0.2">
      <c r="A60" s="127"/>
      <c r="B60" s="132" t="s">
        <v>79</v>
      </c>
      <c r="C60" s="197" t="s">
        <v>80</v>
      </c>
      <c r="D60" s="198"/>
      <c r="E60" s="198"/>
      <c r="F60" s="137" t="s">
        <v>27</v>
      </c>
      <c r="G60" s="138"/>
      <c r="H60" s="138"/>
      <c r="I60" s="138">
        <f>'01 02 Pol'!G80</f>
        <v>0</v>
      </c>
      <c r="J60" s="135" t="str">
        <f>IF(I65=0,"",I60/I65*100)</f>
        <v/>
      </c>
    </row>
    <row r="61" spans="1:10" ht="25.5" customHeight="1" x14ac:dyDescent="0.2">
      <c r="A61" s="127"/>
      <c r="B61" s="132" t="s">
        <v>81</v>
      </c>
      <c r="C61" s="197" t="s">
        <v>82</v>
      </c>
      <c r="D61" s="198"/>
      <c r="E61" s="198"/>
      <c r="F61" s="137" t="s">
        <v>27</v>
      </c>
      <c r="G61" s="138"/>
      <c r="H61" s="138"/>
      <c r="I61" s="138">
        <f>'01 02 Pol'!G89</f>
        <v>0</v>
      </c>
      <c r="J61" s="135" t="str">
        <f>IF(I65=0,"",I61/I65*100)</f>
        <v/>
      </c>
    </row>
    <row r="62" spans="1:10" ht="25.5" customHeight="1" x14ac:dyDescent="0.2">
      <c r="A62" s="127"/>
      <c r="B62" s="132" t="s">
        <v>83</v>
      </c>
      <c r="C62" s="197" t="s">
        <v>84</v>
      </c>
      <c r="D62" s="198"/>
      <c r="E62" s="198"/>
      <c r="F62" s="137" t="s">
        <v>28</v>
      </c>
      <c r="G62" s="138"/>
      <c r="H62" s="138"/>
      <c r="I62" s="138">
        <f>'01 02 Pol'!G98</f>
        <v>0</v>
      </c>
      <c r="J62" s="135" t="str">
        <f>IF(I65=0,"",I62/I65*100)</f>
        <v/>
      </c>
    </row>
    <row r="63" spans="1:10" ht="25.5" customHeight="1" x14ac:dyDescent="0.2">
      <c r="A63" s="127"/>
      <c r="B63" s="132" t="s">
        <v>85</v>
      </c>
      <c r="C63" s="197" t="s">
        <v>86</v>
      </c>
      <c r="D63" s="198"/>
      <c r="E63" s="198"/>
      <c r="F63" s="137" t="s">
        <v>87</v>
      </c>
      <c r="G63" s="138"/>
      <c r="H63" s="138"/>
      <c r="I63" s="138">
        <f>'01 02 Pol'!G100</f>
        <v>0</v>
      </c>
      <c r="J63" s="135" t="str">
        <f>IF(I65=0,"",I63/I65*100)</f>
        <v/>
      </c>
    </row>
    <row r="64" spans="1:10" ht="25.5" customHeight="1" x14ac:dyDescent="0.2">
      <c r="A64" s="127"/>
      <c r="B64" s="132" t="s">
        <v>88</v>
      </c>
      <c r="C64" s="197" t="s">
        <v>29</v>
      </c>
      <c r="D64" s="198"/>
      <c r="E64" s="198"/>
      <c r="F64" s="137" t="s">
        <v>88</v>
      </c>
      <c r="G64" s="138"/>
      <c r="H64" s="138"/>
      <c r="I64" s="138">
        <f>'01 02 Pol'!G107</f>
        <v>0</v>
      </c>
      <c r="J64" s="135" t="str">
        <f>IF(I65=0,"",I64/I65*100)</f>
        <v/>
      </c>
    </row>
    <row r="65" spans="1:10" ht="25.5" customHeight="1" x14ac:dyDescent="0.2">
      <c r="A65" s="128"/>
      <c r="B65" s="133" t="s">
        <v>1</v>
      </c>
      <c r="C65" s="133"/>
      <c r="D65" s="134"/>
      <c r="E65" s="134"/>
      <c r="F65" s="139"/>
      <c r="G65" s="140"/>
      <c r="H65" s="140"/>
      <c r="I65" s="140">
        <f>SUM(I49:I64)</f>
        <v>0</v>
      </c>
      <c r="J65" s="136">
        <f>SUM(J49:J64)</f>
        <v>0</v>
      </c>
    </row>
    <row r="66" spans="1:10" x14ac:dyDescent="0.2">
      <c r="F66" s="92"/>
      <c r="G66" s="91"/>
      <c r="H66" s="92"/>
      <c r="I66" s="91"/>
      <c r="J66" s="93"/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4:E64"/>
    <mergeCell ref="C60:E60"/>
    <mergeCell ref="C61:E61"/>
    <mergeCell ref="C62:E62"/>
    <mergeCell ref="C63:E6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78" t="s">
        <v>8</v>
      </c>
      <c r="B2" s="77"/>
      <c r="C2" s="242"/>
      <c r="D2" s="242"/>
      <c r="E2" s="242"/>
      <c r="F2" s="242"/>
      <c r="G2" s="243"/>
    </row>
    <row r="3" spans="1:7" ht="24.95" customHeight="1" x14ac:dyDescent="0.2">
      <c r="A3" s="78" t="s">
        <v>9</v>
      </c>
      <c r="B3" s="77"/>
      <c r="C3" s="242"/>
      <c r="D3" s="242"/>
      <c r="E3" s="242"/>
      <c r="F3" s="242"/>
      <c r="G3" s="243"/>
    </row>
    <row r="4" spans="1:7" ht="24.95" customHeight="1" x14ac:dyDescent="0.2">
      <c r="A4" s="78" t="s">
        <v>10</v>
      </c>
      <c r="B4" s="77"/>
      <c r="C4" s="242"/>
      <c r="D4" s="242"/>
      <c r="E4" s="242"/>
      <c r="F4" s="242"/>
      <c r="G4" s="24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87"/>
  <sheetViews>
    <sheetView tabSelected="1" workbookViewId="0">
      <pane ySplit="7" topLeftCell="A8" activePane="bottomLeft" state="frozen"/>
      <selection pane="bottomLeft" activeCell="C39" sqref="C39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90</v>
      </c>
    </row>
    <row r="2" spans="1:60" ht="24.95" customHeight="1" x14ac:dyDescent="0.2">
      <c r="A2" s="143" t="s">
        <v>8</v>
      </c>
      <c r="B2" s="77" t="s">
        <v>50</v>
      </c>
      <c r="C2" s="257" t="s">
        <v>287</v>
      </c>
      <c r="D2" s="258"/>
      <c r="E2" s="258"/>
      <c r="F2" s="258"/>
      <c r="G2" s="259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57" t="s">
        <v>46</v>
      </c>
      <c r="D3" s="258"/>
      <c r="E3" s="258"/>
      <c r="F3" s="258"/>
      <c r="G3" s="259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0" t="s">
        <v>283</v>
      </c>
      <c r="D4" s="261"/>
      <c r="E4" s="261"/>
      <c r="F4" s="261"/>
      <c r="G4" s="262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114</v>
      </c>
      <c r="B8" s="167" t="s">
        <v>57</v>
      </c>
      <c r="C8" s="186" t="s">
        <v>58</v>
      </c>
      <c r="D8" s="168"/>
      <c r="E8" s="169"/>
      <c r="F8" s="170"/>
      <c r="G8" s="171">
        <f>SUMIF(AG9:AG19,"&lt;&gt;NOR",G9:G19)</f>
        <v>0</v>
      </c>
      <c r="H8" s="165"/>
      <c r="I8" s="165">
        <f>SUM(I9:I19)</f>
        <v>0</v>
      </c>
      <c r="J8" s="165"/>
      <c r="K8" s="165">
        <f>SUM(K9:K19)</f>
        <v>0</v>
      </c>
      <c r="L8" s="165"/>
      <c r="M8" s="165">
        <f>SUM(M9:M19)</f>
        <v>0</v>
      </c>
      <c r="N8" s="165"/>
      <c r="O8" s="165">
        <f>SUM(O9:O19)</f>
        <v>0.46</v>
      </c>
      <c r="P8" s="165"/>
      <c r="Q8" s="165">
        <f>SUM(Q9:Q19)</f>
        <v>0</v>
      </c>
      <c r="R8" s="165"/>
      <c r="S8" s="165"/>
      <c r="T8" s="165"/>
      <c r="U8" s="165"/>
      <c r="V8" s="165">
        <f>SUM(V9:V19)</f>
        <v>25.120000000000005</v>
      </c>
      <c r="W8" s="165"/>
      <c r="AG8" t="s">
        <v>115</v>
      </c>
    </row>
    <row r="9" spans="1:60" ht="22.5" outlineLevel="1" x14ac:dyDescent="0.2">
      <c r="A9" s="172">
        <v>1</v>
      </c>
      <c r="B9" s="173" t="s">
        <v>116</v>
      </c>
      <c r="C9" s="187" t="s">
        <v>117</v>
      </c>
      <c r="D9" s="174" t="s">
        <v>118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119</v>
      </c>
      <c r="T9" s="161" t="s">
        <v>119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121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125</v>
      </c>
      <c r="D12" s="174" t="s">
        <v>118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119</v>
      </c>
      <c r="T12" s="161" t="s">
        <v>119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127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128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88" t="s">
        <v>129</v>
      </c>
      <c r="D15" s="163"/>
      <c r="E15" s="164">
        <v>0.9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72">
        <v>4</v>
      </c>
      <c r="B16" s="173" t="s">
        <v>130</v>
      </c>
      <c r="C16" s="187" t="s">
        <v>131</v>
      </c>
      <c r="D16" s="174" t="s">
        <v>118</v>
      </c>
      <c r="E16" s="175">
        <v>3.1960000000000002</v>
      </c>
      <c r="F16" s="176"/>
      <c r="G16" s="177">
        <f>ROUND(E16*F16,2)</f>
        <v>0</v>
      </c>
      <c r="H16" s="162"/>
      <c r="I16" s="161">
        <f>ROUND(E16*H16,2)</f>
        <v>0</v>
      </c>
      <c r="J16" s="162"/>
      <c r="K16" s="161">
        <f>ROUND(E16*J16,2)</f>
        <v>0</v>
      </c>
      <c r="L16" s="161">
        <v>15</v>
      </c>
      <c r="M16" s="161">
        <f>G16*(1+L16/100)</f>
        <v>0</v>
      </c>
      <c r="N16" s="161">
        <v>1.2149999999999999E-2</v>
      </c>
      <c r="O16" s="161">
        <f>ROUND(E16*N16,2)</f>
        <v>0.04</v>
      </c>
      <c r="P16" s="161">
        <v>0</v>
      </c>
      <c r="Q16" s="161">
        <f>ROUND(E16*P16,2)</f>
        <v>0</v>
      </c>
      <c r="R16" s="161"/>
      <c r="S16" s="161" t="s">
        <v>119</v>
      </c>
      <c r="T16" s="161" t="s">
        <v>119</v>
      </c>
      <c r="U16" s="161">
        <v>1.0109999999999999</v>
      </c>
      <c r="V16" s="161">
        <f>ROUND(E16*U16,2)</f>
        <v>3.23</v>
      </c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8" t="s">
        <v>132</v>
      </c>
      <c r="D17" s="163"/>
      <c r="E17" s="164">
        <v>2.25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133</v>
      </c>
      <c r="D18" s="163"/>
      <c r="E18" s="164">
        <v>0.94599999999999995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78">
        <v>5</v>
      </c>
      <c r="B19" s="179" t="s">
        <v>134</v>
      </c>
      <c r="C19" s="189" t="s">
        <v>135</v>
      </c>
      <c r="D19" s="180" t="s">
        <v>136</v>
      </c>
      <c r="E19" s="181">
        <v>1</v>
      </c>
      <c r="F19" s="182"/>
      <c r="G19" s="183">
        <f>ROUND(E19*F19,2)</f>
        <v>0</v>
      </c>
      <c r="H19" s="162"/>
      <c r="I19" s="161">
        <f>ROUND(E19*H19,2)</f>
        <v>0</v>
      </c>
      <c r="J19" s="162"/>
      <c r="K19" s="161">
        <f>ROUND(E19*J19,2)</f>
        <v>0</v>
      </c>
      <c r="L19" s="161">
        <v>15</v>
      </c>
      <c r="M19" s="161">
        <f>G19*(1+L19/100)</f>
        <v>0</v>
      </c>
      <c r="N19" s="161">
        <v>0</v>
      </c>
      <c r="O19" s="161">
        <f>ROUND(E19*N19,2)</f>
        <v>0</v>
      </c>
      <c r="P19" s="161">
        <v>0</v>
      </c>
      <c r="Q19" s="161">
        <f>ROUND(E19*P19,2)</f>
        <v>0</v>
      </c>
      <c r="R19" s="161"/>
      <c r="S19" s="161" t="s">
        <v>119</v>
      </c>
      <c r="T19" s="161" t="s">
        <v>119</v>
      </c>
      <c r="U19" s="161">
        <v>1.6850000000000001</v>
      </c>
      <c r="V19" s="161">
        <f>ROUND(E19*U19,2)</f>
        <v>1.69</v>
      </c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66" t="s">
        <v>114</v>
      </c>
      <c r="B20" s="167" t="s">
        <v>59</v>
      </c>
      <c r="C20" s="186" t="s">
        <v>60</v>
      </c>
      <c r="D20" s="168"/>
      <c r="E20" s="169"/>
      <c r="F20" s="170"/>
      <c r="G20" s="171">
        <f>SUMIF(AG21:AG22,"&lt;&gt;NOR",G21:G22)</f>
        <v>0</v>
      </c>
      <c r="H20" s="165"/>
      <c r="I20" s="165">
        <f>SUM(I21:I22)</f>
        <v>0</v>
      </c>
      <c r="J20" s="165"/>
      <c r="K20" s="165">
        <f>SUM(K21:K22)</f>
        <v>0</v>
      </c>
      <c r="L20" s="165"/>
      <c r="M20" s="165">
        <f>SUM(M21:M22)</f>
        <v>0</v>
      </c>
      <c r="N20" s="165"/>
      <c r="O20" s="165">
        <f>SUM(O21:O22)</f>
        <v>0</v>
      </c>
      <c r="P20" s="165"/>
      <c r="Q20" s="165">
        <f>SUM(Q21:Q22)</f>
        <v>0</v>
      </c>
      <c r="R20" s="165"/>
      <c r="S20" s="165"/>
      <c r="T20" s="165"/>
      <c r="U20" s="165"/>
      <c r="V20" s="165">
        <f>SUM(V21:V22)</f>
        <v>0.33</v>
      </c>
      <c r="W20" s="165"/>
      <c r="AG20" t="s">
        <v>115</v>
      </c>
    </row>
    <row r="21" spans="1:60" outlineLevel="1" x14ac:dyDescent="0.2">
      <c r="A21" s="172">
        <v>6</v>
      </c>
      <c r="B21" s="173" t="s">
        <v>137</v>
      </c>
      <c r="C21" s="187" t="s">
        <v>138</v>
      </c>
      <c r="D21" s="174" t="s">
        <v>118</v>
      </c>
      <c r="E21" s="175">
        <v>0.9</v>
      </c>
      <c r="F21" s="176"/>
      <c r="G21" s="177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119</v>
      </c>
      <c r="T21" s="161" t="s">
        <v>119</v>
      </c>
      <c r="U21" s="161">
        <v>0.36199999999999999</v>
      </c>
      <c r="V21" s="161">
        <f>ROUND(E21*U21,2)</f>
        <v>0.33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120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8" t="s">
        <v>139</v>
      </c>
      <c r="D22" s="163"/>
      <c r="E22" s="164">
        <v>0.9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66" t="s">
        <v>114</v>
      </c>
      <c r="B23" s="167" t="s">
        <v>61</v>
      </c>
      <c r="C23" s="186" t="s">
        <v>62</v>
      </c>
      <c r="D23" s="168"/>
      <c r="E23" s="169"/>
      <c r="F23" s="170"/>
      <c r="G23" s="171">
        <f>SUMIF(AG24:AG24,"&lt;&gt;NOR",G24:G24)</f>
        <v>0</v>
      </c>
      <c r="H23" s="165"/>
      <c r="I23" s="165">
        <f>SUM(I24:I24)</f>
        <v>0</v>
      </c>
      <c r="J23" s="165"/>
      <c r="K23" s="165">
        <f>SUM(K24:K24)</f>
        <v>0</v>
      </c>
      <c r="L23" s="165"/>
      <c r="M23" s="165">
        <f>SUM(M24:M24)</f>
        <v>0</v>
      </c>
      <c r="N23" s="165"/>
      <c r="O23" s="165">
        <f>SUM(O24:O24)</f>
        <v>0</v>
      </c>
      <c r="P23" s="165"/>
      <c r="Q23" s="165">
        <f>SUM(Q24:Q24)</f>
        <v>0</v>
      </c>
      <c r="R23" s="165"/>
      <c r="S23" s="165"/>
      <c r="T23" s="165"/>
      <c r="U23" s="165"/>
      <c r="V23" s="165">
        <f>SUM(V24:V24)</f>
        <v>0.56999999999999995</v>
      </c>
      <c r="W23" s="165"/>
      <c r="AG23" t="s">
        <v>115</v>
      </c>
    </row>
    <row r="24" spans="1:60" outlineLevel="1" x14ac:dyDescent="0.2">
      <c r="A24" s="178">
        <v>7</v>
      </c>
      <c r="B24" s="179" t="s">
        <v>140</v>
      </c>
      <c r="C24" s="189" t="s">
        <v>141</v>
      </c>
      <c r="D24" s="180" t="s">
        <v>118</v>
      </c>
      <c r="E24" s="181">
        <v>3.1960000000000002</v>
      </c>
      <c r="F24" s="182"/>
      <c r="G24" s="183">
        <f>ROUND(E24*F24,2)</f>
        <v>0</v>
      </c>
      <c r="H24" s="162"/>
      <c r="I24" s="161">
        <f>ROUND(E24*H24,2)</f>
        <v>0</v>
      </c>
      <c r="J24" s="162"/>
      <c r="K24" s="161">
        <f>ROUND(E24*J24,2)</f>
        <v>0</v>
      </c>
      <c r="L24" s="161">
        <v>15</v>
      </c>
      <c r="M24" s="161">
        <f>G24*(1+L24/100)</f>
        <v>0</v>
      </c>
      <c r="N24" s="161">
        <v>1.2099999999999999E-3</v>
      </c>
      <c r="O24" s="161">
        <f>ROUND(E24*N24,2)</f>
        <v>0</v>
      </c>
      <c r="P24" s="161">
        <v>0</v>
      </c>
      <c r="Q24" s="161">
        <f>ROUND(E24*P24,2)</f>
        <v>0</v>
      </c>
      <c r="R24" s="161"/>
      <c r="S24" s="161" t="s">
        <v>119</v>
      </c>
      <c r="T24" s="161" t="s">
        <v>119</v>
      </c>
      <c r="U24" s="161">
        <v>0.17699999999999999</v>
      </c>
      <c r="V24" s="161">
        <f>ROUND(E24*U24,2)</f>
        <v>0.56999999999999995</v>
      </c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114</v>
      </c>
      <c r="B25" s="167" t="s">
        <v>63</v>
      </c>
      <c r="C25" s="186" t="s">
        <v>64</v>
      </c>
      <c r="D25" s="168"/>
      <c r="E25" s="169"/>
      <c r="F25" s="170"/>
      <c r="G25" s="171">
        <f>SUMIF(AG26:AG35,"&lt;&gt;NOR",G26:G35)</f>
        <v>0</v>
      </c>
      <c r="H25" s="165"/>
      <c r="I25" s="165">
        <f>SUM(I26:I35)</f>
        <v>0</v>
      </c>
      <c r="J25" s="165"/>
      <c r="K25" s="165">
        <f>SUM(K26:K35)</f>
        <v>0</v>
      </c>
      <c r="L25" s="165"/>
      <c r="M25" s="165">
        <f>SUM(M26:M35)</f>
        <v>0</v>
      </c>
      <c r="N25" s="165"/>
      <c r="O25" s="165">
        <f>SUM(O26:O35)</f>
        <v>0.02</v>
      </c>
      <c r="P25" s="165"/>
      <c r="Q25" s="165">
        <f>SUM(Q26:Q35)</f>
        <v>0.30000000000000004</v>
      </c>
      <c r="R25" s="165"/>
      <c r="S25" s="165"/>
      <c r="T25" s="165"/>
      <c r="U25" s="165"/>
      <c r="V25" s="165">
        <f>SUM(V26:V35)</f>
        <v>14.3</v>
      </c>
      <c r="W25" s="165"/>
      <c r="AG25" t="s">
        <v>115</v>
      </c>
    </row>
    <row r="26" spans="1:60" outlineLevel="1" x14ac:dyDescent="0.2">
      <c r="A26" s="172">
        <v>8</v>
      </c>
      <c r="B26" s="173" t="s">
        <v>142</v>
      </c>
      <c r="C26" s="187" t="s">
        <v>143</v>
      </c>
      <c r="D26" s="174" t="s">
        <v>118</v>
      </c>
      <c r="E26" s="175">
        <v>18.100000000000001</v>
      </c>
      <c r="F26" s="176"/>
      <c r="G26" s="177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4.0000000000000003E-5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119</v>
      </c>
      <c r="T26" s="161" t="s">
        <v>119</v>
      </c>
      <c r="U26" s="161">
        <v>0.308</v>
      </c>
      <c r="V26" s="161">
        <f>ROUND(E26*U26,2)</f>
        <v>5.57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8" t="s">
        <v>144</v>
      </c>
      <c r="D27" s="163"/>
      <c r="E27" s="164">
        <v>18.100000000000001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78">
        <v>9</v>
      </c>
      <c r="B28" s="179" t="s">
        <v>145</v>
      </c>
      <c r="C28" s="189" t="s">
        <v>146</v>
      </c>
      <c r="D28" s="180" t="s">
        <v>118</v>
      </c>
      <c r="E28" s="181">
        <v>2</v>
      </c>
      <c r="F28" s="182"/>
      <c r="G28" s="183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0</v>
      </c>
      <c r="O28" s="161">
        <f>ROUND(E28*N28,2)</f>
        <v>0</v>
      </c>
      <c r="P28" s="161">
        <v>6.6000000000000003E-2</v>
      </c>
      <c r="Q28" s="161">
        <f>ROUND(E28*P28,2)</f>
        <v>0.13</v>
      </c>
      <c r="R28" s="161"/>
      <c r="S28" s="161" t="s">
        <v>119</v>
      </c>
      <c r="T28" s="161" t="s">
        <v>119</v>
      </c>
      <c r="U28" s="161">
        <v>2.3519999999999999</v>
      </c>
      <c r="V28" s="161">
        <f>ROUND(E28*U28,2)</f>
        <v>4.7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8">
        <v>10</v>
      </c>
      <c r="B29" s="179" t="s">
        <v>147</v>
      </c>
      <c r="C29" s="189" t="s">
        <v>148</v>
      </c>
      <c r="D29" s="180" t="s">
        <v>149</v>
      </c>
      <c r="E29" s="181">
        <v>5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4.8999999999999998E-4</v>
      </c>
      <c r="O29" s="161">
        <f>ROUND(E29*N29,2)</f>
        <v>0</v>
      </c>
      <c r="P29" s="161">
        <v>2E-3</v>
      </c>
      <c r="Q29" s="161">
        <f>ROUND(E29*P29,2)</f>
        <v>0.01</v>
      </c>
      <c r="R29" s="161"/>
      <c r="S29" s="161" t="s">
        <v>119</v>
      </c>
      <c r="T29" s="161" t="s">
        <v>119</v>
      </c>
      <c r="U29" s="161">
        <v>0.40899999999999997</v>
      </c>
      <c r="V29" s="161">
        <f>ROUND(E29*U29,2)</f>
        <v>2.0499999999999998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2">
        <v>11</v>
      </c>
      <c r="B30" s="173" t="s">
        <v>150</v>
      </c>
      <c r="C30" s="187" t="s">
        <v>151</v>
      </c>
      <c r="D30" s="174" t="s">
        <v>118</v>
      </c>
      <c r="E30" s="175">
        <v>2.2999999999999998</v>
      </c>
      <c r="F30" s="176"/>
      <c r="G30" s="177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6.8000000000000005E-2</v>
      </c>
      <c r="Q30" s="161">
        <f>ROUND(E30*P30,2)</f>
        <v>0.16</v>
      </c>
      <c r="R30" s="161"/>
      <c r="S30" s="161" t="s">
        <v>119</v>
      </c>
      <c r="T30" s="161" t="s">
        <v>119</v>
      </c>
      <c r="U30" s="161">
        <v>0.3</v>
      </c>
      <c r="V30" s="161">
        <f>ROUND(E30*U30,2)</f>
        <v>0.69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88">
        <v>2.2999999999999998</v>
      </c>
      <c r="D31" s="163"/>
      <c r="E31" s="164">
        <v>2.2999999999999998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8">
        <v>12</v>
      </c>
      <c r="B32" s="179" t="s">
        <v>152</v>
      </c>
      <c r="C32" s="189" t="s">
        <v>153</v>
      </c>
      <c r="D32" s="180" t="s">
        <v>136</v>
      </c>
      <c r="E32" s="181">
        <v>1</v>
      </c>
      <c r="F32" s="182"/>
      <c r="G32" s="183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0</v>
      </c>
      <c r="Q32" s="161">
        <f>ROUND(E32*P32,2)</f>
        <v>0</v>
      </c>
      <c r="R32" s="161"/>
      <c r="S32" s="161" t="s">
        <v>154</v>
      </c>
      <c r="T32" s="161" t="s">
        <v>155</v>
      </c>
      <c r="U32" s="161">
        <v>0</v>
      </c>
      <c r="V32" s="161">
        <f>ROUND(E32*U32,2)</f>
        <v>0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13</v>
      </c>
      <c r="B33" s="179" t="s">
        <v>156</v>
      </c>
      <c r="C33" s="189" t="s">
        <v>157</v>
      </c>
      <c r="D33" s="180" t="s">
        <v>158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154</v>
      </c>
      <c r="T33" s="161" t="s">
        <v>155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14</v>
      </c>
      <c r="B34" s="179" t="s">
        <v>159</v>
      </c>
      <c r="C34" s="189" t="s">
        <v>160</v>
      </c>
      <c r="D34" s="180" t="s">
        <v>158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154</v>
      </c>
      <c r="T34" s="161" t="s">
        <v>161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178">
        <v>15</v>
      </c>
      <c r="B35" s="179"/>
      <c r="C35" s="195" t="s">
        <v>285</v>
      </c>
      <c r="D35" s="180" t="s">
        <v>136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2.1250000000000002E-2</v>
      </c>
      <c r="O35" s="161">
        <f>ROUND(E35*N35,2)</f>
        <v>0.02</v>
      </c>
      <c r="P35" s="161">
        <v>0</v>
      </c>
      <c r="Q35" s="161">
        <f>ROUND(E35*P35,2)</f>
        <v>0</v>
      </c>
      <c r="R35" s="161"/>
      <c r="S35" s="161" t="s">
        <v>154</v>
      </c>
      <c r="T35" s="161" t="s">
        <v>155</v>
      </c>
      <c r="U35" s="161">
        <v>1.29</v>
      </c>
      <c r="V35" s="161">
        <f>ROUND(E35*U35,2)</f>
        <v>1.29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126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6" t="s">
        <v>114</v>
      </c>
      <c r="B36" s="167" t="s">
        <v>65</v>
      </c>
      <c r="C36" s="186" t="s">
        <v>66</v>
      </c>
      <c r="D36" s="168"/>
      <c r="E36" s="169"/>
      <c r="F36" s="170"/>
      <c r="G36" s="171">
        <f>SUMIF(AG37:AG37,"&lt;&gt;NOR",G37:G37)</f>
        <v>0</v>
      </c>
      <c r="H36" s="165"/>
      <c r="I36" s="165">
        <f>SUM(I37:I37)</f>
        <v>0</v>
      </c>
      <c r="J36" s="165"/>
      <c r="K36" s="165">
        <f>SUM(K37:K37)</f>
        <v>0</v>
      </c>
      <c r="L36" s="165"/>
      <c r="M36" s="165">
        <f>SUM(M37:M37)</f>
        <v>0</v>
      </c>
      <c r="N36" s="165"/>
      <c r="O36" s="165">
        <f>SUM(O37:O37)</f>
        <v>0</v>
      </c>
      <c r="P36" s="165"/>
      <c r="Q36" s="165">
        <f>SUM(Q37:Q37)</f>
        <v>0</v>
      </c>
      <c r="R36" s="165"/>
      <c r="S36" s="165"/>
      <c r="T36" s="165"/>
      <c r="U36" s="165"/>
      <c r="V36" s="165">
        <f>SUM(V37:V37)</f>
        <v>1.3</v>
      </c>
      <c r="W36" s="165"/>
      <c r="AG36" t="s">
        <v>115</v>
      </c>
    </row>
    <row r="37" spans="1:60" outlineLevel="1" x14ac:dyDescent="0.2">
      <c r="A37" s="178">
        <v>16</v>
      </c>
      <c r="B37" s="179" t="s">
        <v>162</v>
      </c>
      <c r="C37" s="189" t="s">
        <v>163</v>
      </c>
      <c r="D37" s="180" t="s">
        <v>164</v>
      </c>
      <c r="E37" s="181">
        <v>0.50178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119</v>
      </c>
      <c r="T37" s="161" t="s">
        <v>119</v>
      </c>
      <c r="U37" s="161">
        <v>2.5979999999999999</v>
      </c>
      <c r="V37" s="161">
        <f>ROUND(E37*U37,2)</f>
        <v>1.3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165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114</v>
      </c>
      <c r="B38" s="167" t="s">
        <v>67</v>
      </c>
      <c r="C38" s="186" t="s">
        <v>68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0.06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6.15</v>
      </c>
      <c r="W38" s="165"/>
      <c r="AG38" t="s">
        <v>115</v>
      </c>
    </row>
    <row r="39" spans="1:60" ht="22.5" outlineLevel="1" x14ac:dyDescent="0.2">
      <c r="A39" s="172">
        <v>17</v>
      </c>
      <c r="B39" s="173" t="s">
        <v>166</v>
      </c>
      <c r="C39" s="187" t="s">
        <v>282</v>
      </c>
      <c r="D39" s="174" t="s">
        <v>118</v>
      </c>
      <c r="E39" s="175">
        <v>14.702</v>
      </c>
      <c r="F39" s="176"/>
      <c r="G39" s="177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3.7799999999999999E-3</v>
      </c>
      <c r="O39" s="161">
        <f>ROUND(E39*N39,2)</f>
        <v>0.06</v>
      </c>
      <c r="P39" s="161">
        <v>0</v>
      </c>
      <c r="Q39" s="161">
        <f>ROUND(E39*P39,2)</f>
        <v>0</v>
      </c>
      <c r="R39" s="161"/>
      <c r="S39" s="161" t="s">
        <v>119</v>
      </c>
      <c r="T39" s="161" t="s">
        <v>119</v>
      </c>
      <c r="U39" s="161">
        <v>0.41865000000000002</v>
      </c>
      <c r="V39" s="161">
        <f>ROUND(E39*U39,2)</f>
        <v>6.15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167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114</v>
      </c>
      <c r="B40" s="167" t="s">
        <v>69</v>
      </c>
      <c r="C40" s="186" t="s">
        <v>70</v>
      </c>
      <c r="D40" s="168"/>
      <c r="E40" s="169"/>
      <c r="F40" s="170"/>
      <c r="G40" s="171">
        <f>SUMIF(AG41:AG46,"&lt;&gt;NOR",G41:G46)</f>
        <v>0</v>
      </c>
      <c r="H40" s="165"/>
      <c r="I40" s="165">
        <f>SUM(I41:I46)</f>
        <v>0</v>
      </c>
      <c r="J40" s="165"/>
      <c r="K40" s="165">
        <f>SUM(K41:K46)</f>
        <v>0</v>
      </c>
      <c r="L40" s="165"/>
      <c r="M40" s="165">
        <f>SUM(M41:M46)</f>
        <v>0</v>
      </c>
      <c r="N40" s="165"/>
      <c r="O40" s="165">
        <f>SUM(O41:O46)</f>
        <v>0</v>
      </c>
      <c r="P40" s="165"/>
      <c r="Q40" s="165">
        <f>SUM(Q41:Q46)</f>
        <v>0</v>
      </c>
      <c r="R40" s="165"/>
      <c r="S40" s="165"/>
      <c r="T40" s="165"/>
      <c r="U40" s="165"/>
      <c r="V40" s="165">
        <f>SUM(V41:V46)</f>
        <v>2.0099999999999998</v>
      </c>
      <c r="W40" s="165"/>
      <c r="AG40" t="s">
        <v>115</v>
      </c>
    </row>
    <row r="41" spans="1:60" outlineLevel="1" x14ac:dyDescent="0.2">
      <c r="A41" s="178">
        <v>18</v>
      </c>
      <c r="B41" s="179" t="s">
        <v>168</v>
      </c>
      <c r="C41" s="189" t="s">
        <v>169</v>
      </c>
      <c r="D41" s="180" t="s">
        <v>149</v>
      </c>
      <c r="E41" s="181">
        <v>1</v>
      </c>
      <c r="F41" s="182"/>
      <c r="G41" s="183">
        <f t="shared" ref="G41:G46" si="0">ROUND(E41*F41,2)</f>
        <v>0</v>
      </c>
      <c r="H41" s="162"/>
      <c r="I41" s="161">
        <f t="shared" ref="I41:I46" si="1">ROUND(E41*H41,2)</f>
        <v>0</v>
      </c>
      <c r="J41" s="162"/>
      <c r="K41" s="161">
        <f t="shared" ref="K41:K46" si="2">ROUND(E41*J41,2)</f>
        <v>0</v>
      </c>
      <c r="L41" s="161">
        <v>15</v>
      </c>
      <c r="M41" s="161">
        <f t="shared" ref="M41:M46" si="3">G41*(1+L41/100)</f>
        <v>0</v>
      </c>
      <c r="N41" s="161">
        <v>3.8000000000000002E-4</v>
      </c>
      <c r="O41" s="161">
        <f t="shared" ref="O41:O46" si="4">ROUND(E41*N41,2)</f>
        <v>0</v>
      </c>
      <c r="P41" s="161">
        <v>0</v>
      </c>
      <c r="Q41" s="161">
        <f t="shared" ref="Q41:Q46" si="5">ROUND(E41*P41,2)</f>
        <v>0</v>
      </c>
      <c r="R41" s="161"/>
      <c r="S41" s="161" t="s">
        <v>119</v>
      </c>
      <c r="T41" s="161" t="s">
        <v>119</v>
      </c>
      <c r="U41" s="161">
        <v>0.32</v>
      </c>
      <c r="V41" s="161">
        <f t="shared" ref="V41:V46" si="6">ROUND(E41*U41,2)</f>
        <v>0.32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8">
        <v>19</v>
      </c>
      <c r="B42" s="179" t="s">
        <v>171</v>
      </c>
      <c r="C42" s="189" t="s">
        <v>172</v>
      </c>
      <c r="D42" s="180" t="s">
        <v>149</v>
      </c>
      <c r="E42" s="181">
        <v>2</v>
      </c>
      <c r="F42" s="182"/>
      <c r="G42" s="183">
        <f t="shared" si="0"/>
        <v>0</v>
      </c>
      <c r="H42" s="162"/>
      <c r="I42" s="161">
        <f t="shared" si="1"/>
        <v>0</v>
      </c>
      <c r="J42" s="162"/>
      <c r="K42" s="161">
        <f t="shared" si="2"/>
        <v>0</v>
      </c>
      <c r="L42" s="161">
        <v>15</v>
      </c>
      <c r="M42" s="161">
        <f t="shared" si="3"/>
        <v>0</v>
      </c>
      <c r="N42" s="161">
        <v>4.6999999999999999E-4</v>
      </c>
      <c r="O42" s="161">
        <f t="shared" si="4"/>
        <v>0</v>
      </c>
      <c r="P42" s="161">
        <v>0</v>
      </c>
      <c r="Q42" s="161">
        <f t="shared" si="5"/>
        <v>0</v>
      </c>
      <c r="R42" s="161"/>
      <c r="S42" s="161" t="s">
        <v>119</v>
      </c>
      <c r="T42" s="161" t="s">
        <v>119</v>
      </c>
      <c r="U42" s="161">
        <v>0.35899999999999999</v>
      </c>
      <c r="V42" s="161">
        <f t="shared" si="6"/>
        <v>0.72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8">
        <v>20</v>
      </c>
      <c r="B43" s="179" t="s">
        <v>173</v>
      </c>
      <c r="C43" s="189" t="s">
        <v>174</v>
      </c>
      <c r="D43" s="180" t="s">
        <v>149</v>
      </c>
      <c r="E43" s="181">
        <v>1</v>
      </c>
      <c r="F43" s="182"/>
      <c r="G43" s="183">
        <f t="shared" si="0"/>
        <v>0</v>
      </c>
      <c r="H43" s="162"/>
      <c r="I43" s="161">
        <f t="shared" si="1"/>
        <v>0</v>
      </c>
      <c r="J43" s="162"/>
      <c r="K43" s="161">
        <f t="shared" si="2"/>
        <v>0</v>
      </c>
      <c r="L43" s="161">
        <v>15</v>
      </c>
      <c r="M43" s="161">
        <f t="shared" si="3"/>
        <v>0</v>
      </c>
      <c r="N43" s="161">
        <v>6.9999999999999999E-4</v>
      </c>
      <c r="O43" s="161">
        <f t="shared" si="4"/>
        <v>0</v>
      </c>
      <c r="P43" s="161">
        <v>0</v>
      </c>
      <c r="Q43" s="161">
        <f t="shared" si="5"/>
        <v>0</v>
      </c>
      <c r="R43" s="161"/>
      <c r="S43" s="161" t="s">
        <v>119</v>
      </c>
      <c r="T43" s="161" t="s">
        <v>119</v>
      </c>
      <c r="U43" s="161">
        <v>0.45200000000000001</v>
      </c>
      <c r="V43" s="161">
        <f t="shared" si="6"/>
        <v>0.45</v>
      </c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8">
        <v>21</v>
      </c>
      <c r="B44" s="179" t="s">
        <v>175</v>
      </c>
      <c r="C44" s="189" t="s">
        <v>176</v>
      </c>
      <c r="D44" s="180" t="s">
        <v>136</v>
      </c>
      <c r="E44" s="181">
        <v>3</v>
      </c>
      <c r="F44" s="182"/>
      <c r="G44" s="183">
        <f t="shared" si="0"/>
        <v>0</v>
      </c>
      <c r="H44" s="162"/>
      <c r="I44" s="161">
        <f t="shared" si="1"/>
        <v>0</v>
      </c>
      <c r="J44" s="162"/>
      <c r="K44" s="161">
        <f t="shared" si="2"/>
        <v>0</v>
      </c>
      <c r="L44" s="161">
        <v>15</v>
      </c>
      <c r="M44" s="161">
        <f t="shared" si="3"/>
        <v>0</v>
      </c>
      <c r="N44" s="161">
        <v>0</v>
      </c>
      <c r="O44" s="161">
        <f t="shared" si="4"/>
        <v>0</v>
      </c>
      <c r="P44" s="161">
        <v>0</v>
      </c>
      <c r="Q44" s="161">
        <f t="shared" si="5"/>
        <v>0</v>
      </c>
      <c r="R44" s="161"/>
      <c r="S44" s="161" t="s">
        <v>119</v>
      </c>
      <c r="T44" s="161" t="s">
        <v>119</v>
      </c>
      <c r="U44" s="161">
        <v>0.17399999999999999</v>
      </c>
      <c r="V44" s="161">
        <f t="shared" si="6"/>
        <v>0.52</v>
      </c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170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2">
        <v>22</v>
      </c>
      <c r="B45" s="173" t="s">
        <v>177</v>
      </c>
      <c r="C45" s="187" t="s">
        <v>178</v>
      </c>
      <c r="D45" s="174" t="s">
        <v>136</v>
      </c>
      <c r="E45" s="175">
        <v>1</v>
      </c>
      <c r="F45" s="176"/>
      <c r="G45" s="177">
        <f t="shared" si="0"/>
        <v>0</v>
      </c>
      <c r="H45" s="162"/>
      <c r="I45" s="161">
        <f t="shared" si="1"/>
        <v>0</v>
      </c>
      <c r="J45" s="162"/>
      <c r="K45" s="161">
        <f t="shared" si="2"/>
        <v>0</v>
      </c>
      <c r="L45" s="161">
        <v>15</v>
      </c>
      <c r="M45" s="161">
        <f t="shared" si="3"/>
        <v>0</v>
      </c>
      <c r="N45" s="161">
        <v>0</v>
      </c>
      <c r="O45" s="161">
        <f t="shared" si="4"/>
        <v>0</v>
      </c>
      <c r="P45" s="161">
        <v>0</v>
      </c>
      <c r="Q45" s="161">
        <f t="shared" si="5"/>
        <v>0</v>
      </c>
      <c r="R45" s="161"/>
      <c r="S45" s="161" t="s">
        <v>154</v>
      </c>
      <c r="T45" s="161" t="s">
        <v>155</v>
      </c>
      <c r="U45" s="161">
        <v>0</v>
      </c>
      <c r="V45" s="161">
        <f t="shared" si="6"/>
        <v>0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126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58">
        <v>23</v>
      </c>
      <c r="B46" s="159" t="s">
        <v>179</v>
      </c>
      <c r="C46" s="190" t="s">
        <v>180</v>
      </c>
      <c r="D46" s="160" t="s">
        <v>0</v>
      </c>
      <c r="E46" s="184"/>
      <c r="F46" s="162"/>
      <c r="G46" s="161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0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119</v>
      </c>
      <c r="T46" s="161" t="s">
        <v>119</v>
      </c>
      <c r="U46" s="161">
        <v>0</v>
      </c>
      <c r="V46" s="161">
        <f t="shared" si="6"/>
        <v>0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181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x14ac:dyDescent="0.2">
      <c r="A47" s="166" t="s">
        <v>114</v>
      </c>
      <c r="B47" s="167" t="s">
        <v>71</v>
      </c>
      <c r="C47" s="186" t="s">
        <v>72</v>
      </c>
      <c r="D47" s="168"/>
      <c r="E47" s="169"/>
      <c r="F47" s="170"/>
      <c r="G47" s="171">
        <f>SUMIF(AG48:AG58,"&lt;&gt;NOR",G48:G58)</f>
        <v>0</v>
      </c>
      <c r="H47" s="165"/>
      <c r="I47" s="165">
        <f>SUM(I48:I58)</f>
        <v>0</v>
      </c>
      <c r="J47" s="165"/>
      <c r="K47" s="165">
        <f>SUM(K48:K58)</f>
        <v>0</v>
      </c>
      <c r="L47" s="165"/>
      <c r="M47" s="165">
        <f>SUM(M48:M58)</f>
        <v>0</v>
      </c>
      <c r="N47" s="165"/>
      <c r="O47" s="165">
        <f>SUM(O48:O58)</f>
        <v>0.06</v>
      </c>
      <c r="P47" s="165"/>
      <c r="Q47" s="165">
        <f>SUM(Q48:Q58)</f>
        <v>0</v>
      </c>
      <c r="R47" s="165"/>
      <c r="S47" s="165"/>
      <c r="T47" s="165"/>
      <c r="U47" s="165"/>
      <c r="V47" s="165">
        <f>SUM(V48:V58)</f>
        <v>12.360000000000001</v>
      </c>
      <c r="W47" s="165"/>
      <c r="AG47" t="s">
        <v>115</v>
      </c>
    </row>
    <row r="48" spans="1:60" outlineLevel="1" x14ac:dyDescent="0.2">
      <c r="A48" s="178">
        <v>24</v>
      </c>
      <c r="B48" s="179" t="s">
        <v>182</v>
      </c>
      <c r="C48" s="189" t="s">
        <v>183</v>
      </c>
      <c r="D48" s="180" t="s">
        <v>136</v>
      </c>
      <c r="E48" s="181">
        <v>15</v>
      </c>
      <c r="F48" s="182"/>
      <c r="G48" s="183">
        <f t="shared" ref="G48:G58" si="7">ROUND(E48*F48,2)</f>
        <v>0</v>
      </c>
      <c r="H48" s="162"/>
      <c r="I48" s="161">
        <f t="shared" ref="I48:I58" si="8">ROUND(E48*H48,2)</f>
        <v>0</v>
      </c>
      <c r="J48" s="162"/>
      <c r="K48" s="161">
        <f t="shared" ref="K48:K58" si="9">ROUND(E48*J48,2)</f>
        <v>0</v>
      </c>
      <c r="L48" s="161">
        <v>15</v>
      </c>
      <c r="M48" s="161">
        <f t="shared" ref="M48:M58" si="10">G48*(1+L48/100)</f>
        <v>0</v>
      </c>
      <c r="N48" s="161">
        <v>0</v>
      </c>
      <c r="O48" s="161">
        <f t="shared" ref="O48:O58" si="11">ROUND(E48*N48,2)</f>
        <v>0</v>
      </c>
      <c r="P48" s="161">
        <v>0</v>
      </c>
      <c r="Q48" s="161">
        <f t="shared" ref="Q48:Q58" si="12">ROUND(E48*P48,2)</f>
        <v>0</v>
      </c>
      <c r="R48" s="161"/>
      <c r="S48" s="161" t="s">
        <v>119</v>
      </c>
      <c r="T48" s="161" t="s">
        <v>119</v>
      </c>
      <c r="U48" s="161">
        <v>1.7899999999999999E-2</v>
      </c>
      <c r="V48" s="161">
        <f t="shared" ref="V48:V58" si="13">ROUND(E48*U48,2)</f>
        <v>0.27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25</v>
      </c>
      <c r="B49" s="179" t="s">
        <v>184</v>
      </c>
      <c r="C49" s="189" t="s">
        <v>185</v>
      </c>
      <c r="D49" s="180" t="s">
        <v>136</v>
      </c>
      <c r="E49" s="181">
        <v>15</v>
      </c>
      <c r="F49" s="182"/>
      <c r="G49" s="183">
        <f t="shared" si="7"/>
        <v>0</v>
      </c>
      <c r="H49" s="162"/>
      <c r="I49" s="161">
        <f t="shared" si="8"/>
        <v>0</v>
      </c>
      <c r="J49" s="162"/>
      <c r="K49" s="161">
        <f t="shared" si="9"/>
        <v>0</v>
      </c>
      <c r="L49" s="161">
        <v>15</v>
      </c>
      <c r="M49" s="161">
        <f t="shared" si="10"/>
        <v>0</v>
      </c>
      <c r="N49" s="161">
        <v>0</v>
      </c>
      <c r="O49" s="161">
        <f t="shared" si="11"/>
        <v>0</v>
      </c>
      <c r="P49" s="161">
        <v>0</v>
      </c>
      <c r="Q49" s="161">
        <f t="shared" si="12"/>
        <v>0</v>
      </c>
      <c r="R49" s="161"/>
      <c r="S49" s="161" t="s">
        <v>119</v>
      </c>
      <c r="T49" s="161" t="s">
        <v>119</v>
      </c>
      <c r="U49" s="161">
        <v>7.6880000000000004E-2</v>
      </c>
      <c r="V49" s="161">
        <f t="shared" si="13"/>
        <v>1.1499999999999999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8">
        <v>26</v>
      </c>
      <c r="B50" s="179" t="s">
        <v>186</v>
      </c>
      <c r="C50" s="189" t="s">
        <v>187</v>
      </c>
      <c r="D50" s="180" t="s">
        <v>149</v>
      </c>
      <c r="E50" s="194">
        <v>6.5</v>
      </c>
      <c r="F50" s="182"/>
      <c r="G50" s="183">
        <f t="shared" si="7"/>
        <v>0</v>
      </c>
      <c r="H50" s="162"/>
      <c r="I50" s="161">
        <f t="shared" si="8"/>
        <v>0</v>
      </c>
      <c r="J50" s="162"/>
      <c r="K50" s="161">
        <f t="shared" si="9"/>
        <v>0</v>
      </c>
      <c r="L50" s="161">
        <v>15</v>
      </c>
      <c r="M50" s="161">
        <f t="shared" si="10"/>
        <v>0</v>
      </c>
      <c r="N50" s="161">
        <v>4.0099999999999997E-3</v>
      </c>
      <c r="O50" s="161">
        <f t="shared" si="11"/>
        <v>0.03</v>
      </c>
      <c r="P50" s="161">
        <v>0</v>
      </c>
      <c r="Q50" s="161">
        <f t="shared" si="12"/>
        <v>0</v>
      </c>
      <c r="R50" s="161"/>
      <c r="S50" s="161" t="s">
        <v>119</v>
      </c>
      <c r="T50" s="161" t="s">
        <v>119</v>
      </c>
      <c r="U50" s="161">
        <v>0.54290000000000005</v>
      </c>
      <c r="V50" s="161">
        <f t="shared" si="13"/>
        <v>3.53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170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8">
        <v>27</v>
      </c>
      <c r="B51" s="179" t="s">
        <v>188</v>
      </c>
      <c r="C51" s="189" t="s">
        <v>189</v>
      </c>
      <c r="D51" s="180" t="s">
        <v>149</v>
      </c>
      <c r="E51" s="194">
        <v>5.5</v>
      </c>
      <c r="F51" s="182"/>
      <c r="G51" s="183">
        <f t="shared" si="7"/>
        <v>0</v>
      </c>
      <c r="H51" s="162"/>
      <c r="I51" s="161">
        <f t="shared" si="8"/>
        <v>0</v>
      </c>
      <c r="J51" s="162"/>
      <c r="K51" s="161">
        <f t="shared" si="9"/>
        <v>0</v>
      </c>
      <c r="L51" s="161">
        <v>15</v>
      </c>
      <c r="M51" s="161">
        <f t="shared" si="10"/>
        <v>0</v>
      </c>
      <c r="N51" s="161">
        <v>5.2199999999999998E-3</v>
      </c>
      <c r="O51" s="161">
        <f t="shared" si="11"/>
        <v>0.03</v>
      </c>
      <c r="P51" s="161">
        <v>0</v>
      </c>
      <c r="Q51" s="161">
        <f t="shared" si="12"/>
        <v>0</v>
      </c>
      <c r="R51" s="161"/>
      <c r="S51" s="161" t="s">
        <v>119</v>
      </c>
      <c r="T51" s="161" t="s">
        <v>119</v>
      </c>
      <c r="U51" s="161">
        <v>0.63429999999999997</v>
      </c>
      <c r="V51" s="161">
        <f t="shared" si="13"/>
        <v>3.49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126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78">
        <v>28</v>
      </c>
      <c r="B52" s="179" t="s">
        <v>190</v>
      </c>
      <c r="C52" s="189" t="s">
        <v>191</v>
      </c>
      <c r="D52" s="180" t="s">
        <v>136</v>
      </c>
      <c r="E52" s="181">
        <v>2</v>
      </c>
      <c r="F52" s="182"/>
      <c r="G52" s="183">
        <f t="shared" si="7"/>
        <v>0</v>
      </c>
      <c r="H52" s="162"/>
      <c r="I52" s="161">
        <f t="shared" si="8"/>
        <v>0</v>
      </c>
      <c r="J52" s="162"/>
      <c r="K52" s="161">
        <f t="shared" si="9"/>
        <v>0</v>
      </c>
      <c r="L52" s="161">
        <v>15</v>
      </c>
      <c r="M52" s="161">
        <f t="shared" si="10"/>
        <v>0</v>
      </c>
      <c r="N52" s="161">
        <v>6.3000000000000003E-4</v>
      </c>
      <c r="O52" s="161">
        <f t="shared" si="11"/>
        <v>0</v>
      </c>
      <c r="P52" s="161">
        <v>0</v>
      </c>
      <c r="Q52" s="161">
        <f t="shared" si="12"/>
        <v>0</v>
      </c>
      <c r="R52" s="161"/>
      <c r="S52" s="161" t="s">
        <v>119</v>
      </c>
      <c r="T52" s="161" t="s">
        <v>119</v>
      </c>
      <c r="U52" s="161">
        <v>0.27200000000000002</v>
      </c>
      <c r="V52" s="161">
        <f t="shared" si="13"/>
        <v>0.54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29</v>
      </c>
      <c r="B53" s="179" t="s">
        <v>192</v>
      </c>
      <c r="C53" s="189" t="s">
        <v>193</v>
      </c>
      <c r="D53" s="180" t="s">
        <v>194</v>
      </c>
      <c r="E53" s="181">
        <v>3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1.48E-3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119</v>
      </c>
      <c r="T53" s="161" t="s">
        <v>119</v>
      </c>
      <c r="U53" s="161">
        <v>0.54</v>
      </c>
      <c r="V53" s="161">
        <f t="shared" si="13"/>
        <v>1.62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30</v>
      </c>
      <c r="B54" s="179" t="s">
        <v>195</v>
      </c>
      <c r="C54" s="189" t="s">
        <v>196</v>
      </c>
      <c r="D54" s="180" t="s">
        <v>136</v>
      </c>
      <c r="E54" s="181">
        <v>6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119</v>
      </c>
      <c r="T54" s="161" t="s">
        <v>119</v>
      </c>
      <c r="U54" s="161">
        <v>0.16500000000000001</v>
      </c>
      <c r="V54" s="161">
        <f t="shared" si="13"/>
        <v>0.99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31</v>
      </c>
      <c r="B55" s="179" t="s">
        <v>197</v>
      </c>
      <c r="C55" s="189" t="s">
        <v>198</v>
      </c>
      <c r="D55" s="180" t="s">
        <v>149</v>
      </c>
      <c r="E55" s="181">
        <v>6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1.8000000000000001E-4</v>
      </c>
      <c r="O55" s="161">
        <f t="shared" si="11"/>
        <v>0</v>
      </c>
      <c r="P55" s="161">
        <v>0</v>
      </c>
      <c r="Q55" s="161">
        <f t="shared" si="12"/>
        <v>0</v>
      </c>
      <c r="R55" s="161"/>
      <c r="S55" s="161" t="s">
        <v>119</v>
      </c>
      <c r="T55" s="161" t="s">
        <v>119</v>
      </c>
      <c r="U55" s="161">
        <v>6.7000000000000004E-2</v>
      </c>
      <c r="V55" s="161">
        <f t="shared" si="13"/>
        <v>0.4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32</v>
      </c>
      <c r="B56" s="179" t="s">
        <v>199</v>
      </c>
      <c r="C56" s="189" t="s">
        <v>200</v>
      </c>
      <c r="D56" s="180" t="s">
        <v>149</v>
      </c>
      <c r="E56" s="181">
        <v>6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1.0000000000000001E-5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119</v>
      </c>
      <c r="T56" s="161" t="s">
        <v>119</v>
      </c>
      <c r="U56" s="161">
        <v>6.2E-2</v>
      </c>
      <c r="V56" s="161">
        <f t="shared" si="13"/>
        <v>0.37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2">
        <v>33</v>
      </c>
      <c r="B57" s="173" t="s">
        <v>71</v>
      </c>
      <c r="C57" s="187" t="s">
        <v>201</v>
      </c>
      <c r="D57" s="174" t="s">
        <v>149</v>
      </c>
      <c r="E57" s="175">
        <v>6</v>
      </c>
      <c r="F57" s="176"/>
      <c r="G57" s="177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0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154</v>
      </c>
      <c r="T57" s="161" t="s">
        <v>161</v>
      </c>
      <c r="U57" s="161">
        <v>0</v>
      </c>
      <c r="V57" s="161">
        <f t="shared" si="13"/>
        <v>0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120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>
        <v>34</v>
      </c>
      <c r="B58" s="159" t="s">
        <v>202</v>
      </c>
      <c r="C58" s="190" t="s">
        <v>203</v>
      </c>
      <c r="D58" s="160" t="s">
        <v>0</v>
      </c>
      <c r="E58" s="184"/>
      <c r="F58" s="162"/>
      <c r="G58" s="161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119</v>
      </c>
      <c r="T58" s="161" t="s">
        <v>119</v>
      </c>
      <c r="U58" s="161">
        <v>0</v>
      </c>
      <c r="V58" s="161">
        <f t="shared" si="13"/>
        <v>0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181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166" t="s">
        <v>114</v>
      </c>
      <c r="B59" s="167" t="s">
        <v>73</v>
      </c>
      <c r="C59" s="186" t="s">
        <v>74</v>
      </c>
      <c r="D59" s="168"/>
      <c r="E59" s="169"/>
      <c r="F59" s="170"/>
      <c r="G59" s="171">
        <f>SUMIF(AG60:AG63,"&lt;&gt;NOR",G60:G63)</f>
        <v>0</v>
      </c>
      <c r="H59" s="165"/>
      <c r="I59" s="165">
        <f>SUM(I60:I63)</f>
        <v>0</v>
      </c>
      <c r="J59" s="165"/>
      <c r="K59" s="165">
        <f>SUM(K60:K63)</f>
        <v>0</v>
      </c>
      <c r="L59" s="165"/>
      <c r="M59" s="165">
        <f>SUM(M60:M63)</f>
        <v>0</v>
      </c>
      <c r="N59" s="165"/>
      <c r="O59" s="165">
        <f>SUM(O60:O63)</f>
        <v>0</v>
      </c>
      <c r="P59" s="165"/>
      <c r="Q59" s="165">
        <f>SUM(Q60:Q63)</f>
        <v>0</v>
      </c>
      <c r="R59" s="165"/>
      <c r="S59" s="165"/>
      <c r="T59" s="165"/>
      <c r="U59" s="165"/>
      <c r="V59" s="165">
        <f>SUM(V60:V63)</f>
        <v>0.2</v>
      </c>
      <c r="W59" s="165"/>
      <c r="AG59" t="s">
        <v>115</v>
      </c>
    </row>
    <row r="60" spans="1:60" outlineLevel="1" x14ac:dyDescent="0.2">
      <c r="A60" s="178">
        <v>35</v>
      </c>
      <c r="B60" s="179" t="s">
        <v>204</v>
      </c>
      <c r="C60" s="189" t="s">
        <v>205</v>
      </c>
      <c r="D60" s="180" t="s">
        <v>149</v>
      </c>
      <c r="E60" s="181">
        <v>1.5</v>
      </c>
      <c r="F60" s="182"/>
      <c r="G60" s="183">
        <f>ROUND(E60*F60,2)</f>
        <v>0</v>
      </c>
      <c r="H60" s="162"/>
      <c r="I60" s="161">
        <f>ROUND(E60*H60,2)</f>
        <v>0</v>
      </c>
      <c r="J60" s="162"/>
      <c r="K60" s="161">
        <f>ROUND(E60*J60,2)</f>
        <v>0</v>
      </c>
      <c r="L60" s="161">
        <v>15</v>
      </c>
      <c r="M60" s="161">
        <f>G60*(1+L60/100)</f>
        <v>0</v>
      </c>
      <c r="N60" s="161">
        <v>0</v>
      </c>
      <c r="O60" s="161">
        <f>ROUND(E60*N60,2)</f>
        <v>0</v>
      </c>
      <c r="P60" s="161">
        <v>0</v>
      </c>
      <c r="Q60" s="161">
        <f>ROUND(E60*P60,2)</f>
        <v>0</v>
      </c>
      <c r="R60" s="161"/>
      <c r="S60" s="161" t="s">
        <v>119</v>
      </c>
      <c r="T60" s="161" t="s">
        <v>155</v>
      </c>
      <c r="U60" s="161">
        <v>0.13300000000000001</v>
      </c>
      <c r="V60" s="161">
        <f>ROUND(E60*U60,2)</f>
        <v>0.2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126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36</v>
      </c>
      <c r="B61" s="179" t="s">
        <v>73</v>
      </c>
      <c r="C61" s="189" t="s">
        <v>298</v>
      </c>
      <c r="D61" s="180" t="s">
        <v>158</v>
      </c>
      <c r="E61" s="181">
        <v>1</v>
      </c>
      <c r="F61" s="182"/>
      <c r="G61" s="183">
        <f>ROUND(E61*F61,2)</f>
        <v>0</v>
      </c>
      <c r="H61" s="162"/>
      <c r="I61" s="161">
        <f>ROUND(E61*H61,2)</f>
        <v>0</v>
      </c>
      <c r="J61" s="162"/>
      <c r="K61" s="161">
        <f>ROUND(E61*J61,2)</f>
        <v>0</v>
      </c>
      <c r="L61" s="161">
        <v>15</v>
      </c>
      <c r="M61" s="161">
        <f>G61*(1+L61/100)</f>
        <v>0</v>
      </c>
      <c r="N61" s="161">
        <v>0</v>
      </c>
      <c r="O61" s="161">
        <f>ROUND(E61*N61,2)</f>
        <v>0</v>
      </c>
      <c r="P61" s="161">
        <v>0</v>
      </c>
      <c r="Q61" s="161">
        <f>ROUND(E61*P61,2)</f>
        <v>0</v>
      </c>
      <c r="R61" s="161"/>
      <c r="S61" s="161" t="s">
        <v>154</v>
      </c>
      <c r="T61" s="161" t="s">
        <v>161</v>
      </c>
      <c r="U61" s="161">
        <v>0</v>
      </c>
      <c r="V61" s="161">
        <f>ROUND(E61*U61,2)</f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37</v>
      </c>
      <c r="B62" s="173" t="s">
        <v>206</v>
      </c>
      <c r="C62" s="187" t="s">
        <v>207</v>
      </c>
      <c r="D62" s="174" t="s">
        <v>158</v>
      </c>
      <c r="E62" s="175">
        <v>1</v>
      </c>
      <c r="F62" s="176"/>
      <c r="G62" s="177">
        <f>ROUND(E62*F62,2)</f>
        <v>0</v>
      </c>
      <c r="H62" s="162"/>
      <c r="I62" s="161">
        <f>ROUND(E62*H62,2)</f>
        <v>0</v>
      </c>
      <c r="J62" s="162"/>
      <c r="K62" s="161">
        <f>ROUND(E62*J62,2)</f>
        <v>0</v>
      </c>
      <c r="L62" s="161">
        <v>15</v>
      </c>
      <c r="M62" s="161">
        <f>G62*(1+L62/100)</f>
        <v>0</v>
      </c>
      <c r="N62" s="161">
        <v>0</v>
      </c>
      <c r="O62" s="161">
        <f>ROUND(E62*N62,2)</f>
        <v>0</v>
      </c>
      <c r="P62" s="161">
        <v>0</v>
      </c>
      <c r="Q62" s="161">
        <f>ROUND(E62*P62,2)</f>
        <v>0</v>
      </c>
      <c r="R62" s="161"/>
      <c r="S62" s="161" t="s">
        <v>154</v>
      </c>
      <c r="T62" s="161" t="s">
        <v>161</v>
      </c>
      <c r="U62" s="161">
        <v>0</v>
      </c>
      <c r="V62" s="161">
        <f>ROUND(E62*U62,2)</f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38</v>
      </c>
      <c r="B63" s="159" t="s">
        <v>208</v>
      </c>
      <c r="C63" s="190" t="s">
        <v>209</v>
      </c>
      <c r="D63" s="160" t="s">
        <v>0</v>
      </c>
      <c r="E63" s="184"/>
      <c r="F63" s="162"/>
      <c r="G63" s="161">
        <f>ROUND(E63*F63,2)</f>
        <v>0</v>
      </c>
      <c r="H63" s="162"/>
      <c r="I63" s="161">
        <f>ROUND(E63*H63,2)</f>
        <v>0</v>
      </c>
      <c r="J63" s="162"/>
      <c r="K63" s="161">
        <f>ROUND(E63*J63,2)</f>
        <v>0</v>
      </c>
      <c r="L63" s="161">
        <v>15</v>
      </c>
      <c r="M63" s="161">
        <f>G63*(1+L63/100)</f>
        <v>0</v>
      </c>
      <c r="N63" s="161">
        <v>0</v>
      </c>
      <c r="O63" s="161">
        <f>ROUND(E63*N63,2)</f>
        <v>0</v>
      </c>
      <c r="P63" s="161">
        <v>0</v>
      </c>
      <c r="Q63" s="161">
        <f>ROUND(E63*P63,2)</f>
        <v>0</v>
      </c>
      <c r="R63" s="161"/>
      <c r="S63" s="161" t="s">
        <v>119</v>
      </c>
      <c r="T63" s="161" t="s">
        <v>119</v>
      </c>
      <c r="U63" s="161">
        <v>0</v>
      </c>
      <c r="V63" s="161">
        <f>ROUND(E63*U63,2)</f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181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114</v>
      </c>
      <c r="B64" s="167" t="s">
        <v>75</v>
      </c>
      <c r="C64" s="186" t="s">
        <v>76</v>
      </c>
      <c r="D64" s="168"/>
      <c r="E64" s="169"/>
      <c r="F64" s="170"/>
      <c r="G64" s="171">
        <f>SUMIF(AG65:AG77,"&lt;&gt;NOR",G65:G77)</f>
        <v>0</v>
      </c>
      <c r="H64" s="165"/>
      <c r="I64" s="165">
        <f>SUM(I65:I77)</f>
        <v>0</v>
      </c>
      <c r="J64" s="165"/>
      <c r="K64" s="165">
        <f>SUM(K65:K77)</f>
        <v>0</v>
      </c>
      <c r="L64" s="165"/>
      <c r="M64" s="165">
        <f>SUM(M65:M77)</f>
        <v>0</v>
      </c>
      <c r="N64" s="165"/>
      <c r="O64" s="165">
        <f>SUM(O65:O77)</f>
        <v>0</v>
      </c>
      <c r="P64" s="165"/>
      <c r="Q64" s="165">
        <f>SUM(Q65:Q77)</f>
        <v>0</v>
      </c>
      <c r="R64" s="165"/>
      <c r="S64" s="165"/>
      <c r="T64" s="165"/>
      <c r="U64" s="165"/>
      <c r="V64" s="165">
        <f>SUM(V65:V77)</f>
        <v>5</v>
      </c>
      <c r="W64" s="165"/>
      <c r="AG64" t="s">
        <v>115</v>
      </c>
    </row>
    <row r="65" spans="1:60" outlineLevel="1" x14ac:dyDescent="0.2">
      <c r="A65" s="178">
        <v>39</v>
      </c>
      <c r="B65" s="179" t="s">
        <v>210</v>
      </c>
      <c r="C65" s="189" t="s">
        <v>211</v>
      </c>
      <c r="D65" s="180" t="s">
        <v>212</v>
      </c>
      <c r="E65" s="181">
        <v>1</v>
      </c>
      <c r="F65" s="182"/>
      <c r="G65" s="183">
        <f t="shared" ref="G65:G77" si="14">ROUND(E65*F65,2)</f>
        <v>0</v>
      </c>
      <c r="H65" s="162"/>
      <c r="I65" s="161">
        <f t="shared" ref="I65:I77" si="15">ROUND(E65*H65,2)</f>
        <v>0</v>
      </c>
      <c r="J65" s="162"/>
      <c r="K65" s="161">
        <f t="shared" ref="K65:K77" si="16">ROUND(E65*J65,2)</f>
        <v>0</v>
      </c>
      <c r="L65" s="161">
        <v>15</v>
      </c>
      <c r="M65" s="161">
        <f t="shared" ref="M65:M77" si="17">G65*(1+L65/100)</f>
        <v>0</v>
      </c>
      <c r="N65" s="161">
        <v>1.41E-3</v>
      </c>
      <c r="O65" s="161">
        <f t="shared" ref="O65:O77" si="18">ROUND(E65*N65,2)</f>
        <v>0</v>
      </c>
      <c r="P65" s="161">
        <v>0</v>
      </c>
      <c r="Q65" s="161">
        <f t="shared" ref="Q65:Q77" si="19">ROUND(E65*P65,2)</f>
        <v>0</v>
      </c>
      <c r="R65" s="161"/>
      <c r="S65" s="161" t="s">
        <v>119</v>
      </c>
      <c r="T65" s="161" t="s">
        <v>119</v>
      </c>
      <c r="U65" s="161">
        <v>1.575</v>
      </c>
      <c r="V65" s="161">
        <f t="shared" ref="V65:V77" si="20">ROUND(E65*U65,2)</f>
        <v>1.58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120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41</v>
      </c>
      <c r="B66" s="179" t="s">
        <v>213</v>
      </c>
      <c r="C66" s="189" t="s">
        <v>214</v>
      </c>
      <c r="D66" s="180" t="s">
        <v>212</v>
      </c>
      <c r="E66" s="181">
        <v>3</v>
      </c>
      <c r="F66" s="182"/>
      <c r="G66" s="183">
        <f t="shared" si="14"/>
        <v>0</v>
      </c>
      <c r="H66" s="162"/>
      <c r="I66" s="161">
        <f t="shared" si="15"/>
        <v>0</v>
      </c>
      <c r="J66" s="162"/>
      <c r="K66" s="161">
        <f t="shared" si="16"/>
        <v>0</v>
      </c>
      <c r="L66" s="161">
        <v>15</v>
      </c>
      <c r="M66" s="161">
        <f t="shared" si="17"/>
        <v>0</v>
      </c>
      <c r="N66" s="161">
        <v>8.0000000000000007E-5</v>
      </c>
      <c r="O66" s="161">
        <f t="shared" si="18"/>
        <v>0</v>
      </c>
      <c r="P66" s="161">
        <v>0</v>
      </c>
      <c r="Q66" s="161">
        <f t="shared" si="19"/>
        <v>0</v>
      </c>
      <c r="R66" s="161"/>
      <c r="S66" s="161" t="s">
        <v>119</v>
      </c>
      <c r="T66" s="161" t="s">
        <v>119</v>
      </c>
      <c r="U66" s="161">
        <v>0.28999999999999998</v>
      </c>
      <c r="V66" s="161">
        <f t="shared" si="20"/>
        <v>0.87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170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8">
        <v>42</v>
      </c>
      <c r="B67" s="179" t="s">
        <v>215</v>
      </c>
      <c r="C67" s="189" t="s">
        <v>293</v>
      </c>
      <c r="D67" s="180" t="s">
        <v>212</v>
      </c>
      <c r="E67" s="181">
        <v>1</v>
      </c>
      <c r="F67" s="182"/>
      <c r="G67" s="183">
        <f t="shared" si="14"/>
        <v>0</v>
      </c>
      <c r="H67" s="162"/>
      <c r="I67" s="161">
        <f t="shared" si="15"/>
        <v>0</v>
      </c>
      <c r="J67" s="162"/>
      <c r="K67" s="161">
        <f t="shared" si="16"/>
        <v>0</v>
      </c>
      <c r="L67" s="161">
        <v>15</v>
      </c>
      <c r="M67" s="161">
        <f t="shared" si="17"/>
        <v>0</v>
      </c>
      <c r="N67" s="161">
        <v>1.2E-4</v>
      </c>
      <c r="O67" s="161">
        <f t="shared" si="18"/>
        <v>0</v>
      </c>
      <c r="P67" s="161">
        <v>0</v>
      </c>
      <c r="Q67" s="161">
        <f t="shared" si="19"/>
        <v>0</v>
      </c>
      <c r="R67" s="161"/>
      <c r="S67" s="161" t="s">
        <v>119</v>
      </c>
      <c r="T67" s="161" t="s">
        <v>119</v>
      </c>
      <c r="U67" s="161">
        <v>0.51700000000000002</v>
      </c>
      <c r="V67" s="161">
        <f t="shared" si="20"/>
        <v>0.52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170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8">
        <v>43</v>
      </c>
      <c r="B68" s="179" t="s">
        <v>216</v>
      </c>
      <c r="C68" s="189" t="s">
        <v>295</v>
      </c>
      <c r="D68" s="180" t="s">
        <v>136</v>
      </c>
      <c r="E68" s="181">
        <v>2</v>
      </c>
      <c r="F68" s="182"/>
      <c r="G68" s="183">
        <f t="shared" si="14"/>
        <v>0</v>
      </c>
      <c r="H68" s="162"/>
      <c r="I68" s="161">
        <f t="shared" si="15"/>
        <v>0</v>
      </c>
      <c r="J68" s="162"/>
      <c r="K68" s="161">
        <f t="shared" si="16"/>
        <v>0</v>
      </c>
      <c r="L68" s="161">
        <v>15</v>
      </c>
      <c r="M68" s="161">
        <f t="shared" si="17"/>
        <v>0</v>
      </c>
      <c r="N68" s="161">
        <v>1.8000000000000001E-4</v>
      </c>
      <c r="O68" s="161">
        <f t="shared" si="18"/>
        <v>0</v>
      </c>
      <c r="P68" s="161">
        <v>0</v>
      </c>
      <c r="Q68" s="161">
        <f t="shared" si="19"/>
        <v>0</v>
      </c>
      <c r="R68" s="161"/>
      <c r="S68" s="161" t="s">
        <v>119</v>
      </c>
      <c r="T68" s="161" t="s">
        <v>119</v>
      </c>
      <c r="U68" s="161">
        <v>0.52200000000000002</v>
      </c>
      <c r="V68" s="161">
        <f t="shared" si="20"/>
        <v>1.04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120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78">
        <v>44</v>
      </c>
      <c r="B69" s="179" t="s">
        <v>217</v>
      </c>
      <c r="C69" s="189" t="s">
        <v>218</v>
      </c>
      <c r="D69" s="180" t="s">
        <v>136</v>
      </c>
      <c r="E69" s="181">
        <v>1</v>
      </c>
      <c r="F69" s="182"/>
      <c r="G69" s="183">
        <f t="shared" si="14"/>
        <v>0</v>
      </c>
      <c r="H69" s="162"/>
      <c r="I69" s="161">
        <f t="shared" si="15"/>
        <v>0</v>
      </c>
      <c r="J69" s="162"/>
      <c r="K69" s="161">
        <f t="shared" si="16"/>
        <v>0</v>
      </c>
      <c r="L69" s="161">
        <v>15</v>
      </c>
      <c r="M69" s="161">
        <f t="shared" si="17"/>
        <v>0</v>
      </c>
      <c r="N69" s="161">
        <v>4.0999999999999999E-4</v>
      </c>
      <c r="O69" s="161">
        <f t="shared" si="18"/>
        <v>0</v>
      </c>
      <c r="P69" s="161">
        <v>0</v>
      </c>
      <c r="Q69" s="161">
        <f t="shared" si="19"/>
        <v>0</v>
      </c>
      <c r="R69" s="161"/>
      <c r="S69" s="161" t="s">
        <v>119</v>
      </c>
      <c r="T69" s="161" t="s">
        <v>119</v>
      </c>
      <c r="U69" s="161">
        <v>0.246</v>
      </c>
      <c r="V69" s="161">
        <f t="shared" si="20"/>
        <v>0.25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170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45</v>
      </c>
      <c r="B70" s="179" t="s">
        <v>219</v>
      </c>
      <c r="C70" s="189" t="s">
        <v>220</v>
      </c>
      <c r="D70" s="180" t="s">
        <v>136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2.7999999999999998E-4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119</v>
      </c>
      <c r="T70" s="161" t="s">
        <v>119</v>
      </c>
      <c r="U70" s="161">
        <v>0.246</v>
      </c>
      <c r="V70" s="161">
        <f t="shared" si="20"/>
        <v>0.25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170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46</v>
      </c>
      <c r="B71" s="179" t="s">
        <v>221</v>
      </c>
      <c r="C71" s="189" t="s">
        <v>222</v>
      </c>
      <c r="D71" s="180" t="s">
        <v>136</v>
      </c>
      <c r="E71" s="181">
        <v>2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2.0000000000000001E-4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119</v>
      </c>
      <c r="T71" s="161" t="s">
        <v>119</v>
      </c>
      <c r="U71" s="161">
        <v>0.246</v>
      </c>
      <c r="V71" s="161">
        <f t="shared" si="20"/>
        <v>0.49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47</v>
      </c>
      <c r="B72" s="179" t="s">
        <v>223</v>
      </c>
      <c r="C72" s="189" t="s">
        <v>294</v>
      </c>
      <c r="D72" s="180" t="s">
        <v>158</v>
      </c>
      <c r="E72" s="181">
        <v>2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0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154</v>
      </c>
      <c r="T72" s="161" t="s">
        <v>161</v>
      </c>
      <c r="U72" s="161">
        <v>0</v>
      </c>
      <c r="V72" s="161">
        <f t="shared" si="20"/>
        <v>0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120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178">
        <v>48</v>
      </c>
      <c r="B73" s="179" t="s">
        <v>224</v>
      </c>
      <c r="C73" s="189" t="s">
        <v>277</v>
      </c>
      <c r="D73" s="180" t="s">
        <v>136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0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154</v>
      </c>
      <c r="T73" s="161" t="s">
        <v>155</v>
      </c>
      <c r="U73" s="161">
        <v>0</v>
      </c>
      <c r="V73" s="161">
        <f t="shared" si="20"/>
        <v>0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49</v>
      </c>
      <c r="B74" s="179" t="s">
        <v>225</v>
      </c>
      <c r="C74" s="189" t="s">
        <v>296</v>
      </c>
      <c r="D74" s="180" t="s">
        <v>136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0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154</v>
      </c>
      <c r="T74" s="161" t="s">
        <v>161</v>
      </c>
      <c r="U74" s="161">
        <v>0</v>
      </c>
      <c r="V74" s="161">
        <f t="shared" si="20"/>
        <v>0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50</v>
      </c>
      <c r="B75" s="179" t="s">
        <v>226</v>
      </c>
      <c r="C75" s="189" t="s">
        <v>227</v>
      </c>
      <c r="D75" s="180" t="s">
        <v>136</v>
      </c>
      <c r="E75" s="181">
        <v>3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0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154</v>
      </c>
      <c r="T75" s="161" t="s">
        <v>161</v>
      </c>
      <c r="U75" s="161">
        <v>0</v>
      </c>
      <c r="V75" s="161">
        <f t="shared" si="20"/>
        <v>0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120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51</v>
      </c>
      <c r="B76" s="179" t="s">
        <v>228</v>
      </c>
      <c r="C76" s="189" t="s">
        <v>229</v>
      </c>
      <c r="D76" s="180" t="s">
        <v>136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0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154</v>
      </c>
      <c r="T76" s="161" t="s">
        <v>155</v>
      </c>
      <c r="U76" s="161">
        <v>0</v>
      </c>
      <c r="V76" s="161">
        <f t="shared" si="20"/>
        <v>0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120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>
        <v>52</v>
      </c>
      <c r="B77" s="159" t="s">
        <v>230</v>
      </c>
      <c r="C77" s="190" t="s">
        <v>231</v>
      </c>
      <c r="D77" s="160" t="s">
        <v>0</v>
      </c>
      <c r="E77" s="184"/>
      <c r="F77" s="162"/>
      <c r="G77" s="161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119</v>
      </c>
      <c r="T77" s="161" t="s">
        <v>119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181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x14ac:dyDescent="0.2">
      <c r="A78" s="166" t="s">
        <v>114</v>
      </c>
      <c r="B78" s="167" t="s">
        <v>77</v>
      </c>
      <c r="C78" s="186" t="s">
        <v>78</v>
      </c>
      <c r="D78" s="168"/>
      <c r="E78" s="169"/>
      <c r="F78" s="170"/>
      <c r="G78" s="171">
        <f>SUMIF(AG79:AG79,"&lt;&gt;NOR",G79:G79)</f>
        <v>0</v>
      </c>
      <c r="H78" s="165"/>
      <c r="I78" s="165">
        <f>SUM(I79:I79)</f>
        <v>0</v>
      </c>
      <c r="J78" s="165"/>
      <c r="K78" s="165">
        <f>SUM(K79:K79)</f>
        <v>0</v>
      </c>
      <c r="L78" s="165"/>
      <c r="M78" s="165">
        <f>SUM(M79:M79)</f>
        <v>0</v>
      </c>
      <c r="N78" s="165"/>
      <c r="O78" s="165">
        <f>SUM(O79:O79)</f>
        <v>0</v>
      </c>
      <c r="P78" s="165"/>
      <c r="Q78" s="165">
        <f>SUM(Q79:Q79)</f>
        <v>0</v>
      </c>
      <c r="R78" s="165"/>
      <c r="S78" s="165"/>
      <c r="T78" s="165"/>
      <c r="U78" s="165"/>
      <c r="V78" s="165">
        <f>SUM(V79:V79)</f>
        <v>0</v>
      </c>
      <c r="W78" s="165"/>
      <c r="AG78" t="s">
        <v>115</v>
      </c>
    </row>
    <row r="79" spans="1:60" ht="22.5" outlineLevel="1" x14ac:dyDescent="0.2">
      <c r="A79" s="178">
        <v>53</v>
      </c>
      <c r="B79" s="179" t="s">
        <v>232</v>
      </c>
      <c r="C79" s="189" t="s">
        <v>278</v>
      </c>
      <c r="D79" s="180" t="s">
        <v>136</v>
      </c>
      <c r="E79" s="181">
        <v>2</v>
      </c>
      <c r="F79" s="182"/>
      <c r="G79" s="183">
        <f>ROUND(E79*F79,2)</f>
        <v>0</v>
      </c>
      <c r="H79" s="162"/>
      <c r="I79" s="161">
        <f>ROUND(E79*H79,2)</f>
        <v>0</v>
      </c>
      <c r="J79" s="162"/>
      <c r="K79" s="161">
        <f>ROUND(E79*J79,2)</f>
        <v>0</v>
      </c>
      <c r="L79" s="161">
        <v>15</v>
      </c>
      <c r="M79" s="161">
        <f>G79*(1+L79/100)</f>
        <v>0</v>
      </c>
      <c r="N79" s="161">
        <v>0</v>
      </c>
      <c r="O79" s="161">
        <f>ROUND(E79*N79,2)</f>
        <v>0</v>
      </c>
      <c r="P79" s="161">
        <v>0</v>
      </c>
      <c r="Q79" s="161">
        <f>ROUND(E79*P79,2)</f>
        <v>0</v>
      </c>
      <c r="R79" s="161"/>
      <c r="S79" s="161" t="s">
        <v>154</v>
      </c>
      <c r="T79" s="161" t="s">
        <v>155</v>
      </c>
      <c r="U79" s="161">
        <v>0</v>
      </c>
      <c r="V79" s="161">
        <f>ROUND(E79*U79,2)</f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233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166" t="s">
        <v>114</v>
      </c>
      <c r="B80" s="167" t="s">
        <v>79</v>
      </c>
      <c r="C80" s="186" t="s">
        <v>80</v>
      </c>
      <c r="D80" s="168"/>
      <c r="E80" s="169"/>
      <c r="F80" s="170"/>
      <c r="G80" s="171">
        <f>SUMIF(AG81:AG88,"&lt;&gt;NOR",G81:G88)</f>
        <v>0</v>
      </c>
      <c r="H80" s="165"/>
      <c r="I80" s="165">
        <f>SUM(I81:I88)</f>
        <v>0</v>
      </c>
      <c r="J80" s="165"/>
      <c r="K80" s="165">
        <f>SUM(K81:K88)</f>
        <v>0</v>
      </c>
      <c r="L80" s="165"/>
      <c r="M80" s="165">
        <f>SUM(M81:M88)</f>
        <v>0</v>
      </c>
      <c r="N80" s="165"/>
      <c r="O80" s="165">
        <f>SUM(O81:O88)</f>
        <v>0.02</v>
      </c>
      <c r="P80" s="165"/>
      <c r="Q80" s="165">
        <f>SUM(Q81:Q88)</f>
        <v>0</v>
      </c>
      <c r="R80" s="165"/>
      <c r="S80" s="165"/>
      <c r="T80" s="165"/>
      <c r="U80" s="165"/>
      <c r="V80" s="165">
        <f>SUM(V81:V88)</f>
        <v>3.7800000000000002</v>
      </c>
      <c r="W80" s="165"/>
      <c r="AG80" t="s">
        <v>115</v>
      </c>
    </row>
    <row r="81" spans="1:60" outlineLevel="1" x14ac:dyDescent="0.2">
      <c r="A81" s="172">
        <v>54</v>
      </c>
      <c r="B81" s="173" t="s">
        <v>234</v>
      </c>
      <c r="C81" s="187" t="s">
        <v>235</v>
      </c>
      <c r="D81" s="174" t="s">
        <v>118</v>
      </c>
      <c r="E81" s="175">
        <v>3.1960000000000002</v>
      </c>
      <c r="F81" s="176"/>
      <c r="G81" s="177">
        <f>ROUND(E81*F81,2)</f>
        <v>0</v>
      </c>
      <c r="H81" s="162"/>
      <c r="I81" s="161">
        <f>ROUND(E81*H81,2)</f>
        <v>0</v>
      </c>
      <c r="J81" s="162"/>
      <c r="K81" s="161">
        <f>ROUND(E81*J81,2)</f>
        <v>0</v>
      </c>
      <c r="L81" s="161">
        <v>15</v>
      </c>
      <c r="M81" s="161">
        <f>G81*(1+L81/100)</f>
        <v>0</v>
      </c>
      <c r="N81" s="161">
        <v>0</v>
      </c>
      <c r="O81" s="161">
        <f>ROUND(E81*N81,2)</f>
        <v>0</v>
      </c>
      <c r="P81" s="161">
        <v>0</v>
      </c>
      <c r="Q81" s="161">
        <f>ROUND(E81*P81,2)</f>
        <v>0</v>
      </c>
      <c r="R81" s="161"/>
      <c r="S81" s="161" t="s">
        <v>119</v>
      </c>
      <c r="T81" s="161" t="s">
        <v>119</v>
      </c>
      <c r="U81" s="161">
        <v>0.33100000000000002</v>
      </c>
      <c r="V81" s="161">
        <f>ROUND(E81*U81,2)</f>
        <v>1.06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170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/>
      <c r="B82" s="159"/>
      <c r="C82" s="188" t="s">
        <v>236</v>
      </c>
      <c r="D82" s="163"/>
      <c r="E82" s="164">
        <v>3.1960000000000002</v>
      </c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122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78">
        <v>55</v>
      </c>
      <c r="B83" s="179" t="s">
        <v>237</v>
      </c>
      <c r="C83" s="189" t="s">
        <v>297</v>
      </c>
      <c r="D83" s="180" t="s">
        <v>118</v>
      </c>
      <c r="E83" s="181">
        <v>3.1960000000000002</v>
      </c>
      <c r="F83" s="182"/>
      <c r="G83" s="183">
        <f>ROUND(E83*F83,2)</f>
        <v>0</v>
      </c>
      <c r="H83" s="162"/>
      <c r="I83" s="161">
        <f>ROUND(E83*H83,2)</f>
        <v>0</v>
      </c>
      <c r="J83" s="162"/>
      <c r="K83" s="161">
        <f>ROUND(E83*J83,2)</f>
        <v>0</v>
      </c>
      <c r="L83" s="161">
        <v>15</v>
      </c>
      <c r="M83" s="161">
        <f>G83*(1+L83/100)</f>
        <v>0</v>
      </c>
      <c r="N83" s="161">
        <v>2.5000000000000001E-3</v>
      </c>
      <c r="O83" s="161">
        <f>ROUND(E83*N83,2)</f>
        <v>0.01</v>
      </c>
      <c r="P83" s="161">
        <v>0</v>
      </c>
      <c r="Q83" s="161">
        <f>ROUND(E83*P83,2)</f>
        <v>0</v>
      </c>
      <c r="R83" s="161"/>
      <c r="S83" s="161" t="s">
        <v>238</v>
      </c>
      <c r="T83" s="161" t="s">
        <v>238</v>
      </c>
      <c r="U83" s="161">
        <v>0.85</v>
      </c>
      <c r="V83" s="161">
        <f>ROUND(E83*U83,2)</f>
        <v>2.72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170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2.5" outlineLevel="1" x14ac:dyDescent="0.2">
      <c r="A84" s="172">
        <v>56</v>
      </c>
      <c r="B84" s="173" t="s">
        <v>239</v>
      </c>
      <c r="C84" s="187" t="s">
        <v>279</v>
      </c>
      <c r="D84" s="174" t="s">
        <v>118</v>
      </c>
      <c r="E84" s="175">
        <v>3.1960000000000002</v>
      </c>
      <c r="F84" s="176"/>
      <c r="G84" s="177">
        <f>ROUND(E84*F84,2)</f>
        <v>0</v>
      </c>
      <c r="H84" s="162"/>
      <c r="I84" s="161">
        <f>ROUND(E84*H84,2)</f>
        <v>0</v>
      </c>
      <c r="J84" s="162"/>
      <c r="K84" s="161">
        <f>ROUND(E84*J84,2)</f>
        <v>0</v>
      </c>
      <c r="L84" s="161">
        <v>15</v>
      </c>
      <c r="M84" s="161">
        <f>G84*(1+L84/100)</f>
        <v>0</v>
      </c>
      <c r="N84" s="161">
        <v>4.0000000000000002E-4</v>
      </c>
      <c r="O84" s="161">
        <f>ROUND(E84*N84,2)</f>
        <v>0</v>
      </c>
      <c r="P84" s="161">
        <v>0</v>
      </c>
      <c r="Q84" s="161">
        <f>ROUND(E84*P84,2)</f>
        <v>0</v>
      </c>
      <c r="R84" s="161"/>
      <c r="S84" s="161" t="s">
        <v>119</v>
      </c>
      <c r="T84" s="161" t="s">
        <v>119</v>
      </c>
      <c r="U84" s="161">
        <v>0</v>
      </c>
      <c r="V84" s="161">
        <f>ROUND(E84*U84,2)</f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170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88" t="s">
        <v>236</v>
      </c>
      <c r="D85" s="163"/>
      <c r="E85" s="164">
        <v>3.1960000000000002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122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2">
        <v>57</v>
      </c>
      <c r="B86" s="173" t="s">
        <v>240</v>
      </c>
      <c r="C86" s="187" t="s">
        <v>280</v>
      </c>
      <c r="D86" s="174" t="s">
        <v>118</v>
      </c>
      <c r="E86" s="175">
        <v>3.5156000000000001</v>
      </c>
      <c r="F86" s="176"/>
      <c r="G86" s="177">
        <f>ROUND(E86*F86,2)</f>
        <v>0</v>
      </c>
      <c r="H86" s="162"/>
      <c r="I86" s="161">
        <f>ROUND(E86*H86,2)</f>
        <v>0</v>
      </c>
      <c r="J86" s="162"/>
      <c r="K86" s="161">
        <f>ROUND(E86*J86,2)</f>
        <v>0</v>
      </c>
      <c r="L86" s="161">
        <v>15</v>
      </c>
      <c r="M86" s="161">
        <f>G86*(1+L86/100)</f>
        <v>0</v>
      </c>
      <c r="N86" s="161">
        <v>1.5399999999999999E-3</v>
      </c>
      <c r="O86" s="161">
        <f>ROUND(E86*N86,2)</f>
        <v>0.01</v>
      </c>
      <c r="P86" s="161">
        <v>0</v>
      </c>
      <c r="Q86" s="161">
        <f>ROUND(E86*P86,2)</f>
        <v>0</v>
      </c>
      <c r="R86" s="161"/>
      <c r="S86" s="161" t="s">
        <v>154</v>
      </c>
      <c r="T86" s="161" t="s">
        <v>161</v>
      </c>
      <c r="U86" s="161">
        <v>0</v>
      </c>
      <c r="V86" s="161">
        <f>ROUND(E86*U86,2)</f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120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/>
      <c r="B87" s="159"/>
      <c r="C87" s="188" t="s">
        <v>241</v>
      </c>
      <c r="D87" s="163"/>
      <c r="E87" s="164">
        <v>3.5156000000000001</v>
      </c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122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158">
        <v>58</v>
      </c>
      <c r="B88" s="159" t="s">
        <v>242</v>
      </c>
      <c r="C88" s="190" t="s">
        <v>243</v>
      </c>
      <c r="D88" s="160" t="s">
        <v>0</v>
      </c>
      <c r="E88" s="184"/>
      <c r="F88" s="162"/>
      <c r="G88" s="161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119</v>
      </c>
      <c r="T88" s="161" t="s">
        <v>119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181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114</v>
      </c>
      <c r="B89" s="167" t="s">
        <v>81</v>
      </c>
      <c r="C89" s="186" t="s">
        <v>82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1.69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35.5</v>
      </c>
      <c r="W89" s="165"/>
      <c r="AG89" t="s">
        <v>115</v>
      </c>
    </row>
    <row r="90" spans="1:60" ht="22.5" outlineLevel="1" x14ac:dyDescent="0.2">
      <c r="A90" s="172">
        <v>59</v>
      </c>
      <c r="B90" s="173" t="s">
        <v>244</v>
      </c>
      <c r="C90" s="187" t="s">
        <v>281</v>
      </c>
      <c r="D90" s="174" t="s">
        <v>118</v>
      </c>
      <c r="E90" s="175">
        <v>25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2.9999999999999997E-4</v>
      </c>
      <c r="O90" s="161">
        <f>ROUND(E90*N90,2)</f>
        <v>0.01</v>
      </c>
      <c r="P90" s="161">
        <v>0</v>
      </c>
      <c r="Q90" s="161">
        <f>ROUND(E90*P90,2)</f>
        <v>0</v>
      </c>
      <c r="R90" s="161"/>
      <c r="S90" s="161" t="s">
        <v>119</v>
      </c>
      <c r="T90" s="161" t="s">
        <v>119</v>
      </c>
      <c r="U90" s="161">
        <v>0</v>
      </c>
      <c r="V90" s="161">
        <f>ROUND(E90*U90,2)</f>
        <v>0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288</v>
      </c>
      <c r="D91" s="163"/>
      <c r="E91" s="164">
        <v>24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72">
        <v>60</v>
      </c>
      <c r="B92" s="173" t="s">
        <v>245</v>
      </c>
      <c r="C92" s="187" t="s">
        <v>291</v>
      </c>
      <c r="D92" s="174" t="s">
        <v>118</v>
      </c>
      <c r="E92" s="175">
        <v>25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5.5800000000000002E-2</v>
      </c>
      <c r="O92" s="161">
        <f>ROUND(E92*N92,2)</f>
        <v>1.4</v>
      </c>
      <c r="P92" s="161">
        <v>0</v>
      </c>
      <c r="Q92" s="161">
        <f>ROUND(E92*P92,2)</f>
        <v>0</v>
      </c>
      <c r="R92" s="161"/>
      <c r="S92" s="161" t="s">
        <v>119</v>
      </c>
      <c r="T92" s="161" t="s">
        <v>119</v>
      </c>
      <c r="U92" s="161">
        <v>1.3480000000000001</v>
      </c>
      <c r="V92" s="161">
        <f>ROUND(E92*U92,2)</f>
        <v>33.700000000000003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288</v>
      </c>
      <c r="D93" s="163"/>
      <c r="E93" s="164">
        <v>24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122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8">
        <v>61</v>
      </c>
      <c r="B94" s="179" t="s">
        <v>246</v>
      </c>
      <c r="C94" s="189" t="s">
        <v>247</v>
      </c>
      <c r="D94" s="180" t="s">
        <v>149</v>
      </c>
      <c r="E94" s="181">
        <v>15</v>
      </c>
      <c r="F94" s="182"/>
      <c r="G94" s="183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0</v>
      </c>
      <c r="O94" s="161">
        <f>ROUND(E94*N94,2)</f>
        <v>0</v>
      </c>
      <c r="P94" s="161">
        <v>0</v>
      </c>
      <c r="Q94" s="161">
        <f>ROUND(E94*P94,2)</f>
        <v>0</v>
      </c>
      <c r="R94" s="161"/>
      <c r="S94" s="161" t="s">
        <v>119</v>
      </c>
      <c r="T94" s="161" t="s">
        <v>119</v>
      </c>
      <c r="U94" s="161">
        <v>0.12</v>
      </c>
      <c r="V94" s="161">
        <f>ROUND(E94*U94,2)</f>
        <v>1.8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170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248</v>
      </c>
      <c r="C95" s="187" t="s">
        <v>289</v>
      </c>
      <c r="D95" s="174" t="s">
        <v>118</v>
      </c>
      <c r="E95" s="175">
        <v>27.5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0.01</v>
      </c>
      <c r="O95" s="161">
        <f>ROUND(E95*N95,2)</f>
        <v>0.28000000000000003</v>
      </c>
      <c r="P95" s="161">
        <v>0</v>
      </c>
      <c r="Q95" s="161">
        <f>ROUND(E95*P95,2)</f>
        <v>0</v>
      </c>
      <c r="R95" s="161" t="s">
        <v>249</v>
      </c>
      <c r="S95" s="161" t="s">
        <v>119</v>
      </c>
      <c r="T95" s="161" t="s">
        <v>155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233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290</v>
      </c>
      <c r="D96" s="163"/>
      <c r="E96" s="164">
        <v>27.5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122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250</v>
      </c>
      <c r="C97" s="190" t="s">
        <v>251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119</v>
      </c>
      <c r="T97" s="161" t="s">
        <v>119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181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114</v>
      </c>
      <c r="B98" s="167" t="s">
        <v>83</v>
      </c>
      <c r="C98" s="186" t="s">
        <v>84</v>
      </c>
      <c r="D98" s="168"/>
      <c r="E98" s="169"/>
      <c r="F98" s="170"/>
      <c r="G98" s="171">
        <f>SUMIF(AG99:AG99,"&lt;&gt;NOR",G99:G99)</f>
        <v>0</v>
      </c>
      <c r="H98" s="165"/>
      <c r="I98" s="165">
        <f>SUM(I99:I99)</f>
        <v>0</v>
      </c>
      <c r="J98" s="165"/>
      <c r="K98" s="165">
        <f>SUM(K99:K99)</f>
        <v>0</v>
      </c>
      <c r="L98" s="165"/>
      <c r="M98" s="165">
        <f>SUM(M99:M99)</f>
        <v>0</v>
      </c>
      <c r="N98" s="165"/>
      <c r="O98" s="165">
        <f>SUM(O99:O99)</f>
        <v>0</v>
      </c>
      <c r="P98" s="165"/>
      <c r="Q98" s="165">
        <f>SUM(Q99:Q99)</f>
        <v>0</v>
      </c>
      <c r="R98" s="165"/>
      <c r="S98" s="165"/>
      <c r="T98" s="165"/>
      <c r="U98" s="165"/>
      <c r="V98" s="165">
        <f>SUM(V99:V99)</f>
        <v>0</v>
      </c>
      <c r="W98" s="165"/>
      <c r="AG98" t="s">
        <v>115</v>
      </c>
    </row>
    <row r="99" spans="1:60" outlineLevel="1" x14ac:dyDescent="0.2">
      <c r="A99" s="178">
        <v>64</v>
      </c>
      <c r="B99" s="179" t="s">
        <v>252</v>
      </c>
      <c r="C99" s="189" t="s">
        <v>286</v>
      </c>
      <c r="D99" s="180" t="s">
        <v>158</v>
      </c>
      <c r="E99" s="181">
        <v>1</v>
      </c>
      <c r="F99" s="182"/>
      <c r="G99" s="183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0</v>
      </c>
      <c r="O99" s="161">
        <f>ROUND(E99*N99,2)</f>
        <v>0</v>
      </c>
      <c r="P99" s="161">
        <v>0</v>
      </c>
      <c r="Q99" s="161">
        <f>ROUND(E99*P99,2)</f>
        <v>0</v>
      </c>
      <c r="R99" s="161"/>
      <c r="S99" s="161" t="s">
        <v>154</v>
      </c>
      <c r="T99" s="161" t="s">
        <v>155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x14ac:dyDescent="0.2">
      <c r="A100" s="166" t="s">
        <v>114</v>
      </c>
      <c r="B100" s="167" t="s">
        <v>85</v>
      </c>
      <c r="C100" s="186" t="s">
        <v>86</v>
      </c>
      <c r="D100" s="168"/>
      <c r="E100" s="169"/>
      <c r="F100" s="170"/>
      <c r="G100" s="171">
        <f>SUMIF(AG101:AG106,"&lt;&gt;NOR",G101:G106)</f>
        <v>0</v>
      </c>
      <c r="H100" s="165"/>
      <c r="I100" s="165">
        <f>SUM(I101:I106)</f>
        <v>0</v>
      </c>
      <c r="J100" s="165"/>
      <c r="K100" s="165">
        <f>SUM(K101:K106)</f>
        <v>0</v>
      </c>
      <c r="L100" s="165"/>
      <c r="M100" s="165">
        <f>SUM(M101:M106)</f>
        <v>0</v>
      </c>
      <c r="N100" s="165"/>
      <c r="O100" s="165">
        <f>SUM(O101:O106)</f>
        <v>0</v>
      </c>
      <c r="P100" s="165"/>
      <c r="Q100" s="165">
        <f>SUM(Q101:Q106)</f>
        <v>0</v>
      </c>
      <c r="R100" s="165"/>
      <c r="S100" s="165"/>
      <c r="T100" s="165"/>
      <c r="U100" s="165"/>
      <c r="V100" s="165">
        <f>SUM(V101:V106)</f>
        <v>7.68</v>
      </c>
      <c r="W100" s="165"/>
      <c r="AG100" t="s">
        <v>115</v>
      </c>
    </row>
    <row r="101" spans="1:60" outlineLevel="1" x14ac:dyDescent="0.2">
      <c r="A101" s="178">
        <v>65</v>
      </c>
      <c r="B101" s="179" t="s">
        <v>253</v>
      </c>
      <c r="C101" s="189" t="s">
        <v>292</v>
      </c>
      <c r="D101" s="180" t="s">
        <v>164</v>
      </c>
      <c r="E101" s="181">
        <v>1.774</v>
      </c>
      <c r="F101" s="182"/>
      <c r="G101" s="183">
        <f t="shared" ref="G101:G106" si="21">ROUND(E101*F101,2)</f>
        <v>0</v>
      </c>
      <c r="H101" s="162"/>
      <c r="I101" s="161">
        <f t="shared" ref="I101:I106" si="22">ROUND(E101*H101,2)</f>
        <v>0</v>
      </c>
      <c r="J101" s="162"/>
      <c r="K101" s="161">
        <f t="shared" ref="K101:K106" si="23">ROUND(E101*J101,2)</f>
        <v>0</v>
      </c>
      <c r="L101" s="161">
        <v>15</v>
      </c>
      <c r="M101" s="161">
        <f t="shared" ref="M101:M106" si="24">G101*(1+L101/100)</f>
        <v>0</v>
      </c>
      <c r="N101" s="161">
        <v>0</v>
      </c>
      <c r="O101" s="161">
        <f t="shared" ref="O101:O106" si="25">ROUND(E101*N101,2)</f>
        <v>0</v>
      </c>
      <c r="P101" s="161">
        <v>0</v>
      </c>
      <c r="Q101" s="161">
        <f t="shared" ref="Q101:Q106" si="26">ROUND(E101*P101,2)</f>
        <v>0</v>
      </c>
      <c r="R101" s="161"/>
      <c r="S101" s="161" t="s">
        <v>119</v>
      </c>
      <c r="T101" s="161" t="s">
        <v>119</v>
      </c>
      <c r="U101" s="161">
        <v>0.93300000000000005</v>
      </c>
      <c r="V101" s="161">
        <f t="shared" ref="V101:V106" si="27">ROUND(E101*U101,2)</f>
        <v>1.66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254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8">
        <v>66</v>
      </c>
      <c r="B102" s="179" t="s">
        <v>255</v>
      </c>
      <c r="C102" s="189" t="s">
        <v>256</v>
      </c>
      <c r="D102" s="180" t="s">
        <v>164</v>
      </c>
      <c r="E102" s="181">
        <v>5.3220000000000001</v>
      </c>
      <c r="F102" s="182"/>
      <c r="G102" s="183">
        <f t="shared" si="21"/>
        <v>0</v>
      </c>
      <c r="H102" s="162"/>
      <c r="I102" s="161">
        <f t="shared" si="22"/>
        <v>0</v>
      </c>
      <c r="J102" s="162"/>
      <c r="K102" s="161">
        <f t="shared" si="23"/>
        <v>0</v>
      </c>
      <c r="L102" s="161">
        <v>15</v>
      </c>
      <c r="M102" s="161">
        <f t="shared" si="24"/>
        <v>0</v>
      </c>
      <c r="N102" s="161">
        <v>0</v>
      </c>
      <c r="O102" s="161">
        <f t="shared" si="25"/>
        <v>0</v>
      </c>
      <c r="P102" s="161">
        <v>0</v>
      </c>
      <c r="Q102" s="161">
        <f t="shared" si="26"/>
        <v>0</v>
      </c>
      <c r="R102" s="161"/>
      <c r="S102" s="161" t="s">
        <v>119</v>
      </c>
      <c r="T102" s="161" t="s">
        <v>119</v>
      </c>
      <c r="U102" s="161">
        <v>0.65300000000000002</v>
      </c>
      <c r="V102" s="161">
        <f t="shared" si="27"/>
        <v>3.48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254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8">
        <v>67</v>
      </c>
      <c r="B103" s="179" t="s">
        <v>257</v>
      </c>
      <c r="C103" s="189" t="s">
        <v>258</v>
      </c>
      <c r="D103" s="180" t="s">
        <v>164</v>
      </c>
      <c r="E103" s="181">
        <v>1.774</v>
      </c>
      <c r="F103" s="182"/>
      <c r="G103" s="183">
        <f t="shared" si="21"/>
        <v>0</v>
      </c>
      <c r="H103" s="162"/>
      <c r="I103" s="161">
        <f t="shared" si="22"/>
        <v>0</v>
      </c>
      <c r="J103" s="162"/>
      <c r="K103" s="161">
        <f t="shared" si="23"/>
        <v>0</v>
      </c>
      <c r="L103" s="161">
        <v>15</v>
      </c>
      <c r="M103" s="161">
        <f t="shared" si="24"/>
        <v>0</v>
      </c>
      <c r="N103" s="161">
        <v>0</v>
      </c>
      <c r="O103" s="161">
        <f t="shared" si="25"/>
        <v>0</v>
      </c>
      <c r="P103" s="161">
        <v>0</v>
      </c>
      <c r="Q103" s="161">
        <f t="shared" si="26"/>
        <v>0</v>
      </c>
      <c r="R103" s="161"/>
      <c r="S103" s="161" t="s">
        <v>119</v>
      </c>
      <c r="T103" s="161" t="s">
        <v>119</v>
      </c>
      <c r="U103" s="161">
        <v>0.49</v>
      </c>
      <c r="V103" s="161">
        <f t="shared" si="27"/>
        <v>0.87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254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8">
        <v>68</v>
      </c>
      <c r="B104" s="179" t="s">
        <v>259</v>
      </c>
      <c r="C104" s="189" t="s">
        <v>260</v>
      </c>
      <c r="D104" s="180" t="s">
        <v>164</v>
      </c>
      <c r="E104" s="181">
        <v>15.965999999999999</v>
      </c>
      <c r="F104" s="182"/>
      <c r="G104" s="183">
        <f t="shared" si="21"/>
        <v>0</v>
      </c>
      <c r="H104" s="162"/>
      <c r="I104" s="161">
        <f t="shared" si="22"/>
        <v>0</v>
      </c>
      <c r="J104" s="162"/>
      <c r="K104" s="161">
        <f t="shared" si="23"/>
        <v>0</v>
      </c>
      <c r="L104" s="161">
        <v>15</v>
      </c>
      <c r="M104" s="161">
        <f t="shared" si="24"/>
        <v>0</v>
      </c>
      <c r="N104" s="161">
        <v>0</v>
      </c>
      <c r="O104" s="161">
        <f t="shared" si="25"/>
        <v>0</v>
      </c>
      <c r="P104" s="161">
        <v>0</v>
      </c>
      <c r="Q104" s="161">
        <f t="shared" si="26"/>
        <v>0</v>
      </c>
      <c r="R104" s="161"/>
      <c r="S104" s="161" t="s">
        <v>119</v>
      </c>
      <c r="T104" s="161" t="s">
        <v>119</v>
      </c>
      <c r="U104" s="161">
        <v>0</v>
      </c>
      <c r="V104" s="161">
        <f t="shared" si="27"/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254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8">
        <v>69</v>
      </c>
      <c r="B105" s="179" t="s">
        <v>261</v>
      </c>
      <c r="C105" s="189" t="s">
        <v>262</v>
      </c>
      <c r="D105" s="180" t="s">
        <v>164</v>
      </c>
      <c r="E105" s="181">
        <v>1.774</v>
      </c>
      <c r="F105" s="182"/>
      <c r="G105" s="183">
        <f t="shared" si="21"/>
        <v>0</v>
      </c>
      <c r="H105" s="162"/>
      <c r="I105" s="161">
        <f t="shared" si="22"/>
        <v>0</v>
      </c>
      <c r="J105" s="162"/>
      <c r="K105" s="161">
        <f t="shared" si="23"/>
        <v>0</v>
      </c>
      <c r="L105" s="161">
        <v>15</v>
      </c>
      <c r="M105" s="161">
        <f t="shared" si="24"/>
        <v>0</v>
      </c>
      <c r="N105" s="161">
        <v>0</v>
      </c>
      <c r="O105" s="161">
        <f t="shared" si="25"/>
        <v>0</v>
      </c>
      <c r="P105" s="161">
        <v>0</v>
      </c>
      <c r="Q105" s="161">
        <f t="shared" si="26"/>
        <v>0</v>
      </c>
      <c r="R105" s="161"/>
      <c r="S105" s="161" t="s">
        <v>119</v>
      </c>
      <c r="T105" s="161" t="s">
        <v>119</v>
      </c>
      <c r="U105" s="161">
        <v>0.94199999999999995</v>
      </c>
      <c r="V105" s="161">
        <f t="shared" si="27"/>
        <v>1.67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254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78">
        <v>70</v>
      </c>
      <c r="B106" s="179" t="s">
        <v>263</v>
      </c>
      <c r="C106" s="189" t="s">
        <v>264</v>
      </c>
      <c r="D106" s="180" t="s">
        <v>164</v>
      </c>
      <c r="E106" s="181">
        <v>1.774</v>
      </c>
      <c r="F106" s="182"/>
      <c r="G106" s="183">
        <f t="shared" si="21"/>
        <v>0</v>
      </c>
      <c r="H106" s="162"/>
      <c r="I106" s="161">
        <f t="shared" si="22"/>
        <v>0</v>
      </c>
      <c r="J106" s="162"/>
      <c r="K106" s="161">
        <f t="shared" si="23"/>
        <v>0</v>
      </c>
      <c r="L106" s="161">
        <v>15</v>
      </c>
      <c r="M106" s="161">
        <f t="shared" si="24"/>
        <v>0</v>
      </c>
      <c r="N106" s="161">
        <v>0</v>
      </c>
      <c r="O106" s="161">
        <f t="shared" si="25"/>
        <v>0</v>
      </c>
      <c r="P106" s="161">
        <v>0</v>
      </c>
      <c r="Q106" s="161">
        <f t="shared" si="26"/>
        <v>0</v>
      </c>
      <c r="R106" s="161"/>
      <c r="S106" s="161" t="s">
        <v>119</v>
      </c>
      <c r="T106" s="161" t="s">
        <v>119</v>
      </c>
      <c r="U106" s="161">
        <v>0</v>
      </c>
      <c r="V106" s="161">
        <f t="shared" si="27"/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254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114</v>
      </c>
      <c r="B107" s="167" t="s">
        <v>88</v>
      </c>
      <c r="C107" s="186" t="s">
        <v>29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</v>
      </c>
      <c r="W107" s="165"/>
      <c r="AG107" t="s">
        <v>115</v>
      </c>
    </row>
    <row r="108" spans="1:60" outlineLevel="1" x14ac:dyDescent="0.2">
      <c r="A108" s="178">
        <v>71</v>
      </c>
      <c r="B108" s="179" t="s">
        <v>265</v>
      </c>
      <c r="C108" s="189" t="s">
        <v>266</v>
      </c>
      <c r="D108" s="180" t="s">
        <v>267</v>
      </c>
      <c r="E108" s="181">
        <v>1</v>
      </c>
      <c r="F108" s="182"/>
      <c r="G108" s="183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0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119</v>
      </c>
      <c r="T108" s="161" t="s">
        <v>155</v>
      </c>
      <c r="U108" s="161">
        <v>0</v>
      </c>
      <c r="V108" s="161">
        <f>ROUND(E108*U108,2)</f>
        <v>0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268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72</v>
      </c>
      <c r="B109" s="179" t="s">
        <v>269</v>
      </c>
      <c r="C109" s="189" t="s">
        <v>270</v>
      </c>
      <c r="D109" s="180" t="s">
        <v>267</v>
      </c>
      <c r="E109" s="181">
        <v>1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0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154</v>
      </c>
      <c r="T109" s="161" t="s">
        <v>155</v>
      </c>
      <c r="U109" s="161">
        <v>0</v>
      </c>
      <c r="V109" s="161">
        <f>ROUND(E109*U109,2)</f>
        <v>0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268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2">
        <v>73</v>
      </c>
      <c r="B110" s="173" t="s">
        <v>271</v>
      </c>
      <c r="C110" s="187" t="s">
        <v>272</v>
      </c>
      <c r="D110" s="174" t="s">
        <v>267</v>
      </c>
      <c r="E110" s="175">
        <v>1</v>
      </c>
      <c r="F110" s="176"/>
      <c r="G110" s="177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0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154</v>
      </c>
      <c r="T110" s="161" t="s">
        <v>155</v>
      </c>
      <c r="U110" s="161">
        <v>0</v>
      </c>
      <c r="V110" s="161">
        <f>ROUND(E110*U110,2)</f>
        <v>0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268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5"/>
      <c r="B111" s="6"/>
      <c r="C111" s="191"/>
      <c r="D111" s="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AE111">
        <v>15</v>
      </c>
      <c r="AF111">
        <v>21</v>
      </c>
    </row>
    <row r="112" spans="1:60" x14ac:dyDescent="0.2">
      <c r="A112" s="154"/>
      <c r="B112" s="155" t="s">
        <v>31</v>
      </c>
      <c r="C112" s="192"/>
      <c r="D112" s="156"/>
      <c r="E112" s="157"/>
      <c r="F112" s="157"/>
      <c r="G112" s="185">
        <f>G8+G20+G23+G25+G36+G38+G40+G47+G59+G64+G78+G80+G89+G98+G100+G107</f>
        <v>0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AE112">
        <f>SUMIF(L7:L110,AE111,G7:G110)</f>
        <v>0</v>
      </c>
      <c r="AF112">
        <f>SUMIF(L7:L110,AF111,G7:G110)</f>
        <v>0</v>
      </c>
      <c r="AG112" t="s">
        <v>273</v>
      </c>
    </row>
    <row r="113" spans="1:33" x14ac:dyDescent="0.2">
      <c r="A113" s="5"/>
      <c r="B113" s="6"/>
      <c r="C113" s="191"/>
      <c r="D113" s="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33" x14ac:dyDescent="0.2">
      <c r="A114" s="5"/>
      <c r="B114" s="6"/>
      <c r="C114" s="191"/>
      <c r="D114" s="8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33" x14ac:dyDescent="0.2">
      <c r="A115" s="263" t="s">
        <v>274</v>
      </c>
      <c r="B115" s="263"/>
      <c r="C115" s="264"/>
      <c r="D115" s="8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33" x14ac:dyDescent="0.2">
      <c r="A116" s="244"/>
      <c r="B116" s="245"/>
      <c r="C116" s="246"/>
      <c r="D116" s="245"/>
      <c r="E116" s="245"/>
      <c r="F116" s="245"/>
      <c r="G116" s="247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AG116" t="s">
        <v>275</v>
      </c>
    </row>
    <row r="117" spans="1:33" x14ac:dyDescent="0.2">
      <c r="A117" s="248"/>
      <c r="B117" s="249"/>
      <c r="C117" s="250"/>
      <c r="D117" s="249"/>
      <c r="E117" s="249"/>
      <c r="F117" s="249"/>
      <c r="G117" s="251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33" x14ac:dyDescent="0.2">
      <c r="A118" s="248"/>
      <c r="B118" s="249"/>
      <c r="C118" s="250"/>
      <c r="D118" s="249"/>
      <c r="E118" s="249"/>
      <c r="F118" s="249"/>
      <c r="G118" s="251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33" x14ac:dyDescent="0.2">
      <c r="A119" s="248"/>
      <c r="B119" s="249"/>
      <c r="C119" s="250"/>
      <c r="D119" s="249"/>
      <c r="E119" s="249"/>
      <c r="F119" s="249"/>
      <c r="G119" s="251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33" x14ac:dyDescent="0.2">
      <c r="A120" s="252"/>
      <c r="B120" s="253"/>
      <c r="C120" s="254"/>
      <c r="D120" s="253"/>
      <c r="E120" s="253"/>
      <c r="F120" s="253"/>
      <c r="G120" s="25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33" x14ac:dyDescent="0.2">
      <c r="A121" s="5"/>
      <c r="B121" s="6"/>
      <c r="C121" s="191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33" x14ac:dyDescent="0.2">
      <c r="C122" s="193"/>
      <c r="D122" s="142"/>
      <c r="AG122" t="s">
        <v>276</v>
      </c>
    </row>
    <row r="123" spans="1:33" x14ac:dyDescent="0.2">
      <c r="D123" s="142"/>
    </row>
    <row r="124" spans="1:33" x14ac:dyDescent="0.2">
      <c r="D124" s="142"/>
    </row>
    <row r="125" spans="1:33" x14ac:dyDescent="0.2">
      <c r="D125" s="142"/>
    </row>
    <row r="126" spans="1:33" x14ac:dyDescent="0.2">
      <c r="D126" s="142"/>
    </row>
    <row r="127" spans="1:33" x14ac:dyDescent="0.2">
      <c r="D127" s="142"/>
    </row>
    <row r="128" spans="1:33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</sheetData>
  <mergeCells count="6">
    <mergeCell ref="A116:G120"/>
    <mergeCell ref="A1:G1"/>
    <mergeCell ref="C2:G2"/>
    <mergeCell ref="C3:G3"/>
    <mergeCell ref="C4:G4"/>
    <mergeCell ref="A115:C11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2014-02-28T09:52:57Z</cp:lastPrinted>
  <dcterms:created xsi:type="dcterms:W3CDTF">2009-04-08T07:15:50Z</dcterms:created>
  <dcterms:modified xsi:type="dcterms:W3CDTF">2020-05-26T05:52:27Z</dcterms:modified>
</cp:coreProperties>
</file>