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280" windowHeight="5985" activeTab="1"/>
  </bookViews>
  <sheets>
    <sheet name="KRYCÍ LIST" sheetId="1" r:id="rId1"/>
    <sheet name="REKAPITULACE" sheetId="2" r:id="rId2"/>
    <sheet name="VYTÁPĚNÍ" sheetId="3" r:id="rId3"/>
    <sheet name="ROZVOD PLYNU" sheetId="4" r:id="rId4"/>
    <sheet name="ZDRAVOTECHNIKA" sheetId="5" r:id="rId5"/>
    <sheet name="EL A MAR" sheetId="6" r:id="rId6"/>
  </sheets>
  <externalReferences>
    <externalReference r:id="rId9"/>
  </externalReferences>
  <definedNames>
    <definedName name="Projektant">'KRYCÍ LIST'!$C$8</definedName>
    <definedName name="SazbaDPH1">'KRYCÍ LIST'!$C$30</definedName>
    <definedName name="SazbaDPH2">'KRYCÍ LIST'!$C$32</definedName>
  </definedNames>
  <calcPr fullCalcOnLoad="1"/>
</workbook>
</file>

<file path=xl/sharedStrings.xml><?xml version="1.0" encoding="utf-8"?>
<sst xmlns="http://schemas.openxmlformats.org/spreadsheetml/2006/main" count="658" uniqueCount="373">
  <si>
    <t>popis</t>
  </si>
  <si>
    <t>cena Kč</t>
  </si>
  <si>
    <t>PSV</t>
  </si>
  <si>
    <t>1.</t>
  </si>
  <si>
    <t>poř.číslo</t>
  </si>
  <si>
    <t>jednotka</t>
  </si>
  <si>
    <t>množství</t>
  </si>
  <si>
    <t>jed.cena</t>
  </si>
  <si>
    <t>ks</t>
  </si>
  <si>
    <t>m</t>
  </si>
  <si>
    <t>REKAPITULACE CELKOVÁ</t>
  </si>
  <si>
    <t>%</t>
  </si>
  <si>
    <t>součet</t>
  </si>
  <si>
    <t>ZDRAVOTECHNIKA</t>
  </si>
  <si>
    <t>položka</t>
  </si>
  <si>
    <t xml:space="preserve">Přesun hmot </t>
  </si>
  <si>
    <t>DPH</t>
  </si>
  <si>
    <t>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</si>
  <si>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</si>
  <si>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</si>
  <si>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</si>
  <si>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</si>
  <si>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</si>
  <si>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</si>
  <si>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</si>
  <si>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</si>
  <si>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</si>
  <si>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Ing.Dana Peikertová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</si>
  <si>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</si>
  <si>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</si>
  <si>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</si>
  <si>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</si>
  <si>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</si>
  <si>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</si>
  <si>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</si>
  <si>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</si>
  <si>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</si>
  <si>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</si>
  <si>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</si>
  <si>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</si>
  <si>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</si>
  <si>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</si>
  <si>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</si>
  <si>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</si>
  <si>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</si>
  <si>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</si>
  <si>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</si>
  <si>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 - rezerva</t>
  </si>
  <si>
    <t>ZRN+ost.náklady+HZS</t>
  </si>
  <si>
    <t>Ostatní náklady celkem</t>
  </si>
  <si>
    <t>Vypracoval</t>
  </si>
  <si>
    <t>Za zhotovitele</t>
  </si>
  <si>
    <t>Za objednatele</t>
  </si>
  <si>
    <t>Jméno :</t>
  </si>
  <si>
    <t>Ing.Peikertová</t>
  </si>
  <si>
    <t>Datum :</t>
  </si>
  <si>
    <t>Podpis :</t>
  </si>
  <si>
    <t>Podpis:</t>
  </si>
  <si>
    <t>Základ pro DPH</t>
  </si>
  <si>
    <t xml:space="preserve">%  </t>
  </si>
  <si>
    <t xml:space="preserve">% </t>
  </si>
  <si>
    <t>CENA ZA OBJEKT CELKEM</t>
  </si>
  <si>
    <t>Poznámka :</t>
  </si>
  <si>
    <t xml:space="preserve"> </t>
  </si>
  <si>
    <t>včetně spojek, pomocného materiálu a uchycení potrubí</t>
  </si>
  <si>
    <t>UL. MLÁDEŽE 12/507, OSTRAVA - HRABŮVKA</t>
  </si>
  <si>
    <t>Zdroj tepla</t>
  </si>
  <si>
    <t>800-731</t>
  </si>
  <si>
    <t>998732201</t>
  </si>
  <si>
    <t xml:space="preserve">Cena obsahuje dodávku a montáž zařízení </t>
  </si>
  <si>
    <t xml:space="preserve">Střešní koncovka </t>
  </si>
  <si>
    <t>Topná zkouška</t>
  </si>
  <si>
    <t>hod</t>
  </si>
  <si>
    <t>733223301</t>
  </si>
  <si>
    <t>Dodávka a montáž potrubí z měděných trubek D 15 mm, včetně spojovacích fitingů a pomocného materiálu</t>
  </si>
  <si>
    <t>733223302</t>
  </si>
  <si>
    <t xml:space="preserve">Dodávka a montáž potrubí z měděných trubek D 18 mm, , včetně spojovacích fitingů a pomocného materiálu </t>
  </si>
  <si>
    <t>733223303</t>
  </si>
  <si>
    <t xml:space="preserve">Dodávka a montáž potrubí z měděných trubek D 22 mm, včetně spojovacích fitingů a pomocného materiálu </t>
  </si>
  <si>
    <t>733224222</t>
  </si>
  <si>
    <t>Příplatek za provedení přípojky otopného tělesa</t>
  </si>
  <si>
    <t>733291101</t>
  </si>
  <si>
    <t xml:space="preserve">Zkouška těsnosti potrubí Cu -D 35 </t>
  </si>
  <si>
    <t>998733201</t>
  </si>
  <si>
    <t>Přesun hmot pro potrubí</t>
  </si>
  <si>
    <t>Potrubí</t>
  </si>
  <si>
    <t>998735201</t>
  </si>
  <si>
    <t>Přesun hmot pro otopná tělesa</t>
  </si>
  <si>
    <t>Otopná tělesa</t>
  </si>
  <si>
    <t>735159220</t>
  </si>
  <si>
    <t>R 02</t>
  </si>
  <si>
    <t>734209103</t>
  </si>
  <si>
    <t>Montáž armatur s jedním závitem</t>
  </si>
  <si>
    <t>734209113</t>
  </si>
  <si>
    <t>Montáž armatur se dvěma závity</t>
  </si>
  <si>
    <t>734221682</t>
  </si>
  <si>
    <t>734261412</t>
  </si>
  <si>
    <t>Připojovací armatury radiátorů VK - uzavírací a regulační s možností vypouštění DN 15</t>
  </si>
  <si>
    <t>734242413</t>
  </si>
  <si>
    <t>Ventil zpětný DN 20</t>
  </si>
  <si>
    <t>734291123</t>
  </si>
  <si>
    <t>Kohouty plnící a vypouštěcí DN 15</t>
  </si>
  <si>
    <t>734291243</t>
  </si>
  <si>
    <t>Filtry závitové DN 20</t>
  </si>
  <si>
    <t>734292714</t>
  </si>
  <si>
    <t>Kohouty kulové DN 20</t>
  </si>
  <si>
    <t>998734201</t>
  </si>
  <si>
    <t>Přesun hmot pro armatury</t>
  </si>
  <si>
    <t>Armatury</t>
  </si>
  <si>
    <t>783425350</t>
  </si>
  <si>
    <t>800-783</t>
  </si>
  <si>
    <t>Nátěry</t>
  </si>
  <si>
    <t xml:space="preserve">Nátěr syntet. potrubí do DN 50 mm Z +2x +1x email </t>
  </si>
  <si>
    <t>Čidlo CO</t>
  </si>
  <si>
    <t>1</t>
  </si>
  <si>
    <t>Pořadové číslo</t>
  </si>
  <si>
    <t>Popis položky</t>
  </si>
  <si>
    <t>Název</t>
  </si>
  <si>
    <t>Měrná</t>
  </si>
  <si>
    <t>Množství</t>
  </si>
  <si>
    <t>Jednotková cena</t>
  </si>
  <si>
    <t xml:space="preserve">Jednotková cena </t>
  </si>
  <si>
    <t xml:space="preserve">Celková cena </t>
  </si>
  <si>
    <t>Celková cena</t>
  </si>
  <si>
    <t>dodávky</t>
  </si>
  <si>
    <t>montáže</t>
  </si>
  <si>
    <t>Úprava bytového rozvaděče RB</t>
  </si>
  <si>
    <t>1.1</t>
  </si>
  <si>
    <t>Demontáž stávajícího jističe B16/1 pro jištění bojleru</t>
  </si>
  <si>
    <t>Demontáž jističe</t>
  </si>
  <si>
    <t>1.2</t>
  </si>
  <si>
    <t>Demontáž stykače (včetně jeho ovládání), pro spínání nahřívání</t>
  </si>
  <si>
    <t>Demontáž stykače</t>
  </si>
  <si>
    <t>1.3</t>
  </si>
  <si>
    <t>Nový jistič B6/1 pro jištění nového kotle, včetně instalace a připojení kabeláže</t>
  </si>
  <si>
    <t>Montáž jističe</t>
  </si>
  <si>
    <t>Silové připojení a uzemnění nového kotle</t>
  </si>
  <si>
    <t>1.4</t>
  </si>
  <si>
    <t>Připojení stávajícího silového kabelu na svorkovnici nového kotle, v rámci silového napájení</t>
  </si>
  <si>
    <t>Připojení kabelu</t>
  </si>
  <si>
    <t>kpt</t>
  </si>
  <si>
    <t>1.5</t>
  </si>
  <si>
    <t>Připojení stávajícího žlutozeleného vodiče CYY k novému kotli, v rámci doplňujícího pospojování</t>
  </si>
  <si>
    <t>1.6</t>
  </si>
  <si>
    <t>Kabel CYY6, pro rozšíření doplňujícího pospojování</t>
  </si>
  <si>
    <t>Kabel</t>
  </si>
  <si>
    <t>1.7</t>
  </si>
  <si>
    <t>Zemnicí svorka pro pospojení</t>
  </si>
  <si>
    <t>Montážní materiál</t>
  </si>
  <si>
    <t>1.8</t>
  </si>
  <si>
    <t>Krabice přístrojová pod omítku, materiál PVC, samozhášivá, včetně víčka a potřebného příslušenství</t>
  </si>
  <si>
    <t>Stavební úpravy</t>
  </si>
  <si>
    <t>1.9</t>
  </si>
  <si>
    <t>Zapravení drobných stavebních úprav, úklid pracoviště po montáži</t>
  </si>
  <si>
    <t>Ostatní</t>
  </si>
  <si>
    <t>1.10</t>
  </si>
  <si>
    <t>Zkoušky a prohlídky elektrických rozvodů a zařízení</t>
  </si>
  <si>
    <t>1.11</t>
  </si>
  <si>
    <t>Koordinace s ostatními profesemi</t>
  </si>
  <si>
    <t>1.12</t>
  </si>
  <si>
    <t>Osazení a oživení prostorového regulátoru teploty, včetně kontroly funkčnosti</t>
  </si>
  <si>
    <t>1.13</t>
  </si>
  <si>
    <t>Zaškolení obsluhy týkající se ovládání regulátoru, včetně předání katalogových listů a montážních návodů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</si>
  <si>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</si>
  <si>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CELKEM</t>
  </si>
  <si>
    <t>ELEKTROINSTALACE A MaR</t>
  </si>
  <si>
    <t>VYTÁPĚNÍ</t>
  </si>
  <si>
    <t>800-721</t>
  </si>
  <si>
    <t>Cena obsahuje dodávku a montáž zařízení vnitřní kanalizace</t>
  </si>
  <si>
    <t>723181022</t>
  </si>
  <si>
    <t>Potrubí z trubek měděných DN 15 spojovaných lisováním</t>
  </si>
  <si>
    <t>723181023</t>
  </si>
  <si>
    <t>Potrubí z trubek měděných DN 20 spojovaných lisováním</t>
  </si>
  <si>
    <t>723181024</t>
  </si>
  <si>
    <t>Potrubí z trubek měděných DN 25 spojovaných lisováním</t>
  </si>
  <si>
    <t>723190202</t>
  </si>
  <si>
    <t>Přípojky ke spotřebičům DN 15</t>
  </si>
  <si>
    <t>723190203</t>
  </si>
  <si>
    <t>Přípojky ke spotřebičům DN 20</t>
  </si>
  <si>
    <t>723231162</t>
  </si>
  <si>
    <t>Kohouty kulové plynové DN 15</t>
  </si>
  <si>
    <t>723231163</t>
  </si>
  <si>
    <t>Kohouty kulové plynové DN 20</t>
  </si>
  <si>
    <t>723231164</t>
  </si>
  <si>
    <t>Kohouty kulové plynové DN 25</t>
  </si>
  <si>
    <t>723160204</t>
  </si>
  <si>
    <t>Přípojky k plynoměru DN 25</t>
  </si>
  <si>
    <t>723160334</t>
  </si>
  <si>
    <t>Rozpěrka přípojky k plynoměru</t>
  </si>
  <si>
    <t>723190105</t>
  </si>
  <si>
    <t>Revize plynoinstalace</t>
  </si>
  <si>
    <t>998723201</t>
  </si>
  <si>
    <t xml:space="preserve">Nátěr syntet. potrubí do DN 100 mm Z +2x +1x email </t>
  </si>
  <si>
    <t>723120804</t>
  </si>
  <si>
    <t>Demontáž potrubí plynového do DN 25</t>
  </si>
  <si>
    <t>725610810</t>
  </si>
  <si>
    <t>979082111</t>
  </si>
  <si>
    <t xml:space="preserve">Vnitrostaveništní doprava suti </t>
  </si>
  <si>
    <t>979086212</t>
  </si>
  <si>
    <t xml:space="preserve">Nakládání vybouraných hmot na dopravní prostředek </t>
  </si>
  <si>
    <t>R001</t>
  </si>
  <si>
    <t>Náklady spojení s odvozem a uložením demontovaného materiálu na skládku - naložení, odvoz , likvidace v souladu se zákonem 185/2001sb o odpadech a dle technologie na místo určené zhotovitelem včetně poplatku za skládku</t>
  </si>
  <si>
    <t>ROZVOD PLYNU</t>
  </si>
  <si>
    <t>Kanalizace</t>
  </si>
  <si>
    <t>Potrubí plastové polypropylénové HT systém prům. 40 mm, připojovací</t>
  </si>
  <si>
    <t>Zřízení přípojek na potrubí prům. 40 - vyvedení odpadních výpustek</t>
  </si>
  <si>
    <t>721226521 R01</t>
  </si>
  <si>
    <t>Propojení nového potrubí na stávající litinové potrubí do DN 70</t>
  </si>
  <si>
    <t>Propojení nového potrubí na stávající litinové potrubí do DN 125</t>
  </si>
  <si>
    <t>Pročištění stávajících svislých kanalizačních odpadů do DN 125</t>
  </si>
  <si>
    <t>Vodovod</t>
  </si>
  <si>
    <t xml:space="preserve">Cena obsahuje dodávku a montáž zařízení vnitřního vodovodu </t>
  </si>
  <si>
    <t>včetně spojek, fitingů a pomocného materiálu a závěsy a korýtek pro uložení potrubí</t>
  </si>
  <si>
    <t>Potrubí plastové PPr (polypropylen) PN 20 - prům. 20 x 3,4 dodávka a montáž, včetně fitingů</t>
  </si>
  <si>
    <t>Potrubí plastové PPr (polypropylen) PP - PN 20 - prům. 25 x 4.2 dodávka a montáž, včetně fitingů</t>
  </si>
  <si>
    <t>Potrubí plastové PPr (polypropylen) PP - PN 20 - prům. 32 x 5,4 dodávka a montáž, včetně fitingů</t>
  </si>
  <si>
    <t>722160174 R02</t>
  </si>
  <si>
    <t xml:space="preserve">Ochrana potrubí tepelně izolačními trubicemi z pěnového polyetylénu tl. 20 mm pro potrubí do 22 mm - včetně zaizolování kolen a tvarovek </t>
  </si>
  <si>
    <t xml:space="preserve">Ochrana potrubí tepelně izolačními trubicemi z pěnového polyetylénu tl. 20 mm pro potrubí do 32 mm - včetně zaizolování kolen a tvarovek </t>
  </si>
  <si>
    <t>Vyvedení a upevnění výpustek DN 15</t>
  </si>
  <si>
    <t>Nástěnky pro baterii  nástěnnou DN 15</t>
  </si>
  <si>
    <t>pár</t>
  </si>
  <si>
    <t>Kohouty kulové PPr průměru 20 s vypouštěním</t>
  </si>
  <si>
    <t>Kohouty kulové PPr průměru 25 s vypouštěním</t>
  </si>
  <si>
    <t>Dvířka nerez velikosti 200 x 200 mm pro osazení vodoměru v nice</t>
  </si>
  <si>
    <t>Uzavírací kohout DN 20</t>
  </si>
  <si>
    <t>Zpětný ventil DN 20</t>
  </si>
  <si>
    <t>Pojistný ventil DN 15, PN 10</t>
  </si>
  <si>
    <t>Vodoměr bytový DN 15</t>
  </si>
  <si>
    <t>Tlakové zkoušky vodovodního potrubí do DN 50</t>
  </si>
  <si>
    <t>Proplach a desinfekce potrubí</t>
  </si>
  <si>
    <t>722190901 R04</t>
  </si>
  <si>
    <t>Uzavření nebo otevření vodovodního potrubí při opravách</t>
  </si>
  <si>
    <t>Propojení stávajících a nových vodovodních potrubí do DN 50</t>
  </si>
  <si>
    <t>Zařizovací předměty</t>
  </si>
  <si>
    <t>Ventil rohový s připojovací trubičkou pro napojení splachovače</t>
  </si>
  <si>
    <t>Ventil rohový s připojovací trubičkou pro napojení ventilů baterií s flexi trubičkou</t>
  </si>
  <si>
    <t>Přesun hmot</t>
  </si>
  <si>
    <t>Demontáže zdravotechniky</t>
  </si>
  <si>
    <t>Demontáž ohřívače vody</t>
  </si>
  <si>
    <t xml:space="preserve">Demontáž baterií </t>
  </si>
  <si>
    <t xml:space="preserve">Demontáž ventilů rohových </t>
  </si>
  <si>
    <t>Demontáž potrubí vodovodního ocelového do DN 25</t>
  </si>
  <si>
    <t>Vnitrostaveništní přesun hmot</t>
  </si>
  <si>
    <t>Náklady spojení s odvozem a uložením demontovaného materiálu na skládku (včetně suti při bourání drážek)- naložení, odvoz , likvidace v souladu se zákonem 185/2001sb o odpadech a dle technologie na místo určené zhotovitelem včetně poplatku za skládku</t>
  </si>
  <si>
    <t>Demontáže</t>
  </si>
  <si>
    <t xml:space="preserve">MONTÁŽE </t>
  </si>
  <si>
    <t>Elektro instalace a MaR</t>
  </si>
  <si>
    <t>HSV</t>
  </si>
  <si>
    <t>731244493</t>
  </si>
  <si>
    <t>Montáž kotle závěsného, kondenzačního o výkonu 25 kW</t>
  </si>
  <si>
    <t>Dodávka kotle - plynový závěsný kondenzační - tepelný výkon 3,4 - 20 kW s průtokovým ohřevem vody</t>
  </si>
  <si>
    <t xml:space="preserve">Regulace - prostorový termostat, včetně kabeláže a montáže </t>
  </si>
  <si>
    <t>Zprovoznění plynového kotle - uvedení do provozu servisním technikem</t>
  </si>
  <si>
    <t>Montáž nuceného odtahu spalin pro kondenzační kotel - koaxiální 60/100 (přesně změřit před montáži)</t>
  </si>
  <si>
    <t>Odtah spalin - přímý kus - potrubí koaxiální  60/100 mm délky 1,0 m</t>
  </si>
  <si>
    <t>Revizní kus 60/100</t>
  </si>
  <si>
    <t>Koleno 60/100 - 87°</t>
  </si>
  <si>
    <t>Patní koleno 60/100 s kotvením</t>
  </si>
  <si>
    <t>Prostup šikmou střechou</t>
  </si>
  <si>
    <t>Revize odtahu spalin</t>
  </si>
  <si>
    <t>15</t>
  </si>
  <si>
    <t>733190107</t>
  </si>
  <si>
    <t>Chránička - pro prostup potrubí stěnou do DN 40</t>
  </si>
  <si>
    <t>včetně spojek, pomocného materiálu a uchycení otopných těles</t>
  </si>
  <si>
    <t>735159210</t>
  </si>
  <si>
    <t>Montáž otopných těles panelových ocelových dvouřadých do délky 1,14 m</t>
  </si>
  <si>
    <t>Montáž otopných těles panelových ocelových dvouřadých délky 1,14 - 1,5 m</t>
  </si>
  <si>
    <t>Dodávka - otopných těles panelových v provedení klasik typu 22, výšky 700 mm a délky 600 mm</t>
  </si>
  <si>
    <t>Dodávka - otopných těles panelových v provedení klasik typu 22, výšky 900 mm a délky 600 mm</t>
  </si>
  <si>
    <t>Dodávka - otopných těles panelových v provedení ventil kompakt - typu 22 VK (VKL) - výšky 500 mm a délky 1000 mm</t>
  </si>
  <si>
    <t>Dodávka - otopných těles panelových v provedení ventil kompakt - typu 22 VK (VKL) - výšky 500 mm a délky 1100 mm</t>
  </si>
  <si>
    <t>Termostatická hlavice pro otopná tělesa</t>
  </si>
  <si>
    <t>734222812</t>
  </si>
  <si>
    <t>Termostatický ventil DN 15 pro ot.tělesa klasik</t>
  </si>
  <si>
    <t>734261233</t>
  </si>
  <si>
    <t>Šroubení radiátorové DN 15 pro ot.tělesa klasik</t>
  </si>
  <si>
    <t>734211119</t>
  </si>
  <si>
    <t>Odvzdušňovací armatury automatické se zpětnou armaturou</t>
  </si>
  <si>
    <t>Cena obsahuje dodávku a montáž armatur</t>
  </si>
  <si>
    <t xml:space="preserve">včetně spojek, pomocného materiálu </t>
  </si>
  <si>
    <t>Cena obsahuje dodávku a montáž zařízení rozvodu plynu</t>
  </si>
  <si>
    <t>Rozvod plynu</t>
  </si>
  <si>
    <t>725514081</t>
  </si>
  <si>
    <t>725650805</t>
  </si>
  <si>
    <t>Demontáž plynových topidel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</si>
  <si>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</si>
  <si>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</si>
  <si>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</si>
  <si>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</si>
  <si>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</si>
  <si>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</si>
  <si>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</si>
  <si>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</si>
  <si>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</si>
  <si>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</si>
  <si>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</si>
  <si>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</si>
  <si>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</si>
  <si>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</si>
  <si>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</si>
  <si>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</si>
  <si>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</si>
  <si>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ZDRAVOTNĚ TECHNICKÉ INSTALACE</t>
  </si>
  <si>
    <t>Zápachová uzávěrka pro odvod kondenzátu u plynového kotle</t>
  </si>
  <si>
    <t>Zápachová uzávěrka pro pračku</t>
  </si>
  <si>
    <t xml:space="preserve">Zkouška těsnosti kanalizace </t>
  </si>
  <si>
    <t>9</t>
  </si>
  <si>
    <t>Baterie dřezová stojánková DN 15 páková  s ruční sprchou</t>
  </si>
  <si>
    <t>Demontáž  dřezu pro zpětnou montáž</t>
  </si>
  <si>
    <t>Montáž dřezu v kuchyňské lince</t>
  </si>
  <si>
    <t xml:space="preserve">Ventil pro pračku </t>
  </si>
  <si>
    <t>Demnontáž ventilů uzavíracích do DN 32, vodoměrů</t>
  </si>
  <si>
    <t>Příplatek za členitý rozvod potrubí plastové-prům.20x3,4 a 25x4,2 a 32x5,4</t>
  </si>
  <si>
    <t xml:space="preserve">Provizorní zprovoznění rozvodu vody po ukončení pracovního dne </t>
  </si>
  <si>
    <t>Bourání</t>
  </si>
  <si>
    <t>kus</t>
  </si>
  <si>
    <t>978059541</t>
  </si>
  <si>
    <t>Odsekání obkladů  stěn včetně otlučení podkladní omítky až na zdivo z obkládaček vnitřních, z jakýchkoliv materiálů, plochy přes 1 m2</t>
  </si>
  <si>
    <t>m2</t>
  </si>
  <si>
    <t>Malby</t>
  </si>
  <si>
    <t>Montáž obkladů vnitřních stěn z dlaždic keramických lepených flexibilním lepidlem maloformátových hladkých přes 19 do 22 ks/m2</t>
  </si>
  <si>
    <t>Obklady</t>
  </si>
  <si>
    <t>Vyspárování obkladů</t>
  </si>
  <si>
    <t>Izolace stěny pod obklad izolace nátěrem nebo stěrkou ve dvou vrstvách 3,6 m2*1,1</t>
  </si>
  <si>
    <t>Přesun hmot pro obklady keramické  stanovený procentní sazbou (%) z ceny vodorovná dopravní vzdálenost do 50 m v objektech výšky  do 24 m</t>
  </si>
  <si>
    <t>Úklid</t>
  </si>
  <si>
    <t>Stavební práce</t>
  </si>
  <si>
    <t>Demontáž skříněk kuchyňské linky - spodní část</t>
  </si>
  <si>
    <t>Zpětná montáž skříněk kuchyňské linky - spodní část</t>
  </si>
  <si>
    <t>Stavební výpomoce  - bourání</t>
  </si>
  <si>
    <t>Stavební výpomoce - stavební práce</t>
  </si>
  <si>
    <t xml:space="preserve">Malby </t>
  </si>
  <si>
    <t>Demontáž plynové varné desky pro zpětnou montáž</t>
  </si>
  <si>
    <t>Montáž  plynovévarné desky hadicí DN 15 délky 1,0 m (plyn.varná deska stávající)</t>
  </si>
  <si>
    <t>Plynová hadice DN 15 délky 1,0 m - napojení sporáku</t>
  </si>
  <si>
    <t>Demontáž plynových ohřívačů průtokových, včetně odhahu spalin</t>
  </si>
  <si>
    <t>Stavební práce – výpomoce – drážky a prostupy přes zdí jsou naceněny v části zdravotechniky</t>
  </si>
  <si>
    <t xml:space="preserve">Zkouška těsnosti potrubí měděného do průměru 35 mm </t>
  </si>
  <si>
    <t>Vybourání otvorů ve zdivu z cihel, tvárnic, příčkovek  dutých tvárnic nebo příčkovek, velikosti plochy do 0,0225 m2, tl. do 300 mm</t>
  </si>
  <si>
    <t>výměra: pro UT  5 x , pro plyn 3 x, pro ZT 2 x</t>
  </si>
  <si>
    <t>Vysekání drážek v příčkách velikosti 200 x 70 mm</t>
  </si>
  <si>
    <t>výměra:(pro UT 6 m, pro plyn 4 m, pro ZT 10 m) x 0,2</t>
  </si>
  <si>
    <t xml:space="preserve">Vyspracení drážek a prostupů ve zdivu, včetně - sádrové nebo vápenosádrové omítky vnitřních ploch  hladké, tloušťky do 20 mm stěn, </t>
  </si>
  <si>
    <t>971038231 R06</t>
  </si>
  <si>
    <t>962041314 R08</t>
  </si>
  <si>
    <t>612345412 R10</t>
  </si>
  <si>
    <t>Úklid prostor bytu a společných prostor v domě na konci každého pracovního dne - předpoklad trvání montáže - 30 dnů</t>
  </si>
  <si>
    <t>výměra (4+4,8+14,4+3,6+(2x0,8x8)) x1,1</t>
  </si>
  <si>
    <t>Oškrabání malby v místnostech výšky do 3,80 m na dotčených stěnách a parapetech</t>
  </si>
  <si>
    <t>Malby z malířských směsí otěruvzdorných za mokra dvojnásobné, bílé za mokra otěruvzdorné výborně v místnostech výšky do 3,80 m, na dotčených stěnách a parapetech</t>
  </si>
  <si>
    <t>Dodávka - obklad keramický hladký - barva a formát doložit ke stávajícímu obkladu koupelny</t>
  </si>
  <si>
    <t>784121001 R11</t>
  </si>
  <si>
    <t>784211101 R12</t>
  </si>
  <si>
    <t>781131112 R13</t>
  </si>
  <si>
    <t>781474114 R14</t>
  </si>
  <si>
    <t>Sádrokartový podhled</t>
  </si>
  <si>
    <t>998781203 R17</t>
  </si>
  <si>
    <t>Montáž sádrokartonového podhledu kazetového demontovatelného, velikosti kazet 600x600 mm včetně zavěšené nosné konstrukce viditelné</t>
  </si>
  <si>
    <t>Obklad ze sádrokartonových desek konstrukcí kovových včetně ochranných úhelníků ve tvaru L rozvinuté šíře přes 0,4 do 0,8 m, opláštěný deskou standardní A, tl. 12,5 mm</t>
  </si>
  <si>
    <t>Přesun hmot pro dřevostavby  stanovený procentní sazbou (%) z ceny vodorovná dopravní vzdálenost do 50 m v objektech výšky přes 12 do 24 m</t>
  </si>
  <si>
    <t>Omítka  /pod obklady/ vnitřních ploch  nanášená ručně jednovrstvá, tloušťky do 10 mm hladká svislých konstrukcí stěn</t>
  </si>
  <si>
    <t>612341121 R11</t>
  </si>
  <si>
    <t>výměra: (1,4 + 1,6) x 0,6 + (1,4 + 1,6) *0,25</t>
  </si>
  <si>
    <t>763135101 R18</t>
  </si>
  <si>
    <t>763164531 R19</t>
  </si>
  <si>
    <t>998763202 R20</t>
  </si>
  <si>
    <t>R21</t>
  </si>
  <si>
    <t>Sádrokarton</t>
  </si>
  <si>
    <t>ZMĚNA VYTÁPĚNÍ OBSAZENÉHO BYTU Č.3, VEL. 1+3</t>
  </si>
  <si>
    <t>ul. MLÁDEŽE 12/507, OSTRAVA - HRABŮVKA</t>
  </si>
  <si>
    <t>VÝKAZ VÝMĚR</t>
  </si>
  <si>
    <t>CENA CELKEM BEZ DPH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</si>
</sst>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0.0"/>
    <numFmt numFmtId="166" formatCode="mmmm\ yy"/>
    <numFmt numFmtId="167" formatCode="d/m"/>
    <numFmt numFmtId="168" formatCode="0.000"/>
    <numFmt numFmtId="169" formatCode="#,##0.00\ &quot;Kč&quot;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0.00000"/>
    <numFmt numFmtId="176" formatCode="dd/mm/yy"/>
    <numFmt numFmtId="177" formatCode="#,##0\ &quot;Kč&quot;"/>
    <numFmt numFmtId="178" formatCode="[$¥€-2]\ #\ ##,000_);[Red]\([$€-2]\ #\ ##,000\)"/>
    <numFmt numFmtId="179" formatCode="#,##0.0"/>
    <numFmt numFmtId="180" formatCode="[$-405]d\.\ mmmm\ yyyy"/>
    <numFmt numFmtId="181" formatCode="#,##0.000"/>
    <numFmt numFmtId="182" formatCode="#,##0.0000"/>
  </numFmts>
  <fonts count="55"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44" fontId="1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17" fontId="0" fillId="0" borderId="0" xfId="0" applyNumberFormat="1" applyAlignment="1">
      <alignment horizontal="left"/>
    </xf>
    <xf numFmtId="165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169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9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10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0" fontId="8" fillId="0" borderId="19" xfId="0" applyFont="1" applyBorder="1" applyAlignment="1">
      <alignment horizontal="centerContinuous" vertical="top"/>
    </xf>
    <xf numFmtId="0" fontId="0" fillId="0" borderId="19" xfId="0" applyBorder="1" applyAlignment="1">
      <alignment horizontal="centerContinuous"/>
    </xf>
    <xf numFmtId="0" fontId="1" fillId="33" borderId="21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Continuous"/>
    </xf>
    <xf numFmtId="0" fontId="10" fillId="33" borderId="22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49" fontId="9" fillId="0" borderId="23" xfId="0" applyNumberFormat="1" applyFont="1" applyBorder="1" applyAlignment="1">
      <alignment horizontal="left"/>
    </xf>
    <xf numFmtId="0" fontId="4" fillId="0" borderId="2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49" fontId="1" fillId="33" borderId="24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2" xfId="0" applyNumberFormat="1" applyFont="1" applyBorder="1" applyAlignment="1">
      <alignment horizontal="left"/>
    </xf>
    <xf numFmtId="49" fontId="4" fillId="33" borderId="26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27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27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49" fontId="9" fillId="0" borderId="2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9" fillId="0" borderId="24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8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1" fillId="33" borderId="32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centerContinuous"/>
    </xf>
    <xf numFmtId="0" fontId="1" fillId="33" borderId="33" xfId="0" applyFont="1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 shrinkToFit="1"/>
    </xf>
    <xf numFmtId="0" fontId="0" fillId="0" borderId="38" xfId="0" applyBorder="1" applyAlignment="1">
      <alignment/>
    </xf>
    <xf numFmtId="0" fontId="4" fillId="0" borderId="24" xfId="0" applyFont="1" applyBorder="1" applyAlignment="1">
      <alignment/>
    </xf>
    <xf numFmtId="10" fontId="0" fillId="0" borderId="14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0" fillId="0" borderId="26" xfId="0" applyBorder="1" applyAlignment="1">
      <alignment horizontal="right"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4" fontId="0" fillId="0" borderId="26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5" fontId="0" fillId="0" borderId="51" xfId="0" applyNumberFormat="1" applyBorder="1" applyAlignment="1">
      <alignment horizontal="right"/>
    </xf>
    <xf numFmtId="0" fontId="0" fillId="0" borderId="51" xfId="0" applyBorder="1" applyAlignment="1">
      <alignment/>
    </xf>
    <xf numFmtId="0" fontId="0" fillId="0" borderId="25" xfId="0" applyBorder="1" applyAlignment="1">
      <alignment/>
    </xf>
    <xf numFmtId="165" fontId="0" fillId="0" borderId="14" xfId="0" applyNumberFormat="1" applyBorder="1" applyAlignment="1">
      <alignment horizontal="right"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39" xfId="0" applyFont="1" applyFill="1" applyBorder="1" applyAlignment="1">
      <alignment/>
    </xf>
    <xf numFmtId="0" fontId="0" fillId="0" borderId="54" xfId="0" applyFill="1" applyBorder="1" applyAlignment="1">
      <alignment/>
    </xf>
    <xf numFmtId="2" fontId="0" fillId="0" borderId="54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49" fontId="4" fillId="0" borderId="54" xfId="47" applyNumberFormat="1" applyFont="1" applyFill="1" applyBorder="1" applyAlignment="1">
      <alignment horizontal="left" vertical="top"/>
      <protection/>
    </xf>
    <xf numFmtId="0" fontId="4" fillId="0" borderId="54" xfId="47" applyFont="1" applyBorder="1" applyAlignment="1">
      <alignment vertical="top" wrapText="1"/>
      <protection/>
    </xf>
    <xf numFmtId="0" fontId="4" fillId="0" borderId="54" xfId="47" applyFont="1" applyFill="1" applyBorder="1" applyAlignment="1">
      <alignment vertical="top" wrapText="1"/>
      <protection/>
    </xf>
    <xf numFmtId="2" fontId="0" fillId="0" borderId="10" xfId="0" applyNumberFormat="1" applyFont="1" applyFill="1" applyBorder="1" applyAlignment="1">
      <alignment/>
    </xf>
    <xf numFmtId="49" fontId="4" fillId="0" borderId="54" xfId="47" applyNumberFormat="1" applyFont="1" applyFill="1" applyBorder="1" applyAlignment="1">
      <alignment horizontal="center" shrinkToFit="1"/>
      <protection/>
    </xf>
    <xf numFmtId="4" fontId="4" fillId="0" borderId="54" xfId="47" applyNumberFormat="1" applyFont="1" applyBorder="1" applyAlignment="1">
      <alignment horizontal="right"/>
      <protection/>
    </xf>
    <xf numFmtId="4" fontId="4" fillId="0" borderId="51" xfId="47" applyNumberFormat="1" applyFont="1" applyBorder="1" applyAlignment="1">
      <alignment horizontal="right"/>
      <protection/>
    </xf>
    <xf numFmtId="49" fontId="4" fillId="0" borderId="54" xfId="47" applyNumberFormat="1" applyFont="1" applyBorder="1" applyAlignment="1">
      <alignment horizontal="center" shrinkToFit="1"/>
      <protection/>
    </xf>
    <xf numFmtId="49" fontId="4" fillId="0" borderId="54" xfId="47" applyNumberFormat="1" applyFont="1" applyBorder="1" applyAlignment="1">
      <alignment horizontal="left" vertical="top"/>
      <protection/>
    </xf>
    <xf numFmtId="0" fontId="4" fillId="0" borderId="55" xfId="47" applyFont="1" applyBorder="1" applyAlignment="1">
      <alignment vertical="top" wrapText="1"/>
      <protection/>
    </xf>
    <xf numFmtId="0" fontId="1" fillId="0" borderId="54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49" fontId="4" fillId="0" borderId="54" xfId="47" applyNumberFormat="1" applyFont="1" applyBorder="1" applyAlignment="1">
      <alignment horizontal="center" shrinkToFit="1"/>
      <protection/>
    </xf>
    <xf numFmtId="4" fontId="4" fillId="0" borderId="54" xfId="47" applyNumberFormat="1" applyFont="1" applyBorder="1" applyAlignment="1">
      <alignment horizontal="right"/>
      <protection/>
    </xf>
    <xf numFmtId="4" fontId="4" fillId="0" borderId="54" xfId="47" applyNumberFormat="1" applyFont="1" applyFill="1" applyBorder="1" applyAlignment="1">
      <alignment horizontal="right"/>
      <protection/>
    </xf>
    <xf numFmtId="49" fontId="0" fillId="0" borderId="10" xfId="0" applyNumberFormat="1" applyFont="1" applyFill="1" applyBorder="1" applyAlignment="1">
      <alignment horizontal="left"/>
    </xf>
    <xf numFmtId="0" fontId="1" fillId="0" borderId="54" xfId="0" applyFont="1" applyFill="1" applyBorder="1" applyAlignment="1">
      <alignment wrapText="1"/>
    </xf>
    <xf numFmtId="4" fontId="4" fillId="0" borderId="54" xfId="47" applyNumberFormat="1" applyFont="1" applyBorder="1">
      <alignment/>
      <protection/>
    </xf>
    <xf numFmtId="0" fontId="0" fillId="0" borderId="54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1" fillId="0" borderId="58" xfId="0" applyFont="1" applyFill="1" applyBorder="1" applyAlignment="1">
      <alignment vertical="center"/>
    </xf>
    <xf numFmtId="0" fontId="51" fillId="0" borderId="5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" fontId="0" fillId="0" borderId="33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4" fillId="0" borderId="10" xfId="47" applyNumberFormat="1" applyFont="1" applyBorder="1" applyAlignment="1">
      <alignment horizontal="left" vertical="center"/>
      <protection/>
    </xf>
    <xf numFmtId="49" fontId="4" fillId="0" borderId="54" xfId="47" applyNumberFormat="1" applyFont="1" applyBorder="1" applyAlignment="1">
      <alignment horizontal="left" vertical="center"/>
      <protection/>
    </xf>
    <xf numFmtId="0" fontId="0" fillId="0" borderId="54" xfId="0" applyFill="1" applyBorder="1" applyAlignment="1">
      <alignment wrapText="1"/>
    </xf>
    <xf numFmtId="0" fontId="4" fillId="0" borderId="10" xfId="47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5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4" fillId="0" borderId="54" xfId="47" applyNumberFormat="1" applyFont="1" applyFill="1" applyBorder="1" applyAlignment="1">
      <alignment horizontal="center" shrinkToFit="1"/>
      <protection/>
    </xf>
    <xf numFmtId="0" fontId="4" fillId="0" borderId="55" xfId="47" applyFont="1" applyFill="1" applyBorder="1" applyAlignment="1">
      <alignment wrapText="1"/>
      <protection/>
    </xf>
    <xf numFmtId="0" fontId="4" fillId="0" borderId="59" xfId="47" applyFont="1" applyFill="1" applyBorder="1" applyAlignment="1">
      <alignment wrapText="1"/>
      <protection/>
    </xf>
    <xf numFmtId="4" fontId="4" fillId="0" borderId="54" xfId="47" applyNumberFormat="1" applyFont="1" applyFill="1" applyBorder="1">
      <alignment/>
      <protection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1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 applyProtection="1">
      <alignment horizontal="right" wrapText="1"/>
      <protection/>
    </xf>
    <xf numFmtId="0" fontId="4" fillId="34" borderId="10" xfId="0" applyFont="1" applyFill="1" applyBorder="1" applyAlignment="1" applyProtection="1">
      <alignment horizontal="right" wrapText="1"/>
      <protection/>
    </xf>
    <xf numFmtId="181" fontId="4" fillId="34" borderId="10" xfId="0" applyNumberFormat="1" applyFont="1" applyFill="1" applyBorder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/>
      <protection/>
    </xf>
    <xf numFmtId="2" fontId="7" fillId="34" borderId="10" xfId="0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169" fontId="4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 horizontal="justify" vertical="center"/>
    </xf>
    <xf numFmtId="49" fontId="4" fillId="0" borderId="10" xfId="0" applyNumberFormat="1" applyFont="1" applyBorder="1" applyAlignment="1" applyProtection="1">
      <alignment horizontal="left" wrapText="1"/>
      <protection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9" fillId="0" borderId="10" xfId="0" applyNumberFormat="1" applyFont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/>
    </xf>
    <xf numFmtId="4" fontId="9" fillId="34" borderId="10" xfId="0" applyNumberFormat="1" applyFont="1" applyFill="1" applyBorder="1" applyAlignment="1" applyProtection="1">
      <alignment vertical="center"/>
      <protection/>
    </xf>
    <xf numFmtId="49" fontId="4" fillId="0" borderId="54" xfId="47" applyNumberFormat="1" applyFont="1" applyFill="1" applyBorder="1" applyAlignment="1">
      <alignment horizontal="left"/>
      <protection/>
    </xf>
    <xf numFmtId="2" fontId="0" fillId="0" borderId="10" xfId="0" applyNumberFormat="1" applyBorder="1" applyAlignment="1">
      <alignment/>
    </xf>
    <xf numFmtId="0" fontId="4" fillId="0" borderId="10" xfId="0" applyFont="1" applyFill="1" applyBorder="1" applyAlignment="1" applyProtection="1">
      <alignment horizontal="right" wrapText="1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2" fontId="7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0" fillId="0" borderId="41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177" fontId="0" fillId="0" borderId="59" xfId="0" applyNumberFormat="1" applyBorder="1" applyAlignment="1">
      <alignment horizontal="right" indent="2"/>
    </xf>
    <xf numFmtId="177" fontId="0" fillId="0" borderId="27" xfId="0" applyNumberFormat="1" applyBorder="1" applyAlignment="1">
      <alignment horizontal="right" indent="2"/>
    </xf>
    <xf numFmtId="177" fontId="5" fillId="33" borderId="60" xfId="0" applyNumberFormat="1" applyFont="1" applyFill="1" applyBorder="1" applyAlignment="1">
      <alignment horizontal="right" indent="2"/>
    </xf>
    <xf numFmtId="177" fontId="5" fillId="33" borderId="61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62" xfId="0" applyFont="1" applyFill="1" applyBorder="1" applyAlignment="1">
      <alignment/>
    </xf>
    <xf numFmtId="0" fontId="1" fillId="0" borderId="54" xfId="0" applyFont="1" applyBorder="1" applyAlignment="1">
      <alignment/>
    </xf>
    <xf numFmtId="169" fontId="1" fillId="0" borderId="63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2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53" xfId="0" applyBorder="1" applyAlignment="1">
      <alignment/>
    </xf>
    <xf numFmtId="0" fontId="1" fillId="0" borderId="19" xfId="0" applyFont="1" applyBorder="1" applyAlignment="1">
      <alignment/>
    </xf>
    <xf numFmtId="0" fontId="0" fillId="0" borderId="52" xfId="0" applyBorder="1" applyAlignment="1">
      <alignment/>
    </xf>
    <xf numFmtId="0" fontId="6" fillId="0" borderId="16" xfId="0" applyFont="1" applyBorder="1" applyAlignment="1">
      <alignment/>
    </xf>
    <xf numFmtId="44" fontId="6" fillId="0" borderId="17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kce%20nov&#233;\Korunn&#237;\Rozpo&#269;et%20&#250;dr&#382;ba%20a%20oprava%20chodniku%20a%20kanaliz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0">
          <cell r="A20" t="str">
            <v>Ztížené výrobní podmínky</v>
          </cell>
          <cell r="I20">
            <v>0</v>
          </cell>
        </row>
        <row r="21">
          <cell r="A21" t="str">
            <v>Oborová přirážka</v>
          </cell>
          <cell r="I21">
            <v>0</v>
          </cell>
        </row>
        <row r="22">
          <cell r="A22" t="str">
            <v>Přesun stavebních kapacit</v>
          </cell>
          <cell r="I22">
            <v>0</v>
          </cell>
        </row>
        <row r="23">
          <cell r="A23" t="str">
            <v>Mimostaveništní doprava</v>
          </cell>
          <cell r="I23">
            <v>0</v>
          </cell>
        </row>
        <row r="24">
          <cell r="A24" t="str">
            <v>Zařízení staveniště</v>
          </cell>
        </row>
        <row r="25">
          <cell r="A25" t="str">
            <v>Provoz investora</v>
          </cell>
        </row>
        <row r="26">
          <cell r="A26" t="str">
            <v>Kompletační činnost (IČD)</v>
          </cell>
          <cell r="I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zoomScalePageLayoutView="0" workbookViewId="0" topLeftCell="A13">
      <selection activeCell="B37" sqref="B37:G45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4.57421875" style="0" customWidth="1"/>
    <col min="5" max="5" width="13.57421875" style="0" customWidth="1"/>
    <col min="6" max="6" width="16.57421875" style="0" customWidth="1"/>
    <col min="7" max="7" width="15.28125" style="0" customWidth="1"/>
  </cols>
  <sheetData>
    <row r="1" spans="1:7" ht="24.75" customHeight="1" thickBot="1">
      <c r="A1" s="41" t="s">
        <v>371</v>
      </c>
      <c r="B1" s="42"/>
      <c r="C1" s="42"/>
      <c r="D1" s="42"/>
      <c r="E1" s="42"/>
      <c r="F1" s="42"/>
      <c r="G1" s="42"/>
    </row>
    <row r="2" spans="1:7" ht="12.75" customHeight="1">
      <c r="A2" s="43" t="s">
        <v>18</v>
      </c>
      <c r="B2" s="44"/>
      <c r="C2" s="45"/>
      <c r="D2" s="45"/>
      <c r="E2" s="44"/>
      <c r="F2" s="46" t="s">
        <v>19</v>
      </c>
      <c r="G2" s="47"/>
    </row>
    <row r="3" spans="1:7" ht="3" customHeight="1" hidden="1">
      <c r="A3" s="48"/>
      <c r="B3" s="49"/>
      <c r="C3" s="50"/>
      <c r="D3" s="50"/>
      <c r="E3" s="49"/>
      <c r="F3" s="51"/>
      <c r="G3" s="52"/>
    </row>
    <row r="4" spans="1:7" ht="12" customHeight="1">
      <c r="A4" s="53" t="s">
        <v>20</v>
      </c>
      <c r="B4" s="49"/>
      <c r="C4" s="50"/>
      <c r="D4" s="50"/>
      <c r="E4" s="49"/>
      <c r="F4" s="51" t="s">
        <v>21</v>
      </c>
      <c r="G4" s="54"/>
    </row>
    <row r="5" spans="1:7" ht="12.75" customHeight="1">
      <c r="A5" s="55"/>
      <c r="B5" s="56"/>
      <c r="C5" s="57" t="s">
        <v>369</v>
      </c>
      <c r="D5" s="58"/>
      <c r="E5" s="59"/>
      <c r="F5" s="51" t="s">
        <v>22</v>
      </c>
      <c r="G5" s="52"/>
    </row>
    <row r="6" spans="1:15" ht="12.75" customHeight="1">
      <c r="A6" s="53" t="s">
        <v>23</v>
      </c>
      <c r="B6" s="49"/>
      <c r="C6" s="50"/>
      <c r="D6" s="50"/>
      <c r="E6" s="49"/>
      <c r="F6" s="60" t="s">
        <v>24</v>
      </c>
      <c r="G6" s="61"/>
      <c r="O6" s="13"/>
    </row>
    <row r="7" spans="1:7" ht="12.75" customHeight="1">
      <c r="A7" s="57"/>
      <c r="B7" s="62"/>
      <c r="C7" s="57" t="s">
        <v>370</v>
      </c>
      <c r="D7" s="63"/>
      <c r="E7" s="63"/>
      <c r="F7" s="64" t="s">
        <v>25</v>
      </c>
      <c r="G7" s="61"/>
    </row>
    <row r="8" spans="1:9" ht="12.75">
      <c r="A8" s="65" t="s">
        <v>26</v>
      </c>
      <c r="B8" s="51"/>
      <c r="C8" s="330" t="s">
        <v>27</v>
      </c>
      <c r="D8" s="330"/>
      <c r="E8" s="331"/>
      <c r="F8" s="66" t="s">
        <v>28</v>
      </c>
      <c r="G8" s="67"/>
      <c r="H8" s="68"/>
      <c r="I8" s="69"/>
    </row>
    <row r="9" spans="1:8" ht="12.75">
      <c r="A9" s="65" t="s">
        <v>29</v>
      </c>
      <c r="B9" s="51"/>
      <c r="C9" s="330" t="str">
        <f>Projektant</f>
        <v>Ing.Dana Peikertová</v>
      </c>
      <c r="D9" s="330"/>
      <c r="E9" s="331"/>
      <c r="F9" s="51"/>
      <c r="G9" s="70"/>
      <c r="H9" s="29"/>
    </row>
    <row r="10" spans="1:8" ht="12.75">
      <c r="A10" s="65" t="s">
        <v>30</v>
      </c>
      <c r="B10" s="51"/>
      <c r="C10" s="330"/>
      <c r="D10" s="330"/>
      <c r="E10" s="330"/>
      <c r="F10" s="71"/>
      <c r="G10" s="72"/>
      <c r="H10" s="73"/>
    </row>
    <row r="11" spans="1:57" ht="13.5" customHeight="1">
      <c r="A11" s="65" t="s">
        <v>31</v>
      </c>
      <c r="B11" s="51"/>
      <c r="C11" s="330"/>
      <c r="D11" s="330"/>
      <c r="E11" s="330"/>
      <c r="F11" s="74" t="s">
        <v>32</v>
      </c>
      <c r="G11" s="75"/>
      <c r="H11" s="29"/>
      <c r="BA11" s="76"/>
      <c r="BB11" s="76"/>
      <c r="BC11" s="76"/>
      <c r="BD11" s="76"/>
      <c r="BE11" s="76"/>
    </row>
    <row r="12" spans="1:8" ht="12.75" customHeight="1">
      <c r="A12" s="77" t="s">
        <v>33</v>
      </c>
      <c r="B12" s="49"/>
      <c r="C12" s="330" t="s">
        <v>27</v>
      </c>
      <c r="D12" s="330"/>
      <c r="E12" s="331"/>
      <c r="F12" s="78" t="s">
        <v>34</v>
      </c>
      <c r="G12" s="79"/>
      <c r="H12" s="29"/>
    </row>
    <row r="13" spans="1:8" ht="28.5" customHeight="1" thickBot="1">
      <c r="A13" s="80" t="s">
        <v>63</v>
      </c>
      <c r="B13" s="81"/>
      <c r="C13" s="81"/>
      <c r="D13" s="81"/>
      <c r="E13" s="82"/>
      <c r="F13" s="82"/>
      <c r="G13" s="83"/>
      <c r="H13" s="29"/>
    </row>
    <row r="14" spans="1:7" ht="17.25" customHeight="1" thickBot="1">
      <c r="A14" s="84" t="s">
        <v>35</v>
      </c>
      <c r="B14" s="85"/>
      <c r="C14" s="86"/>
      <c r="D14" s="87" t="s">
        <v>36</v>
      </c>
      <c r="E14" s="88"/>
      <c r="F14" s="88"/>
      <c r="G14" s="86"/>
    </row>
    <row r="15" spans="1:7" ht="15.75" customHeight="1">
      <c r="A15" s="89"/>
      <c r="B15" s="90" t="s">
        <v>37</v>
      </c>
      <c r="C15" s="91">
        <f>REKAPITULACE!D42</f>
        <v>0</v>
      </c>
      <c r="D15" s="92" t="str">
        <f>'[1]Rekapitulace'!A20</f>
        <v>Ztížené výrobní podmínky</v>
      </c>
      <c r="E15" s="93"/>
      <c r="F15" s="30"/>
      <c r="G15" s="91">
        <f>'[1]Rekapitulace'!I20</f>
        <v>0</v>
      </c>
    </row>
    <row r="16" spans="1:7" ht="15.75" customHeight="1">
      <c r="A16" s="89" t="s">
        <v>38</v>
      </c>
      <c r="B16" s="90" t="s">
        <v>39</v>
      </c>
      <c r="C16" s="91">
        <f>REKAPITULACE!D34</f>
        <v>0</v>
      </c>
      <c r="D16" s="94" t="str">
        <f>'[1]Rekapitulace'!A21</f>
        <v>Oborová přirážka</v>
      </c>
      <c r="E16" s="95"/>
      <c r="F16" s="31"/>
      <c r="G16" s="91">
        <f>'[1]Rekapitulace'!I21</f>
        <v>0</v>
      </c>
    </row>
    <row r="17" spans="1:7" ht="15.75" customHeight="1">
      <c r="A17" s="89" t="s">
        <v>40</v>
      </c>
      <c r="B17" s="90" t="s">
        <v>41</v>
      </c>
      <c r="C17" s="91"/>
      <c r="D17" s="94" t="str">
        <f>'[1]Rekapitulace'!A22</f>
        <v>Přesun stavebních kapacit</v>
      </c>
      <c r="E17" s="95"/>
      <c r="F17" s="31"/>
      <c r="G17" s="91">
        <f>'[1]Rekapitulace'!I22</f>
        <v>0</v>
      </c>
    </row>
    <row r="18" spans="1:7" ht="15.75" customHeight="1">
      <c r="A18" s="96" t="s">
        <v>42</v>
      </c>
      <c r="B18" s="97" t="s">
        <v>43</v>
      </c>
      <c r="C18" s="91">
        <f>REKAPITULACE!D48</f>
        <v>0</v>
      </c>
      <c r="D18" s="94" t="str">
        <f>'[1]Rekapitulace'!A23</f>
        <v>Mimostaveništní doprava</v>
      </c>
      <c r="E18" s="95"/>
      <c r="F18" s="31"/>
      <c r="G18" s="91">
        <f>'[1]Rekapitulace'!I23</f>
        <v>0</v>
      </c>
    </row>
    <row r="19" spans="1:7" ht="15.75" customHeight="1">
      <c r="A19" s="98" t="s">
        <v>44</v>
      </c>
      <c r="B19" s="90"/>
      <c r="C19" s="91">
        <f>SUM(C15:C18)</f>
        <v>0</v>
      </c>
      <c r="D19" s="99" t="str">
        <f>'[1]Rekapitulace'!A24</f>
        <v>Zařízení staveniště</v>
      </c>
      <c r="E19" s="95"/>
      <c r="F19" s="100">
        <v>0.023</v>
      </c>
      <c r="G19" s="91">
        <f>C22*2.3/100</f>
        <v>0</v>
      </c>
    </row>
    <row r="20" spans="1:7" ht="15.75" customHeight="1">
      <c r="A20" s="98"/>
      <c r="B20" s="90"/>
      <c r="C20" s="91"/>
      <c r="D20" s="94" t="str">
        <f>'[1]Rekapitulace'!A25</f>
        <v>Provoz investora</v>
      </c>
      <c r="E20" s="95"/>
      <c r="F20" s="100">
        <v>0.009</v>
      </c>
      <c r="G20" s="91">
        <f>C22*0.9/100</f>
        <v>0</v>
      </c>
    </row>
    <row r="21" spans="1:7" ht="15.75" customHeight="1">
      <c r="A21" s="98" t="s">
        <v>45</v>
      </c>
      <c r="B21" s="90"/>
      <c r="C21" s="91"/>
      <c r="D21" s="94" t="str">
        <f>'[1]Rekapitulace'!A26</f>
        <v>Kompletační činnost (IČD)</v>
      </c>
      <c r="E21" s="95"/>
      <c r="F21" s="31"/>
      <c r="G21" s="91">
        <f>'[1]Rekapitulace'!I26</f>
        <v>0</v>
      </c>
    </row>
    <row r="22" spans="1:7" ht="15.75" customHeight="1">
      <c r="A22" s="101" t="s">
        <v>46</v>
      </c>
      <c r="B22" s="29"/>
      <c r="C22" s="91">
        <f>SUM(C19)</f>
        <v>0</v>
      </c>
      <c r="D22" s="94" t="s">
        <v>47</v>
      </c>
      <c r="E22" s="95"/>
      <c r="F22" s="31"/>
      <c r="G22" s="91">
        <v>0</v>
      </c>
    </row>
    <row r="23" spans="1:7" ht="15.75" customHeight="1" thickBot="1">
      <c r="A23" s="332" t="s">
        <v>48</v>
      </c>
      <c r="B23" s="333"/>
      <c r="C23" s="102"/>
      <c r="D23" s="103" t="s">
        <v>49</v>
      </c>
      <c r="E23" s="104"/>
      <c r="F23" s="105"/>
      <c r="G23" s="91">
        <f>SUM(G15:G22)</f>
        <v>0</v>
      </c>
    </row>
    <row r="24" spans="1:7" ht="12.75">
      <c r="A24" s="106" t="s">
        <v>50</v>
      </c>
      <c r="B24" s="107"/>
      <c r="C24" s="108"/>
      <c r="D24" s="107" t="s">
        <v>51</v>
      </c>
      <c r="E24" s="107"/>
      <c r="F24" s="109" t="s">
        <v>52</v>
      </c>
      <c r="G24" s="110"/>
    </row>
    <row r="25" spans="1:7" ht="12.75">
      <c r="A25" s="101" t="s">
        <v>53</v>
      </c>
      <c r="B25" s="29"/>
      <c r="C25" s="111" t="s">
        <v>54</v>
      </c>
      <c r="D25" s="29" t="s">
        <v>53</v>
      </c>
      <c r="F25" s="112" t="s">
        <v>53</v>
      </c>
      <c r="G25" s="36"/>
    </row>
    <row r="26" spans="1:7" ht="37.5" customHeight="1">
      <c r="A26" s="101" t="s">
        <v>55</v>
      </c>
      <c r="B26" s="113"/>
      <c r="C26" s="114">
        <v>43920</v>
      </c>
      <c r="D26" s="29" t="s">
        <v>55</v>
      </c>
      <c r="F26" s="112" t="s">
        <v>55</v>
      </c>
      <c r="G26" s="36"/>
    </row>
    <row r="27" spans="1:7" ht="12.75">
      <c r="A27" s="101"/>
      <c r="B27" s="115"/>
      <c r="C27" s="116"/>
      <c r="D27" s="29"/>
      <c r="F27" s="112"/>
      <c r="G27" s="36"/>
    </row>
    <row r="28" spans="1:7" ht="12.75">
      <c r="A28" s="101" t="s">
        <v>56</v>
      </c>
      <c r="B28" s="29"/>
      <c r="C28" s="116"/>
      <c r="D28" s="112" t="s">
        <v>57</v>
      </c>
      <c r="E28" s="116"/>
      <c r="F28" s="117" t="s">
        <v>57</v>
      </c>
      <c r="G28" s="36"/>
    </row>
    <row r="29" spans="1:7" ht="69" customHeight="1">
      <c r="A29" s="101"/>
      <c r="B29" s="29"/>
      <c r="C29" s="118"/>
      <c r="D29" s="119"/>
      <c r="E29" s="118"/>
      <c r="F29" s="29"/>
      <c r="G29" s="36"/>
    </row>
    <row r="30" spans="1:7" ht="12.75">
      <c r="A30" s="120" t="s">
        <v>58</v>
      </c>
      <c r="B30" s="121"/>
      <c r="C30" s="122">
        <v>15</v>
      </c>
      <c r="D30" s="121" t="s">
        <v>59</v>
      </c>
      <c r="E30" s="123"/>
      <c r="F30" s="334">
        <f>C22+G19+G20</f>
        <v>0</v>
      </c>
      <c r="G30" s="335"/>
    </row>
    <row r="31" spans="1:7" ht="12.75">
      <c r="A31" s="120" t="s">
        <v>16</v>
      </c>
      <c r="B31" s="121"/>
      <c r="C31" s="122">
        <f>SazbaDPH1</f>
        <v>15</v>
      </c>
      <c r="D31" s="121" t="s">
        <v>60</v>
      </c>
      <c r="E31" s="123"/>
      <c r="F31" s="334">
        <f>F30*0.15</f>
        <v>0</v>
      </c>
      <c r="G31" s="335"/>
    </row>
    <row r="32" spans="1:7" ht="12.75">
      <c r="A32" s="120" t="s">
        <v>58</v>
      </c>
      <c r="B32" s="121"/>
      <c r="C32" s="122"/>
      <c r="D32" s="121" t="s">
        <v>60</v>
      </c>
      <c r="E32" s="123"/>
      <c r="F32" s="334"/>
      <c r="G32" s="335"/>
    </row>
    <row r="33" spans="1:7" ht="12.75">
      <c r="A33" s="120" t="s">
        <v>16</v>
      </c>
      <c r="B33" s="124"/>
      <c r="C33" s="125"/>
      <c r="D33" s="121" t="s">
        <v>60</v>
      </c>
      <c r="E33" s="31"/>
      <c r="F33" s="334"/>
      <c r="G33" s="335"/>
    </row>
    <row r="34" spans="1:7" s="129" customFormat="1" ht="19.5" customHeight="1" thickBot="1">
      <c r="A34" s="126" t="s">
        <v>61</v>
      </c>
      <c r="B34" s="127"/>
      <c r="C34" s="127"/>
      <c r="D34" s="127"/>
      <c r="E34" s="128"/>
      <c r="F34" s="336">
        <f>CEILING(SUM(F30:F33),IF(SUM(F30:F33)&gt;=0,1,-1))</f>
        <v>0</v>
      </c>
      <c r="G34" s="337"/>
    </row>
    <row r="36" spans="1:8" ht="12.75">
      <c r="A36" s="130" t="s">
        <v>62</v>
      </c>
      <c r="B36" s="130"/>
      <c r="C36" s="130"/>
      <c r="D36" s="130"/>
      <c r="E36" s="130"/>
      <c r="F36" s="130"/>
      <c r="G36" s="130"/>
      <c r="H36" t="s">
        <v>63</v>
      </c>
    </row>
    <row r="37" spans="1:8" ht="14.25" customHeight="1">
      <c r="A37" s="130"/>
      <c r="B37" s="338"/>
      <c r="C37" s="338"/>
      <c r="D37" s="338"/>
      <c r="E37" s="338"/>
      <c r="F37" s="338"/>
      <c r="G37" s="338"/>
      <c r="H37" t="s">
        <v>63</v>
      </c>
    </row>
    <row r="38" spans="1:8" ht="12.75" customHeight="1">
      <c r="A38" s="131"/>
      <c r="B38" s="338"/>
      <c r="C38" s="338"/>
      <c r="D38" s="338"/>
      <c r="E38" s="338"/>
      <c r="F38" s="338"/>
      <c r="G38" s="338"/>
      <c r="H38" t="s">
        <v>63</v>
      </c>
    </row>
    <row r="39" spans="1:8" ht="12.75">
      <c r="A39" s="131"/>
      <c r="B39" s="338"/>
      <c r="C39" s="338"/>
      <c r="D39" s="338"/>
      <c r="E39" s="338"/>
      <c r="F39" s="338"/>
      <c r="G39" s="338"/>
      <c r="H39" t="s">
        <v>63</v>
      </c>
    </row>
    <row r="40" spans="1:8" ht="12.75">
      <c r="A40" s="131"/>
      <c r="B40" s="338"/>
      <c r="C40" s="338"/>
      <c r="D40" s="338"/>
      <c r="E40" s="338"/>
      <c r="F40" s="338"/>
      <c r="G40" s="338"/>
      <c r="H40" t="s">
        <v>63</v>
      </c>
    </row>
    <row r="41" spans="1:8" ht="12.75">
      <c r="A41" s="131"/>
      <c r="B41" s="338"/>
      <c r="C41" s="338"/>
      <c r="D41" s="338"/>
      <c r="E41" s="338"/>
      <c r="F41" s="338"/>
      <c r="G41" s="338"/>
      <c r="H41" t="s">
        <v>63</v>
      </c>
    </row>
    <row r="42" spans="1:8" ht="12.75">
      <c r="A42" s="131"/>
      <c r="B42" s="338"/>
      <c r="C42" s="338"/>
      <c r="D42" s="338"/>
      <c r="E42" s="338"/>
      <c r="F42" s="338"/>
      <c r="G42" s="338"/>
      <c r="H42" t="s">
        <v>63</v>
      </c>
    </row>
    <row r="43" spans="1:8" ht="12.75">
      <c r="A43" s="131"/>
      <c r="B43" s="338"/>
      <c r="C43" s="338"/>
      <c r="D43" s="338"/>
      <c r="E43" s="338"/>
      <c r="F43" s="338"/>
      <c r="G43" s="338"/>
      <c r="H43" t="s">
        <v>63</v>
      </c>
    </row>
    <row r="44" spans="1:8" ht="12.75">
      <c r="A44" s="131"/>
      <c r="B44" s="338"/>
      <c r="C44" s="338"/>
      <c r="D44" s="338"/>
      <c r="E44" s="338"/>
      <c r="F44" s="338"/>
      <c r="G44" s="338"/>
      <c r="H44" t="s">
        <v>63</v>
      </c>
    </row>
    <row r="45" spans="1:8" ht="0.75" customHeight="1">
      <c r="A45" s="131"/>
      <c r="B45" s="338"/>
      <c r="C45" s="338"/>
      <c r="D45" s="338"/>
      <c r="E45" s="338"/>
      <c r="F45" s="338"/>
      <c r="G45" s="338"/>
      <c r="H45" t="s">
        <v>63</v>
      </c>
    </row>
    <row r="46" spans="2:7" ht="12.75">
      <c r="B46" s="339"/>
      <c r="C46" s="339"/>
      <c r="D46" s="339"/>
      <c r="E46" s="339"/>
      <c r="F46" s="339"/>
      <c r="G46" s="339"/>
    </row>
    <row r="47" spans="2:7" ht="12.75">
      <c r="B47" s="339"/>
      <c r="C47" s="339"/>
      <c r="D47" s="339"/>
      <c r="E47" s="339"/>
      <c r="F47" s="339"/>
      <c r="G47" s="339"/>
    </row>
    <row r="48" spans="2:7" ht="12.75">
      <c r="B48" s="339"/>
      <c r="C48" s="339"/>
      <c r="D48" s="339"/>
      <c r="E48" s="339"/>
      <c r="F48" s="339"/>
      <c r="G48" s="339"/>
    </row>
    <row r="49" spans="2:7" ht="12.75">
      <c r="B49" s="339"/>
      <c r="C49" s="339"/>
      <c r="D49" s="339"/>
      <c r="E49" s="339"/>
      <c r="F49" s="339"/>
      <c r="G49" s="339"/>
    </row>
    <row r="50" spans="2:7" ht="12.75">
      <c r="B50" s="339"/>
      <c r="C50" s="339"/>
      <c r="D50" s="339"/>
      <c r="E50" s="339"/>
      <c r="F50" s="339"/>
      <c r="G50" s="339"/>
    </row>
    <row r="51" spans="2:7" ht="12.75">
      <c r="B51" s="339"/>
      <c r="C51" s="339"/>
      <c r="D51" s="339"/>
      <c r="E51" s="339"/>
      <c r="F51" s="339"/>
      <c r="G51" s="339"/>
    </row>
    <row r="52" spans="2:7" ht="12.75">
      <c r="B52" s="339"/>
      <c r="C52" s="339"/>
      <c r="D52" s="339"/>
      <c r="E52" s="339"/>
      <c r="F52" s="339"/>
      <c r="G52" s="339"/>
    </row>
    <row r="53" spans="2:7" ht="12.75">
      <c r="B53" s="339"/>
      <c r="C53" s="339"/>
      <c r="D53" s="339"/>
      <c r="E53" s="339"/>
      <c r="F53" s="339"/>
      <c r="G53" s="339"/>
    </row>
    <row r="54" spans="2:7" ht="12.75">
      <c r="B54" s="339"/>
      <c r="C54" s="339"/>
      <c r="D54" s="339"/>
      <c r="E54" s="339"/>
      <c r="F54" s="339"/>
      <c r="G54" s="339"/>
    </row>
    <row r="55" spans="2:7" ht="12.75">
      <c r="B55" s="339"/>
      <c r="C55" s="339"/>
      <c r="D55" s="339"/>
      <c r="E55" s="339"/>
      <c r="F55" s="339"/>
      <c r="G55" s="339"/>
    </row>
  </sheetData>
  <sheetProtection/>
  <mergeCells count="22">
    <mergeCell ref="B46:G46"/>
    <mergeCell ref="B47:G47"/>
    <mergeCell ref="B48:G48"/>
    <mergeCell ref="B49:G49"/>
    <mergeCell ref="B54:G54"/>
    <mergeCell ref="B55:G55"/>
    <mergeCell ref="B50:G50"/>
    <mergeCell ref="B51:G51"/>
    <mergeCell ref="B52:G52"/>
    <mergeCell ref="B53:G53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zoomScalePageLayoutView="0" workbookViewId="0" topLeftCell="A25">
      <selection activeCell="G42" sqref="G42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53.00390625" style="0" customWidth="1"/>
    <col min="4" max="4" width="19.00390625" style="0" customWidth="1"/>
    <col min="5" max="5" width="11.421875" style="0" customWidth="1"/>
    <col min="6" max="6" width="9.7109375" style="0" customWidth="1"/>
    <col min="7" max="7" width="9.57421875" style="0" customWidth="1"/>
  </cols>
  <sheetData>
    <row r="1" spans="1:4" ht="15.75">
      <c r="A1" s="141" t="s">
        <v>369</v>
      </c>
      <c r="B1" s="34"/>
      <c r="C1" s="34"/>
      <c r="D1" s="35"/>
    </row>
    <row r="2" spans="1:4" ht="15.75">
      <c r="A2" s="147" t="s">
        <v>65</v>
      </c>
      <c r="B2" s="29"/>
      <c r="C2" s="29"/>
      <c r="D2" s="36"/>
    </row>
    <row r="3" spans="1:4" ht="13.5" thickBot="1">
      <c r="A3" s="142"/>
      <c r="B3" s="37"/>
      <c r="C3" s="37"/>
      <c r="D3" s="38"/>
    </row>
    <row r="4" spans="1:4" ht="12.75">
      <c r="A4" s="343"/>
      <c r="B4" s="344"/>
      <c r="C4" s="344"/>
      <c r="D4" s="345"/>
    </row>
    <row r="5" spans="1:4" ht="12.75">
      <c r="A5" s="22"/>
      <c r="B5" s="15"/>
      <c r="C5" s="15"/>
      <c r="D5" s="20"/>
    </row>
    <row r="6" spans="1:4" ht="12.75">
      <c r="A6" s="22"/>
      <c r="B6" s="15"/>
      <c r="C6" s="15"/>
      <c r="D6" s="20"/>
    </row>
    <row r="7" spans="1:4" ht="12.75">
      <c r="A7" s="21" t="s">
        <v>10</v>
      </c>
      <c r="B7" s="15"/>
      <c r="C7" s="15"/>
      <c r="D7" s="20"/>
    </row>
    <row r="8" spans="1:4" ht="15.75">
      <c r="A8" s="19"/>
      <c r="B8" s="15"/>
      <c r="C8" s="15"/>
      <c r="D8" s="20"/>
    </row>
    <row r="9" spans="1:4" ht="12.75">
      <c r="A9" s="21"/>
      <c r="B9" s="17"/>
      <c r="C9" s="17" t="s">
        <v>2</v>
      </c>
      <c r="D9" s="20"/>
    </row>
    <row r="10" spans="1:4" ht="12.75">
      <c r="A10" s="21"/>
      <c r="B10" s="17"/>
      <c r="C10" s="17"/>
      <c r="D10" s="20"/>
    </row>
    <row r="11" spans="1:4" ht="12.75">
      <c r="A11" s="21"/>
      <c r="B11" s="17"/>
      <c r="C11" s="17" t="s">
        <v>166</v>
      </c>
      <c r="D11" s="20"/>
    </row>
    <row r="12" spans="1:5" ht="12.75">
      <c r="A12" s="346" t="s">
        <v>114</v>
      </c>
      <c r="B12" s="18" t="s">
        <v>67</v>
      </c>
      <c r="C12" s="18" t="s">
        <v>66</v>
      </c>
      <c r="D12" s="26">
        <f>VYTÁPĚNÍ!G28</f>
        <v>0</v>
      </c>
      <c r="E12" s="14"/>
    </row>
    <row r="13" spans="1:5" ht="12.75">
      <c r="A13" s="347">
        <f>A12+1</f>
        <v>2</v>
      </c>
      <c r="B13" s="18" t="s">
        <v>67</v>
      </c>
      <c r="C13" s="18" t="s">
        <v>85</v>
      </c>
      <c r="D13" s="26">
        <f>VYTÁPĚNÍ!G45</f>
        <v>0</v>
      </c>
      <c r="E13" s="27"/>
    </row>
    <row r="14" spans="1:5" ht="12.75">
      <c r="A14" s="347">
        <f aca="true" t="shared" si="0" ref="A14:A21">A13+1</f>
        <v>3</v>
      </c>
      <c r="B14" s="18" t="s">
        <v>67</v>
      </c>
      <c r="C14" s="18" t="s">
        <v>88</v>
      </c>
      <c r="D14" s="40">
        <f>VYTÁPĚNÍ!G61</f>
        <v>0</v>
      </c>
      <c r="E14" s="27"/>
    </row>
    <row r="15" spans="1:5" ht="12.75">
      <c r="A15" s="347">
        <f t="shared" si="0"/>
        <v>4</v>
      </c>
      <c r="B15" s="18" t="s">
        <v>67</v>
      </c>
      <c r="C15" s="18" t="s">
        <v>108</v>
      </c>
      <c r="D15" s="26">
        <f>VYTÁPĚNÍ!G83</f>
        <v>0</v>
      </c>
      <c r="E15" s="27"/>
    </row>
    <row r="16" spans="1:5" ht="12.75">
      <c r="A16" s="347">
        <f t="shared" si="0"/>
        <v>5</v>
      </c>
      <c r="B16" s="18" t="s">
        <v>110</v>
      </c>
      <c r="C16" s="18" t="s">
        <v>111</v>
      </c>
      <c r="D16" s="26">
        <f>VYTÁPĚNÍ!G90</f>
        <v>0</v>
      </c>
      <c r="E16" s="27"/>
    </row>
    <row r="17" spans="1:5" ht="12.75">
      <c r="A17" s="347"/>
      <c r="B17" s="18"/>
      <c r="C17" s="18"/>
      <c r="D17" s="26"/>
      <c r="E17" s="27"/>
    </row>
    <row r="18" spans="1:5" ht="12.75">
      <c r="A18" s="347"/>
      <c r="B18" s="18"/>
      <c r="C18" s="267" t="s">
        <v>202</v>
      </c>
      <c r="D18" s="26"/>
      <c r="E18" s="27"/>
    </row>
    <row r="19" spans="1:5" ht="12.75">
      <c r="A19" s="347">
        <v>6</v>
      </c>
      <c r="B19" s="18" t="s">
        <v>167</v>
      </c>
      <c r="C19" s="18" t="s">
        <v>282</v>
      </c>
      <c r="D19" s="26">
        <f>'ROZVOD PLYNU'!G28</f>
        <v>0</v>
      </c>
      <c r="E19" s="27"/>
    </row>
    <row r="20" spans="1:5" ht="12.75">
      <c r="A20" s="347">
        <f t="shared" si="0"/>
        <v>7</v>
      </c>
      <c r="B20" s="18" t="s">
        <v>110</v>
      </c>
      <c r="C20" s="18" t="s">
        <v>111</v>
      </c>
      <c r="D20" s="26">
        <f>'ROZVOD PLYNU'!G35</f>
        <v>0</v>
      </c>
      <c r="E20" s="27"/>
    </row>
    <row r="21" spans="1:5" ht="12.75">
      <c r="A21" s="347">
        <f t="shared" si="0"/>
        <v>8</v>
      </c>
      <c r="B21" s="18" t="s">
        <v>167</v>
      </c>
      <c r="C21" s="18" t="s">
        <v>245</v>
      </c>
      <c r="D21" s="26">
        <f>'ROZVOD PLYNU'!G47</f>
        <v>0</v>
      </c>
      <c r="E21" s="27"/>
    </row>
    <row r="22" spans="1:5" ht="12.75">
      <c r="A22" s="138"/>
      <c r="B22" s="18"/>
      <c r="C22" s="18"/>
      <c r="D22" s="26"/>
      <c r="E22" s="27"/>
    </row>
    <row r="23" spans="1:5" ht="12.75">
      <c r="A23" s="138"/>
      <c r="B23" s="18"/>
      <c r="C23" s="267" t="s">
        <v>13</v>
      </c>
      <c r="D23" s="26"/>
      <c r="E23" s="27"/>
    </row>
    <row r="24" spans="1:5" ht="12.75">
      <c r="A24" s="347">
        <v>6</v>
      </c>
      <c r="B24" s="18" t="s">
        <v>167</v>
      </c>
      <c r="C24" s="18" t="s">
        <v>203</v>
      </c>
      <c r="D24" s="26">
        <f>ZDRAVOTECHNIKA!G21</f>
        <v>0</v>
      </c>
      <c r="E24" s="27"/>
    </row>
    <row r="25" spans="1:5" ht="12.75">
      <c r="A25" s="347">
        <f>A24+1</f>
        <v>7</v>
      </c>
      <c r="B25" s="18" t="s">
        <v>167</v>
      </c>
      <c r="C25" s="18" t="s">
        <v>210</v>
      </c>
      <c r="D25" s="26">
        <f>ZDRAVOTECHNIKA!G51</f>
        <v>0</v>
      </c>
      <c r="E25" s="27"/>
    </row>
    <row r="26" spans="1:5" ht="12.75">
      <c r="A26" s="347">
        <f aca="true" t="shared" si="1" ref="A26:A32">A25+1</f>
        <v>8</v>
      </c>
      <c r="B26" s="18" t="s">
        <v>167</v>
      </c>
      <c r="C26" s="18" t="s">
        <v>234</v>
      </c>
      <c r="D26" s="26">
        <f>ZDRAVOTECHNIKA!G67</f>
        <v>0</v>
      </c>
      <c r="E26" s="27"/>
    </row>
    <row r="27" spans="1:5" ht="12.75">
      <c r="A27" s="347">
        <f t="shared" si="1"/>
        <v>9</v>
      </c>
      <c r="B27" s="18" t="s">
        <v>167</v>
      </c>
      <c r="C27" s="18" t="s">
        <v>245</v>
      </c>
      <c r="D27" s="26">
        <f>ZDRAVOTECHNIKA!G80</f>
        <v>0</v>
      </c>
      <c r="E27" s="27"/>
    </row>
    <row r="28" spans="1:5" ht="12.75">
      <c r="A28" s="347"/>
      <c r="B28" s="18"/>
      <c r="C28" s="18"/>
      <c r="D28" s="26"/>
      <c r="E28" s="27"/>
    </row>
    <row r="29" spans="1:5" ht="12.75">
      <c r="A29" s="347">
        <v>10</v>
      </c>
      <c r="B29" s="18"/>
      <c r="C29" s="18" t="s">
        <v>322</v>
      </c>
      <c r="D29" s="26">
        <f>ZDRAVOTECHNIKA!G118</f>
        <v>0</v>
      </c>
      <c r="E29" s="27"/>
    </row>
    <row r="30" spans="1:5" ht="12.75">
      <c r="A30" s="347">
        <f t="shared" si="1"/>
        <v>11</v>
      </c>
      <c r="B30" s="18"/>
      <c r="C30" s="18" t="s">
        <v>332</v>
      </c>
      <c r="D30" s="26">
        <f>ZDRAVOTECHNIKA!G108</f>
        <v>0</v>
      </c>
      <c r="E30" s="27"/>
    </row>
    <row r="31" spans="1:5" ht="12.75">
      <c r="A31" s="347">
        <f t="shared" si="1"/>
        <v>12</v>
      </c>
      <c r="B31" s="18"/>
      <c r="C31" s="18" t="s">
        <v>368</v>
      </c>
      <c r="D31" s="26">
        <f>ZDRAVOTECHNIKA!G127</f>
        <v>0</v>
      </c>
      <c r="E31" s="27"/>
    </row>
    <row r="32" spans="1:5" ht="12.75">
      <c r="A32" s="347">
        <f t="shared" si="1"/>
        <v>13</v>
      </c>
      <c r="B32" s="18"/>
      <c r="C32" s="18" t="s">
        <v>326</v>
      </c>
      <c r="D32" s="26">
        <f>ZDRAVOTECHNIKA!G133</f>
        <v>0</v>
      </c>
      <c r="E32" s="27"/>
    </row>
    <row r="33" spans="1:5" ht="12.75">
      <c r="A33" s="347"/>
      <c r="B33" s="18"/>
      <c r="C33" s="18"/>
      <c r="D33" s="26"/>
      <c r="E33" s="27"/>
    </row>
    <row r="34" spans="1:5" ht="12.75">
      <c r="A34" s="347"/>
      <c r="B34" s="17"/>
      <c r="C34" s="17" t="s">
        <v>2</v>
      </c>
      <c r="D34" s="28">
        <f>SUM(D12:D32)</f>
        <v>0</v>
      </c>
      <c r="E34" s="27"/>
    </row>
    <row r="35" spans="1:5" ht="12.75">
      <c r="A35" s="347"/>
      <c r="B35" s="17"/>
      <c r="C35" s="17"/>
      <c r="D35" s="28"/>
      <c r="E35" s="27"/>
    </row>
    <row r="36" spans="1:5" ht="12.75">
      <c r="A36" s="347"/>
      <c r="B36" s="17"/>
      <c r="C36" s="17"/>
      <c r="D36" s="28"/>
      <c r="E36" s="27"/>
    </row>
    <row r="37" spans="1:5" ht="12.75">
      <c r="A37" s="347"/>
      <c r="B37" s="17"/>
      <c r="C37" s="17" t="s">
        <v>248</v>
      </c>
      <c r="D37" s="28"/>
      <c r="E37" s="27"/>
    </row>
    <row r="38" spans="1:5" ht="12.75">
      <c r="A38" s="347"/>
      <c r="B38" s="17"/>
      <c r="C38" s="132"/>
      <c r="D38" s="28"/>
      <c r="E38" s="27"/>
    </row>
    <row r="39" spans="1:5" ht="12.75">
      <c r="A39" s="346" t="s">
        <v>114</v>
      </c>
      <c r="B39" s="17"/>
      <c r="C39" s="133" t="s">
        <v>330</v>
      </c>
      <c r="D39" s="28">
        <f>ZDRAVOTECHNIKA!G92</f>
        <v>0</v>
      </c>
      <c r="E39" s="27"/>
    </row>
    <row r="40" spans="1:5" ht="12.75">
      <c r="A40" s="347">
        <f>A39+1</f>
        <v>2</v>
      </c>
      <c r="B40" s="17"/>
      <c r="C40" s="133" t="s">
        <v>331</v>
      </c>
      <c r="D40" s="28">
        <f>ZDRAVOTECHNIKA!G100</f>
        <v>0</v>
      </c>
      <c r="E40" s="27"/>
    </row>
    <row r="41" spans="1:5" ht="12.75">
      <c r="A41" s="347"/>
      <c r="B41" s="17"/>
      <c r="C41" s="133"/>
      <c r="D41" s="28"/>
      <c r="E41" s="27"/>
    </row>
    <row r="42" spans="1:5" ht="12.75">
      <c r="A42" s="347"/>
      <c r="B42" s="17"/>
      <c r="C42" s="17" t="s">
        <v>248</v>
      </c>
      <c r="D42" s="28">
        <f>SUM(D39:D41)</f>
        <v>0</v>
      </c>
      <c r="E42" s="27"/>
    </row>
    <row r="43" spans="1:5" ht="12.75">
      <c r="A43" s="347"/>
      <c r="B43" s="17"/>
      <c r="C43" s="133"/>
      <c r="D43" s="28"/>
      <c r="E43" s="27"/>
    </row>
    <row r="44" spans="1:5" ht="12.75">
      <c r="A44" s="347"/>
      <c r="B44" s="17"/>
      <c r="C44" s="133"/>
      <c r="D44" s="28"/>
      <c r="E44" s="27"/>
    </row>
    <row r="45" spans="1:5" ht="12.75">
      <c r="A45" s="347"/>
      <c r="B45" s="17"/>
      <c r="C45" s="133"/>
      <c r="D45" s="28"/>
      <c r="E45" s="27"/>
    </row>
    <row r="46" spans="1:5" ht="12.75">
      <c r="A46" s="139"/>
      <c r="B46" s="17"/>
      <c r="C46" s="17" t="s">
        <v>246</v>
      </c>
      <c r="D46" s="28"/>
      <c r="E46" s="27"/>
    </row>
    <row r="47" spans="1:5" ht="12.75">
      <c r="A47" s="307">
        <v>1</v>
      </c>
      <c r="B47" s="305"/>
      <c r="C47" s="305" t="s">
        <v>247</v>
      </c>
      <c r="D47" s="306">
        <f>'EL A MAR'!J29</f>
        <v>0</v>
      </c>
      <c r="E47" s="27"/>
    </row>
    <row r="48" spans="1:5" ht="12.75">
      <c r="A48" s="139"/>
      <c r="B48" s="17"/>
      <c r="C48" s="17" t="s">
        <v>246</v>
      </c>
      <c r="D48" s="28">
        <f>SUM(D47)</f>
        <v>0</v>
      </c>
      <c r="E48" s="27"/>
    </row>
    <row r="49" spans="1:5" ht="13.5" thickBot="1">
      <c r="A49" s="340"/>
      <c r="B49" s="341"/>
      <c r="C49" s="341"/>
      <c r="D49" s="342"/>
      <c r="E49" s="27"/>
    </row>
    <row r="50" spans="1:6" ht="12.75">
      <c r="A50" s="351"/>
      <c r="B50" s="34"/>
      <c r="C50" s="352"/>
      <c r="D50" s="353"/>
      <c r="E50" s="8"/>
      <c r="F50" s="4"/>
    </row>
    <row r="51" spans="1:5" ht="12.75">
      <c r="A51" s="101"/>
      <c r="B51" s="29"/>
      <c r="C51" s="294"/>
      <c r="D51" s="348"/>
      <c r="E51" s="8"/>
    </row>
    <row r="52" spans="1:5" ht="13.5" thickBot="1">
      <c r="A52" s="349"/>
      <c r="B52" s="37"/>
      <c r="C52" s="350" t="s">
        <v>372</v>
      </c>
      <c r="D52" s="354">
        <f>D48+D42+D34</f>
        <v>0</v>
      </c>
      <c r="E52" s="8"/>
    </row>
    <row r="53" spans="3:5" ht="12.75">
      <c r="C53" s="4"/>
      <c r="D53" s="8"/>
      <c r="E53" s="8"/>
    </row>
    <row r="54" spans="3:5" ht="12.75">
      <c r="C54" s="4"/>
      <c r="D54" s="6"/>
      <c r="E54" s="10"/>
    </row>
    <row r="55" spans="3:5" ht="12.75">
      <c r="C55" s="4"/>
      <c r="D55" s="6"/>
      <c r="E55" s="8"/>
    </row>
    <row r="56" spans="3:5" ht="12.75">
      <c r="C56" s="4"/>
      <c r="D56" s="6"/>
      <c r="E56" s="8"/>
    </row>
    <row r="57" spans="3:5" ht="12.75">
      <c r="C57" s="4"/>
      <c r="D57" s="6"/>
      <c r="E57" s="8"/>
    </row>
    <row r="58" spans="3:5" ht="12.75">
      <c r="C58" s="4"/>
      <c r="D58" s="6"/>
      <c r="E58" s="6"/>
    </row>
    <row r="59" spans="3:5" ht="12.75">
      <c r="C59" s="4"/>
      <c r="D59" s="6"/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5" ht="12.75">
      <c r="D75" s="4"/>
    </row>
    <row r="76" ht="12.75">
      <c r="C76" s="4"/>
    </row>
    <row r="78" ht="12.75">
      <c r="E78" s="1"/>
    </row>
    <row r="79" spans="1:5" ht="12.75">
      <c r="A79" s="4"/>
      <c r="B79" s="4"/>
      <c r="E79" s="12"/>
    </row>
    <row r="98" ht="12.75">
      <c r="C98" s="4"/>
    </row>
    <row r="100" ht="12.75">
      <c r="E100" s="1"/>
    </row>
    <row r="101" spans="1:6" ht="12.75">
      <c r="A101" s="4"/>
      <c r="B101" s="4"/>
      <c r="E101" s="12"/>
      <c r="F101" s="4"/>
    </row>
    <row r="102" ht="12.75">
      <c r="E102" s="1"/>
    </row>
    <row r="103" spans="4:5" ht="12.75">
      <c r="D103" s="4"/>
      <c r="E103" s="1"/>
    </row>
    <row r="104" spans="3:5" ht="12.75">
      <c r="C104" s="4"/>
      <c r="D104" s="4"/>
      <c r="E104" s="1"/>
    </row>
    <row r="105" spans="3:4" ht="12.75">
      <c r="C105" s="4"/>
      <c r="D105" s="7"/>
    </row>
    <row r="106" ht="12.75">
      <c r="C106" s="7"/>
    </row>
    <row r="107" spans="2:6" ht="12.75">
      <c r="B107" s="4"/>
      <c r="E107" s="4"/>
      <c r="F107" s="4"/>
    </row>
    <row r="108" spans="5:6" ht="12.75">
      <c r="E108" s="4"/>
      <c r="F108" s="4"/>
    </row>
    <row r="109" spans="2:5" ht="12.75">
      <c r="B109" s="4"/>
      <c r="D109" s="4"/>
      <c r="E109" s="7"/>
    </row>
    <row r="110" spans="3:4" ht="12.75">
      <c r="C110" s="4"/>
      <c r="D110" s="4"/>
    </row>
    <row r="111" spans="2:4" ht="12.75">
      <c r="B111" s="4"/>
      <c r="C111" s="4"/>
      <c r="D111" s="4"/>
    </row>
    <row r="112" spans="3:4" ht="12.75">
      <c r="C112" s="7"/>
      <c r="D112" s="4"/>
    </row>
    <row r="113" spans="1:5" ht="12.75">
      <c r="A113" s="4"/>
      <c r="B113" s="4"/>
      <c r="C113" s="4"/>
      <c r="E113" s="4"/>
    </row>
    <row r="114" ht="12.75">
      <c r="C114" s="4"/>
    </row>
    <row r="115" ht="12.75">
      <c r="D115" s="4"/>
    </row>
    <row r="116" spans="1:3" ht="12.75">
      <c r="A116" s="4"/>
      <c r="B116" s="4"/>
      <c r="C116" s="4"/>
    </row>
    <row r="117" ht="12.75">
      <c r="E117" s="4"/>
    </row>
    <row r="119" spans="4:5" ht="12.75">
      <c r="D119" s="4"/>
      <c r="E119" s="4"/>
    </row>
    <row r="120" ht="12.75">
      <c r="C120" s="4"/>
    </row>
    <row r="121" ht="12.75">
      <c r="A121" s="4"/>
    </row>
    <row r="123" spans="1:5" ht="12.75">
      <c r="A123" s="4"/>
      <c r="E123" s="4"/>
    </row>
    <row r="124" spans="1:3" ht="12.75">
      <c r="A124" s="4"/>
      <c r="C124" s="9"/>
    </row>
    <row r="125" spans="2:3" ht="12.75">
      <c r="B125" s="5"/>
      <c r="C125" s="9"/>
    </row>
    <row r="126" ht="12.75">
      <c r="B126" s="5"/>
    </row>
    <row r="127" spans="2:5" ht="12.75">
      <c r="B127" s="5"/>
      <c r="E127" s="3"/>
    </row>
    <row r="128" spans="3:5" ht="12.75">
      <c r="C128" s="5"/>
      <c r="E128" s="3"/>
    </row>
    <row r="129" spans="3:5" ht="12.75">
      <c r="C129" s="7"/>
      <c r="E129" s="3"/>
    </row>
    <row r="130" spans="3:5" ht="12.75">
      <c r="C130" s="7"/>
      <c r="E130" s="3"/>
    </row>
    <row r="131" ht="12.75">
      <c r="C131" s="5"/>
    </row>
    <row r="133" spans="2:4" ht="12.75">
      <c r="B133" s="4"/>
      <c r="C133" s="5"/>
      <c r="D133" s="4"/>
    </row>
    <row r="134" spans="2:4" ht="12.75">
      <c r="B134" s="4"/>
      <c r="D134" s="4"/>
    </row>
    <row r="135" spans="2:4" ht="12.75">
      <c r="B135" s="4"/>
      <c r="D135" s="4"/>
    </row>
    <row r="136" spans="2:4" ht="12.75">
      <c r="B136" s="4"/>
      <c r="D136" s="4"/>
    </row>
    <row r="137" ht="12.75">
      <c r="E137" s="4"/>
    </row>
    <row r="138" spans="2:5" ht="12.75">
      <c r="B138" s="4"/>
      <c r="E138" s="4"/>
    </row>
    <row r="139" ht="12.75">
      <c r="E139" s="4"/>
    </row>
    <row r="140" ht="12.75">
      <c r="E140" s="4"/>
    </row>
    <row r="144" spans="2:4" ht="12.75">
      <c r="B144" s="4"/>
      <c r="D144" s="4"/>
    </row>
    <row r="145" ht="12.75">
      <c r="D145" s="4"/>
    </row>
    <row r="146" ht="12.75">
      <c r="D146" s="4"/>
    </row>
    <row r="147" spans="2:4" ht="12.75">
      <c r="B147" s="4"/>
      <c r="D147" s="4"/>
    </row>
    <row r="148" spans="4:5" ht="12.75">
      <c r="D148" s="4"/>
      <c r="E148" s="4"/>
    </row>
    <row r="149" spans="2:5" ht="12.75">
      <c r="B149" s="4"/>
      <c r="E149" s="4"/>
    </row>
    <row r="150" spans="2:5" ht="12.75">
      <c r="B150" s="4"/>
      <c r="E150" s="4"/>
    </row>
    <row r="151" spans="2:5" ht="12.75">
      <c r="B151" s="9"/>
      <c r="D151" s="9"/>
      <c r="E151" s="4"/>
    </row>
    <row r="152" spans="2:5" ht="12.75">
      <c r="B152" s="9"/>
      <c r="C152" s="9"/>
      <c r="D152" s="9"/>
      <c r="E152" s="4"/>
    </row>
    <row r="153" spans="2:4" ht="12.75">
      <c r="B153" s="9"/>
      <c r="C153" s="9"/>
      <c r="D153" s="9"/>
    </row>
    <row r="154" spans="2:4" ht="12.75">
      <c r="B154" s="9"/>
      <c r="C154" s="9"/>
      <c r="D154" s="9"/>
    </row>
    <row r="155" spans="2:5" ht="12.75">
      <c r="B155" s="9"/>
      <c r="C155" s="9"/>
      <c r="D155" s="9"/>
      <c r="E155" s="9"/>
    </row>
    <row r="156" spans="2:5" ht="12.75">
      <c r="B156" s="9"/>
      <c r="C156" s="9"/>
      <c r="D156" s="9"/>
      <c r="E156" s="9"/>
    </row>
    <row r="157" spans="2:5" ht="12.75">
      <c r="B157" s="9"/>
      <c r="C157" s="9"/>
      <c r="D157" s="9"/>
      <c r="E157" s="9"/>
    </row>
    <row r="158" spans="2:5" ht="12.75">
      <c r="B158" s="9"/>
      <c r="C158" s="9"/>
      <c r="D158" s="9"/>
      <c r="E158" s="9"/>
    </row>
    <row r="159" spans="2:5" ht="12.75">
      <c r="B159" s="9"/>
      <c r="C159" s="9"/>
      <c r="D159" s="9"/>
      <c r="E159" s="9"/>
    </row>
    <row r="160" spans="2:5" ht="12.75">
      <c r="B160" s="9"/>
      <c r="C160" s="9"/>
      <c r="D160" s="9"/>
      <c r="E160" s="9"/>
    </row>
    <row r="161" spans="3:5" ht="12.75">
      <c r="C161" s="9"/>
      <c r="E161" s="9"/>
    </row>
    <row r="162" ht="12.75">
      <c r="E162" s="9"/>
    </row>
    <row r="163" spans="2:5" ht="12.75">
      <c r="B163" s="5"/>
      <c r="D163" s="5"/>
      <c r="E163" s="9"/>
    </row>
    <row r="164" spans="2:5" ht="12.75">
      <c r="B164" s="5"/>
      <c r="D164" s="5"/>
      <c r="E164" s="9"/>
    </row>
    <row r="165" spans="2:4" ht="12.75">
      <c r="B165" s="5"/>
      <c r="D165" s="5"/>
    </row>
    <row r="167" ht="12.75">
      <c r="E167" s="5"/>
    </row>
    <row r="168" ht="12.75">
      <c r="E168" s="5"/>
    </row>
    <row r="169" ht="12.75">
      <c r="E169" s="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7109375" style="13" customWidth="1"/>
    <col min="2" max="2" width="14.421875" style="13" customWidth="1"/>
    <col min="3" max="3" width="53.421875" style="0" customWidth="1"/>
    <col min="4" max="4" width="7.57421875" style="0" customWidth="1"/>
    <col min="5" max="5" width="11.140625" style="0" customWidth="1"/>
    <col min="6" max="6" width="11.7109375" style="0" customWidth="1"/>
    <col min="7" max="7" width="13.00390625" style="0" customWidth="1"/>
    <col min="8" max="8" width="9.7109375" style="0" customWidth="1"/>
    <col min="9" max="9" width="9.57421875" style="0" customWidth="1"/>
  </cols>
  <sheetData>
    <row r="1" spans="1:7" ht="13.5" thickBot="1">
      <c r="A1" s="227" t="s">
        <v>166</v>
      </c>
      <c r="B1" s="228"/>
      <c r="C1" s="229"/>
      <c r="D1" s="230"/>
      <c r="E1" s="230"/>
      <c r="F1" s="230"/>
      <c r="G1" s="231"/>
    </row>
    <row r="2" spans="1:7" ht="12.75">
      <c r="A2" s="143"/>
      <c r="B2" s="143"/>
      <c r="C2" s="33"/>
      <c r="D2" s="32"/>
      <c r="E2" s="32"/>
      <c r="F2" s="32"/>
      <c r="G2" s="32"/>
    </row>
    <row r="3" spans="1:7" ht="12.75">
      <c r="A3" s="23" t="s">
        <v>4</v>
      </c>
      <c r="B3" s="23" t="s">
        <v>14</v>
      </c>
      <c r="C3" s="15" t="s">
        <v>0</v>
      </c>
      <c r="D3" s="15" t="s">
        <v>5</v>
      </c>
      <c r="E3" s="15" t="s">
        <v>6</v>
      </c>
      <c r="F3" s="15" t="s">
        <v>7</v>
      </c>
      <c r="G3" s="15" t="s">
        <v>1</v>
      </c>
    </row>
    <row r="4" spans="1:7" ht="12.75">
      <c r="A4" s="23"/>
      <c r="B4" s="23"/>
      <c r="C4" s="15"/>
      <c r="D4" s="15"/>
      <c r="E4" s="15"/>
      <c r="F4" s="15"/>
      <c r="G4" s="15"/>
    </row>
    <row r="5" spans="1:7" ht="25.5">
      <c r="A5" s="23"/>
      <c r="B5" s="135"/>
      <c r="C5" s="308" t="s">
        <v>337</v>
      </c>
      <c r="D5" s="15"/>
      <c r="E5" s="15"/>
      <c r="F5" s="15"/>
      <c r="G5" s="15"/>
    </row>
    <row r="6" spans="1:7" ht="12.75">
      <c r="A6" s="23"/>
      <c r="B6" s="23"/>
      <c r="C6" s="15"/>
      <c r="D6" s="15"/>
      <c r="E6" s="15"/>
      <c r="F6" s="15"/>
      <c r="G6" s="15"/>
    </row>
    <row r="7" spans="1:7" ht="12.75">
      <c r="A7" s="258" t="s">
        <v>67</v>
      </c>
      <c r="B7" s="258"/>
      <c r="C7" s="258" t="s">
        <v>66</v>
      </c>
      <c r="D7" s="259"/>
      <c r="E7" s="259"/>
      <c r="F7" s="259"/>
      <c r="G7" s="259"/>
    </row>
    <row r="8" spans="1:7" ht="12.75">
      <c r="A8" s="132"/>
      <c r="B8" s="133"/>
      <c r="C8" s="133" t="s">
        <v>69</v>
      </c>
      <c r="D8" s="23"/>
      <c r="E8" s="23"/>
      <c r="F8" s="23"/>
      <c r="G8" s="23"/>
    </row>
    <row r="9" spans="1:7" ht="12.75">
      <c r="A9" s="132"/>
      <c r="B9" s="133"/>
      <c r="C9" s="133" t="s">
        <v>64</v>
      </c>
      <c r="D9" s="23"/>
      <c r="E9" s="23"/>
      <c r="F9" s="23"/>
      <c r="G9" s="23"/>
    </row>
    <row r="10" spans="1:7" ht="12.75">
      <c r="A10" s="132"/>
      <c r="B10" s="133"/>
      <c r="C10" s="25"/>
      <c r="D10" s="23"/>
      <c r="E10" s="23"/>
      <c r="F10" s="23"/>
      <c r="G10" s="23"/>
    </row>
    <row r="11" spans="1:7" ht="12.75">
      <c r="A11" s="155"/>
      <c r="B11" s="159"/>
      <c r="C11" s="25"/>
      <c r="D11" s="152"/>
      <c r="E11" s="133"/>
      <c r="F11" s="133"/>
      <c r="G11" s="163"/>
    </row>
    <row r="12" spans="1:7" ht="12.75">
      <c r="A12" s="251" t="s">
        <v>114</v>
      </c>
      <c r="B12" s="315" t="s">
        <v>249</v>
      </c>
      <c r="C12" s="161" t="s">
        <v>250</v>
      </c>
      <c r="D12" s="172" t="s">
        <v>8</v>
      </c>
      <c r="E12" s="173">
        <v>1</v>
      </c>
      <c r="F12" s="173">
        <v>0</v>
      </c>
      <c r="G12" s="177">
        <f>E12*F12</f>
        <v>0</v>
      </c>
    </row>
    <row r="13" spans="1:7" ht="25.5">
      <c r="A13" s="252">
        <f>A12+1</f>
        <v>2</v>
      </c>
      <c r="B13" s="315" t="s">
        <v>286</v>
      </c>
      <c r="C13" s="161" t="s">
        <v>251</v>
      </c>
      <c r="D13" s="172" t="s">
        <v>8</v>
      </c>
      <c r="E13" s="173">
        <v>1</v>
      </c>
      <c r="F13" s="173">
        <v>0</v>
      </c>
      <c r="G13" s="177">
        <f aca="true" t="shared" si="0" ref="G13:G24">E13*F13</f>
        <v>0</v>
      </c>
    </row>
    <row r="14" spans="1:7" ht="12.75">
      <c r="A14" s="252">
        <f aca="true" t="shared" si="1" ref="A14:A25">A13+1</f>
        <v>3</v>
      </c>
      <c r="B14" s="315" t="s">
        <v>287</v>
      </c>
      <c r="C14" s="255" t="s">
        <v>252</v>
      </c>
      <c r="D14" s="172" t="s">
        <v>8</v>
      </c>
      <c r="E14" s="173">
        <v>1</v>
      </c>
      <c r="F14" s="173">
        <v>0</v>
      </c>
      <c r="G14" s="177">
        <f t="shared" si="0"/>
        <v>0</v>
      </c>
    </row>
    <row r="15" spans="1:7" ht="25.5">
      <c r="A15" s="252">
        <f t="shared" si="1"/>
        <v>4</v>
      </c>
      <c r="B15" s="315" t="s">
        <v>288</v>
      </c>
      <c r="C15" s="255" t="s">
        <v>253</v>
      </c>
      <c r="D15" s="172" t="s">
        <v>8</v>
      </c>
      <c r="E15" s="173">
        <v>1</v>
      </c>
      <c r="F15" s="173">
        <v>0</v>
      </c>
      <c r="G15" s="177">
        <f t="shared" si="0"/>
        <v>0</v>
      </c>
    </row>
    <row r="16" spans="1:7" ht="25.5">
      <c r="A16" s="252">
        <f t="shared" si="1"/>
        <v>5</v>
      </c>
      <c r="B16" s="315" t="s">
        <v>289</v>
      </c>
      <c r="C16" s="256" t="s">
        <v>254</v>
      </c>
      <c r="D16" s="172" t="s">
        <v>9</v>
      </c>
      <c r="E16" s="173">
        <v>7</v>
      </c>
      <c r="F16" s="173">
        <v>0</v>
      </c>
      <c r="G16" s="177">
        <f t="shared" si="0"/>
        <v>0</v>
      </c>
    </row>
    <row r="17" spans="1:7" ht="25.5">
      <c r="A17" s="252">
        <f t="shared" si="1"/>
        <v>6</v>
      </c>
      <c r="B17" s="315" t="s">
        <v>290</v>
      </c>
      <c r="C17" s="255" t="s">
        <v>255</v>
      </c>
      <c r="D17" s="172" t="s">
        <v>9</v>
      </c>
      <c r="E17" s="173">
        <v>7</v>
      </c>
      <c r="F17" s="173">
        <v>0</v>
      </c>
      <c r="G17" s="177">
        <f t="shared" si="0"/>
        <v>0</v>
      </c>
    </row>
    <row r="18" spans="1:7" ht="12.75">
      <c r="A18" s="252">
        <f t="shared" si="1"/>
        <v>7</v>
      </c>
      <c r="B18" s="315" t="s">
        <v>291</v>
      </c>
      <c r="C18" s="162" t="s">
        <v>256</v>
      </c>
      <c r="D18" s="172" t="s">
        <v>8</v>
      </c>
      <c r="E18" s="174">
        <v>1</v>
      </c>
      <c r="F18" s="173">
        <v>0</v>
      </c>
      <c r="G18" s="257">
        <f t="shared" si="0"/>
        <v>0</v>
      </c>
    </row>
    <row r="19" spans="1:7" ht="12.75">
      <c r="A19" s="252">
        <f t="shared" si="1"/>
        <v>8</v>
      </c>
      <c r="B19" s="315" t="s">
        <v>292</v>
      </c>
      <c r="C19" s="162" t="s">
        <v>257</v>
      </c>
      <c r="D19" s="172" t="s">
        <v>8</v>
      </c>
      <c r="E19" s="174">
        <v>1</v>
      </c>
      <c r="F19" s="173">
        <v>0</v>
      </c>
      <c r="G19" s="257">
        <f t="shared" si="0"/>
        <v>0</v>
      </c>
    </row>
    <row r="20" spans="1:7" ht="12.75">
      <c r="A20" s="252">
        <f t="shared" si="1"/>
        <v>9</v>
      </c>
      <c r="B20" s="315" t="s">
        <v>293</v>
      </c>
      <c r="C20" s="162" t="s">
        <v>258</v>
      </c>
      <c r="D20" s="172" t="s">
        <v>8</v>
      </c>
      <c r="E20" s="174">
        <v>1</v>
      </c>
      <c r="F20" s="173">
        <v>0</v>
      </c>
      <c r="G20" s="257">
        <f t="shared" si="0"/>
        <v>0</v>
      </c>
    </row>
    <row r="21" spans="1:7" ht="12.75">
      <c r="A21" s="252">
        <f t="shared" si="1"/>
        <v>10</v>
      </c>
      <c r="B21" s="315" t="s">
        <v>294</v>
      </c>
      <c r="C21" s="162" t="s">
        <v>70</v>
      </c>
      <c r="D21" s="172" t="s">
        <v>8</v>
      </c>
      <c r="E21" s="174">
        <v>1</v>
      </c>
      <c r="F21" s="173">
        <v>0</v>
      </c>
      <c r="G21" s="257">
        <f t="shared" si="0"/>
        <v>0</v>
      </c>
    </row>
    <row r="22" spans="1:7" ht="12.75">
      <c r="A22" s="252">
        <f t="shared" si="1"/>
        <v>11</v>
      </c>
      <c r="B22" s="315" t="s">
        <v>295</v>
      </c>
      <c r="C22" s="162" t="s">
        <v>259</v>
      </c>
      <c r="D22" s="172" t="s">
        <v>8</v>
      </c>
      <c r="E22" s="174">
        <v>1</v>
      </c>
      <c r="F22" s="173">
        <v>0</v>
      </c>
      <c r="G22" s="257">
        <f t="shared" si="0"/>
        <v>0</v>
      </c>
    </row>
    <row r="23" spans="1:7" ht="12.75">
      <c r="A23" s="252">
        <f t="shared" si="1"/>
        <v>12</v>
      </c>
      <c r="B23" s="315" t="s">
        <v>296</v>
      </c>
      <c r="C23" s="162" t="s">
        <v>260</v>
      </c>
      <c r="D23" s="172" t="s">
        <v>8</v>
      </c>
      <c r="E23" s="174">
        <v>1</v>
      </c>
      <c r="F23" s="173">
        <v>0</v>
      </c>
      <c r="G23" s="257">
        <f t="shared" si="0"/>
        <v>0</v>
      </c>
    </row>
    <row r="24" spans="1:7" ht="12.75">
      <c r="A24" s="252">
        <f t="shared" si="1"/>
        <v>13</v>
      </c>
      <c r="B24" s="315" t="s">
        <v>297</v>
      </c>
      <c r="C24" s="162" t="s">
        <v>71</v>
      </c>
      <c r="D24" s="254" t="s">
        <v>72</v>
      </c>
      <c r="E24" s="174">
        <v>24</v>
      </c>
      <c r="F24" s="173">
        <v>0</v>
      </c>
      <c r="G24" s="257">
        <f t="shared" si="0"/>
        <v>0</v>
      </c>
    </row>
    <row r="25" spans="1:7" ht="12.75">
      <c r="A25" s="252">
        <f t="shared" si="1"/>
        <v>14</v>
      </c>
      <c r="B25" s="315" t="s">
        <v>298</v>
      </c>
      <c r="C25" s="162" t="s">
        <v>113</v>
      </c>
      <c r="D25" s="164" t="s">
        <v>8</v>
      </c>
      <c r="E25" s="133">
        <v>1</v>
      </c>
      <c r="F25" s="173">
        <v>0</v>
      </c>
      <c r="G25" s="163">
        <f>PRODUCT(E25,F25)</f>
        <v>0</v>
      </c>
    </row>
    <row r="26" spans="1:7" ht="12.75">
      <c r="A26" s="156"/>
      <c r="B26" s="159"/>
      <c r="C26" s="133" t="s">
        <v>12</v>
      </c>
      <c r="D26" s="152"/>
      <c r="E26" s="133"/>
      <c r="F26" s="163"/>
      <c r="G26" s="163">
        <f>SUM(G11:G25)</f>
        <v>0</v>
      </c>
    </row>
    <row r="27" spans="1:7" ht="12.75">
      <c r="A27" s="253" t="s">
        <v>261</v>
      </c>
      <c r="B27" s="160" t="s">
        <v>68</v>
      </c>
      <c r="C27" s="133" t="s">
        <v>15</v>
      </c>
      <c r="D27" s="152" t="s">
        <v>11</v>
      </c>
      <c r="E27" s="133">
        <v>2.33</v>
      </c>
      <c r="F27" s="163"/>
      <c r="G27" s="163">
        <f>PRODUCT(G26,E27/100)</f>
        <v>0</v>
      </c>
    </row>
    <row r="28" spans="1:7" ht="12.75">
      <c r="A28" s="23"/>
      <c r="B28" s="23"/>
      <c r="C28" s="258" t="s">
        <v>66</v>
      </c>
      <c r="D28" s="260"/>
      <c r="E28" s="261"/>
      <c r="F28" s="262"/>
      <c r="G28" s="263">
        <f>SUM(G26,G27)</f>
        <v>0</v>
      </c>
    </row>
    <row r="29" spans="1:7" ht="12.75">
      <c r="A29" s="23"/>
      <c r="B29" s="23"/>
      <c r="C29" s="132"/>
      <c r="D29" s="150"/>
      <c r="E29" s="23"/>
      <c r="F29" s="16"/>
      <c r="G29" s="39"/>
    </row>
    <row r="30" spans="1:7" ht="12.75">
      <c r="A30" s="23"/>
      <c r="B30" s="24"/>
      <c r="C30" s="136"/>
      <c r="D30" s="151"/>
      <c r="E30" s="23"/>
      <c r="F30" s="16"/>
      <c r="G30" s="16"/>
    </row>
    <row r="31" spans="1:7" ht="12.75">
      <c r="A31" s="23"/>
      <c r="B31" s="23"/>
      <c r="C31" s="23"/>
      <c r="D31" s="150"/>
      <c r="E31" s="23"/>
      <c r="F31" s="23"/>
      <c r="G31" s="23"/>
    </row>
    <row r="32" spans="1:8" ht="12.75">
      <c r="A32" s="258" t="s">
        <v>67</v>
      </c>
      <c r="B32" s="258"/>
      <c r="C32" s="258" t="s">
        <v>85</v>
      </c>
      <c r="D32" s="264"/>
      <c r="E32" s="259"/>
      <c r="F32" s="259"/>
      <c r="G32" s="259"/>
      <c r="H32" s="13"/>
    </row>
    <row r="33" spans="1:8" ht="12.75">
      <c r="A33" s="132"/>
      <c r="B33" s="133"/>
      <c r="C33" s="133" t="s">
        <v>69</v>
      </c>
      <c r="D33" s="171"/>
      <c r="E33" s="148"/>
      <c r="F33" s="148"/>
      <c r="G33" s="23"/>
      <c r="H33" s="13"/>
    </row>
    <row r="34" spans="1:8" ht="12.75">
      <c r="A34" s="132"/>
      <c r="B34" s="133"/>
      <c r="C34" s="133" t="s">
        <v>64</v>
      </c>
      <c r="D34" s="171"/>
      <c r="E34" s="148"/>
      <c r="F34" s="148"/>
      <c r="G34" s="23"/>
      <c r="H34" s="13"/>
    </row>
    <row r="35" spans="1:8" ht="12.75">
      <c r="A35" s="132"/>
      <c r="B35" s="170"/>
      <c r="C35" s="148"/>
      <c r="D35" s="171"/>
      <c r="E35" s="148"/>
      <c r="F35" s="148"/>
      <c r="G35" s="23"/>
      <c r="H35" s="13"/>
    </row>
    <row r="36" spans="1:8" ht="25.5">
      <c r="A36" s="251" t="s">
        <v>114</v>
      </c>
      <c r="B36" s="160" t="s">
        <v>73</v>
      </c>
      <c r="C36" s="161" t="s">
        <v>74</v>
      </c>
      <c r="D36" s="172" t="s">
        <v>9</v>
      </c>
      <c r="E36" s="173">
        <v>28</v>
      </c>
      <c r="F36" s="173">
        <v>0</v>
      </c>
      <c r="G36" s="177">
        <f aca="true" t="shared" si="2" ref="G36:G42">E36*F36</f>
        <v>0</v>
      </c>
      <c r="H36" s="13"/>
    </row>
    <row r="37" spans="1:8" ht="25.5">
      <c r="A37" s="252">
        <f aca="true" t="shared" si="3" ref="A37:A42">A36+1</f>
        <v>2</v>
      </c>
      <c r="B37" s="160" t="s">
        <v>75</v>
      </c>
      <c r="C37" s="161" t="s">
        <v>76</v>
      </c>
      <c r="D37" s="172" t="s">
        <v>9</v>
      </c>
      <c r="E37" s="173">
        <v>18</v>
      </c>
      <c r="F37" s="173">
        <v>0</v>
      </c>
      <c r="G37" s="177">
        <f t="shared" si="2"/>
        <v>0</v>
      </c>
      <c r="H37" s="13"/>
    </row>
    <row r="38" spans="1:8" ht="25.5">
      <c r="A38" s="252">
        <f t="shared" si="3"/>
        <v>3</v>
      </c>
      <c r="B38" s="160" t="s">
        <v>77</v>
      </c>
      <c r="C38" s="161" t="s">
        <v>78</v>
      </c>
      <c r="D38" s="172" t="s">
        <v>9</v>
      </c>
      <c r="E38" s="173">
        <v>32</v>
      </c>
      <c r="F38" s="173">
        <v>0</v>
      </c>
      <c r="G38" s="177">
        <f t="shared" si="2"/>
        <v>0</v>
      </c>
      <c r="H38" s="13"/>
    </row>
    <row r="39" spans="1:8" ht="38.25">
      <c r="A39" s="252">
        <f t="shared" si="3"/>
        <v>4</v>
      </c>
      <c r="B39" s="137">
        <v>722181251</v>
      </c>
      <c r="C39" s="136" t="s">
        <v>217</v>
      </c>
      <c r="D39" s="152" t="s">
        <v>9</v>
      </c>
      <c r="E39" s="23">
        <v>12</v>
      </c>
      <c r="F39" s="173">
        <v>0</v>
      </c>
      <c r="G39" s="16">
        <f>PRODUCT(E39,F39)</f>
        <v>0</v>
      </c>
      <c r="H39" s="13"/>
    </row>
    <row r="40" spans="1:8" ht="12.75">
      <c r="A40" s="252">
        <f t="shared" si="3"/>
        <v>5</v>
      </c>
      <c r="B40" s="168" t="s">
        <v>79</v>
      </c>
      <c r="C40" s="169" t="s">
        <v>80</v>
      </c>
      <c r="D40" s="172" t="s">
        <v>8</v>
      </c>
      <c r="E40" s="173">
        <v>8</v>
      </c>
      <c r="F40" s="173">
        <v>0</v>
      </c>
      <c r="G40" s="177">
        <f t="shared" si="2"/>
        <v>0</v>
      </c>
      <c r="H40" s="13"/>
    </row>
    <row r="41" spans="1:8" ht="12.75">
      <c r="A41" s="252">
        <f t="shared" si="3"/>
        <v>6</v>
      </c>
      <c r="B41" s="168" t="s">
        <v>81</v>
      </c>
      <c r="C41" s="161" t="s">
        <v>338</v>
      </c>
      <c r="D41" s="172" t="s">
        <v>9</v>
      </c>
      <c r="E41" s="173">
        <v>78</v>
      </c>
      <c r="F41" s="173">
        <v>0</v>
      </c>
      <c r="G41" s="177">
        <f t="shared" si="2"/>
        <v>0</v>
      </c>
      <c r="H41" s="13"/>
    </row>
    <row r="42" spans="1:8" ht="12.75">
      <c r="A42" s="252">
        <f t="shared" si="3"/>
        <v>7</v>
      </c>
      <c r="B42" s="168" t="s">
        <v>262</v>
      </c>
      <c r="C42" s="161" t="s">
        <v>263</v>
      </c>
      <c r="D42" s="172" t="s">
        <v>9</v>
      </c>
      <c r="E42" s="173">
        <v>4</v>
      </c>
      <c r="F42" s="173">
        <v>0</v>
      </c>
      <c r="G42" s="177">
        <f t="shared" si="2"/>
        <v>0</v>
      </c>
      <c r="H42" s="13"/>
    </row>
    <row r="43" spans="1:8" ht="12.75">
      <c r="A43" s="252"/>
      <c r="B43" s="168"/>
      <c r="C43" s="133" t="s">
        <v>12</v>
      </c>
      <c r="D43" s="167"/>
      <c r="E43" s="165"/>
      <c r="F43" s="166"/>
      <c r="G43" s="163">
        <f>SUM(G36:G42)</f>
        <v>0</v>
      </c>
      <c r="H43" s="13"/>
    </row>
    <row r="44" spans="1:8" ht="12.75">
      <c r="A44" s="252">
        <v>8</v>
      </c>
      <c r="B44" s="160" t="s">
        <v>83</v>
      </c>
      <c r="C44" s="161" t="s">
        <v>84</v>
      </c>
      <c r="D44" s="167" t="s">
        <v>11</v>
      </c>
      <c r="E44" s="165">
        <v>3.19</v>
      </c>
      <c r="F44" s="165"/>
      <c r="G44" s="163">
        <f>PRODUCT(G43,E44/100)</f>
        <v>0</v>
      </c>
      <c r="H44" s="13"/>
    </row>
    <row r="45" spans="1:8" ht="12.75">
      <c r="A45" s="252"/>
      <c r="B45" s="137"/>
      <c r="C45" s="258" t="s">
        <v>85</v>
      </c>
      <c r="D45" s="260"/>
      <c r="E45" s="259"/>
      <c r="F45" s="265"/>
      <c r="G45" s="266">
        <f>SUM(G43:G44)</f>
        <v>0</v>
      </c>
      <c r="H45" s="13"/>
    </row>
    <row r="46" spans="1:8" ht="12.75">
      <c r="A46" s="252"/>
      <c r="B46" s="137"/>
      <c r="C46" s="136"/>
      <c r="D46" s="152"/>
      <c r="E46" s="23"/>
      <c r="F46" s="16"/>
      <c r="G46" s="16"/>
      <c r="H46" s="13"/>
    </row>
    <row r="47" spans="1:7" ht="12.75">
      <c r="A47" s="154"/>
      <c r="B47" s="24"/>
      <c r="C47" s="25"/>
      <c r="D47" s="150"/>
      <c r="E47" s="23"/>
      <c r="F47" s="16"/>
      <c r="G47" s="16"/>
    </row>
    <row r="48" spans="1:7" ht="12.75">
      <c r="A48" s="154"/>
      <c r="B48" s="24"/>
      <c r="C48" s="136"/>
      <c r="D48" s="150"/>
      <c r="E48" s="23"/>
      <c r="F48" s="16"/>
      <c r="G48" s="16"/>
    </row>
    <row r="49" spans="1:7" ht="12.75">
      <c r="A49" s="258" t="s">
        <v>67</v>
      </c>
      <c r="B49" s="258"/>
      <c r="C49" s="258" t="s">
        <v>88</v>
      </c>
      <c r="D49" s="264"/>
      <c r="E49" s="259"/>
      <c r="F49" s="265"/>
      <c r="G49" s="265"/>
    </row>
    <row r="50" spans="1:7" ht="12.75">
      <c r="A50" s="154"/>
      <c r="B50" s="133"/>
      <c r="C50" s="133" t="s">
        <v>69</v>
      </c>
      <c r="D50" s="172"/>
      <c r="E50" s="173"/>
      <c r="F50" s="174"/>
      <c r="G50" s="16"/>
    </row>
    <row r="51" spans="1:7" ht="12.75">
      <c r="A51" s="154"/>
      <c r="B51" s="133"/>
      <c r="C51" s="133" t="s">
        <v>264</v>
      </c>
      <c r="D51" s="172"/>
      <c r="E51" s="173"/>
      <c r="F51" s="174"/>
      <c r="G51" s="16"/>
    </row>
    <row r="52" spans="1:7" ht="12.75">
      <c r="A52" s="154"/>
      <c r="B52" s="315"/>
      <c r="C52" s="161"/>
      <c r="D52" s="172"/>
      <c r="E52" s="173"/>
      <c r="F52" s="174"/>
      <c r="G52" s="16"/>
    </row>
    <row r="53" spans="1:7" ht="25.5">
      <c r="A53" s="251" t="s">
        <v>114</v>
      </c>
      <c r="B53" s="315" t="s">
        <v>265</v>
      </c>
      <c r="C53" s="162" t="s">
        <v>266</v>
      </c>
      <c r="D53" s="172" t="s">
        <v>8</v>
      </c>
      <c r="E53" s="173">
        <v>6</v>
      </c>
      <c r="F53" s="174">
        <v>0</v>
      </c>
      <c r="G53" s="177">
        <f aca="true" t="shared" si="4" ref="G53:G58">E53*F53</f>
        <v>0</v>
      </c>
    </row>
    <row r="54" spans="1:7" ht="25.5">
      <c r="A54" s="252">
        <f>A53+1</f>
        <v>2</v>
      </c>
      <c r="B54" s="315" t="s">
        <v>89</v>
      </c>
      <c r="C54" s="162" t="s">
        <v>267</v>
      </c>
      <c r="D54" s="172" t="s">
        <v>8</v>
      </c>
      <c r="E54" s="173">
        <v>2</v>
      </c>
      <c r="F54" s="174">
        <v>0</v>
      </c>
      <c r="G54" s="177">
        <f t="shared" si="4"/>
        <v>0</v>
      </c>
    </row>
    <row r="55" spans="1:7" ht="25.5">
      <c r="A55" s="252">
        <f>A54+1</f>
        <v>3</v>
      </c>
      <c r="B55" s="315" t="s">
        <v>299</v>
      </c>
      <c r="C55" s="162" t="s">
        <v>268</v>
      </c>
      <c r="D55" s="172" t="s">
        <v>8</v>
      </c>
      <c r="E55" s="173">
        <v>1</v>
      </c>
      <c r="F55" s="174">
        <v>0</v>
      </c>
      <c r="G55" s="177">
        <f t="shared" si="4"/>
        <v>0</v>
      </c>
    </row>
    <row r="56" spans="1:7" ht="25.5">
      <c r="A56" s="252">
        <f>A55+1</f>
        <v>4</v>
      </c>
      <c r="B56" s="315" t="s">
        <v>300</v>
      </c>
      <c r="C56" s="162" t="s">
        <v>269</v>
      </c>
      <c r="D56" s="172" t="s">
        <v>8</v>
      </c>
      <c r="E56" s="173">
        <v>1</v>
      </c>
      <c r="F56" s="174">
        <v>0</v>
      </c>
      <c r="G56" s="177">
        <f t="shared" si="4"/>
        <v>0</v>
      </c>
    </row>
    <row r="57" spans="1:7" ht="38.25">
      <c r="A57" s="252">
        <f>A56+1</f>
        <v>5</v>
      </c>
      <c r="B57" s="315" t="s">
        <v>301</v>
      </c>
      <c r="C57" s="161" t="s">
        <v>270</v>
      </c>
      <c r="D57" s="172" t="s">
        <v>8</v>
      </c>
      <c r="E57" s="173">
        <v>2</v>
      </c>
      <c r="F57" s="174">
        <v>0</v>
      </c>
      <c r="G57" s="177">
        <f t="shared" si="4"/>
        <v>0</v>
      </c>
    </row>
    <row r="58" spans="1:7" ht="38.25">
      <c r="A58" s="252">
        <f>A57+1</f>
        <v>6</v>
      </c>
      <c r="B58" s="315" t="s">
        <v>302</v>
      </c>
      <c r="C58" s="161" t="s">
        <v>271</v>
      </c>
      <c r="D58" s="172" t="s">
        <v>8</v>
      </c>
      <c r="E58" s="173">
        <v>4</v>
      </c>
      <c r="F58" s="174">
        <v>0</v>
      </c>
      <c r="G58" s="177">
        <f t="shared" si="4"/>
        <v>0</v>
      </c>
    </row>
    <row r="59" spans="1:7" ht="12.75">
      <c r="A59" s="252"/>
      <c r="B59" s="160"/>
      <c r="C59" s="133" t="s">
        <v>12</v>
      </c>
      <c r="D59" s="167"/>
      <c r="E59" s="165"/>
      <c r="F59" s="166"/>
      <c r="G59" s="163">
        <f>SUM(G53:G58)</f>
        <v>0</v>
      </c>
    </row>
    <row r="60" spans="1:7" ht="12.75">
      <c r="A60" s="252">
        <v>7</v>
      </c>
      <c r="B60" s="160" t="s">
        <v>86</v>
      </c>
      <c r="C60" s="161" t="s">
        <v>87</v>
      </c>
      <c r="D60" s="172" t="s">
        <v>11</v>
      </c>
      <c r="E60" s="173">
        <v>2.26</v>
      </c>
      <c r="F60" s="173"/>
      <c r="G60" s="163">
        <f>PRODUCT(G58,E60/100)</f>
        <v>0</v>
      </c>
    </row>
    <row r="61" spans="1:7" ht="12.75">
      <c r="A61" s="154"/>
      <c r="B61" s="24"/>
      <c r="C61" s="258" t="s">
        <v>88</v>
      </c>
      <c r="D61" s="264"/>
      <c r="E61" s="259"/>
      <c r="F61" s="265"/>
      <c r="G61" s="266">
        <f>SUM(G59:G60)</f>
        <v>0</v>
      </c>
    </row>
    <row r="62" spans="1:7" ht="12.75">
      <c r="A62" s="156"/>
      <c r="B62" s="24"/>
      <c r="C62" s="25"/>
      <c r="D62" s="150"/>
      <c r="E62" s="23"/>
      <c r="F62" s="16"/>
      <c r="G62" s="16"/>
    </row>
    <row r="63" spans="1:7" ht="12.75">
      <c r="A63" s="154"/>
      <c r="B63" s="24"/>
      <c r="C63" s="25"/>
      <c r="D63" s="150"/>
      <c r="E63" s="23"/>
      <c r="F63" s="16"/>
      <c r="G63" s="16"/>
    </row>
    <row r="64" spans="1:7" ht="12.75">
      <c r="A64" s="156"/>
      <c r="B64" s="23"/>
      <c r="C64" s="134"/>
      <c r="D64" s="150"/>
      <c r="E64" s="23"/>
      <c r="F64" s="16"/>
      <c r="G64" s="39"/>
    </row>
    <row r="65" spans="1:7" ht="12.75">
      <c r="A65" s="156"/>
      <c r="B65" s="23"/>
      <c r="C65" s="134"/>
      <c r="D65" s="150"/>
      <c r="E65" s="23"/>
      <c r="F65" s="16"/>
      <c r="G65" s="39"/>
    </row>
    <row r="66" spans="1:7" ht="12.75">
      <c r="A66" s="258" t="s">
        <v>67</v>
      </c>
      <c r="B66" s="258"/>
      <c r="C66" s="258" t="s">
        <v>108</v>
      </c>
      <c r="D66" s="264"/>
      <c r="E66" s="259"/>
      <c r="F66" s="265"/>
      <c r="G66" s="263"/>
    </row>
    <row r="67" spans="1:7" ht="12.75">
      <c r="A67" s="132"/>
      <c r="B67" s="133"/>
      <c r="C67" s="133" t="s">
        <v>279</v>
      </c>
      <c r="D67" s="171"/>
      <c r="E67" s="148"/>
      <c r="F67" s="149"/>
      <c r="G67" s="39"/>
    </row>
    <row r="68" spans="1:7" ht="12.75">
      <c r="A68" s="132"/>
      <c r="B68" s="133"/>
      <c r="C68" s="133" t="s">
        <v>280</v>
      </c>
      <c r="D68" s="171"/>
      <c r="E68" s="148"/>
      <c r="F68" s="149"/>
      <c r="G68" s="39"/>
    </row>
    <row r="69" spans="1:7" ht="12.75">
      <c r="A69" s="132"/>
      <c r="B69" s="170"/>
      <c r="C69" s="176"/>
      <c r="D69" s="171"/>
      <c r="E69" s="148"/>
      <c r="F69" s="149"/>
      <c r="G69" s="39"/>
    </row>
    <row r="70" spans="1:7" ht="12.75">
      <c r="A70" s="251" t="s">
        <v>114</v>
      </c>
      <c r="B70" s="168" t="s">
        <v>91</v>
      </c>
      <c r="C70" s="161" t="s">
        <v>92</v>
      </c>
      <c r="D70" s="172" t="s">
        <v>8</v>
      </c>
      <c r="E70" s="173">
        <v>8</v>
      </c>
      <c r="F70" s="173">
        <v>0</v>
      </c>
      <c r="G70" s="177">
        <f aca="true" t="shared" si="5" ref="G70:G80">E70*F70</f>
        <v>0</v>
      </c>
    </row>
    <row r="71" spans="1:7" ht="12.75">
      <c r="A71" s="252">
        <f>A70+1</f>
        <v>2</v>
      </c>
      <c r="B71" s="168" t="s">
        <v>93</v>
      </c>
      <c r="C71" s="161" t="s">
        <v>94</v>
      </c>
      <c r="D71" s="172" t="s">
        <v>8</v>
      </c>
      <c r="E71" s="173">
        <v>16</v>
      </c>
      <c r="F71" s="173">
        <v>0</v>
      </c>
      <c r="G71" s="177">
        <f t="shared" si="5"/>
        <v>0</v>
      </c>
    </row>
    <row r="72" spans="1:7" ht="12.75">
      <c r="A72" s="252">
        <f aca="true" t="shared" si="6" ref="A72:A80">A71+1</f>
        <v>3</v>
      </c>
      <c r="B72" s="168" t="s">
        <v>95</v>
      </c>
      <c r="C72" s="161" t="s">
        <v>272</v>
      </c>
      <c r="D72" s="172" t="s">
        <v>8</v>
      </c>
      <c r="E72" s="173">
        <v>8</v>
      </c>
      <c r="F72" s="173">
        <v>0</v>
      </c>
      <c r="G72" s="177">
        <f t="shared" si="5"/>
        <v>0</v>
      </c>
    </row>
    <row r="73" spans="1:7" ht="25.5">
      <c r="A73" s="252">
        <f t="shared" si="6"/>
        <v>4</v>
      </c>
      <c r="B73" s="168" t="s">
        <v>96</v>
      </c>
      <c r="C73" s="161" t="s">
        <v>97</v>
      </c>
      <c r="D73" s="172" t="s">
        <v>8</v>
      </c>
      <c r="E73" s="173">
        <v>6</v>
      </c>
      <c r="F73" s="173">
        <v>0</v>
      </c>
      <c r="G73" s="177">
        <f t="shared" si="5"/>
        <v>0</v>
      </c>
    </row>
    <row r="74" spans="1:7" ht="12.75">
      <c r="A74" s="252">
        <f t="shared" si="6"/>
        <v>5</v>
      </c>
      <c r="B74" s="168" t="s">
        <v>273</v>
      </c>
      <c r="C74" s="161" t="s">
        <v>274</v>
      </c>
      <c r="D74" s="172" t="s">
        <v>8</v>
      </c>
      <c r="E74" s="173">
        <v>2</v>
      </c>
      <c r="F74" s="173">
        <v>0</v>
      </c>
      <c r="G74" s="177">
        <f t="shared" si="5"/>
        <v>0</v>
      </c>
    </row>
    <row r="75" spans="1:7" ht="12.75">
      <c r="A75" s="252">
        <f t="shared" si="6"/>
        <v>6</v>
      </c>
      <c r="B75" s="168" t="s">
        <v>275</v>
      </c>
      <c r="C75" s="161" t="s">
        <v>276</v>
      </c>
      <c r="D75" s="172" t="s">
        <v>8</v>
      </c>
      <c r="E75" s="173">
        <v>2</v>
      </c>
      <c r="F75" s="173">
        <v>0</v>
      </c>
      <c r="G75" s="177">
        <f t="shared" si="5"/>
        <v>0</v>
      </c>
    </row>
    <row r="76" spans="1:7" ht="12.75">
      <c r="A76" s="252">
        <f t="shared" si="6"/>
        <v>7</v>
      </c>
      <c r="B76" s="168" t="s">
        <v>98</v>
      </c>
      <c r="C76" s="161" t="s">
        <v>99</v>
      </c>
      <c r="D76" s="172" t="s">
        <v>8</v>
      </c>
      <c r="E76" s="173">
        <v>1</v>
      </c>
      <c r="F76" s="173">
        <v>0</v>
      </c>
      <c r="G76" s="177">
        <f t="shared" si="5"/>
        <v>0</v>
      </c>
    </row>
    <row r="77" spans="1:7" ht="12.75">
      <c r="A77" s="252">
        <f t="shared" si="6"/>
        <v>8</v>
      </c>
      <c r="B77" s="168" t="s">
        <v>100</v>
      </c>
      <c r="C77" s="161" t="s">
        <v>101</v>
      </c>
      <c r="D77" s="172" t="s">
        <v>8</v>
      </c>
      <c r="E77" s="173">
        <v>6</v>
      </c>
      <c r="F77" s="173">
        <v>0</v>
      </c>
      <c r="G77" s="177">
        <f t="shared" si="5"/>
        <v>0</v>
      </c>
    </row>
    <row r="78" spans="1:7" ht="12.75">
      <c r="A78" s="252">
        <f t="shared" si="6"/>
        <v>9</v>
      </c>
      <c r="B78" s="168" t="s">
        <v>102</v>
      </c>
      <c r="C78" s="161" t="s">
        <v>103</v>
      </c>
      <c r="D78" s="172" t="s">
        <v>8</v>
      </c>
      <c r="E78" s="173">
        <v>1</v>
      </c>
      <c r="F78" s="173">
        <v>0</v>
      </c>
      <c r="G78" s="177">
        <f t="shared" si="5"/>
        <v>0</v>
      </c>
    </row>
    <row r="79" spans="1:7" ht="12.75">
      <c r="A79" s="252">
        <f t="shared" si="6"/>
        <v>10</v>
      </c>
      <c r="B79" s="168" t="s">
        <v>277</v>
      </c>
      <c r="C79" s="161" t="s">
        <v>278</v>
      </c>
      <c r="D79" s="172" t="s">
        <v>8</v>
      </c>
      <c r="E79" s="173">
        <v>2</v>
      </c>
      <c r="F79" s="173">
        <v>0</v>
      </c>
      <c r="G79" s="177">
        <f t="shared" si="5"/>
        <v>0</v>
      </c>
    </row>
    <row r="80" spans="1:7" ht="12.75">
      <c r="A80" s="252">
        <f t="shared" si="6"/>
        <v>11</v>
      </c>
      <c r="B80" s="168" t="s">
        <v>104</v>
      </c>
      <c r="C80" s="161" t="s">
        <v>105</v>
      </c>
      <c r="D80" s="172" t="s">
        <v>8</v>
      </c>
      <c r="E80" s="173">
        <v>2</v>
      </c>
      <c r="F80" s="173">
        <v>0</v>
      </c>
      <c r="G80" s="177">
        <f t="shared" si="5"/>
        <v>0</v>
      </c>
    </row>
    <row r="81" spans="1:7" ht="12.75">
      <c r="A81" s="156"/>
      <c r="B81" s="168"/>
      <c r="C81" s="161" t="s">
        <v>12</v>
      </c>
      <c r="D81" s="172"/>
      <c r="E81" s="173"/>
      <c r="F81" s="173"/>
      <c r="G81" s="140">
        <f>SUM(G70:G80)</f>
        <v>0</v>
      </c>
    </row>
    <row r="82" spans="1:7" ht="12.75">
      <c r="A82" s="252">
        <v>12</v>
      </c>
      <c r="B82" s="168" t="s">
        <v>106</v>
      </c>
      <c r="C82" s="161" t="s">
        <v>107</v>
      </c>
      <c r="D82" s="172" t="s">
        <v>11</v>
      </c>
      <c r="E82" s="173">
        <v>0.27</v>
      </c>
      <c r="F82" s="173"/>
      <c r="G82" s="163">
        <f>PRODUCT(G81,E82/100)</f>
        <v>0</v>
      </c>
    </row>
    <row r="83" spans="1:7" ht="12.75">
      <c r="A83" s="157"/>
      <c r="B83" s="132"/>
      <c r="C83" s="258" t="s">
        <v>108</v>
      </c>
      <c r="D83" s="264"/>
      <c r="E83" s="259"/>
      <c r="F83" s="259"/>
      <c r="G83" s="266">
        <f>SUM(G81:G82)</f>
        <v>0</v>
      </c>
    </row>
    <row r="84" spans="1:7" ht="12.75">
      <c r="A84" s="157"/>
      <c r="B84" s="133"/>
      <c r="C84" s="134"/>
      <c r="D84" s="150"/>
      <c r="E84" s="23"/>
      <c r="F84" s="23"/>
      <c r="G84" s="23"/>
    </row>
    <row r="85" spans="1:7" ht="12.75">
      <c r="A85" s="157"/>
      <c r="B85" s="133"/>
      <c r="C85" s="134"/>
      <c r="D85" s="150"/>
      <c r="E85" s="23"/>
      <c r="F85" s="23"/>
      <c r="G85" s="23"/>
    </row>
    <row r="86" spans="1:7" ht="12.75">
      <c r="A86" s="155"/>
      <c r="B86" s="137"/>
      <c r="C86" s="136"/>
      <c r="D86" s="152"/>
      <c r="E86" s="23"/>
      <c r="F86" s="16"/>
      <c r="G86" s="16"/>
    </row>
    <row r="87" spans="1:8" ht="12.75">
      <c r="A87" s="258" t="s">
        <v>110</v>
      </c>
      <c r="B87" s="258"/>
      <c r="C87" s="258" t="s">
        <v>111</v>
      </c>
      <c r="D87" s="264"/>
      <c r="E87" s="259"/>
      <c r="F87" s="265"/>
      <c r="G87" s="265"/>
      <c r="H87" s="2"/>
    </row>
    <row r="88" spans="1:8" ht="12.75">
      <c r="A88" s="132"/>
      <c r="B88" s="170"/>
      <c r="C88" s="178"/>
      <c r="D88" s="171"/>
      <c r="E88" s="148"/>
      <c r="F88" s="149"/>
      <c r="G88" s="149"/>
      <c r="H88" s="2"/>
    </row>
    <row r="89" spans="1:8" ht="12.75">
      <c r="A89" s="175" t="s">
        <v>3</v>
      </c>
      <c r="B89" s="168" t="s">
        <v>109</v>
      </c>
      <c r="C89" s="161" t="s">
        <v>112</v>
      </c>
      <c r="D89" s="172" t="s">
        <v>9</v>
      </c>
      <c r="E89" s="173">
        <v>78</v>
      </c>
      <c r="F89" s="173">
        <v>0</v>
      </c>
      <c r="G89" s="177">
        <f>E89*F89</f>
        <v>0</v>
      </c>
      <c r="H89" s="2"/>
    </row>
    <row r="90" spans="1:8" ht="12.75">
      <c r="A90" s="156"/>
      <c r="B90" s="24"/>
      <c r="C90" s="258" t="s">
        <v>111</v>
      </c>
      <c r="D90" s="264"/>
      <c r="E90" s="259"/>
      <c r="F90" s="265"/>
      <c r="G90" s="266">
        <f>SUM(G89)</f>
        <v>0</v>
      </c>
      <c r="H90" s="2"/>
    </row>
    <row r="91" spans="1:8" ht="12.75">
      <c r="A91" s="154"/>
      <c r="B91" s="137"/>
      <c r="C91" s="136"/>
      <c r="D91" s="152"/>
      <c r="E91" s="23"/>
      <c r="F91" s="16"/>
      <c r="G91" s="16"/>
      <c r="H91" s="2"/>
    </row>
    <row r="92" spans="1:8" ht="12.75">
      <c r="A92" s="154"/>
      <c r="B92" s="137"/>
      <c r="C92" s="136"/>
      <c r="D92" s="150"/>
      <c r="E92" s="23"/>
      <c r="F92" s="16"/>
      <c r="G92" s="16"/>
      <c r="H92" s="2"/>
    </row>
    <row r="93" spans="1:8" ht="12.75">
      <c r="A93" s="154"/>
      <c r="B93" s="137"/>
      <c r="C93" s="136"/>
      <c r="D93" s="150"/>
      <c r="E93" s="23"/>
      <c r="F93" s="16"/>
      <c r="G93" s="16"/>
      <c r="H93" s="2"/>
    </row>
    <row r="94" spans="1:4" ht="12.75">
      <c r="A94" s="158"/>
      <c r="D94" s="153"/>
    </row>
    <row r="95" spans="1:4" ht="12.75">
      <c r="A95" s="158"/>
      <c r="D95" s="153"/>
    </row>
    <row r="96" spans="1:4" ht="12.75">
      <c r="A96" s="158"/>
      <c r="D96" s="153"/>
    </row>
    <row r="97" ht="12.75">
      <c r="A97" s="158"/>
    </row>
    <row r="114" spans="7:8" ht="12.75">
      <c r="G114" s="12"/>
      <c r="H114" s="4"/>
    </row>
    <row r="115" spans="3:7" ht="12.75">
      <c r="C115" s="4"/>
      <c r="G115" s="1"/>
    </row>
    <row r="116" ht="12.75">
      <c r="G116" s="1"/>
    </row>
    <row r="117" ht="12.75">
      <c r="G117" s="1"/>
    </row>
    <row r="118" spans="1:2" ht="12.75">
      <c r="A118" s="144"/>
      <c r="B118" s="144"/>
    </row>
    <row r="120" spans="4:8" ht="12.75">
      <c r="D120" s="4"/>
      <c r="E120" s="4"/>
      <c r="F120" s="4"/>
      <c r="G120" s="4"/>
      <c r="H120" s="4"/>
    </row>
    <row r="121" spans="3:8" ht="12.75">
      <c r="C121" s="4"/>
      <c r="D121" s="4"/>
      <c r="E121" s="4"/>
      <c r="F121" s="4"/>
      <c r="G121" s="4"/>
      <c r="H121" s="4"/>
    </row>
    <row r="122" spans="3:7" ht="12.75">
      <c r="C122" s="4"/>
      <c r="D122" s="7"/>
      <c r="E122" s="7"/>
      <c r="F122" s="7"/>
      <c r="G122" s="7"/>
    </row>
    <row r="123" ht="12.75">
      <c r="C123" s="7"/>
    </row>
    <row r="124" ht="12.75">
      <c r="B124" s="144"/>
    </row>
    <row r="126" spans="3:6" ht="12.75">
      <c r="C126" s="4"/>
      <c r="D126" s="4"/>
      <c r="E126" s="4"/>
      <c r="F126" s="4"/>
    </row>
    <row r="127" spans="2:6" ht="12.75">
      <c r="B127" s="144"/>
      <c r="C127" s="4"/>
      <c r="D127" s="4"/>
      <c r="E127" s="4"/>
      <c r="F127" s="4"/>
    </row>
    <row r="128" spans="3:6" ht="12.75">
      <c r="C128" s="7"/>
      <c r="D128" s="4"/>
      <c r="E128" s="4"/>
      <c r="F128" s="4"/>
    </row>
    <row r="129" spans="1:7" ht="12.75">
      <c r="A129" s="144"/>
      <c r="B129" s="144"/>
      <c r="C129" s="4"/>
      <c r="G129" s="4"/>
    </row>
    <row r="130" ht="12.75">
      <c r="C130" s="4"/>
    </row>
    <row r="131" spans="4:7" ht="12.75">
      <c r="D131" s="4"/>
      <c r="E131" s="4"/>
      <c r="F131" s="4"/>
      <c r="G131" s="4"/>
    </row>
    <row r="132" spans="1:3" ht="12.75">
      <c r="A132" s="144"/>
      <c r="B132" s="144"/>
      <c r="C132" s="4"/>
    </row>
    <row r="135" spans="4:7" ht="12.75">
      <c r="D135" s="4"/>
      <c r="E135" s="4"/>
      <c r="F135" s="4"/>
      <c r="G135" s="4"/>
    </row>
    <row r="136" ht="12.75">
      <c r="C136" s="4"/>
    </row>
    <row r="137" ht="12.75">
      <c r="A137" s="144"/>
    </row>
    <row r="139" spans="1:7" ht="12.75">
      <c r="A139" s="144"/>
      <c r="C139" s="9"/>
      <c r="G139" s="3"/>
    </row>
    <row r="140" spans="2:7" ht="12.75">
      <c r="B140" s="145"/>
      <c r="C140" s="9"/>
      <c r="G140" s="3"/>
    </row>
    <row r="141" spans="2:7" ht="12.75">
      <c r="B141" s="145"/>
      <c r="G141" s="3"/>
    </row>
    <row r="142" spans="2:4" ht="12.75">
      <c r="B142" s="145"/>
      <c r="D142" s="5"/>
    </row>
    <row r="143" ht="12.75">
      <c r="C143" s="5"/>
    </row>
    <row r="144" ht="12.75">
      <c r="C144" s="7"/>
    </row>
    <row r="145" ht="12.75">
      <c r="C145" s="7"/>
    </row>
    <row r="146" ht="12.75">
      <c r="C146" s="5"/>
    </row>
    <row r="148" spans="2:7" ht="12.75">
      <c r="B148" s="144"/>
      <c r="C148" s="5"/>
      <c r="F148" s="4"/>
      <c r="G148" s="4"/>
    </row>
    <row r="149" spans="2:7" ht="12.75">
      <c r="B149" s="144"/>
      <c r="F149" s="4"/>
      <c r="G149" s="4"/>
    </row>
    <row r="150" spans="2:7" ht="12.75">
      <c r="B150" s="144"/>
      <c r="F150" s="4"/>
      <c r="G150" s="4"/>
    </row>
    <row r="151" spans="2:7" ht="12.75">
      <c r="B151" s="144"/>
      <c r="F151" s="4"/>
      <c r="G151" s="4"/>
    </row>
    <row r="153" ht="12.75">
      <c r="B153" s="144"/>
    </row>
    <row r="159" spans="2:7" ht="12.75">
      <c r="B159" s="144"/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2:7" ht="12.75">
      <c r="B162" s="144"/>
      <c r="F162" s="4"/>
      <c r="G162" s="4"/>
    </row>
    <row r="163" spans="6:7" ht="12.75">
      <c r="F163" s="4"/>
      <c r="G163" s="4"/>
    </row>
    <row r="164" ht="12.75">
      <c r="B164" s="144"/>
    </row>
    <row r="165" ht="12.75">
      <c r="B165" s="144"/>
    </row>
    <row r="166" spans="2:7" ht="12.75">
      <c r="B166" s="146"/>
      <c r="D166" s="9"/>
      <c r="E166" s="9"/>
      <c r="F166" s="9"/>
      <c r="G166" s="9"/>
    </row>
    <row r="167" spans="2:7" ht="12.75">
      <c r="B167" s="146"/>
      <c r="C167" s="9"/>
      <c r="D167" s="9"/>
      <c r="E167" s="9"/>
      <c r="F167" s="9"/>
      <c r="G167" s="9"/>
    </row>
    <row r="168" spans="2:7" ht="12.75">
      <c r="B168" s="146"/>
      <c r="C168" s="9"/>
      <c r="D168" s="9"/>
      <c r="E168" s="9"/>
      <c r="F168" s="9"/>
      <c r="G168" s="9"/>
    </row>
    <row r="169" spans="2:7" ht="12.75">
      <c r="B169" s="146"/>
      <c r="C169" s="9"/>
      <c r="D169" s="9"/>
      <c r="E169" s="9"/>
      <c r="F169" s="9"/>
      <c r="G169" s="9"/>
    </row>
    <row r="170" spans="2:7" ht="12.75">
      <c r="B170" s="146"/>
      <c r="C170" s="9"/>
      <c r="D170" s="9"/>
      <c r="E170" s="9"/>
      <c r="F170" s="9"/>
      <c r="G170" s="9"/>
    </row>
    <row r="171" spans="2:7" ht="12.75">
      <c r="B171" s="146"/>
      <c r="C171" s="9"/>
      <c r="D171" s="9"/>
      <c r="E171" s="9"/>
      <c r="F171" s="9"/>
      <c r="G171" s="9"/>
    </row>
    <row r="172" spans="2:7" ht="12.75">
      <c r="B172" s="146"/>
      <c r="C172" s="9"/>
      <c r="D172" s="9"/>
      <c r="E172" s="9"/>
      <c r="F172" s="9"/>
      <c r="G172" s="9"/>
    </row>
    <row r="173" spans="2:7" ht="12.75">
      <c r="B173" s="146"/>
      <c r="C173" s="9"/>
      <c r="D173" s="9"/>
      <c r="E173" s="9"/>
      <c r="F173" s="9"/>
      <c r="G173" s="9"/>
    </row>
    <row r="174" spans="2:7" ht="12.75">
      <c r="B174" s="146"/>
      <c r="C174" s="9"/>
      <c r="D174" s="9"/>
      <c r="E174" s="9"/>
      <c r="F174" s="9"/>
      <c r="G174" s="9"/>
    </row>
    <row r="175" spans="2:7" ht="12.75">
      <c r="B175" s="146"/>
      <c r="C175" s="9"/>
      <c r="D175" s="9"/>
      <c r="E175" s="9"/>
      <c r="F175" s="9"/>
      <c r="G175" s="9"/>
    </row>
    <row r="176" ht="12.75">
      <c r="C176" s="9"/>
    </row>
    <row r="178" spans="2:7" ht="12.75">
      <c r="B178" s="145"/>
      <c r="D178" s="5"/>
      <c r="E178" s="5"/>
      <c r="F178" s="5"/>
      <c r="G178" s="5"/>
    </row>
    <row r="179" spans="2:7" ht="12.75">
      <c r="B179" s="145"/>
      <c r="D179" s="5"/>
      <c r="E179" s="5"/>
      <c r="F179" s="5"/>
      <c r="G179" s="5"/>
    </row>
    <row r="180" spans="2:7" ht="12.75">
      <c r="B180" s="145"/>
      <c r="D180" s="5"/>
      <c r="E180" s="5"/>
      <c r="F180" s="5"/>
      <c r="G180" s="5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3">
      <selection activeCell="C46" sqref="C46"/>
    </sheetView>
  </sheetViews>
  <sheetFormatPr defaultColWidth="9.140625" defaultRowHeight="12.75"/>
  <cols>
    <col min="1" max="1" width="7.7109375" style="13" customWidth="1"/>
    <col min="2" max="2" width="14.421875" style="13" customWidth="1"/>
    <col min="3" max="3" width="53.421875" style="0" customWidth="1"/>
    <col min="4" max="4" width="7.57421875" style="0" customWidth="1"/>
    <col min="5" max="5" width="11.140625" style="0" customWidth="1"/>
    <col min="6" max="6" width="11.7109375" style="0" customWidth="1"/>
    <col min="7" max="7" width="13.00390625" style="0" customWidth="1"/>
    <col min="8" max="8" width="9.7109375" style="0" customWidth="1"/>
    <col min="9" max="9" width="9.57421875" style="0" customWidth="1"/>
  </cols>
  <sheetData>
    <row r="1" spans="1:7" ht="13.5" thickBot="1">
      <c r="A1" s="227" t="s">
        <v>202</v>
      </c>
      <c r="B1" s="228"/>
      <c r="C1" s="229"/>
      <c r="D1" s="230"/>
      <c r="E1" s="230"/>
      <c r="F1" s="230"/>
      <c r="G1" s="231"/>
    </row>
    <row r="2" spans="1:7" ht="12.75">
      <c r="A2" s="143"/>
      <c r="B2" s="143"/>
      <c r="C2" s="33"/>
      <c r="D2" s="32"/>
      <c r="E2" s="32"/>
      <c r="F2" s="32"/>
      <c r="G2" s="32"/>
    </row>
    <row r="3" spans="1:7" ht="12.75">
      <c r="A3" s="23" t="s">
        <v>4</v>
      </c>
      <c r="B3" s="23" t="s">
        <v>14</v>
      </c>
      <c r="C3" s="15" t="s">
        <v>0</v>
      </c>
      <c r="D3" s="15" t="s">
        <v>5</v>
      </c>
      <c r="E3" s="15" t="s">
        <v>6</v>
      </c>
      <c r="F3" s="15" t="s">
        <v>7</v>
      </c>
      <c r="G3" s="15" t="s">
        <v>1</v>
      </c>
    </row>
    <row r="4" spans="1:7" ht="12.75">
      <c r="A4" s="23"/>
      <c r="B4" s="23"/>
      <c r="C4" s="15"/>
      <c r="D4" s="15"/>
      <c r="E4" s="15"/>
      <c r="F4" s="15"/>
      <c r="G4" s="15"/>
    </row>
    <row r="5" spans="1:7" ht="25.5">
      <c r="A5" s="23"/>
      <c r="B5" s="135"/>
      <c r="C5" s="308" t="s">
        <v>337</v>
      </c>
      <c r="D5" s="15"/>
      <c r="E5" s="15"/>
      <c r="F5" s="15"/>
      <c r="G5" s="15"/>
    </row>
    <row r="6" spans="1:7" ht="12.75">
      <c r="A6" s="23"/>
      <c r="B6" s="23"/>
      <c r="C6" s="15"/>
      <c r="D6" s="15"/>
      <c r="E6" s="15"/>
      <c r="F6" s="15"/>
      <c r="G6" s="15"/>
    </row>
    <row r="7" spans="1:7" ht="12.75">
      <c r="A7" s="258" t="s">
        <v>167</v>
      </c>
      <c r="B7" s="258"/>
      <c r="C7" s="258" t="s">
        <v>282</v>
      </c>
      <c r="D7" s="259"/>
      <c r="E7" s="259"/>
      <c r="F7" s="259"/>
      <c r="G7" s="259"/>
    </row>
    <row r="8" spans="1:7" ht="12.75">
      <c r="A8" s="132"/>
      <c r="B8" s="133"/>
      <c r="C8" s="133" t="s">
        <v>281</v>
      </c>
      <c r="D8" s="23"/>
      <c r="E8" s="23"/>
      <c r="F8" s="23"/>
      <c r="G8" s="23"/>
    </row>
    <row r="9" spans="1:7" ht="12.75">
      <c r="A9" s="132"/>
      <c r="B9" s="133"/>
      <c r="C9" s="133" t="s">
        <v>64</v>
      </c>
      <c r="D9" s="23"/>
      <c r="E9" s="23"/>
      <c r="F9" s="23"/>
      <c r="G9" s="23"/>
    </row>
    <row r="10" spans="1:7" ht="12.75">
      <c r="A10" s="132"/>
      <c r="B10" s="133"/>
      <c r="C10" s="25"/>
      <c r="D10" s="23"/>
      <c r="E10" s="23"/>
      <c r="F10" s="23"/>
      <c r="G10" s="23"/>
    </row>
    <row r="11" spans="1:7" ht="12.75">
      <c r="A11" s="251" t="s">
        <v>114</v>
      </c>
      <c r="B11" s="232" t="s">
        <v>169</v>
      </c>
      <c r="C11" s="161" t="s">
        <v>170</v>
      </c>
      <c r="D11" s="150" t="s">
        <v>9</v>
      </c>
      <c r="E11" s="23">
        <v>6</v>
      </c>
      <c r="F11" s="165">
        <v>0</v>
      </c>
      <c r="G11" s="16">
        <f aca="true" t="shared" si="0" ref="G11:G25">PRODUCT(E11,F11)</f>
        <v>0</v>
      </c>
    </row>
    <row r="12" spans="1:7" ht="12.75">
      <c r="A12" s="252">
        <f>A11+1</f>
        <v>2</v>
      </c>
      <c r="B12" s="232" t="s">
        <v>171</v>
      </c>
      <c r="C12" s="161" t="s">
        <v>172</v>
      </c>
      <c r="D12" s="150" t="s">
        <v>9</v>
      </c>
      <c r="E12" s="23">
        <v>8</v>
      </c>
      <c r="F12" s="165">
        <v>0</v>
      </c>
      <c r="G12" s="16">
        <f t="shared" si="0"/>
        <v>0</v>
      </c>
    </row>
    <row r="13" spans="1:7" ht="12.75">
      <c r="A13" s="252">
        <f aca="true" t="shared" si="1" ref="A13:A25">A12+1</f>
        <v>3</v>
      </c>
      <c r="B13" s="232" t="s">
        <v>173</v>
      </c>
      <c r="C13" s="161" t="s">
        <v>174</v>
      </c>
      <c r="D13" s="150" t="s">
        <v>9</v>
      </c>
      <c r="E13" s="23">
        <v>2</v>
      </c>
      <c r="F13" s="165">
        <v>0</v>
      </c>
      <c r="G13" s="16">
        <f t="shared" si="0"/>
        <v>0</v>
      </c>
    </row>
    <row r="14" spans="1:7" ht="12.75">
      <c r="A14" s="252">
        <f t="shared" si="1"/>
        <v>4</v>
      </c>
      <c r="B14" s="232" t="s">
        <v>175</v>
      </c>
      <c r="C14" s="169" t="s">
        <v>176</v>
      </c>
      <c r="D14" s="150" t="s">
        <v>9</v>
      </c>
      <c r="E14" s="23">
        <v>1</v>
      </c>
      <c r="F14" s="165">
        <v>0</v>
      </c>
      <c r="G14" s="16">
        <f t="shared" si="0"/>
        <v>0</v>
      </c>
    </row>
    <row r="15" spans="1:7" ht="12.75">
      <c r="A15" s="252">
        <f t="shared" si="1"/>
        <v>5</v>
      </c>
      <c r="B15" s="232" t="s">
        <v>177</v>
      </c>
      <c r="C15" s="169" t="s">
        <v>178</v>
      </c>
      <c r="D15" s="150" t="s">
        <v>8</v>
      </c>
      <c r="E15" s="23">
        <v>1</v>
      </c>
      <c r="F15" s="165">
        <v>0</v>
      </c>
      <c r="G15" s="16">
        <f t="shared" si="0"/>
        <v>0</v>
      </c>
    </row>
    <row r="16" spans="1:7" ht="12.75">
      <c r="A16" s="252">
        <f t="shared" si="1"/>
        <v>6</v>
      </c>
      <c r="B16" s="232" t="s">
        <v>179</v>
      </c>
      <c r="C16" s="169" t="s">
        <v>180</v>
      </c>
      <c r="D16" s="150" t="s">
        <v>8</v>
      </c>
      <c r="E16" s="23">
        <v>1</v>
      </c>
      <c r="F16" s="165">
        <v>0</v>
      </c>
      <c r="G16" s="16">
        <f t="shared" si="0"/>
        <v>0</v>
      </c>
    </row>
    <row r="17" spans="1:7" ht="12.75">
      <c r="A17" s="252">
        <f t="shared" si="1"/>
        <v>7</v>
      </c>
      <c r="B17" s="232" t="s">
        <v>181</v>
      </c>
      <c r="C17" s="169" t="s">
        <v>182</v>
      </c>
      <c r="D17" s="150" t="s">
        <v>8</v>
      </c>
      <c r="E17" s="23">
        <v>1</v>
      </c>
      <c r="F17" s="165">
        <v>0</v>
      </c>
      <c r="G17" s="16">
        <f t="shared" si="0"/>
        <v>0</v>
      </c>
    </row>
    <row r="18" spans="1:7" ht="12.75">
      <c r="A18" s="252">
        <f t="shared" si="1"/>
        <v>8</v>
      </c>
      <c r="B18" s="232" t="s">
        <v>183</v>
      </c>
      <c r="C18" s="169" t="s">
        <v>184</v>
      </c>
      <c r="D18" s="151" t="s">
        <v>8</v>
      </c>
      <c r="E18" s="148">
        <v>2</v>
      </c>
      <c r="F18" s="165">
        <v>0</v>
      </c>
      <c r="G18" s="149">
        <f t="shared" si="0"/>
        <v>0</v>
      </c>
    </row>
    <row r="19" spans="1:7" ht="12.75">
      <c r="A19" s="252">
        <f t="shared" si="1"/>
        <v>9</v>
      </c>
      <c r="B19" s="232" t="s">
        <v>185</v>
      </c>
      <c r="C19" s="169" t="s">
        <v>186</v>
      </c>
      <c r="D19" s="151" t="s">
        <v>8</v>
      </c>
      <c r="E19" s="148">
        <v>1</v>
      </c>
      <c r="F19" s="165">
        <v>0</v>
      </c>
      <c r="G19" s="149">
        <f t="shared" si="0"/>
        <v>0</v>
      </c>
    </row>
    <row r="20" spans="1:7" ht="12.75">
      <c r="A20" s="252">
        <f t="shared" si="1"/>
        <v>10</v>
      </c>
      <c r="B20" s="232" t="s">
        <v>187</v>
      </c>
      <c r="C20" s="169" t="s">
        <v>188</v>
      </c>
      <c r="D20" s="150" t="s">
        <v>9</v>
      </c>
      <c r="E20" s="23">
        <v>1</v>
      </c>
      <c r="F20" s="165">
        <v>0</v>
      </c>
      <c r="G20" s="16">
        <f t="shared" si="0"/>
        <v>0</v>
      </c>
    </row>
    <row r="21" spans="1:7" ht="12.75">
      <c r="A21" s="252">
        <f t="shared" si="1"/>
        <v>11</v>
      </c>
      <c r="B21" s="160" t="s">
        <v>195</v>
      </c>
      <c r="C21" s="162" t="s">
        <v>333</v>
      </c>
      <c r="D21" s="152" t="s">
        <v>8</v>
      </c>
      <c r="E21" s="133">
        <v>1</v>
      </c>
      <c r="F21" s="165">
        <v>0</v>
      </c>
      <c r="G21" s="149">
        <f>PRODUCT(E21,F21)</f>
        <v>0</v>
      </c>
    </row>
    <row r="22" spans="1:7" ht="25.5">
      <c r="A22" s="252">
        <f t="shared" si="1"/>
        <v>12</v>
      </c>
      <c r="B22" s="232" t="s">
        <v>189</v>
      </c>
      <c r="C22" s="169" t="s">
        <v>334</v>
      </c>
      <c r="D22" s="150" t="s">
        <v>8</v>
      </c>
      <c r="E22" s="23">
        <v>1</v>
      </c>
      <c r="F22" s="165">
        <v>0</v>
      </c>
      <c r="G22" s="16">
        <f t="shared" si="0"/>
        <v>0</v>
      </c>
    </row>
    <row r="23" spans="1:7" ht="12.75">
      <c r="A23" s="252">
        <f t="shared" si="1"/>
        <v>13</v>
      </c>
      <c r="B23" s="233" t="s">
        <v>286</v>
      </c>
      <c r="C23" s="169" t="s">
        <v>335</v>
      </c>
      <c r="D23" s="150" t="s">
        <v>8</v>
      </c>
      <c r="E23" s="23">
        <v>1</v>
      </c>
      <c r="F23" s="165">
        <v>0</v>
      </c>
      <c r="G23" s="16">
        <f t="shared" si="0"/>
        <v>0</v>
      </c>
    </row>
    <row r="24" spans="1:7" ht="12.75">
      <c r="A24" s="252">
        <f t="shared" si="1"/>
        <v>14</v>
      </c>
      <c r="B24" s="233" t="s">
        <v>81</v>
      </c>
      <c r="C24" s="161" t="s">
        <v>82</v>
      </c>
      <c r="D24" s="152" t="s">
        <v>9</v>
      </c>
      <c r="E24" s="23">
        <v>16</v>
      </c>
      <c r="F24" s="165">
        <v>0</v>
      </c>
      <c r="G24" s="16">
        <f t="shared" si="0"/>
        <v>0</v>
      </c>
    </row>
    <row r="25" spans="1:7" ht="12.75">
      <c r="A25" s="252">
        <f t="shared" si="1"/>
        <v>15</v>
      </c>
      <c r="B25" s="232" t="s">
        <v>90</v>
      </c>
      <c r="C25" s="169" t="s">
        <v>190</v>
      </c>
      <c r="D25" s="152" t="s">
        <v>8</v>
      </c>
      <c r="E25" s="23">
        <v>1</v>
      </c>
      <c r="F25" s="165">
        <v>0</v>
      </c>
      <c r="G25" s="16">
        <f t="shared" si="0"/>
        <v>0</v>
      </c>
    </row>
    <row r="26" spans="1:7" ht="12.75">
      <c r="A26" s="154"/>
      <c r="B26" s="233"/>
      <c r="C26" s="169" t="s">
        <v>12</v>
      </c>
      <c r="D26" s="152"/>
      <c r="E26" s="23"/>
      <c r="F26" s="165"/>
      <c r="G26" s="16">
        <f>SUM(G11:G25)</f>
        <v>0</v>
      </c>
    </row>
    <row r="27" spans="1:7" ht="12.75">
      <c r="A27" s="150">
        <v>15</v>
      </c>
      <c r="B27" s="233" t="s">
        <v>191</v>
      </c>
      <c r="C27" s="161" t="s">
        <v>15</v>
      </c>
      <c r="D27" s="150" t="s">
        <v>11</v>
      </c>
      <c r="E27" s="23">
        <v>2.33</v>
      </c>
      <c r="F27" s="16"/>
      <c r="G27" s="16">
        <f>PRODUCT(G26,E27/100)</f>
        <v>0</v>
      </c>
    </row>
    <row r="28" spans="1:8" ht="12.75">
      <c r="A28" s="132"/>
      <c r="B28" s="133"/>
      <c r="C28" s="258" t="s">
        <v>282</v>
      </c>
      <c r="D28" s="264"/>
      <c r="E28" s="259"/>
      <c r="F28" s="265"/>
      <c r="G28" s="263">
        <f>SUM(G26:G27)</f>
        <v>0</v>
      </c>
      <c r="H28" s="13"/>
    </row>
    <row r="29" spans="1:8" ht="12.75">
      <c r="A29" s="132"/>
      <c r="B29" s="133"/>
      <c r="C29" s="25"/>
      <c r="D29" s="150"/>
      <c r="E29" s="23"/>
      <c r="F29" s="23"/>
      <c r="G29" s="23"/>
      <c r="H29" s="13"/>
    </row>
    <row r="30" spans="1:8" ht="12.75">
      <c r="A30" s="155"/>
      <c r="B30" s="24"/>
      <c r="C30" s="25"/>
      <c r="D30" s="150"/>
      <c r="E30" s="23"/>
      <c r="F30" s="16"/>
      <c r="G30" s="16"/>
      <c r="H30" s="13"/>
    </row>
    <row r="31" spans="1:8" ht="12.75">
      <c r="A31" s="156"/>
      <c r="B31" s="24"/>
      <c r="C31" s="25"/>
      <c r="D31" s="150"/>
      <c r="E31" s="23"/>
      <c r="F31" s="16"/>
      <c r="G31" s="16"/>
      <c r="H31" s="13"/>
    </row>
    <row r="32" spans="1:8" ht="12.75">
      <c r="A32" s="258" t="s">
        <v>110</v>
      </c>
      <c r="B32" s="258"/>
      <c r="C32" s="258" t="s">
        <v>111</v>
      </c>
      <c r="D32" s="264"/>
      <c r="E32" s="259"/>
      <c r="F32" s="265"/>
      <c r="G32" s="265"/>
      <c r="H32" s="13"/>
    </row>
    <row r="33" spans="1:8" ht="12.75">
      <c r="A33" s="132"/>
      <c r="B33" s="170"/>
      <c r="C33" s="234"/>
      <c r="D33" s="150"/>
      <c r="E33" s="23"/>
      <c r="F33" s="16"/>
      <c r="G33" s="16"/>
      <c r="H33" s="13"/>
    </row>
    <row r="34" spans="1:8" ht="12.75">
      <c r="A34" s="251" t="s">
        <v>114</v>
      </c>
      <c r="B34" s="168" t="s">
        <v>109</v>
      </c>
      <c r="C34" s="161" t="s">
        <v>192</v>
      </c>
      <c r="D34" s="152" t="s">
        <v>9</v>
      </c>
      <c r="E34" s="23">
        <v>16</v>
      </c>
      <c r="F34" s="16">
        <v>0</v>
      </c>
      <c r="G34" s="16">
        <f>PRODUCT(E34,F34)</f>
        <v>0</v>
      </c>
      <c r="H34" s="13"/>
    </row>
    <row r="35" spans="1:8" ht="12.75">
      <c r="A35" s="155"/>
      <c r="B35" s="137"/>
      <c r="C35" s="258" t="s">
        <v>111</v>
      </c>
      <c r="D35" s="260"/>
      <c r="E35" s="259"/>
      <c r="F35" s="265"/>
      <c r="G35" s="266">
        <f>SUM(G34)</f>
        <v>0</v>
      </c>
      <c r="H35" s="13"/>
    </row>
    <row r="36" spans="1:7" ht="12.75">
      <c r="A36" s="156"/>
      <c r="B36" s="24"/>
      <c r="C36" s="25"/>
      <c r="D36" s="150"/>
      <c r="E36" s="23"/>
      <c r="F36" s="16"/>
      <c r="G36" s="16"/>
    </row>
    <row r="37" spans="1:7" ht="12.75">
      <c r="A37" s="154"/>
      <c r="B37" s="24"/>
      <c r="C37" s="136"/>
      <c r="D37" s="150"/>
      <c r="E37" s="23"/>
      <c r="F37" s="16"/>
      <c r="G37" s="16"/>
    </row>
    <row r="38" spans="1:7" ht="12.75">
      <c r="A38" s="154"/>
      <c r="B38" s="24"/>
      <c r="C38" s="136"/>
      <c r="D38" s="150"/>
      <c r="E38" s="23"/>
      <c r="F38" s="16"/>
      <c r="G38" s="16"/>
    </row>
    <row r="39" spans="1:7" ht="12.75">
      <c r="A39" s="258" t="s">
        <v>167</v>
      </c>
      <c r="B39" s="258"/>
      <c r="C39" s="258" t="s">
        <v>245</v>
      </c>
      <c r="D39" s="264"/>
      <c r="E39" s="259"/>
      <c r="F39" s="265"/>
      <c r="G39" s="265"/>
    </row>
    <row r="40" spans="1:7" ht="12.75">
      <c r="A40" s="154"/>
      <c r="B40" s="24"/>
      <c r="C40" s="136"/>
      <c r="D40" s="150"/>
      <c r="E40" s="23"/>
      <c r="F40" s="16"/>
      <c r="G40" s="16"/>
    </row>
    <row r="41" spans="1:7" ht="12.75">
      <c r="A41" s="251" t="s">
        <v>114</v>
      </c>
      <c r="B41" s="160" t="s">
        <v>193</v>
      </c>
      <c r="C41" s="162" t="s">
        <v>194</v>
      </c>
      <c r="D41" s="254" t="s">
        <v>9</v>
      </c>
      <c r="E41" s="174">
        <v>40</v>
      </c>
      <c r="F41" s="174">
        <v>0</v>
      </c>
      <c r="G41" s="257">
        <f aca="true" t="shared" si="2" ref="G41:G46">E41*F41</f>
        <v>0</v>
      </c>
    </row>
    <row r="42" spans="1:7" ht="25.5">
      <c r="A42" s="252">
        <f>A41+1</f>
        <v>2</v>
      </c>
      <c r="B42" s="160" t="s">
        <v>283</v>
      </c>
      <c r="C42" s="162" t="s">
        <v>336</v>
      </c>
      <c r="D42" s="254" t="s">
        <v>8</v>
      </c>
      <c r="E42" s="174">
        <v>1</v>
      </c>
      <c r="F42" s="174">
        <v>0</v>
      </c>
      <c r="G42" s="257">
        <f t="shared" si="2"/>
        <v>0</v>
      </c>
    </row>
    <row r="43" spans="1:7" ht="12.75">
      <c r="A43" s="252">
        <f>A42+1</f>
        <v>3</v>
      </c>
      <c r="B43" s="160" t="s">
        <v>284</v>
      </c>
      <c r="C43" s="162" t="s">
        <v>285</v>
      </c>
      <c r="D43" s="254" t="s">
        <v>8</v>
      </c>
      <c r="E43" s="174">
        <v>2</v>
      </c>
      <c r="F43" s="174">
        <v>0</v>
      </c>
      <c r="G43" s="257">
        <f t="shared" si="2"/>
        <v>0</v>
      </c>
    </row>
    <row r="44" spans="1:7" ht="12.75">
      <c r="A44" s="252">
        <f>A43+1</f>
        <v>4</v>
      </c>
      <c r="B44" s="160" t="s">
        <v>196</v>
      </c>
      <c r="C44" s="162" t="s">
        <v>197</v>
      </c>
      <c r="D44" s="254" t="s">
        <v>17</v>
      </c>
      <c r="E44" s="174">
        <v>0.89</v>
      </c>
      <c r="F44" s="174">
        <v>0</v>
      </c>
      <c r="G44" s="257">
        <f t="shared" si="2"/>
        <v>0</v>
      </c>
    </row>
    <row r="45" spans="1:7" ht="12.75">
      <c r="A45" s="252">
        <f>A44+1</f>
        <v>5</v>
      </c>
      <c r="B45" s="160" t="s">
        <v>198</v>
      </c>
      <c r="C45" s="162" t="s">
        <v>199</v>
      </c>
      <c r="D45" s="254" t="s">
        <v>17</v>
      </c>
      <c r="E45" s="174">
        <v>0.89</v>
      </c>
      <c r="F45" s="174">
        <v>0</v>
      </c>
      <c r="G45" s="257">
        <f t="shared" si="2"/>
        <v>0</v>
      </c>
    </row>
    <row r="46" spans="1:7" ht="51">
      <c r="A46" s="252">
        <f>A45+1</f>
        <v>6</v>
      </c>
      <c r="B46" s="160" t="s">
        <v>200</v>
      </c>
      <c r="C46" s="235" t="s">
        <v>201</v>
      </c>
      <c r="D46" s="254" t="s">
        <v>17</v>
      </c>
      <c r="E46" s="174">
        <v>0.89</v>
      </c>
      <c r="F46" s="174">
        <v>0</v>
      </c>
      <c r="G46" s="257">
        <f t="shared" si="2"/>
        <v>0</v>
      </c>
    </row>
    <row r="47" spans="1:7" ht="12.75">
      <c r="A47" s="252"/>
      <c r="B47" s="23"/>
      <c r="C47" s="258" t="s">
        <v>245</v>
      </c>
      <c r="D47" s="264"/>
      <c r="E47" s="259"/>
      <c r="F47" s="265"/>
      <c r="G47" s="263">
        <f>SUM(G41:G46)</f>
        <v>0</v>
      </c>
    </row>
    <row r="48" spans="1:7" ht="12.75">
      <c r="A48" s="252"/>
      <c r="B48" s="23"/>
      <c r="C48" s="134"/>
      <c r="D48" s="150"/>
      <c r="E48" s="23"/>
      <c r="F48" s="16"/>
      <c r="G48" s="39"/>
    </row>
    <row r="49" spans="1:7" ht="12.75">
      <c r="A49" s="252"/>
      <c r="B49" s="23"/>
      <c r="C49" s="134"/>
      <c r="D49" s="150"/>
      <c r="E49" s="23"/>
      <c r="F49" s="16"/>
      <c r="G49" s="39"/>
    </row>
    <row r="50" spans="1:7" ht="12.75">
      <c r="A50" s="156"/>
      <c r="B50" s="23"/>
      <c r="C50" s="134"/>
      <c r="D50" s="150"/>
      <c r="E50" s="23"/>
      <c r="F50" s="16"/>
      <c r="G50" s="39"/>
    </row>
    <row r="51" spans="1:7" ht="12.75">
      <c r="A51" s="156"/>
      <c r="B51" s="236"/>
      <c r="C51" s="134"/>
      <c r="D51" s="150"/>
      <c r="E51" s="23"/>
      <c r="F51" s="16"/>
      <c r="G51" s="39"/>
    </row>
    <row r="52" spans="2:7" ht="12.75">
      <c r="B52" s="145"/>
      <c r="G52" s="3"/>
    </row>
    <row r="53" spans="2:4" ht="12.75">
      <c r="B53" s="145"/>
      <c r="D53" s="5"/>
    </row>
    <row r="54" ht="12.75">
      <c r="C54" s="5"/>
    </row>
    <row r="55" ht="12.75">
      <c r="C55" s="7"/>
    </row>
    <row r="56" ht="12.75">
      <c r="C56" s="7"/>
    </row>
    <row r="57" ht="12.75">
      <c r="C57" s="5"/>
    </row>
    <row r="59" spans="2:7" ht="12.75">
      <c r="B59" s="144"/>
      <c r="C59" s="5"/>
      <c r="F59" s="4"/>
      <c r="G59" s="4"/>
    </row>
    <row r="60" spans="2:7" ht="12.75">
      <c r="B60" s="144"/>
      <c r="F60" s="4"/>
      <c r="G60" s="4"/>
    </row>
    <row r="61" spans="2:7" ht="12.75">
      <c r="B61" s="144"/>
      <c r="F61" s="4"/>
      <c r="G61" s="4"/>
    </row>
    <row r="62" spans="2:7" ht="12.75">
      <c r="B62" s="144"/>
      <c r="F62" s="4"/>
      <c r="G62" s="4"/>
    </row>
    <row r="64" ht="12.75">
      <c r="B64" s="144"/>
    </row>
    <row r="70" spans="2:7" ht="12.75">
      <c r="B70" s="144"/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2:7" ht="12.75">
      <c r="B73" s="144"/>
      <c r="F73" s="4"/>
      <c r="G73" s="4"/>
    </row>
    <row r="74" spans="6:7" ht="12.75">
      <c r="F74" s="4"/>
      <c r="G74" s="4"/>
    </row>
    <row r="75" ht="12.75">
      <c r="B75" s="144"/>
    </row>
    <row r="76" ht="12.75">
      <c r="B76" s="144"/>
    </row>
    <row r="77" spans="2:7" ht="12.75">
      <c r="B77" s="146"/>
      <c r="D77" s="9"/>
      <c r="E77" s="9"/>
      <c r="F77" s="9"/>
      <c r="G77" s="9"/>
    </row>
    <row r="78" spans="2:7" ht="12.75">
      <c r="B78" s="146"/>
      <c r="C78" s="9"/>
      <c r="D78" s="9"/>
      <c r="E78" s="9"/>
      <c r="F78" s="9"/>
      <c r="G78" s="9"/>
    </row>
    <row r="79" spans="2:7" ht="12.75">
      <c r="B79" s="146"/>
      <c r="C79" s="9"/>
      <c r="D79" s="9"/>
      <c r="E79" s="9"/>
      <c r="F79" s="9"/>
      <c r="G79" s="9"/>
    </row>
    <row r="80" spans="2:7" ht="12.75">
      <c r="B80" s="146"/>
      <c r="C80" s="9"/>
      <c r="D80" s="9"/>
      <c r="E80" s="9"/>
      <c r="F80" s="9"/>
      <c r="G80" s="9"/>
    </row>
    <row r="81" spans="2:7" ht="12.75">
      <c r="B81" s="146"/>
      <c r="C81" s="9"/>
      <c r="D81" s="9"/>
      <c r="E81" s="9"/>
      <c r="F81" s="9"/>
      <c r="G81" s="9"/>
    </row>
    <row r="82" spans="2:7" ht="12.75">
      <c r="B82" s="146"/>
      <c r="C82" s="9"/>
      <c r="D82" s="9"/>
      <c r="E82" s="9"/>
      <c r="F82" s="9"/>
      <c r="G82" s="9"/>
    </row>
    <row r="83" spans="2:7" ht="12.75">
      <c r="B83" s="146"/>
      <c r="C83" s="9"/>
      <c r="D83" s="9"/>
      <c r="E83" s="9"/>
      <c r="F83" s="9"/>
      <c r="G83" s="9"/>
    </row>
    <row r="84" spans="2:7" ht="12.75">
      <c r="B84" s="146"/>
      <c r="C84" s="9"/>
      <c r="D84" s="9"/>
      <c r="E84" s="9"/>
      <c r="F84" s="9"/>
      <c r="G84" s="9"/>
    </row>
    <row r="85" spans="2:7" ht="12.75">
      <c r="B85" s="146"/>
      <c r="C85" s="9"/>
      <c r="D85" s="9"/>
      <c r="E85" s="9"/>
      <c r="F85" s="9"/>
      <c r="G85" s="9"/>
    </row>
    <row r="86" spans="2:7" ht="12.75">
      <c r="B86" s="146"/>
      <c r="C86" s="9"/>
      <c r="D86" s="9"/>
      <c r="E86" s="9"/>
      <c r="F86" s="9"/>
      <c r="G86" s="9"/>
    </row>
    <row r="87" ht="12.75">
      <c r="C87" s="9"/>
    </row>
    <row r="89" spans="2:7" ht="12.75">
      <c r="B89" s="145"/>
      <c r="D89" s="5"/>
      <c r="E89" s="5"/>
      <c r="F89" s="5"/>
      <c r="G89" s="5"/>
    </row>
    <row r="90" spans="2:7" ht="12.75">
      <c r="B90" s="145"/>
      <c r="D90" s="5"/>
      <c r="E90" s="5"/>
      <c r="F90" s="5"/>
      <c r="G90" s="5"/>
    </row>
    <row r="91" spans="2:7" ht="12.75">
      <c r="B91" s="145"/>
      <c r="D91" s="5"/>
      <c r="E91" s="5"/>
      <c r="F91" s="5"/>
      <c r="G91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zoomScale="112" zoomScaleNormal="112" zoomScalePageLayoutView="0" workbookViewId="0" topLeftCell="A1">
      <selection activeCell="C139" sqref="C139"/>
    </sheetView>
  </sheetViews>
  <sheetFormatPr defaultColWidth="9.140625" defaultRowHeight="12.75"/>
  <cols>
    <col min="1" max="1" width="7.7109375" style="13" customWidth="1"/>
    <col min="2" max="2" width="14.421875" style="13" customWidth="1"/>
    <col min="3" max="3" width="53.421875" style="0" customWidth="1"/>
    <col min="4" max="4" width="7.57421875" style="0" customWidth="1"/>
    <col min="5" max="5" width="11.140625" style="0" customWidth="1"/>
    <col min="6" max="6" width="11.7109375" style="0" customWidth="1"/>
    <col min="7" max="7" width="13.00390625" style="0" customWidth="1"/>
    <col min="8" max="8" width="9.7109375" style="0" customWidth="1"/>
    <col min="9" max="9" width="9.57421875" style="0" customWidth="1"/>
  </cols>
  <sheetData>
    <row r="1" spans="1:7" ht="13.5" thickBot="1">
      <c r="A1" s="227" t="s">
        <v>303</v>
      </c>
      <c r="B1" s="228"/>
      <c r="C1" s="229"/>
      <c r="D1" s="230"/>
      <c r="E1" s="230"/>
      <c r="F1" s="230"/>
      <c r="G1" s="231"/>
    </row>
    <row r="2" spans="1:7" ht="12.75">
      <c r="A2" s="143"/>
      <c r="B2" s="143"/>
      <c r="C2" s="33"/>
      <c r="D2" s="32"/>
      <c r="E2" s="32"/>
      <c r="F2" s="32"/>
      <c r="G2" s="32"/>
    </row>
    <row r="3" spans="1:7" ht="12.75">
      <c r="A3" s="23" t="s">
        <v>4</v>
      </c>
      <c r="B3" s="23" t="s">
        <v>14</v>
      </c>
      <c r="C3" s="15" t="s">
        <v>0</v>
      </c>
      <c r="D3" s="15" t="s">
        <v>5</v>
      </c>
      <c r="E3" s="15" t="s">
        <v>6</v>
      </c>
      <c r="F3" s="15" t="s">
        <v>7</v>
      </c>
      <c r="G3" s="15" t="s">
        <v>1</v>
      </c>
    </row>
    <row r="4" spans="1:7" ht="12.75">
      <c r="A4" s="23"/>
      <c r="B4" s="23"/>
      <c r="C4" s="15"/>
      <c r="D4" s="15"/>
      <c r="E4" s="15"/>
      <c r="F4" s="15"/>
      <c r="G4" s="15"/>
    </row>
    <row r="5" spans="1:7" ht="15">
      <c r="A5" s="23"/>
      <c r="B5" s="135"/>
      <c r="C5" s="15"/>
      <c r="D5" s="15"/>
      <c r="E5" s="15"/>
      <c r="F5" s="15"/>
      <c r="G5" s="15"/>
    </row>
    <row r="6" spans="1:7" ht="12.75">
      <c r="A6" s="23"/>
      <c r="B6" s="23"/>
      <c r="C6" s="15"/>
      <c r="D6" s="15"/>
      <c r="E6" s="15"/>
      <c r="F6" s="15"/>
      <c r="G6" s="15"/>
    </row>
    <row r="7" spans="1:7" ht="12.75">
      <c r="A7" s="258" t="s">
        <v>167</v>
      </c>
      <c r="B7" s="258"/>
      <c r="C7" s="258" t="s">
        <v>203</v>
      </c>
      <c r="D7" s="259"/>
      <c r="E7" s="259"/>
      <c r="F7" s="259"/>
      <c r="G7" s="259"/>
    </row>
    <row r="8" spans="1:7" ht="12.75">
      <c r="A8" s="132"/>
      <c r="B8" s="133"/>
      <c r="C8" s="133" t="s">
        <v>168</v>
      </c>
      <c r="D8" s="23"/>
      <c r="E8" s="23"/>
      <c r="F8" s="23"/>
      <c r="G8" s="23"/>
    </row>
    <row r="9" spans="1:7" ht="12.75">
      <c r="A9" s="132"/>
      <c r="B9" s="133"/>
      <c r="C9" s="133" t="s">
        <v>64</v>
      </c>
      <c r="D9" s="23"/>
      <c r="E9" s="23"/>
      <c r="F9" s="23"/>
      <c r="G9" s="23"/>
    </row>
    <row r="10" spans="1:7" ht="12.75">
      <c r="A10" s="132"/>
      <c r="B10" s="133"/>
      <c r="C10" s="25"/>
      <c r="D10" s="23"/>
      <c r="E10" s="23"/>
      <c r="F10" s="23"/>
      <c r="G10" s="23"/>
    </row>
    <row r="11" spans="1:7" ht="25.5">
      <c r="A11" s="251" t="s">
        <v>114</v>
      </c>
      <c r="B11" s="24">
        <v>721173722</v>
      </c>
      <c r="C11" s="25" t="s">
        <v>204</v>
      </c>
      <c r="D11" s="150" t="s">
        <v>9</v>
      </c>
      <c r="E11" s="23">
        <v>3</v>
      </c>
      <c r="F11" s="16">
        <v>0</v>
      </c>
      <c r="G11" s="16">
        <f aca="true" t="shared" si="0" ref="G11:G18">PRODUCT(E11,F11)</f>
        <v>0</v>
      </c>
    </row>
    <row r="12" spans="1:7" ht="25.5">
      <c r="A12" s="252">
        <f>A11+1</f>
        <v>2</v>
      </c>
      <c r="B12" s="24">
        <v>721194104</v>
      </c>
      <c r="C12" s="25" t="s">
        <v>205</v>
      </c>
      <c r="D12" s="150" t="s">
        <v>8</v>
      </c>
      <c r="E12" s="23">
        <v>2</v>
      </c>
      <c r="F12" s="16">
        <v>0</v>
      </c>
      <c r="G12" s="16">
        <f t="shared" si="0"/>
        <v>0</v>
      </c>
    </row>
    <row r="13" spans="1:7" ht="12.75">
      <c r="A13" s="252">
        <f aca="true" t="shared" si="1" ref="A13:A18">A12+1</f>
        <v>3</v>
      </c>
      <c r="B13" s="24" t="s">
        <v>206</v>
      </c>
      <c r="C13" s="136" t="s">
        <v>304</v>
      </c>
      <c r="D13" s="151" t="s">
        <v>8</v>
      </c>
      <c r="E13" s="148">
        <v>1</v>
      </c>
      <c r="F13" s="16">
        <v>0</v>
      </c>
      <c r="G13" s="149">
        <f t="shared" si="0"/>
        <v>0</v>
      </c>
    </row>
    <row r="14" spans="1:7" ht="12.75">
      <c r="A14" s="252">
        <f t="shared" si="1"/>
        <v>4</v>
      </c>
      <c r="B14" s="24">
        <v>721226521</v>
      </c>
      <c r="C14" s="136" t="s">
        <v>305</v>
      </c>
      <c r="D14" s="151" t="s">
        <v>8</v>
      </c>
      <c r="E14" s="148">
        <v>1</v>
      </c>
      <c r="F14" s="16">
        <v>0</v>
      </c>
      <c r="G14" s="149">
        <f t="shared" si="0"/>
        <v>0</v>
      </c>
    </row>
    <row r="15" spans="1:7" ht="12.75">
      <c r="A15" s="252">
        <f t="shared" si="1"/>
        <v>5</v>
      </c>
      <c r="B15" s="24">
        <v>721290111</v>
      </c>
      <c r="C15" s="23" t="s">
        <v>306</v>
      </c>
      <c r="D15" s="150" t="s">
        <v>9</v>
      </c>
      <c r="E15" s="23">
        <v>3</v>
      </c>
      <c r="F15" s="16">
        <v>0</v>
      </c>
      <c r="G15" s="16">
        <f t="shared" si="0"/>
        <v>0</v>
      </c>
    </row>
    <row r="16" spans="1:7" ht="12.75">
      <c r="A16" s="252">
        <f t="shared" si="1"/>
        <v>6</v>
      </c>
      <c r="B16" s="24">
        <v>721140916</v>
      </c>
      <c r="C16" s="23" t="s">
        <v>207</v>
      </c>
      <c r="D16" s="150" t="s">
        <v>8</v>
      </c>
      <c r="E16" s="23">
        <v>0</v>
      </c>
      <c r="F16" s="16">
        <v>0</v>
      </c>
      <c r="G16" s="16">
        <f t="shared" si="0"/>
        <v>0</v>
      </c>
    </row>
    <row r="17" spans="1:7" ht="12.75">
      <c r="A17" s="252">
        <f t="shared" si="1"/>
        <v>7</v>
      </c>
      <c r="B17" s="24">
        <v>721140916</v>
      </c>
      <c r="C17" s="23" t="s">
        <v>208</v>
      </c>
      <c r="D17" s="150" t="s">
        <v>8</v>
      </c>
      <c r="E17" s="23">
        <v>1</v>
      </c>
      <c r="F17" s="16">
        <v>0</v>
      </c>
      <c r="G17" s="16">
        <f t="shared" si="0"/>
        <v>0</v>
      </c>
    </row>
    <row r="18" spans="1:7" ht="12.75">
      <c r="A18" s="252">
        <f t="shared" si="1"/>
        <v>8</v>
      </c>
      <c r="B18" s="24">
        <v>721300912</v>
      </c>
      <c r="C18" s="23" t="s">
        <v>209</v>
      </c>
      <c r="D18" s="150" t="s">
        <v>8</v>
      </c>
      <c r="E18" s="23">
        <v>1</v>
      </c>
      <c r="F18" s="16">
        <v>0</v>
      </c>
      <c r="G18" s="16">
        <f t="shared" si="0"/>
        <v>0</v>
      </c>
    </row>
    <row r="19" spans="1:7" ht="12.75">
      <c r="A19" s="156"/>
      <c r="B19" s="23"/>
      <c r="C19" s="23" t="s">
        <v>12</v>
      </c>
      <c r="D19" s="150"/>
      <c r="E19" s="23"/>
      <c r="F19" s="16"/>
      <c r="G19" s="16">
        <f>SUM(G11:G18)</f>
        <v>0</v>
      </c>
    </row>
    <row r="20" spans="1:7" ht="12.75">
      <c r="A20" s="268" t="s">
        <v>307</v>
      </c>
      <c r="B20" s="24">
        <v>998721205</v>
      </c>
      <c r="C20" s="23" t="s">
        <v>15</v>
      </c>
      <c r="D20" s="150" t="s">
        <v>11</v>
      </c>
      <c r="E20" s="23">
        <v>2.33</v>
      </c>
      <c r="F20" s="16"/>
      <c r="G20" s="16">
        <f>PRODUCT(G19,E20/100)</f>
        <v>0</v>
      </c>
    </row>
    <row r="21" spans="1:7" ht="12.75">
      <c r="A21" s="23"/>
      <c r="B21" s="23"/>
      <c r="C21" s="258" t="s">
        <v>203</v>
      </c>
      <c r="D21" s="264"/>
      <c r="E21" s="259"/>
      <c r="F21" s="265"/>
      <c r="G21" s="263">
        <f>SUM(G19,G20)</f>
        <v>0</v>
      </c>
    </row>
    <row r="22" spans="1:7" ht="12.75">
      <c r="A22" s="23"/>
      <c r="B22" s="23"/>
      <c r="C22" s="132"/>
      <c r="D22" s="150"/>
      <c r="E22" s="23"/>
      <c r="F22" s="16"/>
      <c r="G22" s="39"/>
    </row>
    <row r="23" spans="1:7" ht="12.75">
      <c r="A23" s="23"/>
      <c r="B23" s="24"/>
      <c r="C23" s="136"/>
      <c r="D23" s="151"/>
      <c r="E23" s="23"/>
      <c r="F23" s="16"/>
      <c r="G23" s="16"/>
    </row>
    <row r="24" spans="1:7" ht="12.75">
      <c r="A24" s="23"/>
      <c r="B24" s="23"/>
      <c r="C24" s="23"/>
      <c r="D24" s="150"/>
      <c r="E24" s="23"/>
      <c r="F24" s="23"/>
      <c r="G24" s="23"/>
    </row>
    <row r="25" spans="1:8" ht="12.75">
      <c r="A25" s="258" t="s">
        <v>167</v>
      </c>
      <c r="B25" s="258"/>
      <c r="C25" s="258" t="s">
        <v>210</v>
      </c>
      <c r="D25" s="264"/>
      <c r="E25" s="259"/>
      <c r="F25" s="259"/>
      <c r="G25" s="259"/>
      <c r="H25" s="13"/>
    </row>
    <row r="26" spans="1:8" ht="12.75">
      <c r="A26" s="132"/>
      <c r="B26" s="133"/>
      <c r="C26" s="133" t="s">
        <v>211</v>
      </c>
      <c r="D26" s="150"/>
      <c r="E26" s="23"/>
      <c r="F26" s="23"/>
      <c r="G26" s="23"/>
      <c r="H26" s="13"/>
    </row>
    <row r="27" spans="1:8" ht="12.75">
      <c r="A27" s="132"/>
      <c r="B27" s="133"/>
      <c r="C27" s="133" t="s">
        <v>212</v>
      </c>
      <c r="D27" s="150"/>
      <c r="E27" s="23"/>
      <c r="F27" s="23"/>
      <c r="G27" s="23"/>
      <c r="H27" s="13"/>
    </row>
    <row r="28" spans="1:8" ht="12.75">
      <c r="A28" s="132"/>
      <c r="B28" s="133"/>
      <c r="C28" s="25"/>
      <c r="D28" s="150"/>
      <c r="E28" s="23"/>
      <c r="F28" s="23"/>
      <c r="G28" s="23"/>
      <c r="H28" s="13"/>
    </row>
    <row r="29" spans="1:8" ht="25.5">
      <c r="A29" s="251" t="s">
        <v>114</v>
      </c>
      <c r="B29" s="24">
        <v>722174022</v>
      </c>
      <c r="C29" s="25" t="s">
        <v>213</v>
      </c>
      <c r="D29" s="150" t="s">
        <v>9</v>
      </c>
      <c r="E29" s="23">
        <v>38</v>
      </c>
      <c r="F29" s="16">
        <v>0</v>
      </c>
      <c r="G29" s="16">
        <f aca="true" t="shared" si="2" ref="G29:G48">PRODUCT(E29,F29)</f>
        <v>0</v>
      </c>
      <c r="H29" s="13"/>
    </row>
    <row r="30" spans="1:8" ht="25.5">
      <c r="A30" s="252">
        <f>A29+1</f>
        <v>2</v>
      </c>
      <c r="B30" s="24">
        <v>722174023</v>
      </c>
      <c r="C30" s="25" t="s">
        <v>214</v>
      </c>
      <c r="D30" s="150" t="s">
        <v>9</v>
      </c>
      <c r="E30" s="23">
        <v>2</v>
      </c>
      <c r="F30" s="16">
        <v>0</v>
      </c>
      <c r="G30" s="16">
        <f t="shared" si="2"/>
        <v>0</v>
      </c>
      <c r="H30" s="13"/>
    </row>
    <row r="31" spans="1:8" ht="25.5">
      <c r="A31" s="252">
        <f aca="true" t="shared" si="3" ref="A31:A48">A30+1</f>
        <v>3</v>
      </c>
      <c r="B31" s="24">
        <v>722174024</v>
      </c>
      <c r="C31" s="25" t="s">
        <v>215</v>
      </c>
      <c r="D31" s="150" t="s">
        <v>9</v>
      </c>
      <c r="E31" s="23">
        <v>1</v>
      </c>
      <c r="F31" s="16">
        <v>0</v>
      </c>
      <c r="G31" s="16">
        <f t="shared" si="2"/>
        <v>0</v>
      </c>
      <c r="H31" s="13"/>
    </row>
    <row r="32" spans="1:8" ht="25.5">
      <c r="A32" s="252">
        <f t="shared" si="3"/>
        <v>4</v>
      </c>
      <c r="B32" s="137" t="s">
        <v>216</v>
      </c>
      <c r="C32" s="25" t="s">
        <v>313</v>
      </c>
      <c r="D32" s="150" t="s">
        <v>9</v>
      </c>
      <c r="E32" s="23">
        <v>41</v>
      </c>
      <c r="F32" s="16">
        <v>0</v>
      </c>
      <c r="G32" s="16">
        <f>PRODUCT(E32,F32)</f>
        <v>0</v>
      </c>
      <c r="H32" s="13"/>
    </row>
    <row r="33" spans="1:8" ht="38.25">
      <c r="A33" s="252">
        <f t="shared" si="3"/>
        <v>5</v>
      </c>
      <c r="B33" s="137">
        <v>722181251</v>
      </c>
      <c r="C33" s="136" t="s">
        <v>217</v>
      </c>
      <c r="D33" s="152" t="s">
        <v>9</v>
      </c>
      <c r="E33" s="23">
        <v>38</v>
      </c>
      <c r="F33" s="16">
        <v>0</v>
      </c>
      <c r="G33" s="16">
        <f>PRODUCT(E33,F33)</f>
        <v>0</v>
      </c>
      <c r="H33" s="13"/>
    </row>
    <row r="34" spans="1:8" ht="38.25">
      <c r="A34" s="252">
        <f t="shared" si="3"/>
        <v>6</v>
      </c>
      <c r="B34" s="137">
        <v>722181252</v>
      </c>
      <c r="C34" s="136" t="s">
        <v>218</v>
      </c>
      <c r="D34" s="152" t="s">
        <v>9</v>
      </c>
      <c r="E34" s="23">
        <v>3</v>
      </c>
      <c r="F34" s="16">
        <v>0</v>
      </c>
      <c r="G34" s="16">
        <f>PRODUCT(E34,F34)</f>
        <v>0</v>
      </c>
      <c r="H34" s="13"/>
    </row>
    <row r="35" spans="1:7" ht="12.75">
      <c r="A35" s="252">
        <f t="shared" si="3"/>
        <v>7</v>
      </c>
      <c r="B35" s="24">
        <v>722190401</v>
      </c>
      <c r="C35" s="25" t="s">
        <v>219</v>
      </c>
      <c r="D35" s="150" t="s">
        <v>8</v>
      </c>
      <c r="E35" s="23">
        <v>4</v>
      </c>
      <c r="F35" s="16">
        <v>0</v>
      </c>
      <c r="G35" s="16">
        <f t="shared" si="2"/>
        <v>0</v>
      </c>
    </row>
    <row r="36" spans="1:7" ht="12.75">
      <c r="A36" s="252">
        <f t="shared" si="3"/>
        <v>8</v>
      </c>
      <c r="B36" s="24">
        <v>722220121</v>
      </c>
      <c r="C36" s="136" t="s">
        <v>220</v>
      </c>
      <c r="D36" s="150" t="s">
        <v>221</v>
      </c>
      <c r="E36" s="23">
        <v>0</v>
      </c>
      <c r="F36" s="16">
        <v>0</v>
      </c>
      <c r="G36" s="16">
        <f t="shared" si="2"/>
        <v>0</v>
      </c>
    </row>
    <row r="37" spans="1:7" ht="12.75">
      <c r="A37" s="252">
        <f t="shared" si="3"/>
        <v>9</v>
      </c>
      <c r="B37" s="24">
        <v>722240122</v>
      </c>
      <c r="C37" s="136" t="s">
        <v>222</v>
      </c>
      <c r="D37" s="150" t="s">
        <v>8</v>
      </c>
      <c r="E37" s="23">
        <v>2</v>
      </c>
      <c r="F37" s="16">
        <v>0</v>
      </c>
      <c r="G37" s="16">
        <f t="shared" si="2"/>
        <v>0</v>
      </c>
    </row>
    <row r="38" spans="1:7" ht="12.75">
      <c r="A38" s="252">
        <f t="shared" si="3"/>
        <v>10</v>
      </c>
      <c r="B38" s="24">
        <v>722240123</v>
      </c>
      <c r="C38" s="136" t="s">
        <v>223</v>
      </c>
      <c r="D38" s="150" t="s">
        <v>8</v>
      </c>
      <c r="E38" s="23">
        <v>2</v>
      </c>
      <c r="F38" s="16">
        <v>0</v>
      </c>
      <c r="G38" s="16">
        <f t="shared" si="2"/>
        <v>0</v>
      </c>
    </row>
    <row r="39" spans="1:7" ht="25.5">
      <c r="A39" s="252">
        <f t="shared" si="3"/>
        <v>11</v>
      </c>
      <c r="B39" s="24" t="s">
        <v>288</v>
      </c>
      <c r="C39" s="136" t="s">
        <v>224</v>
      </c>
      <c r="D39" s="150" t="s">
        <v>8</v>
      </c>
      <c r="E39" s="23">
        <v>1</v>
      </c>
      <c r="F39" s="16">
        <v>0</v>
      </c>
      <c r="G39" s="16">
        <f t="shared" si="2"/>
        <v>0</v>
      </c>
    </row>
    <row r="40" spans="1:7" ht="12.75">
      <c r="A40" s="252">
        <f t="shared" si="3"/>
        <v>12</v>
      </c>
      <c r="B40" s="24">
        <v>722232044</v>
      </c>
      <c r="C40" s="136" t="s">
        <v>225</v>
      </c>
      <c r="D40" s="150" t="s">
        <v>8</v>
      </c>
      <c r="E40" s="23">
        <v>2</v>
      </c>
      <c r="F40" s="16">
        <v>0</v>
      </c>
      <c r="G40" s="16">
        <f t="shared" si="2"/>
        <v>0</v>
      </c>
    </row>
    <row r="41" spans="1:7" ht="12.75">
      <c r="A41" s="252">
        <f t="shared" si="3"/>
        <v>13</v>
      </c>
      <c r="B41" s="24">
        <v>722231073</v>
      </c>
      <c r="C41" s="136" t="s">
        <v>226</v>
      </c>
      <c r="D41" s="150" t="s">
        <v>8</v>
      </c>
      <c r="E41" s="23">
        <v>1</v>
      </c>
      <c r="F41" s="16">
        <v>0</v>
      </c>
      <c r="G41" s="16">
        <f t="shared" si="2"/>
        <v>0</v>
      </c>
    </row>
    <row r="42" spans="1:7" ht="12.75">
      <c r="A42" s="252">
        <f t="shared" si="3"/>
        <v>14</v>
      </c>
      <c r="B42" s="24">
        <v>722231221</v>
      </c>
      <c r="C42" s="136" t="s">
        <v>227</v>
      </c>
      <c r="D42" s="150" t="s">
        <v>8</v>
      </c>
      <c r="E42" s="23">
        <v>1</v>
      </c>
      <c r="F42" s="16">
        <v>0</v>
      </c>
      <c r="G42" s="16">
        <f t="shared" si="2"/>
        <v>0</v>
      </c>
    </row>
    <row r="43" spans="1:7" ht="12.75">
      <c r="A43" s="252">
        <f t="shared" si="3"/>
        <v>15</v>
      </c>
      <c r="B43" s="24">
        <v>722263205</v>
      </c>
      <c r="C43" s="136" t="s">
        <v>228</v>
      </c>
      <c r="D43" s="150" t="s">
        <v>8</v>
      </c>
      <c r="E43" s="23">
        <v>1</v>
      </c>
      <c r="F43" s="16">
        <v>0</v>
      </c>
      <c r="G43" s="16">
        <f t="shared" si="2"/>
        <v>0</v>
      </c>
    </row>
    <row r="44" spans="1:7" ht="12.75">
      <c r="A44" s="252">
        <f t="shared" si="3"/>
        <v>16</v>
      </c>
      <c r="B44" s="24">
        <v>722290226</v>
      </c>
      <c r="C44" s="25" t="s">
        <v>229</v>
      </c>
      <c r="D44" s="150" t="s">
        <v>9</v>
      </c>
      <c r="E44" s="23">
        <v>30</v>
      </c>
      <c r="F44" s="16">
        <v>0</v>
      </c>
      <c r="G44" s="16">
        <f>PRODUCT(E44,F44)</f>
        <v>0</v>
      </c>
    </row>
    <row r="45" spans="1:7" ht="12.75">
      <c r="A45" s="252">
        <f t="shared" si="3"/>
        <v>17</v>
      </c>
      <c r="B45" s="24">
        <v>722290234</v>
      </c>
      <c r="C45" s="25" t="s">
        <v>230</v>
      </c>
      <c r="D45" s="150" t="s">
        <v>9</v>
      </c>
      <c r="E45" s="23">
        <v>30</v>
      </c>
      <c r="F45" s="16">
        <v>0</v>
      </c>
      <c r="G45" s="16">
        <f t="shared" si="2"/>
        <v>0</v>
      </c>
    </row>
    <row r="46" spans="1:7" ht="12.75">
      <c r="A46" s="252">
        <f t="shared" si="3"/>
        <v>18</v>
      </c>
      <c r="B46" s="137" t="s">
        <v>231</v>
      </c>
      <c r="C46" s="136" t="s">
        <v>232</v>
      </c>
      <c r="D46" s="150" t="s">
        <v>8</v>
      </c>
      <c r="E46" s="23">
        <v>2</v>
      </c>
      <c r="F46" s="16">
        <v>0</v>
      </c>
      <c r="G46" s="16">
        <f t="shared" si="2"/>
        <v>0</v>
      </c>
    </row>
    <row r="47" spans="1:7" ht="12.75">
      <c r="A47" s="252">
        <f t="shared" si="3"/>
        <v>19</v>
      </c>
      <c r="B47" s="24">
        <v>722131936</v>
      </c>
      <c r="C47" s="25" t="s">
        <v>233</v>
      </c>
      <c r="D47" s="150" t="s">
        <v>8</v>
      </c>
      <c r="E47" s="23">
        <v>4</v>
      </c>
      <c r="F47" s="16">
        <v>0</v>
      </c>
      <c r="G47" s="16">
        <f t="shared" si="2"/>
        <v>0</v>
      </c>
    </row>
    <row r="48" spans="1:7" ht="25.5">
      <c r="A48" s="252">
        <f t="shared" si="3"/>
        <v>20</v>
      </c>
      <c r="B48" s="24" t="s">
        <v>289</v>
      </c>
      <c r="C48" s="25" t="s">
        <v>314</v>
      </c>
      <c r="D48" s="150" t="s">
        <v>8</v>
      </c>
      <c r="E48" s="23">
        <v>7</v>
      </c>
      <c r="F48" s="16">
        <v>0</v>
      </c>
      <c r="G48" s="16">
        <f t="shared" si="2"/>
        <v>0</v>
      </c>
    </row>
    <row r="49" spans="1:7" ht="12.75">
      <c r="A49" s="252"/>
      <c r="B49" s="24"/>
      <c r="C49" s="25" t="s">
        <v>12</v>
      </c>
      <c r="D49" s="150"/>
      <c r="E49" s="23"/>
      <c r="F49" s="16"/>
      <c r="G49" s="16">
        <f>SUM(G29:G48)</f>
        <v>0</v>
      </c>
    </row>
    <row r="50" spans="1:7" ht="12.75">
      <c r="A50" s="252">
        <v>21</v>
      </c>
      <c r="B50" s="24">
        <v>998722205</v>
      </c>
      <c r="C50" s="25" t="s">
        <v>15</v>
      </c>
      <c r="D50" s="150" t="s">
        <v>11</v>
      </c>
      <c r="E50" s="23">
        <v>1.4</v>
      </c>
      <c r="F50" s="16"/>
      <c r="G50" s="16">
        <f>PRODUCT(G49,E50/100)</f>
        <v>0</v>
      </c>
    </row>
    <row r="51" spans="1:7" ht="12.75">
      <c r="A51" s="156"/>
      <c r="B51" s="23"/>
      <c r="C51" s="269" t="s">
        <v>210</v>
      </c>
      <c r="D51" s="264"/>
      <c r="E51" s="259"/>
      <c r="F51" s="265"/>
      <c r="G51" s="263">
        <f>SUM(G49:G50)</f>
        <v>0</v>
      </c>
    </row>
    <row r="52" spans="1:7" ht="12.75">
      <c r="A52" s="156"/>
      <c r="B52" s="23"/>
      <c r="C52" s="134"/>
      <c r="D52" s="150"/>
      <c r="E52" s="23"/>
      <c r="F52" s="16"/>
      <c r="G52" s="39"/>
    </row>
    <row r="53" spans="1:7" ht="12.75">
      <c r="A53" s="156"/>
      <c r="B53" s="23"/>
      <c r="C53" s="134"/>
      <c r="D53" s="150"/>
      <c r="E53" s="23"/>
      <c r="F53" s="16"/>
      <c r="G53" s="39"/>
    </row>
    <row r="54" spans="1:7" ht="12.75">
      <c r="A54" s="156"/>
      <c r="B54" s="23"/>
      <c r="C54" s="134"/>
      <c r="D54" s="150"/>
      <c r="E54" s="23"/>
      <c r="F54" s="16"/>
      <c r="G54" s="39"/>
    </row>
    <row r="55" spans="1:7" ht="12.75">
      <c r="A55" s="273" t="s">
        <v>167</v>
      </c>
      <c r="B55" s="258"/>
      <c r="C55" s="258" t="s">
        <v>234</v>
      </c>
      <c r="D55" s="264"/>
      <c r="E55" s="259"/>
      <c r="F55" s="259"/>
      <c r="G55" s="259"/>
    </row>
    <row r="56" spans="1:7" ht="12.75">
      <c r="A56" s="157"/>
      <c r="B56" s="133"/>
      <c r="C56" s="134"/>
      <c r="D56" s="150"/>
      <c r="E56" s="23"/>
      <c r="F56" s="23"/>
      <c r="G56" s="23"/>
    </row>
    <row r="57" spans="1:7" ht="12.75">
      <c r="A57" s="251" t="s">
        <v>114</v>
      </c>
      <c r="B57" s="137">
        <v>725813111</v>
      </c>
      <c r="C57" s="136" t="s">
        <v>235</v>
      </c>
      <c r="D57" s="152" t="s">
        <v>8</v>
      </c>
      <c r="E57" s="23">
        <v>1</v>
      </c>
      <c r="F57" s="16">
        <v>0</v>
      </c>
      <c r="G57" s="16">
        <f aca="true" t="shared" si="4" ref="G57:G64">PRODUCT(E57,F57)</f>
        <v>0</v>
      </c>
    </row>
    <row r="58" spans="1:8" ht="12.75">
      <c r="A58" s="252">
        <f>A57+1</f>
        <v>2</v>
      </c>
      <c r="B58" s="24">
        <v>725210821</v>
      </c>
      <c r="C58" s="25" t="s">
        <v>309</v>
      </c>
      <c r="D58" s="150" t="s">
        <v>8</v>
      </c>
      <c r="E58" s="23">
        <v>1</v>
      </c>
      <c r="F58" s="16">
        <v>0</v>
      </c>
      <c r="G58" s="16">
        <f t="shared" si="4"/>
        <v>0</v>
      </c>
      <c r="H58" s="2"/>
    </row>
    <row r="59" spans="1:8" ht="12.75">
      <c r="A59" s="252">
        <f aca="true" t="shared" si="5" ref="A59:A64">A58+1</f>
        <v>3</v>
      </c>
      <c r="B59" s="24">
        <v>725319111</v>
      </c>
      <c r="C59" s="136" t="s">
        <v>310</v>
      </c>
      <c r="D59" s="150" t="s">
        <v>8</v>
      </c>
      <c r="E59" s="23">
        <v>1</v>
      </c>
      <c r="F59" s="16">
        <v>0</v>
      </c>
      <c r="G59" s="16">
        <f t="shared" si="4"/>
        <v>0</v>
      </c>
      <c r="H59" s="2"/>
    </row>
    <row r="60" spans="1:8" ht="25.5">
      <c r="A60" s="252">
        <f t="shared" si="5"/>
        <v>4</v>
      </c>
      <c r="B60" s="24">
        <v>725819401</v>
      </c>
      <c r="C60" s="136" t="s">
        <v>236</v>
      </c>
      <c r="D60" s="150" t="s">
        <v>8</v>
      </c>
      <c r="E60" s="23">
        <v>2</v>
      </c>
      <c r="F60" s="16">
        <v>0</v>
      </c>
      <c r="G60" s="16">
        <f t="shared" si="4"/>
        <v>0</v>
      </c>
      <c r="H60" s="2"/>
    </row>
    <row r="61" spans="1:8" ht="12.75">
      <c r="A61" s="252">
        <f t="shared" si="5"/>
        <v>5</v>
      </c>
      <c r="B61" s="24">
        <v>725821311</v>
      </c>
      <c r="C61" s="136" t="s">
        <v>308</v>
      </c>
      <c r="D61" s="150" t="s">
        <v>8</v>
      </c>
      <c r="E61" s="23">
        <v>1</v>
      </c>
      <c r="F61" s="16">
        <v>0</v>
      </c>
      <c r="G61" s="16">
        <f t="shared" si="4"/>
        <v>0</v>
      </c>
      <c r="H61" s="2"/>
    </row>
    <row r="62" spans="1:8" ht="12.75">
      <c r="A62" s="252">
        <f t="shared" si="5"/>
        <v>6</v>
      </c>
      <c r="B62" s="24">
        <v>725813112</v>
      </c>
      <c r="C62" s="136" t="s">
        <v>311</v>
      </c>
      <c r="D62" s="150" t="s">
        <v>8</v>
      </c>
      <c r="E62" s="23">
        <v>1</v>
      </c>
      <c r="F62" s="16">
        <v>0</v>
      </c>
      <c r="G62" s="16">
        <f t="shared" si="4"/>
        <v>0</v>
      </c>
      <c r="H62" s="2"/>
    </row>
    <row r="63" spans="1:8" ht="12.75">
      <c r="A63" s="252">
        <f t="shared" si="5"/>
        <v>7</v>
      </c>
      <c r="B63" s="137" t="s">
        <v>290</v>
      </c>
      <c r="C63" s="136" t="s">
        <v>329</v>
      </c>
      <c r="D63" s="152" t="s">
        <v>8</v>
      </c>
      <c r="E63" s="23">
        <v>5</v>
      </c>
      <c r="F63" s="16">
        <v>0</v>
      </c>
      <c r="G63" s="16">
        <f t="shared" si="4"/>
        <v>0</v>
      </c>
      <c r="H63" s="2"/>
    </row>
    <row r="64" spans="1:8" ht="12.75">
      <c r="A64" s="252">
        <f t="shared" si="5"/>
        <v>8</v>
      </c>
      <c r="B64" s="137" t="s">
        <v>291</v>
      </c>
      <c r="C64" s="136" t="s">
        <v>328</v>
      </c>
      <c r="D64" s="152" t="s">
        <v>8</v>
      </c>
      <c r="E64" s="23">
        <v>5</v>
      </c>
      <c r="F64" s="16">
        <v>0</v>
      </c>
      <c r="G64" s="16">
        <f t="shared" si="4"/>
        <v>0</v>
      </c>
      <c r="H64" s="2"/>
    </row>
    <row r="65" spans="1:8" ht="12.75">
      <c r="A65" s="252"/>
      <c r="B65" s="23"/>
      <c r="C65" s="25" t="s">
        <v>12</v>
      </c>
      <c r="D65" s="150"/>
      <c r="E65" s="23"/>
      <c r="F65" s="16"/>
      <c r="G65" s="16">
        <f>SUM(G57:G64)</f>
        <v>0</v>
      </c>
      <c r="H65" s="2"/>
    </row>
    <row r="66" spans="1:8" ht="12.75">
      <c r="A66" s="252">
        <v>9</v>
      </c>
      <c r="B66" s="24">
        <v>998725205</v>
      </c>
      <c r="C66" s="25" t="s">
        <v>237</v>
      </c>
      <c r="D66" s="150" t="s">
        <v>11</v>
      </c>
      <c r="E66" s="23">
        <v>0.33</v>
      </c>
      <c r="F66" s="16"/>
      <c r="G66" s="16">
        <f>PRODUCT(G65,E66/100)</f>
        <v>0</v>
      </c>
      <c r="H66" s="2"/>
    </row>
    <row r="67" spans="1:8" ht="12.75">
      <c r="A67" s="156"/>
      <c r="B67" s="23"/>
      <c r="C67" s="269" t="s">
        <v>234</v>
      </c>
      <c r="D67" s="272"/>
      <c r="E67" s="258"/>
      <c r="F67" s="263"/>
      <c r="G67" s="263">
        <f>SUM(G65:G66)</f>
        <v>0</v>
      </c>
      <c r="H67" s="2"/>
    </row>
    <row r="68" spans="1:8" ht="12.75">
      <c r="A68" s="156"/>
      <c r="B68" s="23"/>
      <c r="C68" s="134"/>
      <c r="D68" s="237"/>
      <c r="E68" s="132"/>
      <c r="F68" s="39"/>
      <c r="G68" s="39"/>
      <c r="H68" s="2"/>
    </row>
    <row r="69" spans="1:8" ht="12.75">
      <c r="A69" s="156"/>
      <c r="B69" s="23"/>
      <c r="C69" s="134"/>
      <c r="D69" s="237"/>
      <c r="E69" s="132"/>
      <c r="F69" s="39"/>
      <c r="G69" s="39"/>
      <c r="H69" s="2"/>
    </row>
    <row r="70" spans="1:8" ht="12.75">
      <c r="A70" s="156"/>
      <c r="B70" s="23"/>
      <c r="C70" s="134"/>
      <c r="D70" s="237"/>
      <c r="E70" s="132"/>
      <c r="F70" s="39"/>
      <c r="G70" s="39"/>
      <c r="H70" s="2"/>
    </row>
    <row r="71" spans="1:8" ht="12.75">
      <c r="A71" s="273" t="s">
        <v>167</v>
      </c>
      <c r="B71" s="258"/>
      <c r="C71" s="258" t="s">
        <v>238</v>
      </c>
      <c r="D71" s="264"/>
      <c r="E71" s="259"/>
      <c r="F71" s="259"/>
      <c r="G71" s="259"/>
      <c r="H71" s="2"/>
    </row>
    <row r="72" spans="1:9" ht="12.75">
      <c r="A72" s="156"/>
      <c r="B72" s="24"/>
      <c r="C72" s="136"/>
      <c r="D72" s="152"/>
      <c r="E72" s="23"/>
      <c r="F72" s="16"/>
      <c r="G72" s="16"/>
      <c r="H72" s="239"/>
      <c r="I72" s="240"/>
    </row>
    <row r="73" spans="1:9" ht="12.75">
      <c r="A73" s="251" t="s">
        <v>114</v>
      </c>
      <c r="B73" s="24">
        <v>725510802</v>
      </c>
      <c r="C73" s="136" t="s">
        <v>239</v>
      </c>
      <c r="D73" s="152" t="s">
        <v>8</v>
      </c>
      <c r="E73" s="23">
        <v>2</v>
      </c>
      <c r="F73" s="16">
        <v>0</v>
      </c>
      <c r="G73" s="16">
        <f aca="true" t="shared" si="6" ref="G73:G79">PRODUCT(E73,F73)</f>
        <v>0</v>
      </c>
      <c r="H73" s="239">
        <v>0.312</v>
      </c>
      <c r="I73" s="240">
        <f>PRODUCT(E73,H73)</f>
        <v>0.624</v>
      </c>
    </row>
    <row r="74" spans="1:9" ht="12.75">
      <c r="A74" s="252">
        <f aca="true" t="shared" si="7" ref="A74:A79">A73+1</f>
        <v>2</v>
      </c>
      <c r="B74" s="24">
        <v>725820801</v>
      </c>
      <c r="C74" s="25" t="s">
        <v>240</v>
      </c>
      <c r="D74" s="150" t="s">
        <v>8</v>
      </c>
      <c r="E74" s="23">
        <v>3</v>
      </c>
      <c r="F74" s="16">
        <v>0</v>
      </c>
      <c r="G74" s="16">
        <f t="shared" si="6"/>
        <v>0</v>
      </c>
      <c r="H74" s="238">
        <v>0.00156</v>
      </c>
      <c r="I74" s="2">
        <f>PRODUCT(E74,H74)</f>
        <v>0.00468</v>
      </c>
    </row>
    <row r="75" spans="1:9" ht="12.75">
      <c r="A75" s="252">
        <f t="shared" si="7"/>
        <v>3</v>
      </c>
      <c r="B75" s="24">
        <v>722220851</v>
      </c>
      <c r="C75" s="136" t="s">
        <v>241</v>
      </c>
      <c r="D75" s="150" t="s">
        <v>8</v>
      </c>
      <c r="E75" s="23">
        <v>1</v>
      </c>
      <c r="F75" s="16">
        <v>0</v>
      </c>
      <c r="G75" s="16">
        <f t="shared" si="6"/>
        <v>0</v>
      </c>
      <c r="H75" s="238">
        <v>0.00069</v>
      </c>
      <c r="I75" s="2">
        <f>PRODUCT(E75,H75)</f>
        <v>0.00069</v>
      </c>
    </row>
    <row r="76" spans="1:9" ht="12.75">
      <c r="A76" s="252">
        <f t="shared" si="7"/>
        <v>4</v>
      </c>
      <c r="B76" s="241">
        <v>722220862</v>
      </c>
      <c r="C76" s="242" t="s">
        <v>312</v>
      </c>
      <c r="D76" s="152" t="s">
        <v>8</v>
      </c>
      <c r="E76" s="243">
        <v>4</v>
      </c>
      <c r="F76" s="16">
        <v>0</v>
      </c>
      <c r="G76" s="16">
        <f t="shared" si="6"/>
        <v>0</v>
      </c>
      <c r="H76" s="244">
        <v>0.00123</v>
      </c>
      <c r="I76" s="2">
        <f>PRODUCT(E76,H76)</f>
        <v>0.00492</v>
      </c>
    </row>
    <row r="77" spans="1:9" ht="12.75">
      <c r="A77" s="252">
        <f t="shared" si="7"/>
        <v>5</v>
      </c>
      <c r="B77" s="137">
        <v>722130801</v>
      </c>
      <c r="C77" s="242" t="s">
        <v>242</v>
      </c>
      <c r="D77" s="245" t="s">
        <v>9</v>
      </c>
      <c r="E77" s="243">
        <v>40</v>
      </c>
      <c r="F77" s="16">
        <v>0</v>
      </c>
      <c r="G77" s="16">
        <f t="shared" si="6"/>
        <v>0</v>
      </c>
      <c r="H77" s="246">
        <v>0.00213</v>
      </c>
      <c r="I77" s="2">
        <f>PRODUCT(E77,H77)</f>
        <v>0.0852</v>
      </c>
    </row>
    <row r="78" spans="1:9" ht="12.75">
      <c r="A78" s="252">
        <f t="shared" si="7"/>
        <v>6</v>
      </c>
      <c r="B78" s="24">
        <v>721290826</v>
      </c>
      <c r="C78" s="242" t="s">
        <v>243</v>
      </c>
      <c r="D78" s="247" t="s">
        <v>17</v>
      </c>
      <c r="E78" s="248">
        <v>0.7</v>
      </c>
      <c r="F78" s="16">
        <v>0</v>
      </c>
      <c r="G78" s="16">
        <f t="shared" si="6"/>
        <v>0</v>
      </c>
      <c r="I78" s="2"/>
    </row>
    <row r="79" spans="1:9" ht="63.75">
      <c r="A79" s="252">
        <f t="shared" si="7"/>
        <v>7</v>
      </c>
      <c r="B79" s="249" t="s">
        <v>290</v>
      </c>
      <c r="C79" s="235" t="s">
        <v>244</v>
      </c>
      <c r="D79" s="247" t="s">
        <v>17</v>
      </c>
      <c r="E79" s="248">
        <v>1.16</v>
      </c>
      <c r="F79" s="16">
        <v>0</v>
      </c>
      <c r="G79" s="16">
        <f t="shared" si="6"/>
        <v>0</v>
      </c>
      <c r="I79" s="2">
        <f>SUM(I72:I78)</f>
        <v>0.71949</v>
      </c>
    </row>
    <row r="80" spans="1:7" ht="12.75">
      <c r="A80" s="154"/>
      <c r="B80" s="23"/>
      <c r="C80" s="258" t="s">
        <v>245</v>
      </c>
      <c r="D80" s="272"/>
      <c r="E80" s="258"/>
      <c r="F80" s="263"/>
      <c r="G80" s="263">
        <f>SUM(G73:G79)</f>
        <v>0</v>
      </c>
    </row>
    <row r="81" spans="1:7" ht="12.75">
      <c r="A81" s="250"/>
      <c r="B81" s="23"/>
      <c r="C81" s="132"/>
      <c r="D81" s="237"/>
      <c r="E81" s="132"/>
      <c r="F81" s="39"/>
      <c r="G81" s="39"/>
    </row>
    <row r="82" spans="1:7" ht="12.75">
      <c r="A82" s="250"/>
      <c r="B82" s="23"/>
      <c r="C82" s="132"/>
      <c r="D82" s="237"/>
      <c r="E82" s="132"/>
      <c r="F82" s="39"/>
      <c r="G82" s="39"/>
    </row>
    <row r="83" spans="1:7" ht="12.75">
      <c r="A83" s="156"/>
      <c r="B83" s="23"/>
      <c r="C83" s="15"/>
      <c r="D83" s="151"/>
      <c r="E83" s="15"/>
      <c r="F83" s="15"/>
      <c r="G83" s="15"/>
    </row>
    <row r="84" spans="1:7" ht="12.75">
      <c r="A84" s="281"/>
      <c r="B84" s="259"/>
      <c r="C84" s="282" t="s">
        <v>330</v>
      </c>
      <c r="D84" s="264"/>
      <c r="E84" s="259"/>
      <c r="F84" s="259"/>
      <c r="G84" s="259"/>
    </row>
    <row r="85" spans="1:7" ht="12.75">
      <c r="A85" s="156"/>
      <c r="B85" s="23"/>
      <c r="C85" s="236"/>
      <c r="D85" s="150"/>
      <c r="E85" s="23"/>
      <c r="F85" s="23"/>
      <c r="G85" s="23"/>
    </row>
    <row r="86" spans="1:7" ht="38.25">
      <c r="A86" s="251" t="s">
        <v>114</v>
      </c>
      <c r="B86" s="309" t="s">
        <v>344</v>
      </c>
      <c r="C86" s="279" t="s">
        <v>339</v>
      </c>
      <c r="D86" s="280" t="s">
        <v>316</v>
      </c>
      <c r="E86" s="284">
        <v>10</v>
      </c>
      <c r="F86" s="285">
        <v>0</v>
      </c>
      <c r="G86" s="286">
        <f>PRODUCT(E86,F86)</f>
        <v>0</v>
      </c>
    </row>
    <row r="87" spans="1:7" ht="12.75">
      <c r="A87" s="251"/>
      <c r="B87" s="309"/>
      <c r="C87" s="279" t="s">
        <v>340</v>
      </c>
      <c r="D87" s="280"/>
      <c r="E87" s="284"/>
      <c r="F87" s="285"/>
      <c r="G87" s="286"/>
    </row>
    <row r="88" spans="1:7" ht="38.25">
      <c r="A88" s="252">
        <f>A86+1</f>
        <v>2</v>
      </c>
      <c r="B88" s="309" t="s">
        <v>317</v>
      </c>
      <c r="C88" s="321" t="s">
        <v>318</v>
      </c>
      <c r="D88" s="322" t="s">
        <v>319</v>
      </c>
      <c r="E88" s="323">
        <v>10</v>
      </c>
      <c r="F88" s="285">
        <v>0</v>
      </c>
      <c r="G88" s="286">
        <f>PRODUCT(E88,F88)</f>
        <v>0</v>
      </c>
    </row>
    <row r="89" spans="1:7" ht="12.75">
      <c r="A89" s="252">
        <f>A88+1</f>
        <v>3</v>
      </c>
      <c r="B89" s="309" t="s">
        <v>345</v>
      </c>
      <c r="C89" s="279" t="s">
        <v>341</v>
      </c>
      <c r="D89" s="280" t="s">
        <v>319</v>
      </c>
      <c r="E89" s="284">
        <v>4</v>
      </c>
      <c r="F89" s="285">
        <v>0</v>
      </c>
      <c r="G89" s="286">
        <f>PRODUCT(E89,F89)</f>
        <v>0</v>
      </c>
    </row>
    <row r="90" spans="1:7" ht="12.75">
      <c r="A90" s="252"/>
      <c r="B90" s="309"/>
      <c r="C90" s="279" t="s">
        <v>342</v>
      </c>
      <c r="D90" s="280"/>
      <c r="E90" s="284"/>
      <c r="F90" s="285"/>
      <c r="G90" s="286"/>
    </row>
    <row r="91" spans="1:7" ht="63.75">
      <c r="A91" s="252">
        <f>A89+1</f>
        <v>4</v>
      </c>
      <c r="B91" s="249" t="s">
        <v>294</v>
      </c>
      <c r="C91" s="235" t="s">
        <v>244</v>
      </c>
      <c r="D91" s="247" t="s">
        <v>17</v>
      </c>
      <c r="E91" s="287">
        <v>5.6</v>
      </c>
      <c r="F91" s="288">
        <v>0</v>
      </c>
      <c r="G91" s="286">
        <f>PRODUCT(E91,F91)</f>
        <v>0</v>
      </c>
    </row>
    <row r="92" spans="1:7" ht="12.75">
      <c r="A92" s="252"/>
      <c r="B92" s="310"/>
      <c r="C92" s="282" t="s">
        <v>315</v>
      </c>
      <c r="D92" s="259"/>
      <c r="E92" s="259"/>
      <c r="F92" s="259"/>
      <c r="G92" s="266">
        <f>SUM(G86:G91)</f>
        <v>0</v>
      </c>
    </row>
    <row r="93" spans="1:7" ht="12.75">
      <c r="A93" s="252"/>
      <c r="B93" s="310"/>
      <c r="C93" s="15"/>
      <c r="D93" s="15"/>
      <c r="E93" s="15"/>
      <c r="F93" s="15"/>
      <c r="G93" s="15"/>
    </row>
    <row r="94" spans="1:7" ht="12.75">
      <c r="A94" s="252"/>
      <c r="B94" s="310"/>
      <c r="C94" s="15"/>
      <c r="D94" s="15"/>
      <c r="E94" s="15"/>
      <c r="F94" s="15"/>
      <c r="G94" s="15"/>
    </row>
    <row r="95" spans="1:7" ht="12.75">
      <c r="A95" s="23"/>
      <c r="B95" s="310"/>
      <c r="C95" s="15"/>
      <c r="D95" s="15"/>
      <c r="E95" s="15"/>
      <c r="F95" s="15"/>
      <c r="G95" s="15"/>
    </row>
    <row r="96" spans="1:7" ht="12.75">
      <c r="A96" s="259"/>
      <c r="B96" s="311"/>
      <c r="C96" s="282" t="s">
        <v>331</v>
      </c>
      <c r="D96" s="259"/>
      <c r="E96" s="259"/>
      <c r="F96" s="259"/>
      <c r="G96" s="259"/>
    </row>
    <row r="97" spans="1:7" ht="12.75">
      <c r="A97" s="23"/>
      <c r="B97" s="310"/>
      <c r="C97" s="236"/>
      <c r="D97" s="23"/>
      <c r="E97" s="23"/>
      <c r="F97" s="23"/>
      <c r="G97" s="23"/>
    </row>
    <row r="98" spans="1:7" ht="38.25">
      <c r="A98" s="251" t="s">
        <v>114</v>
      </c>
      <c r="B98" s="309" t="s">
        <v>346</v>
      </c>
      <c r="C98" s="279" t="s">
        <v>343</v>
      </c>
      <c r="D98" s="322" t="s">
        <v>319</v>
      </c>
      <c r="E98" s="285">
        <v>4.3</v>
      </c>
      <c r="F98" s="285">
        <v>0</v>
      </c>
      <c r="G98" s="327">
        <f>PRODUCT(E98,F98)</f>
        <v>0</v>
      </c>
    </row>
    <row r="99" spans="1:7" ht="38.25">
      <c r="A99" s="252">
        <f>A98+1</f>
        <v>2</v>
      </c>
      <c r="B99" s="309" t="s">
        <v>362</v>
      </c>
      <c r="C99" s="279" t="s">
        <v>361</v>
      </c>
      <c r="D99" s="322" t="s">
        <v>319</v>
      </c>
      <c r="E99" s="323">
        <v>4</v>
      </c>
      <c r="F99" s="328">
        <v>0</v>
      </c>
      <c r="G99" s="327">
        <f>PRODUCT(E99,F99)</f>
        <v>0</v>
      </c>
    </row>
    <row r="100" spans="1:7" ht="12.75">
      <c r="A100" s="23"/>
      <c r="B100" s="312"/>
      <c r="C100" s="282" t="s">
        <v>327</v>
      </c>
      <c r="D100" s="303"/>
      <c r="E100" s="304"/>
      <c r="F100" s="304"/>
      <c r="G100" s="266">
        <f>SUM(G98:G99)</f>
        <v>0</v>
      </c>
    </row>
    <row r="101" spans="1:7" ht="12.75">
      <c r="A101" s="23"/>
      <c r="B101" s="312"/>
      <c r="C101" s="236"/>
      <c r="D101" s="324"/>
      <c r="E101" s="325"/>
      <c r="F101" s="325"/>
      <c r="G101" s="163"/>
    </row>
    <row r="102" spans="1:7" ht="12.75">
      <c r="A102" s="23"/>
      <c r="B102" s="312"/>
      <c r="C102" s="326"/>
      <c r="D102" s="324"/>
      <c r="E102" s="325"/>
      <c r="F102" s="325"/>
      <c r="G102" s="163"/>
    </row>
    <row r="103" spans="1:7" ht="12.75">
      <c r="A103" s="23"/>
      <c r="B103" s="310"/>
      <c r="C103" s="15"/>
      <c r="D103" s="15"/>
      <c r="E103" s="289"/>
      <c r="F103" s="15"/>
      <c r="G103" s="15"/>
    </row>
    <row r="104" spans="1:7" ht="12.75">
      <c r="A104" s="259"/>
      <c r="B104" s="311"/>
      <c r="C104" s="282" t="s">
        <v>320</v>
      </c>
      <c r="D104" s="259"/>
      <c r="E104" s="302"/>
      <c r="F104" s="259"/>
      <c r="G104" s="259"/>
    </row>
    <row r="105" spans="1:7" ht="25.5">
      <c r="A105" s="251" t="s">
        <v>114</v>
      </c>
      <c r="B105" s="309" t="s">
        <v>352</v>
      </c>
      <c r="C105" s="279" t="s">
        <v>349</v>
      </c>
      <c r="D105" s="295" t="s">
        <v>319</v>
      </c>
      <c r="E105" s="285">
        <v>44</v>
      </c>
      <c r="F105" s="285">
        <v>0</v>
      </c>
      <c r="G105" s="286">
        <f>PRODUCT(E105,F105)</f>
        <v>0</v>
      </c>
    </row>
    <row r="106" spans="1:7" ht="12.75">
      <c r="A106" s="251"/>
      <c r="B106" s="309"/>
      <c r="C106" s="279" t="s">
        <v>348</v>
      </c>
      <c r="D106" s="295"/>
      <c r="E106" s="285"/>
      <c r="F106" s="285"/>
      <c r="G106" s="286"/>
    </row>
    <row r="107" spans="1:7" ht="51">
      <c r="A107" s="252">
        <f>A105+1</f>
        <v>2</v>
      </c>
      <c r="B107" s="309" t="s">
        <v>353</v>
      </c>
      <c r="C107" s="279" t="s">
        <v>350</v>
      </c>
      <c r="D107" s="295" t="s">
        <v>319</v>
      </c>
      <c r="E107" s="285">
        <v>44</v>
      </c>
      <c r="F107" s="291">
        <v>0</v>
      </c>
      <c r="G107" s="286">
        <f>PRODUCT(E107,F107)</f>
        <v>0</v>
      </c>
    </row>
    <row r="108" spans="1:7" ht="12.75">
      <c r="A108" s="23"/>
      <c r="B108" s="312"/>
      <c r="C108" s="282" t="s">
        <v>320</v>
      </c>
      <c r="D108" s="303"/>
      <c r="E108" s="314"/>
      <c r="F108" s="259"/>
      <c r="G108" s="266">
        <f>SUM(G105:G107)</f>
        <v>0</v>
      </c>
    </row>
    <row r="109" spans="1:7" ht="12.75">
      <c r="A109" s="23"/>
      <c r="B109" s="312"/>
      <c r="C109" s="274"/>
      <c r="D109" s="275"/>
      <c r="E109" s="277"/>
      <c r="F109" s="15"/>
      <c r="G109" s="163"/>
    </row>
    <row r="110" spans="1:8" ht="12.75">
      <c r="A110" s="23"/>
      <c r="B110" s="310"/>
      <c r="C110" s="15"/>
      <c r="D110" s="15"/>
      <c r="E110" s="289"/>
      <c r="F110" s="15"/>
      <c r="G110" s="270"/>
      <c r="H110" s="4"/>
    </row>
    <row r="111" spans="1:7" ht="12.75">
      <c r="A111" s="23"/>
      <c r="B111" s="310"/>
      <c r="C111" s="17"/>
      <c r="D111" s="15"/>
      <c r="E111" s="289"/>
      <c r="F111" s="15"/>
      <c r="G111" s="271"/>
    </row>
    <row r="112" spans="1:7" ht="12.75">
      <c r="A112" s="259"/>
      <c r="B112" s="311"/>
      <c r="C112" s="282" t="s">
        <v>322</v>
      </c>
      <c r="D112" s="259"/>
      <c r="E112" s="302"/>
      <c r="F112" s="259"/>
      <c r="G112" s="300"/>
    </row>
    <row r="113" spans="1:7" ht="25.5">
      <c r="A113" s="251" t="s">
        <v>114</v>
      </c>
      <c r="B113" s="309" t="s">
        <v>354</v>
      </c>
      <c r="C113" s="279" t="s">
        <v>324</v>
      </c>
      <c r="D113" s="280" t="s">
        <v>319</v>
      </c>
      <c r="E113" s="285">
        <v>4</v>
      </c>
      <c r="F113" s="285">
        <v>0</v>
      </c>
      <c r="G113" s="286">
        <f>PRODUCT(E113,F113)</f>
        <v>0</v>
      </c>
    </row>
    <row r="114" spans="1:7" ht="38.25">
      <c r="A114" s="252">
        <f>A113+1</f>
        <v>2</v>
      </c>
      <c r="B114" s="309" t="s">
        <v>355</v>
      </c>
      <c r="C114" s="279" t="s">
        <v>321</v>
      </c>
      <c r="D114" s="280" t="s">
        <v>319</v>
      </c>
      <c r="E114" s="285">
        <v>4</v>
      </c>
      <c r="F114" s="285">
        <v>0</v>
      </c>
      <c r="G114" s="286">
        <f>PRODUCT(E114,F114)</f>
        <v>0</v>
      </c>
    </row>
    <row r="115" spans="1:7" ht="25.5">
      <c r="A115" s="252">
        <f>A114+1</f>
        <v>3</v>
      </c>
      <c r="B115" s="309" t="s">
        <v>300</v>
      </c>
      <c r="C115" s="279" t="s">
        <v>351</v>
      </c>
      <c r="D115" s="280" t="s">
        <v>319</v>
      </c>
      <c r="E115" s="285">
        <v>4</v>
      </c>
      <c r="F115" s="285">
        <v>0</v>
      </c>
      <c r="G115" s="286">
        <f>PRODUCT(E115,F115)</f>
        <v>0</v>
      </c>
    </row>
    <row r="116" spans="1:8" ht="12.75">
      <c r="A116" s="252">
        <f>A115+1</f>
        <v>4</v>
      </c>
      <c r="B116" s="309" t="s">
        <v>301</v>
      </c>
      <c r="C116" s="283" t="s">
        <v>323</v>
      </c>
      <c r="D116" s="293" t="s">
        <v>319</v>
      </c>
      <c r="E116" s="290">
        <v>4</v>
      </c>
      <c r="F116" s="285">
        <v>0</v>
      </c>
      <c r="G116" s="286">
        <f>PRODUCT(E116,F116)</f>
        <v>0</v>
      </c>
      <c r="H116" s="4"/>
    </row>
    <row r="117" spans="1:8" ht="38.25">
      <c r="A117" s="252">
        <f>A116+1</f>
        <v>5</v>
      </c>
      <c r="B117" s="309" t="s">
        <v>357</v>
      </c>
      <c r="C117" s="279" t="s">
        <v>325</v>
      </c>
      <c r="D117" s="295" t="s">
        <v>11</v>
      </c>
      <c r="E117" s="284"/>
      <c r="F117" s="285">
        <v>3.54</v>
      </c>
      <c r="G117" s="286">
        <f>(G113+G114+G115+G116)*F117/100</f>
        <v>0</v>
      </c>
      <c r="H117" s="294"/>
    </row>
    <row r="118" spans="1:8" ht="12.75">
      <c r="A118" s="23"/>
      <c r="B118" s="309"/>
      <c r="C118" s="282" t="s">
        <v>322</v>
      </c>
      <c r="D118" s="296"/>
      <c r="E118" s="297"/>
      <c r="F118" s="298"/>
      <c r="G118" s="299">
        <f>SUM(G113:G117)</f>
        <v>0</v>
      </c>
      <c r="H118" s="294"/>
    </row>
    <row r="119" spans="1:8" ht="12.75">
      <c r="A119" s="23"/>
      <c r="B119" s="309"/>
      <c r="C119" s="236"/>
      <c r="D119" s="317"/>
      <c r="E119" s="318"/>
      <c r="F119" s="319"/>
      <c r="G119" s="320"/>
      <c r="H119" s="294"/>
    </row>
    <row r="120" spans="1:8" ht="12.75">
      <c r="A120" s="23"/>
      <c r="B120" s="309"/>
      <c r="C120" s="236"/>
      <c r="D120" s="317"/>
      <c r="E120" s="318"/>
      <c r="F120" s="319"/>
      <c r="G120" s="320"/>
      <c r="H120" s="294"/>
    </row>
    <row r="121" spans="1:8" ht="12.75">
      <c r="A121" s="23"/>
      <c r="B121" s="309"/>
      <c r="C121" s="236"/>
      <c r="D121" s="317"/>
      <c r="E121" s="318"/>
      <c r="F121" s="319"/>
      <c r="G121" s="320"/>
      <c r="H121" s="294"/>
    </row>
    <row r="122" spans="1:8" ht="12.75">
      <c r="A122" s="259"/>
      <c r="B122" s="329"/>
      <c r="C122" s="282" t="s">
        <v>356</v>
      </c>
      <c r="D122" s="296"/>
      <c r="E122" s="297"/>
      <c r="F122" s="298"/>
      <c r="G122" s="299"/>
      <c r="H122" s="294"/>
    </row>
    <row r="123" spans="1:8" ht="38.25">
      <c r="A123" s="251" t="s">
        <v>114</v>
      </c>
      <c r="B123" s="309" t="s">
        <v>364</v>
      </c>
      <c r="C123" s="279" t="s">
        <v>358</v>
      </c>
      <c r="D123" s="322" t="s">
        <v>319</v>
      </c>
      <c r="E123" s="323">
        <v>2.1</v>
      </c>
      <c r="F123" s="328">
        <v>0</v>
      </c>
      <c r="G123" s="286">
        <f>PRODUCT(E123,F123)</f>
        <v>0</v>
      </c>
      <c r="H123" s="294"/>
    </row>
    <row r="124" spans="1:8" ht="12.75">
      <c r="A124" s="251"/>
      <c r="B124" s="278"/>
      <c r="C124" s="279" t="s">
        <v>363</v>
      </c>
      <c r="D124" s="322"/>
      <c r="E124" s="323"/>
      <c r="F124" s="328"/>
      <c r="G124" s="320"/>
      <c r="H124" s="294"/>
    </row>
    <row r="125" spans="1:8" ht="38.25">
      <c r="A125" s="252">
        <f>A123+1</f>
        <v>2</v>
      </c>
      <c r="B125" s="309" t="s">
        <v>365</v>
      </c>
      <c r="C125" s="279" t="s">
        <v>359</v>
      </c>
      <c r="D125" s="322" t="s">
        <v>9</v>
      </c>
      <c r="E125" s="323">
        <v>9.725</v>
      </c>
      <c r="F125" s="328">
        <v>0</v>
      </c>
      <c r="G125" s="286">
        <f>PRODUCT(E125,F125)</f>
        <v>0</v>
      </c>
      <c r="H125" s="294"/>
    </row>
    <row r="126" spans="1:8" ht="38.25">
      <c r="A126" s="252">
        <f>A125+1</f>
        <v>3</v>
      </c>
      <c r="B126" s="309" t="s">
        <v>366</v>
      </c>
      <c r="C126" s="279" t="s">
        <v>360</v>
      </c>
      <c r="D126" s="322" t="s">
        <v>11</v>
      </c>
      <c r="E126" s="323"/>
      <c r="F126" s="328">
        <v>8.78</v>
      </c>
      <c r="G126" s="286">
        <f>(G122+G123+G124+G125)*F126/100</f>
        <v>0</v>
      </c>
      <c r="H126" s="294"/>
    </row>
    <row r="127" spans="1:8" ht="12.75">
      <c r="A127" s="23"/>
      <c r="B127" s="309"/>
      <c r="C127" s="282" t="s">
        <v>356</v>
      </c>
      <c r="D127" s="296"/>
      <c r="E127" s="297"/>
      <c r="F127" s="298"/>
      <c r="G127" s="299">
        <f>SUM(G123:G126)</f>
        <v>0</v>
      </c>
      <c r="H127" s="294"/>
    </row>
    <row r="128" spans="1:8" ht="12.75">
      <c r="A128" s="23"/>
      <c r="B128" s="309"/>
      <c r="C128" s="279"/>
      <c r="D128" s="295"/>
      <c r="E128" s="284"/>
      <c r="F128" s="285"/>
      <c r="G128" s="286"/>
      <c r="H128" s="294"/>
    </row>
    <row r="129" spans="1:8" ht="12.75">
      <c r="A129" s="23"/>
      <c r="B129" s="309"/>
      <c r="C129" s="279"/>
      <c r="D129" s="295"/>
      <c r="E129" s="284"/>
      <c r="F129" s="285"/>
      <c r="G129" s="286"/>
      <c r="H129" s="294"/>
    </row>
    <row r="130" spans="1:8" ht="12.75">
      <c r="A130" s="23"/>
      <c r="B130" s="312"/>
      <c r="C130" s="274"/>
      <c r="D130" s="275"/>
      <c r="E130" s="276"/>
      <c r="F130" s="277"/>
      <c r="G130" s="17"/>
      <c r="H130" s="4"/>
    </row>
    <row r="131" spans="1:7" ht="12.75">
      <c r="A131" s="259"/>
      <c r="B131" s="311"/>
      <c r="C131" s="258" t="s">
        <v>326</v>
      </c>
      <c r="D131" s="301"/>
      <c r="E131" s="301"/>
      <c r="F131" s="301"/>
      <c r="G131" s="301"/>
    </row>
    <row r="132" spans="1:7" ht="38.25">
      <c r="A132" s="251" t="s">
        <v>114</v>
      </c>
      <c r="B132" s="249" t="s">
        <v>367</v>
      </c>
      <c r="C132" s="292" t="s">
        <v>347</v>
      </c>
      <c r="D132" s="283" t="s">
        <v>8</v>
      </c>
      <c r="E132" s="15">
        <v>30</v>
      </c>
      <c r="F132" s="316">
        <v>0</v>
      </c>
      <c r="G132" s="286">
        <f>PRODUCT(E132,F132)</f>
        <v>0</v>
      </c>
    </row>
    <row r="133" spans="1:7" ht="12.75">
      <c r="A133" s="23"/>
      <c r="B133" s="313"/>
      <c r="C133" s="258" t="s">
        <v>326</v>
      </c>
      <c r="D133" s="259"/>
      <c r="E133" s="259"/>
      <c r="F133" s="259"/>
      <c r="G133" s="266">
        <f>SUM(G132)</f>
        <v>0</v>
      </c>
    </row>
    <row r="134" spans="1:7" ht="12.75">
      <c r="A134" s="23"/>
      <c r="B134" s="310"/>
      <c r="C134" s="15"/>
      <c r="D134" s="15"/>
      <c r="E134" s="15"/>
      <c r="F134" s="15"/>
      <c r="G134" s="15"/>
    </row>
    <row r="135" spans="1:7" ht="12.75">
      <c r="A135" s="23"/>
      <c r="B135" s="310"/>
      <c r="C135" s="17"/>
      <c r="D135" s="17"/>
      <c r="E135" s="17"/>
      <c r="F135" s="17"/>
      <c r="G135" s="15"/>
    </row>
    <row r="136" spans="1:7" ht="12.75">
      <c r="A136" s="23"/>
      <c r="B136" s="313"/>
      <c r="C136" s="17"/>
      <c r="D136" s="17"/>
      <c r="E136" s="17"/>
      <c r="F136" s="17"/>
      <c r="G136" s="15"/>
    </row>
    <row r="137" spans="1:7" ht="12.75">
      <c r="A137" s="23"/>
      <c r="B137" s="23"/>
      <c r="C137" s="18"/>
      <c r="D137" s="17"/>
      <c r="E137" s="17"/>
      <c r="F137" s="17"/>
      <c r="G137" s="15"/>
    </row>
    <row r="138" spans="1:7" ht="12.75">
      <c r="A138" s="132"/>
      <c r="B138" s="132"/>
      <c r="C138" s="17"/>
      <c r="D138" s="15"/>
      <c r="E138" s="15"/>
      <c r="F138" s="15"/>
      <c r="G138" s="17"/>
    </row>
    <row r="139" spans="1:7" ht="12.75">
      <c r="A139" s="23"/>
      <c r="B139" s="23"/>
      <c r="C139" s="17"/>
      <c r="D139" s="15"/>
      <c r="E139" s="15"/>
      <c r="F139" s="15"/>
      <c r="G139" s="15"/>
    </row>
    <row r="140" spans="1:7" ht="12.75">
      <c r="A140" s="23"/>
      <c r="B140" s="23"/>
      <c r="C140" s="15"/>
      <c r="D140" s="17"/>
      <c r="E140" s="17"/>
      <c r="F140" s="17"/>
      <c r="G140" s="17"/>
    </row>
    <row r="141" spans="1:7" ht="12.75">
      <c r="A141" s="132"/>
      <c r="B141" s="132"/>
      <c r="C141" s="17"/>
      <c r="D141" s="15"/>
      <c r="E141" s="15"/>
      <c r="F141" s="15"/>
      <c r="G141" s="15"/>
    </row>
    <row r="144" spans="4:7" ht="12.75">
      <c r="D144" s="4"/>
      <c r="E144" s="4"/>
      <c r="F144" s="4"/>
      <c r="G144" s="4"/>
    </row>
    <row r="145" ht="12.75">
      <c r="C145" s="4"/>
    </row>
    <row r="146" ht="12.75">
      <c r="A146" s="144"/>
    </row>
    <row r="148" spans="1:7" ht="12.75">
      <c r="A148" s="144"/>
      <c r="C148" s="9"/>
      <c r="G148" s="3"/>
    </row>
    <row r="149" spans="2:7" ht="12.75">
      <c r="B149" s="145"/>
      <c r="C149" s="9"/>
      <c r="G149" s="3"/>
    </row>
    <row r="150" spans="2:7" ht="12.75">
      <c r="B150" s="145"/>
      <c r="G150" s="3"/>
    </row>
    <row r="151" spans="2:4" ht="12.75">
      <c r="B151" s="145"/>
      <c r="D151" s="5"/>
    </row>
    <row r="152" ht="12.75">
      <c r="C152" s="5"/>
    </row>
    <row r="153" ht="12.75">
      <c r="C153" s="7"/>
    </row>
    <row r="154" ht="12.75">
      <c r="C154" s="7"/>
    </row>
    <row r="155" ht="12.75">
      <c r="C155" s="5"/>
    </row>
    <row r="157" spans="2:7" ht="12.75">
      <c r="B157" s="144"/>
      <c r="C157" s="5"/>
      <c r="F157" s="4"/>
      <c r="G157" s="4"/>
    </row>
    <row r="158" spans="2:7" ht="12.75">
      <c r="B158" s="144"/>
      <c r="F158" s="4"/>
      <c r="G158" s="4"/>
    </row>
    <row r="159" spans="2:7" ht="12.75">
      <c r="B159" s="144"/>
      <c r="F159" s="4"/>
      <c r="G159" s="4"/>
    </row>
    <row r="160" spans="2:7" ht="12.75">
      <c r="B160" s="144"/>
      <c r="F160" s="4"/>
      <c r="G160" s="4"/>
    </row>
    <row r="162" ht="12.75">
      <c r="B162" s="144"/>
    </row>
    <row r="168" spans="2:7" ht="12.75">
      <c r="B168" s="144"/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2:7" ht="12.75">
      <c r="B171" s="144"/>
      <c r="F171" s="4"/>
      <c r="G171" s="4"/>
    </row>
    <row r="172" spans="6:7" ht="12.75">
      <c r="F172" s="4"/>
      <c r="G172" s="4"/>
    </row>
    <row r="173" ht="12.75">
      <c r="B173" s="144"/>
    </row>
    <row r="174" ht="12.75">
      <c r="B174" s="144"/>
    </row>
    <row r="175" spans="2:7" ht="12.75">
      <c r="B175" s="146"/>
      <c r="D175" s="9"/>
      <c r="E175" s="9"/>
      <c r="F175" s="9"/>
      <c r="G175" s="9"/>
    </row>
    <row r="176" spans="2:7" ht="12.75">
      <c r="B176" s="146"/>
      <c r="C176" s="9"/>
      <c r="D176" s="9"/>
      <c r="E176" s="9"/>
      <c r="F176" s="9"/>
      <c r="G176" s="9"/>
    </row>
    <row r="177" spans="2:7" ht="12.75">
      <c r="B177" s="146"/>
      <c r="C177" s="9"/>
      <c r="D177" s="9"/>
      <c r="E177" s="9"/>
      <c r="F177" s="9"/>
      <c r="G177" s="9"/>
    </row>
    <row r="178" spans="2:7" ht="12.75">
      <c r="B178" s="146"/>
      <c r="C178" s="9"/>
      <c r="D178" s="9"/>
      <c r="E178" s="9"/>
      <c r="F178" s="9"/>
      <c r="G178" s="9"/>
    </row>
    <row r="179" spans="2:7" ht="12.75">
      <c r="B179" s="146"/>
      <c r="C179" s="9"/>
      <c r="D179" s="9"/>
      <c r="E179" s="9"/>
      <c r="F179" s="9"/>
      <c r="G179" s="9"/>
    </row>
    <row r="180" spans="2:7" ht="12.75">
      <c r="B180" s="146"/>
      <c r="C180" s="9"/>
      <c r="D180" s="9"/>
      <c r="E180" s="9"/>
      <c r="F180" s="9"/>
      <c r="G180" s="9"/>
    </row>
    <row r="181" spans="2:7" ht="12.75">
      <c r="B181" s="146"/>
      <c r="C181" s="9"/>
      <c r="D181" s="9"/>
      <c r="E181" s="9"/>
      <c r="F181" s="9"/>
      <c r="G181" s="9"/>
    </row>
    <row r="182" spans="2:7" ht="12.75">
      <c r="B182" s="146"/>
      <c r="C182" s="9"/>
      <c r="D182" s="9"/>
      <c r="E182" s="9"/>
      <c r="F182" s="9"/>
      <c r="G182" s="9"/>
    </row>
    <row r="183" spans="2:7" ht="12.75">
      <c r="B183" s="146"/>
      <c r="C183" s="9"/>
      <c r="D183" s="9"/>
      <c r="E183" s="9"/>
      <c r="F183" s="9"/>
      <c r="G183" s="9"/>
    </row>
    <row r="184" spans="2:7" ht="12.75">
      <c r="B184" s="146"/>
      <c r="C184" s="9"/>
      <c r="D184" s="9"/>
      <c r="E184" s="9"/>
      <c r="F184" s="9"/>
      <c r="G184" s="9"/>
    </row>
    <row r="185" ht="12.75">
      <c r="C185" s="9"/>
    </row>
    <row r="187" spans="2:7" ht="12.75">
      <c r="B187" s="145"/>
      <c r="D187" s="5"/>
      <c r="E187" s="5"/>
      <c r="F187" s="5"/>
      <c r="G187" s="5"/>
    </row>
    <row r="188" spans="2:7" ht="12.75">
      <c r="B188" s="145"/>
      <c r="D188" s="5"/>
      <c r="E188" s="5"/>
      <c r="F188" s="5"/>
      <c r="G188" s="5"/>
    </row>
    <row r="189" spans="2:7" ht="12.75">
      <c r="B189" s="145"/>
      <c r="D189" s="5"/>
      <c r="E189" s="5"/>
      <c r="F189" s="5"/>
      <c r="G189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="68" zoomScaleNormal="68" zoomScalePageLayoutView="0" workbookViewId="0" topLeftCell="A1">
      <selection activeCell="A1" sqref="A1"/>
    </sheetView>
  </sheetViews>
  <sheetFormatPr defaultColWidth="9.140625" defaultRowHeight="12.75"/>
  <cols>
    <col min="1" max="1" width="15.00390625" style="184" customWidth="1"/>
    <col min="2" max="2" width="67.7109375" style="188" customWidth="1"/>
    <col min="3" max="3" width="31.7109375" style="188" bestFit="1" customWidth="1"/>
    <col min="4" max="4" width="10.00390625" style="189" customWidth="1"/>
    <col min="5" max="5" width="13.57421875" style="189" customWidth="1"/>
    <col min="6" max="6" width="17.140625" style="189" customWidth="1"/>
    <col min="7" max="7" width="17.00390625" style="189" customWidth="1"/>
    <col min="8" max="8" width="13.140625" style="189" bestFit="1" customWidth="1"/>
    <col min="9" max="9" width="15.7109375" style="189" bestFit="1" customWidth="1"/>
    <col min="10" max="10" width="15.140625" style="189" bestFit="1" customWidth="1"/>
    <col min="11" max="11" width="11.8515625" style="181" customWidth="1"/>
    <col min="12" max="16384" width="9.140625" style="181" customWidth="1"/>
  </cols>
  <sheetData>
    <row r="1" spans="1:10" ht="15.75" thickBot="1">
      <c r="A1" s="220"/>
      <c r="B1" s="224" t="s">
        <v>165</v>
      </c>
      <c r="C1" s="221"/>
      <c r="D1" s="222"/>
      <c r="E1" s="222"/>
      <c r="F1" s="222"/>
      <c r="G1" s="222"/>
      <c r="H1" s="222"/>
      <c r="I1" s="222"/>
      <c r="J1" s="223"/>
    </row>
    <row r="2" spans="1:10" ht="12.75">
      <c r="A2" s="179" t="s">
        <v>115</v>
      </c>
      <c r="B2" s="180" t="s">
        <v>116</v>
      </c>
      <c r="C2" s="180" t="s">
        <v>117</v>
      </c>
      <c r="D2" s="179" t="s">
        <v>118</v>
      </c>
      <c r="E2" s="179" t="s">
        <v>119</v>
      </c>
      <c r="F2" s="179" t="s">
        <v>120</v>
      </c>
      <c r="G2" s="179" t="s">
        <v>121</v>
      </c>
      <c r="H2" s="179" t="s">
        <v>122</v>
      </c>
      <c r="I2" s="179" t="s">
        <v>122</v>
      </c>
      <c r="J2" s="179" t="s">
        <v>123</v>
      </c>
    </row>
    <row r="3" spans="1:10" ht="13.5" thickBot="1">
      <c r="A3" s="182"/>
      <c r="B3" s="183"/>
      <c r="C3" s="183"/>
      <c r="D3" s="182" t="s">
        <v>5</v>
      </c>
      <c r="E3" s="182"/>
      <c r="F3" s="182" t="s">
        <v>124</v>
      </c>
      <c r="G3" s="182" t="s">
        <v>125</v>
      </c>
      <c r="H3" s="182" t="s">
        <v>124</v>
      </c>
      <c r="I3" s="182" t="s">
        <v>125</v>
      </c>
      <c r="J3" s="182"/>
    </row>
    <row r="4" spans="1:10" ht="12.75">
      <c r="A4" s="217"/>
      <c r="B4" s="218"/>
      <c r="C4" s="218"/>
      <c r="D4" s="219"/>
      <c r="E4" s="219"/>
      <c r="F4" s="219"/>
      <c r="G4" s="219"/>
      <c r="H4" s="219"/>
      <c r="I4" s="219"/>
      <c r="J4" s="219"/>
    </row>
    <row r="5" spans="1:10" ht="12.75">
      <c r="A5" s="193"/>
      <c r="B5" s="196" t="s">
        <v>126</v>
      </c>
      <c r="C5" s="194"/>
      <c r="D5" s="195"/>
      <c r="E5" s="195"/>
      <c r="F5" s="197"/>
      <c r="G5" s="197"/>
      <c r="H5" s="197"/>
      <c r="I5" s="197"/>
      <c r="J5" s="197"/>
    </row>
    <row r="6" spans="1:10" ht="12.75">
      <c r="A6" s="193" t="s">
        <v>127</v>
      </c>
      <c r="B6" s="198" t="s">
        <v>128</v>
      </c>
      <c r="C6" s="194" t="s">
        <v>129</v>
      </c>
      <c r="D6" s="199" t="s">
        <v>8</v>
      </c>
      <c r="E6" s="195">
        <v>1</v>
      </c>
      <c r="F6" s="197"/>
      <c r="G6" s="197"/>
      <c r="H6" s="197">
        <f>F6*E6</f>
        <v>0</v>
      </c>
      <c r="I6" s="197">
        <f>G6*E6</f>
        <v>0</v>
      </c>
      <c r="J6" s="197">
        <f>H6+I6</f>
        <v>0</v>
      </c>
    </row>
    <row r="7" spans="1:10" ht="12.75">
      <c r="A7" s="193" t="s">
        <v>130</v>
      </c>
      <c r="B7" s="200" t="s">
        <v>131</v>
      </c>
      <c r="C7" s="194" t="s">
        <v>132</v>
      </c>
      <c r="D7" s="199" t="s">
        <v>8</v>
      </c>
      <c r="E7" s="195">
        <v>1</v>
      </c>
      <c r="F7" s="197"/>
      <c r="G7" s="197"/>
      <c r="H7" s="197">
        <f>F7*E7</f>
        <v>0</v>
      </c>
      <c r="I7" s="197">
        <f>G7*E7</f>
        <v>0</v>
      </c>
      <c r="J7" s="197">
        <f>H7+I7</f>
        <v>0</v>
      </c>
    </row>
    <row r="8" spans="1:10" ht="12.75">
      <c r="A8" s="193" t="s">
        <v>133</v>
      </c>
      <c r="B8" s="198" t="s">
        <v>134</v>
      </c>
      <c r="C8" s="194" t="s">
        <v>135</v>
      </c>
      <c r="D8" s="199" t="s">
        <v>8</v>
      </c>
      <c r="E8" s="195">
        <v>1</v>
      </c>
      <c r="F8" s="197"/>
      <c r="G8" s="197"/>
      <c r="H8" s="197">
        <f>F8*E8</f>
        <v>0</v>
      </c>
      <c r="I8" s="197">
        <f>G8*E8</f>
        <v>0</v>
      </c>
      <c r="J8" s="197">
        <f>H8+I8</f>
        <v>0</v>
      </c>
    </row>
    <row r="9" spans="1:10" ht="12.75">
      <c r="A9" s="193"/>
      <c r="B9" s="201"/>
      <c r="C9" s="194"/>
      <c r="D9" s="195"/>
      <c r="E9" s="195"/>
      <c r="F9" s="197"/>
      <c r="G9" s="197"/>
      <c r="H9" s="197"/>
      <c r="I9" s="197"/>
      <c r="J9" s="197"/>
    </row>
    <row r="10" spans="1:10" ht="12.75">
      <c r="A10" s="193"/>
      <c r="B10" s="201" t="s">
        <v>136</v>
      </c>
      <c r="C10" s="194"/>
      <c r="D10" s="195"/>
      <c r="E10" s="195"/>
      <c r="F10" s="197"/>
      <c r="G10" s="197"/>
      <c r="H10" s="197"/>
      <c r="I10" s="197"/>
      <c r="J10" s="197"/>
    </row>
    <row r="11" spans="1:10" ht="25.5">
      <c r="A11" s="193" t="s">
        <v>137</v>
      </c>
      <c r="B11" s="198" t="s">
        <v>138</v>
      </c>
      <c r="C11" s="194" t="s">
        <v>139</v>
      </c>
      <c r="D11" s="199" t="s">
        <v>140</v>
      </c>
      <c r="E11" s="195">
        <v>1</v>
      </c>
      <c r="F11" s="197"/>
      <c r="G11" s="197"/>
      <c r="H11" s="197">
        <f>F11*E11</f>
        <v>0</v>
      </c>
      <c r="I11" s="197">
        <f>G11*E11</f>
        <v>0</v>
      </c>
      <c r="J11" s="197">
        <f>H11+I11</f>
        <v>0</v>
      </c>
    </row>
    <row r="12" spans="1:13" ht="25.5">
      <c r="A12" s="193" t="s">
        <v>141</v>
      </c>
      <c r="B12" s="198" t="s">
        <v>142</v>
      </c>
      <c r="C12" s="194" t="s">
        <v>139</v>
      </c>
      <c r="D12" s="199" t="s">
        <v>140</v>
      </c>
      <c r="E12" s="195">
        <v>1</v>
      </c>
      <c r="F12" s="197"/>
      <c r="G12" s="197"/>
      <c r="H12" s="197">
        <f>F12*E12</f>
        <v>0</v>
      </c>
      <c r="I12" s="197">
        <f>G12*E12</f>
        <v>0</v>
      </c>
      <c r="J12" s="197">
        <f>H12+I12</f>
        <v>0</v>
      </c>
      <c r="L12" s="185"/>
      <c r="M12" s="185"/>
    </row>
    <row r="13" spans="1:13" ht="12.75">
      <c r="A13" s="193" t="s">
        <v>143</v>
      </c>
      <c r="B13" s="200" t="s">
        <v>144</v>
      </c>
      <c r="C13" s="194" t="s">
        <v>145</v>
      </c>
      <c r="D13" s="202" t="s">
        <v>9</v>
      </c>
      <c r="E13" s="202">
        <v>10</v>
      </c>
      <c r="F13" s="203"/>
      <c r="G13" s="203"/>
      <c r="H13" s="197">
        <f>F13*E13</f>
        <v>0</v>
      </c>
      <c r="I13" s="197">
        <f>G13*E13</f>
        <v>0</v>
      </c>
      <c r="J13" s="197">
        <f>H13+I13</f>
        <v>0</v>
      </c>
      <c r="L13" s="185"/>
      <c r="M13" s="185"/>
    </row>
    <row r="14" spans="1:13" ht="12.75">
      <c r="A14" s="193" t="s">
        <v>146</v>
      </c>
      <c r="B14" s="200" t="s">
        <v>147</v>
      </c>
      <c r="C14" s="194" t="s">
        <v>148</v>
      </c>
      <c r="D14" s="202" t="s">
        <v>8</v>
      </c>
      <c r="E14" s="202">
        <v>10</v>
      </c>
      <c r="F14" s="203"/>
      <c r="G14" s="203"/>
      <c r="H14" s="197">
        <f>F14*E14</f>
        <v>0</v>
      </c>
      <c r="I14" s="197">
        <f>G14*E14</f>
        <v>0</v>
      </c>
      <c r="J14" s="197">
        <f>H14+I14</f>
        <v>0</v>
      </c>
      <c r="L14" s="185"/>
      <c r="M14" s="185"/>
    </row>
    <row r="15" spans="1:10" ht="25.5">
      <c r="A15" s="193" t="s">
        <v>149</v>
      </c>
      <c r="B15" s="200" t="s">
        <v>150</v>
      </c>
      <c r="C15" s="194" t="s">
        <v>148</v>
      </c>
      <c r="D15" s="199" t="s">
        <v>140</v>
      </c>
      <c r="E15" s="195">
        <v>1</v>
      </c>
      <c r="F15" s="197"/>
      <c r="G15" s="197"/>
      <c r="H15" s="197">
        <f>F15*E15</f>
        <v>0</v>
      </c>
      <c r="I15" s="197">
        <f>G15*E15</f>
        <v>0</v>
      </c>
      <c r="J15" s="197">
        <f>H15+I15</f>
        <v>0</v>
      </c>
    </row>
    <row r="16" spans="1:10" ht="12.75">
      <c r="A16" s="193"/>
      <c r="B16" s="198"/>
      <c r="C16" s="194"/>
      <c r="D16" s="199"/>
      <c r="E16" s="195"/>
      <c r="F16" s="197"/>
      <c r="G16" s="197"/>
      <c r="H16" s="197"/>
      <c r="I16" s="197"/>
      <c r="J16" s="197"/>
    </row>
    <row r="17" spans="1:10" ht="12.75">
      <c r="A17" s="193"/>
      <c r="B17" s="196" t="s">
        <v>151</v>
      </c>
      <c r="C17" s="194"/>
      <c r="D17" s="199"/>
      <c r="E17" s="195"/>
      <c r="F17" s="197"/>
      <c r="G17" s="197"/>
      <c r="H17" s="197"/>
      <c r="I17" s="197"/>
      <c r="J17" s="197"/>
    </row>
    <row r="18" spans="1:10" s="186" customFormat="1" ht="12.75">
      <c r="A18" s="193" t="s">
        <v>152</v>
      </c>
      <c r="B18" s="204" t="s">
        <v>153</v>
      </c>
      <c r="C18" s="205" t="s">
        <v>151</v>
      </c>
      <c r="D18" s="202" t="s">
        <v>72</v>
      </c>
      <c r="E18" s="202">
        <v>8</v>
      </c>
      <c r="F18" s="203"/>
      <c r="G18" s="203"/>
      <c r="H18" s="197">
        <f>F18*E18</f>
        <v>0</v>
      </c>
      <c r="I18" s="197">
        <f>G18*E18</f>
        <v>0</v>
      </c>
      <c r="J18" s="197">
        <f>H18+I18</f>
        <v>0</v>
      </c>
    </row>
    <row r="19" spans="1:10" ht="12.75">
      <c r="A19" s="193"/>
      <c r="B19" s="194"/>
      <c r="C19" s="194"/>
      <c r="D19" s="195"/>
      <c r="E19" s="195"/>
      <c r="F19" s="195"/>
      <c r="G19" s="195"/>
      <c r="H19" s="195"/>
      <c r="I19" s="197"/>
      <c r="J19" s="195"/>
    </row>
    <row r="20" spans="1:10" ht="12.75">
      <c r="A20" s="193"/>
      <c r="B20" s="196" t="s">
        <v>154</v>
      </c>
      <c r="C20" s="194"/>
      <c r="D20" s="195"/>
      <c r="E20" s="195"/>
      <c r="F20" s="195"/>
      <c r="G20" s="195"/>
      <c r="H20" s="195"/>
      <c r="I20" s="197"/>
      <c r="J20" s="195"/>
    </row>
    <row r="21" spans="1:10" ht="12.75">
      <c r="A21" s="193" t="s">
        <v>155</v>
      </c>
      <c r="B21" s="206" t="s">
        <v>156</v>
      </c>
      <c r="C21" s="207" t="s">
        <v>154</v>
      </c>
      <c r="D21" s="199" t="s">
        <v>72</v>
      </c>
      <c r="E21" s="208">
        <v>1</v>
      </c>
      <c r="F21" s="209"/>
      <c r="G21" s="209"/>
      <c r="H21" s="197">
        <f>F21*E21</f>
        <v>0</v>
      </c>
      <c r="I21" s="197">
        <f>G21*E21</f>
        <v>0</v>
      </c>
      <c r="J21" s="197">
        <f>H21+I21</f>
        <v>0</v>
      </c>
    </row>
    <row r="22" spans="1:10" s="187" customFormat="1" ht="12.75">
      <c r="A22" s="193" t="s">
        <v>157</v>
      </c>
      <c r="B22" s="206" t="s">
        <v>158</v>
      </c>
      <c r="C22" s="207" t="s">
        <v>154</v>
      </c>
      <c r="D22" s="199" t="s">
        <v>72</v>
      </c>
      <c r="E22" s="208">
        <v>1</v>
      </c>
      <c r="F22" s="209"/>
      <c r="G22" s="209"/>
      <c r="H22" s="197">
        <f>F22*E22</f>
        <v>0</v>
      </c>
      <c r="I22" s="197">
        <f>G22*E22</f>
        <v>0</v>
      </c>
      <c r="J22" s="197">
        <f>H22+I22</f>
        <v>0</v>
      </c>
    </row>
    <row r="23" spans="1:10" s="187" customFormat="1" ht="12.75">
      <c r="A23" s="193" t="s">
        <v>159</v>
      </c>
      <c r="B23" s="206" t="s">
        <v>160</v>
      </c>
      <c r="C23" s="207" t="s">
        <v>154</v>
      </c>
      <c r="D23" s="199" t="s">
        <v>72</v>
      </c>
      <c r="E23" s="208">
        <v>1</v>
      </c>
      <c r="F23" s="209"/>
      <c r="G23" s="209"/>
      <c r="H23" s="197">
        <f>F23*E23</f>
        <v>0</v>
      </c>
      <c r="I23" s="197">
        <f>G23*E23</f>
        <v>0</v>
      </c>
      <c r="J23" s="197">
        <f>H23+I23</f>
        <v>0</v>
      </c>
    </row>
    <row r="24" spans="1:10" s="187" customFormat="1" ht="25.5">
      <c r="A24" s="193" t="s">
        <v>161</v>
      </c>
      <c r="B24" s="206" t="s">
        <v>162</v>
      </c>
      <c r="C24" s="207" t="s">
        <v>154</v>
      </c>
      <c r="D24" s="199" t="s">
        <v>72</v>
      </c>
      <c r="E24" s="208">
        <v>1</v>
      </c>
      <c r="F24" s="209"/>
      <c r="G24" s="209"/>
      <c r="H24" s="197">
        <f>F24*E24</f>
        <v>0</v>
      </c>
      <c r="I24" s="197">
        <f>G24*E24</f>
        <v>0</v>
      </c>
      <c r="J24" s="197">
        <f>H24+I24</f>
        <v>0</v>
      </c>
    </row>
    <row r="25" spans="1:10" ht="12.75">
      <c r="A25" s="210"/>
      <c r="B25" s="211"/>
      <c r="C25" s="196"/>
      <c r="D25" s="212"/>
      <c r="E25" s="212"/>
      <c r="F25" s="213"/>
      <c r="G25" s="213"/>
      <c r="H25" s="213"/>
      <c r="I25" s="197"/>
      <c r="J25" s="213"/>
    </row>
    <row r="26" spans="1:10" ht="38.25">
      <c r="A26" s="210"/>
      <c r="B26" s="206" t="s">
        <v>163</v>
      </c>
      <c r="C26" s="196"/>
      <c r="D26" s="212"/>
      <c r="E26" s="212"/>
      <c r="F26" s="213"/>
      <c r="G26" s="213"/>
      <c r="H26" s="213"/>
      <c r="I26" s="197"/>
      <c r="J26" s="213"/>
    </row>
    <row r="27" spans="1:10" ht="12.75">
      <c r="A27" s="193"/>
      <c r="B27" s="214"/>
      <c r="C27" s="214"/>
      <c r="D27" s="215"/>
      <c r="E27" s="215"/>
      <c r="F27" s="215"/>
      <c r="G27" s="215"/>
      <c r="H27" s="215"/>
      <c r="I27" s="215"/>
      <c r="J27" s="215"/>
    </row>
    <row r="28" spans="1:10" ht="12.75">
      <c r="A28" s="193"/>
      <c r="B28" s="216"/>
      <c r="C28" s="214"/>
      <c r="D28" s="215"/>
      <c r="E28" s="215"/>
      <c r="F28" s="215"/>
      <c r="G28" s="215"/>
      <c r="H28" s="215"/>
      <c r="I28" s="215"/>
      <c r="J28" s="215"/>
    </row>
    <row r="29" spans="1:16" ht="15.75">
      <c r="A29" s="193"/>
      <c r="B29" s="211" t="s">
        <v>164</v>
      </c>
      <c r="C29" s="196"/>
      <c r="D29" s="212"/>
      <c r="E29" s="212"/>
      <c r="F29" s="213"/>
      <c r="G29" s="213"/>
      <c r="H29" s="213"/>
      <c r="I29" s="197"/>
      <c r="J29" s="226">
        <f>SUM(J6:J24)</f>
        <v>0</v>
      </c>
      <c r="N29" s="191"/>
      <c r="O29" s="191"/>
      <c r="P29" s="191"/>
    </row>
    <row r="30" spans="1:16" s="188" customFormat="1" ht="12.75">
      <c r="A30" s="193"/>
      <c r="B30" s="216"/>
      <c r="C30" s="214"/>
      <c r="D30" s="215"/>
      <c r="E30" s="215"/>
      <c r="F30" s="215"/>
      <c r="G30" s="215"/>
      <c r="H30" s="215"/>
      <c r="I30" s="215"/>
      <c r="J30" s="215"/>
      <c r="K30" s="181"/>
      <c r="L30" s="181"/>
      <c r="M30" s="181"/>
      <c r="N30" s="191"/>
      <c r="O30" s="191"/>
      <c r="P30" s="191"/>
    </row>
    <row r="31" spans="1:16" s="188" customFormat="1" ht="12.75">
      <c r="A31" s="190"/>
      <c r="B31" s="225"/>
      <c r="C31" s="191"/>
      <c r="D31" s="192"/>
      <c r="E31" s="192"/>
      <c r="F31" s="192"/>
      <c r="G31" s="192"/>
      <c r="H31" s="192"/>
      <c r="I31" s="192"/>
      <c r="J31" s="192"/>
      <c r="K31" s="191"/>
      <c r="L31" s="181"/>
      <c r="M31" s="181"/>
      <c r="N31" s="191"/>
      <c r="O31" s="191"/>
      <c r="P31" s="191"/>
    </row>
    <row r="32" spans="1:16" s="188" customFormat="1" ht="12.75">
      <c r="A32" s="190"/>
      <c r="B32" s="225"/>
      <c r="C32" s="191"/>
      <c r="D32" s="192"/>
      <c r="E32" s="192"/>
      <c r="F32" s="192"/>
      <c r="G32" s="192"/>
      <c r="H32" s="192"/>
      <c r="I32" s="192"/>
      <c r="J32" s="192"/>
      <c r="K32" s="191"/>
      <c r="L32" s="181"/>
      <c r="M32" s="181"/>
      <c r="N32" s="191"/>
      <c r="O32" s="191"/>
      <c r="P32" s="191"/>
    </row>
    <row r="33" spans="1:16" s="188" customFormat="1" ht="12.75">
      <c r="A33" s="190"/>
      <c r="B33" s="225"/>
      <c r="C33" s="191"/>
      <c r="D33" s="192"/>
      <c r="E33" s="192"/>
      <c r="F33" s="192"/>
      <c r="G33" s="192"/>
      <c r="H33" s="192"/>
      <c r="I33" s="192"/>
      <c r="J33" s="192"/>
      <c r="K33" s="191"/>
      <c r="L33" s="181"/>
      <c r="M33" s="181"/>
      <c r="N33" s="191"/>
      <c r="O33" s="191"/>
      <c r="P33" s="191"/>
    </row>
    <row r="34" spans="1:16" s="188" customFormat="1" ht="12.75">
      <c r="A34" s="190"/>
      <c r="B34" s="225"/>
      <c r="C34" s="191"/>
      <c r="D34" s="192"/>
      <c r="E34" s="192"/>
      <c r="F34" s="192"/>
      <c r="G34" s="192"/>
      <c r="H34" s="192"/>
      <c r="I34" s="192"/>
      <c r="J34" s="192"/>
      <c r="K34" s="191"/>
      <c r="L34" s="181"/>
      <c r="M34" s="181"/>
      <c r="N34" s="191"/>
      <c r="O34" s="191"/>
      <c r="P34" s="191"/>
    </row>
    <row r="35" spans="1:16" s="188" customFormat="1" ht="12.75">
      <c r="A35" s="190"/>
      <c r="B35" s="225"/>
      <c r="C35" s="191"/>
      <c r="D35" s="192"/>
      <c r="E35" s="192"/>
      <c r="F35" s="192"/>
      <c r="G35" s="192"/>
      <c r="H35" s="192"/>
      <c r="I35" s="192"/>
      <c r="J35" s="192"/>
      <c r="K35" s="191"/>
      <c r="L35" s="181"/>
      <c r="M35" s="181"/>
      <c r="N35" s="191"/>
      <c r="O35" s="191"/>
      <c r="P35" s="191"/>
    </row>
    <row r="36" spans="1:16" s="188" customFormat="1" ht="12.75">
      <c r="A36" s="190"/>
      <c r="B36" s="225"/>
      <c r="C36" s="191"/>
      <c r="D36" s="192"/>
      <c r="E36" s="192"/>
      <c r="F36" s="192"/>
      <c r="G36" s="192"/>
      <c r="H36" s="192"/>
      <c r="I36" s="192"/>
      <c r="J36" s="192"/>
      <c r="K36" s="191"/>
      <c r="L36" s="181"/>
      <c r="M36" s="181"/>
      <c r="N36" s="191"/>
      <c r="O36" s="191"/>
      <c r="P36" s="191"/>
    </row>
    <row r="37" spans="1:16" s="188" customFormat="1" ht="12.75">
      <c r="A37" s="190"/>
      <c r="B37" s="225"/>
      <c r="C37" s="191"/>
      <c r="D37" s="192"/>
      <c r="E37" s="192"/>
      <c r="F37" s="192"/>
      <c r="G37" s="192"/>
      <c r="H37" s="192"/>
      <c r="I37" s="192"/>
      <c r="J37" s="192"/>
      <c r="K37" s="191"/>
      <c r="L37" s="181"/>
      <c r="M37" s="181"/>
      <c r="N37" s="191"/>
      <c r="O37" s="191"/>
      <c r="P37" s="191"/>
    </row>
    <row r="38" spans="1:16" s="188" customFormat="1" ht="12.75">
      <c r="A38" s="190"/>
      <c r="B38" s="225"/>
      <c r="C38" s="191"/>
      <c r="D38" s="192"/>
      <c r="E38" s="192"/>
      <c r="F38" s="192"/>
      <c r="G38" s="192"/>
      <c r="H38" s="192"/>
      <c r="I38" s="192"/>
      <c r="J38" s="192"/>
      <c r="K38" s="191"/>
      <c r="L38" s="181"/>
      <c r="M38" s="181"/>
      <c r="N38" s="191"/>
      <c r="O38" s="191"/>
      <c r="P38" s="191"/>
    </row>
    <row r="39" spans="1:16" s="188" customFormat="1" ht="12.75">
      <c r="A39" s="190"/>
      <c r="B39" s="225"/>
      <c r="C39" s="191"/>
      <c r="D39" s="192"/>
      <c r="E39" s="192"/>
      <c r="F39" s="192"/>
      <c r="G39" s="192"/>
      <c r="H39" s="192"/>
      <c r="I39" s="192"/>
      <c r="J39" s="192"/>
      <c r="K39" s="191"/>
      <c r="L39" s="181"/>
      <c r="M39" s="181"/>
      <c r="N39" s="191"/>
      <c r="O39" s="191"/>
      <c r="P39" s="191"/>
    </row>
    <row r="40" spans="1:16" s="188" customFormat="1" ht="12.75">
      <c r="A40" s="190"/>
      <c r="B40" s="225"/>
      <c r="C40" s="191"/>
      <c r="D40" s="192"/>
      <c r="E40" s="192"/>
      <c r="F40" s="192"/>
      <c r="G40" s="192"/>
      <c r="H40" s="192"/>
      <c r="I40" s="192"/>
      <c r="J40" s="192"/>
      <c r="K40" s="191"/>
      <c r="L40" s="181"/>
      <c r="M40" s="181"/>
      <c r="N40" s="191"/>
      <c r="O40" s="191"/>
      <c r="P40" s="191"/>
    </row>
    <row r="41" spans="1:16" s="188" customFormat="1" ht="12.75">
      <c r="A41" s="190"/>
      <c r="B41" s="225"/>
      <c r="C41" s="191"/>
      <c r="D41" s="192"/>
      <c r="E41" s="192"/>
      <c r="F41" s="192"/>
      <c r="G41" s="192"/>
      <c r="H41" s="192"/>
      <c r="I41" s="192"/>
      <c r="J41" s="192"/>
      <c r="K41" s="191"/>
      <c r="L41" s="181"/>
      <c r="M41" s="181"/>
      <c r="N41" s="191"/>
      <c r="O41" s="191"/>
      <c r="P41" s="191"/>
    </row>
    <row r="42" spans="1:16" s="188" customFormat="1" ht="12.75">
      <c r="A42" s="190"/>
      <c r="B42" s="225"/>
      <c r="C42" s="191"/>
      <c r="D42" s="192"/>
      <c r="E42" s="192"/>
      <c r="F42" s="192"/>
      <c r="G42" s="192"/>
      <c r="H42" s="192"/>
      <c r="I42" s="192"/>
      <c r="J42" s="192"/>
      <c r="K42" s="191"/>
      <c r="L42" s="181"/>
      <c r="M42" s="181"/>
      <c r="N42" s="191"/>
      <c r="O42" s="191"/>
      <c r="P42" s="191"/>
    </row>
    <row r="43" spans="1:16" s="188" customFormat="1" ht="12.75">
      <c r="A43" s="190"/>
      <c r="B43" s="225"/>
      <c r="C43" s="191"/>
      <c r="D43" s="192"/>
      <c r="E43" s="192"/>
      <c r="F43" s="192"/>
      <c r="G43" s="192"/>
      <c r="H43" s="192"/>
      <c r="I43" s="192"/>
      <c r="J43" s="192"/>
      <c r="K43" s="191"/>
      <c r="L43" s="181"/>
      <c r="M43" s="181"/>
      <c r="N43" s="191"/>
      <c r="O43" s="191"/>
      <c r="P43" s="191"/>
    </row>
    <row r="44" spans="1:16" s="188" customFormat="1" ht="12.75">
      <c r="A44" s="190"/>
      <c r="B44" s="225"/>
      <c r="C44" s="191"/>
      <c r="D44" s="192"/>
      <c r="E44" s="192"/>
      <c r="F44" s="192"/>
      <c r="G44" s="192"/>
      <c r="H44" s="192"/>
      <c r="I44" s="192"/>
      <c r="J44" s="192"/>
      <c r="K44" s="191"/>
      <c r="L44" s="181"/>
      <c r="M44" s="181"/>
      <c r="N44" s="191"/>
      <c r="O44" s="191"/>
      <c r="P44" s="191"/>
    </row>
    <row r="45" spans="1:16" s="188" customFormat="1" ht="12.75">
      <c r="A45" s="190"/>
      <c r="B45" s="225"/>
      <c r="C45" s="191"/>
      <c r="D45" s="192"/>
      <c r="E45" s="192"/>
      <c r="F45" s="192"/>
      <c r="G45" s="192"/>
      <c r="H45" s="192"/>
      <c r="I45" s="192"/>
      <c r="J45" s="192"/>
      <c r="K45" s="191"/>
      <c r="L45" s="181"/>
      <c r="M45" s="181"/>
      <c r="N45" s="191"/>
      <c r="O45" s="191"/>
      <c r="P45" s="191"/>
    </row>
    <row r="46" spans="1:16" ht="12.75">
      <c r="A46" s="190"/>
      <c r="B46" s="191"/>
      <c r="C46" s="191"/>
      <c r="D46" s="192"/>
      <c r="E46" s="192"/>
      <c r="F46" s="192"/>
      <c r="G46" s="192"/>
      <c r="H46" s="192"/>
      <c r="I46" s="192"/>
      <c r="J46" s="192"/>
      <c r="K46" s="191"/>
      <c r="N46" s="191"/>
      <c r="O46" s="191"/>
      <c r="P46" s="191"/>
    </row>
    <row r="47" spans="1:11" ht="12.75">
      <c r="A47" s="190"/>
      <c r="B47" s="191"/>
      <c r="C47" s="191"/>
      <c r="D47" s="192"/>
      <c r="E47" s="192"/>
      <c r="F47" s="192"/>
      <c r="G47" s="192"/>
      <c r="H47" s="192"/>
      <c r="I47" s="192"/>
      <c r="J47" s="192"/>
      <c r="K47" s="191"/>
    </row>
    <row r="48" spans="1:11" ht="12.75">
      <c r="A48" s="190"/>
      <c r="B48" s="191"/>
      <c r="C48" s="191"/>
      <c r="D48" s="192"/>
      <c r="E48" s="192"/>
      <c r="F48" s="192"/>
      <c r="G48" s="192"/>
      <c r="H48" s="192"/>
      <c r="I48" s="192"/>
      <c r="J48" s="192"/>
      <c r="K48" s="191"/>
    </row>
    <row r="49" spans="1:11" ht="12.75">
      <c r="A49" s="190"/>
      <c r="B49" s="191"/>
      <c r="C49" s="191"/>
      <c r="D49" s="192"/>
      <c r="E49" s="192"/>
      <c r="F49" s="192"/>
      <c r="G49" s="192"/>
      <c r="H49" s="192"/>
      <c r="I49" s="192"/>
      <c r="J49" s="192"/>
      <c r="K49" s="191"/>
    </row>
    <row r="50" spans="1:11" ht="12.75">
      <c r="A50" s="190"/>
      <c r="B50" s="191"/>
      <c r="C50" s="191"/>
      <c r="D50" s="192"/>
      <c r="E50" s="192"/>
      <c r="F50" s="192"/>
      <c r="G50" s="192"/>
      <c r="H50" s="192"/>
      <c r="I50" s="192"/>
      <c r="J50" s="192"/>
      <c r="K50" s="191"/>
    </row>
    <row r="51" spans="1:11" ht="12.75">
      <c r="A51" s="190"/>
      <c r="B51" s="191"/>
      <c r="C51" s="191"/>
      <c r="D51" s="192"/>
      <c r="E51" s="192"/>
      <c r="F51" s="192"/>
      <c r="G51" s="192"/>
      <c r="H51" s="192"/>
      <c r="I51" s="192"/>
      <c r="J51" s="192"/>
      <c r="K51" s="191"/>
    </row>
    <row r="52" spans="1:11" ht="12.75">
      <c r="A52" s="190"/>
      <c r="B52" s="191"/>
      <c r="C52" s="191"/>
      <c r="D52" s="192"/>
      <c r="E52" s="192"/>
      <c r="F52" s="192"/>
      <c r="G52" s="192"/>
      <c r="H52" s="192"/>
      <c r="I52" s="192"/>
      <c r="J52" s="192"/>
      <c r="K52" s="191"/>
    </row>
    <row r="53" spans="1:11" ht="12.75">
      <c r="A53" s="190"/>
      <c r="B53" s="191"/>
      <c r="C53" s="191"/>
      <c r="D53" s="192"/>
      <c r="E53" s="192"/>
      <c r="F53" s="192"/>
      <c r="G53" s="192"/>
      <c r="H53" s="192"/>
      <c r="I53" s="192"/>
      <c r="J53" s="192"/>
      <c r="K53" s="191"/>
    </row>
    <row r="54" spans="1:11" ht="12.75">
      <c r="A54" s="190"/>
      <c r="B54" s="191"/>
      <c r="C54" s="191"/>
      <c r="D54" s="192"/>
      <c r="E54" s="192"/>
      <c r="F54" s="192"/>
      <c r="G54" s="192"/>
      <c r="H54" s="192"/>
      <c r="I54" s="192"/>
      <c r="J54" s="192"/>
      <c r="K54" s="191"/>
    </row>
    <row r="55" spans="1:11" ht="12.75">
      <c r="A55" s="190"/>
      <c r="B55" s="191"/>
      <c r="C55" s="191"/>
      <c r="D55" s="192"/>
      <c r="E55" s="192"/>
      <c r="F55" s="192"/>
      <c r="G55" s="192"/>
      <c r="H55" s="192"/>
      <c r="I55" s="192"/>
      <c r="J55" s="192"/>
      <c r="K55" s="191"/>
    </row>
    <row r="56" spans="1:11" ht="12.75">
      <c r="A56" s="190"/>
      <c r="B56" s="191"/>
      <c r="C56" s="191"/>
      <c r="D56" s="192"/>
      <c r="E56" s="192"/>
      <c r="F56" s="192"/>
      <c r="G56" s="192"/>
      <c r="H56" s="192"/>
      <c r="I56" s="192"/>
      <c r="J56" s="192"/>
      <c r="K56" s="191"/>
    </row>
    <row r="57" spans="1:11" ht="12.75">
      <c r="A57" s="190"/>
      <c r="B57" s="191"/>
      <c r="C57" s="191"/>
      <c r="D57" s="192"/>
      <c r="E57" s="192"/>
      <c r="F57" s="192"/>
      <c r="G57" s="192"/>
      <c r="H57" s="192"/>
      <c r="I57" s="192"/>
      <c r="J57" s="192"/>
      <c r="K57" s="191"/>
    </row>
    <row r="58" spans="1:11" ht="12.75">
      <c r="A58" s="190"/>
      <c r="B58" s="191"/>
      <c r="C58" s="191"/>
      <c r="D58" s="192"/>
      <c r="E58" s="192"/>
      <c r="F58" s="192"/>
      <c r="G58" s="192"/>
      <c r="H58" s="192"/>
      <c r="I58" s="192"/>
      <c r="J58" s="192"/>
      <c r="K58" s="191"/>
    </row>
    <row r="59" spans="1:11" ht="12.75">
      <c r="A59" s="190"/>
      <c r="B59" s="191"/>
      <c r="C59" s="191"/>
      <c r="D59" s="192"/>
      <c r="E59" s="192"/>
      <c r="F59" s="192"/>
      <c r="G59" s="192"/>
      <c r="H59" s="192"/>
      <c r="I59" s="192"/>
      <c r="J59" s="192"/>
      <c r="K59" s="191"/>
    </row>
    <row r="60" spans="1:11" ht="12.75">
      <c r="A60" s="190"/>
      <c r="B60" s="191"/>
      <c r="C60" s="191"/>
      <c r="D60" s="192"/>
      <c r="E60" s="192"/>
      <c r="F60" s="192"/>
      <c r="G60" s="192"/>
      <c r="H60" s="192"/>
      <c r="I60" s="192"/>
      <c r="J60" s="192"/>
      <c r="K60" s="191"/>
    </row>
    <row r="61" spans="1:11" ht="12.75">
      <c r="A61" s="190"/>
      <c r="B61" s="191"/>
      <c r="C61" s="191"/>
      <c r="D61" s="192"/>
      <c r="E61" s="192"/>
      <c r="F61" s="192"/>
      <c r="G61" s="192"/>
      <c r="H61" s="192"/>
      <c r="I61" s="192"/>
      <c r="J61" s="192"/>
      <c r="K61" s="191"/>
    </row>
    <row r="62" spans="1:11" ht="12.75">
      <c r="A62" s="190"/>
      <c r="B62" s="191"/>
      <c r="C62" s="191"/>
      <c r="D62" s="192"/>
      <c r="E62" s="192"/>
      <c r="F62" s="192"/>
      <c r="G62" s="192"/>
      <c r="H62" s="192"/>
      <c r="I62" s="192"/>
      <c r="J62" s="192"/>
      <c r="K62" s="191"/>
    </row>
    <row r="63" spans="1:11" ht="12.75">
      <c r="A63" s="190"/>
      <c r="B63" s="191"/>
      <c r="C63" s="191"/>
      <c r="D63" s="192"/>
      <c r="E63" s="192"/>
      <c r="F63" s="192"/>
      <c r="G63" s="192"/>
      <c r="H63" s="192"/>
      <c r="I63" s="192"/>
      <c r="J63" s="192"/>
      <c r="K63" s="191"/>
    </row>
    <row r="64" spans="1:11" ht="12.75">
      <c r="A64" s="190"/>
      <c r="B64" s="191"/>
      <c r="C64" s="191"/>
      <c r="D64" s="192"/>
      <c r="E64" s="192"/>
      <c r="F64" s="192"/>
      <c r="G64" s="192"/>
      <c r="H64" s="192"/>
      <c r="I64" s="192"/>
      <c r="J64" s="192"/>
      <c r="K64" s="191"/>
    </row>
    <row r="65" spans="1:11" ht="12.75">
      <c r="A65" s="190"/>
      <c r="B65" s="191"/>
      <c r="C65" s="191"/>
      <c r="D65" s="192"/>
      <c r="E65" s="192"/>
      <c r="F65" s="192"/>
      <c r="G65" s="192"/>
      <c r="H65" s="192"/>
      <c r="I65" s="192"/>
      <c r="J65" s="192"/>
      <c r="K65" s="191"/>
    </row>
    <row r="66" spans="1:11" ht="12.75">
      <c r="A66" s="190"/>
      <c r="B66" s="191"/>
      <c r="C66" s="191"/>
      <c r="D66" s="192"/>
      <c r="E66" s="192"/>
      <c r="F66" s="192"/>
      <c r="G66" s="192"/>
      <c r="H66" s="192"/>
      <c r="I66" s="192"/>
      <c r="J66" s="192"/>
      <c r="K66" s="191"/>
    </row>
    <row r="67" spans="1:11" ht="12.75">
      <c r="A67" s="190"/>
      <c r="B67" s="191"/>
      <c r="C67" s="191"/>
      <c r="D67" s="192"/>
      <c r="E67" s="192"/>
      <c r="F67" s="192"/>
      <c r="G67" s="192"/>
      <c r="H67" s="192"/>
      <c r="I67" s="192"/>
      <c r="J67" s="192"/>
      <c r="K67" s="191"/>
    </row>
    <row r="68" spans="1:12" ht="12.75">
      <c r="A68" s="190"/>
      <c r="B68" s="191"/>
      <c r="C68" s="191"/>
      <c r="D68" s="192"/>
      <c r="E68" s="192"/>
      <c r="F68" s="192"/>
      <c r="G68" s="192"/>
      <c r="H68" s="192"/>
      <c r="I68" s="192"/>
      <c r="J68" s="192"/>
      <c r="K68" s="191"/>
      <c r="L68" s="191"/>
    </row>
    <row r="69" spans="1:12" ht="12.75">
      <c r="A69" s="190"/>
      <c r="B69" s="191"/>
      <c r="C69" s="191"/>
      <c r="D69" s="192"/>
      <c r="E69" s="192"/>
      <c r="F69" s="192"/>
      <c r="G69" s="192"/>
      <c r="H69" s="192"/>
      <c r="I69" s="192"/>
      <c r="J69" s="192"/>
      <c r="K69" s="191"/>
      <c r="L69" s="191"/>
    </row>
    <row r="70" spans="1:12" ht="12.75">
      <c r="A70" s="190"/>
      <c r="B70" s="191"/>
      <c r="C70" s="191"/>
      <c r="D70" s="192"/>
      <c r="E70" s="192"/>
      <c r="F70" s="192"/>
      <c r="G70" s="192"/>
      <c r="H70" s="192"/>
      <c r="I70" s="192"/>
      <c r="J70" s="192"/>
      <c r="K70" s="191"/>
      <c r="L70" s="191"/>
    </row>
    <row r="71" spans="1:12" ht="12.75">
      <c r="A71" s="190"/>
      <c r="B71" s="191"/>
      <c r="C71" s="191"/>
      <c r="D71" s="192"/>
      <c r="E71" s="192"/>
      <c r="F71" s="192"/>
      <c r="G71" s="192"/>
      <c r="H71" s="192"/>
      <c r="I71" s="192"/>
      <c r="J71" s="192"/>
      <c r="K71" s="191"/>
      <c r="L71" s="191"/>
    </row>
    <row r="72" spans="1:12" ht="12.75">
      <c r="A72" s="190"/>
      <c r="B72" s="191"/>
      <c r="C72" s="191"/>
      <c r="D72" s="192"/>
      <c r="E72" s="192"/>
      <c r="F72" s="192"/>
      <c r="G72" s="192"/>
      <c r="H72" s="192"/>
      <c r="I72" s="192"/>
      <c r="J72" s="192"/>
      <c r="K72" s="191"/>
      <c r="L72" s="191"/>
    </row>
    <row r="73" spans="1:12" ht="12.75">
      <c r="A73" s="190"/>
      <c r="B73" s="191"/>
      <c r="C73" s="191"/>
      <c r="D73" s="192"/>
      <c r="E73" s="192"/>
      <c r="F73" s="192"/>
      <c r="G73" s="192"/>
      <c r="H73" s="192"/>
      <c r="I73" s="192"/>
      <c r="J73" s="192"/>
      <c r="K73" s="191"/>
      <c r="L73" s="191"/>
    </row>
    <row r="74" spans="1:12" ht="12.75">
      <c r="A74" s="190"/>
      <c r="B74" s="191"/>
      <c r="C74" s="191"/>
      <c r="D74" s="192"/>
      <c r="E74" s="192"/>
      <c r="F74" s="192"/>
      <c r="G74" s="192"/>
      <c r="H74" s="192"/>
      <c r="I74" s="192"/>
      <c r="J74" s="192"/>
      <c r="K74" s="191"/>
      <c r="L74" s="191"/>
    </row>
    <row r="75" spans="1:12" ht="12.75">
      <c r="A75" s="190"/>
      <c r="B75" s="191"/>
      <c r="C75" s="191"/>
      <c r="D75" s="192"/>
      <c r="E75" s="192"/>
      <c r="F75" s="192"/>
      <c r="G75" s="192"/>
      <c r="H75" s="192"/>
      <c r="I75" s="192"/>
      <c r="J75" s="192"/>
      <c r="K75" s="191"/>
      <c r="L75" s="191"/>
    </row>
    <row r="76" spans="1:12" ht="12.75">
      <c r="A76" s="190"/>
      <c r="B76" s="191"/>
      <c r="C76" s="191"/>
      <c r="D76" s="192"/>
      <c r="E76" s="192"/>
      <c r="F76" s="192"/>
      <c r="G76" s="192"/>
      <c r="H76" s="192"/>
      <c r="I76" s="192"/>
      <c r="J76" s="192"/>
      <c r="K76" s="191"/>
      <c r="L76" s="191"/>
    </row>
    <row r="77" spans="1:12" ht="12.75">
      <c r="A77" s="190"/>
      <c r="B77" s="191"/>
      <c r="C77" s="191"/>
      <c r="D77" s="192"/>
      <c r="E77" s="192"/>
      <c r="F77" s="192"/>
      <c r="G77" s="192"/>
      <c r="H77" s="192"/>
      <c r="I77" s="192"/>
      <c r="J77" s="192"/>
      <c r="K77" s="191"/>
      <c r="L77" s="191"/>
    </row>
    <row r="78" spans="1:12" ht="12.75">
      <c r="A78" s="190"/>
      <c r="B78" s="191"/>
      <c r="C78" s="191"/>
      <c r="D78" s="192"/>
      <c r="E78" s="192"/>
      <c r="F78" s="192"/>
      <c r="G78" s="192"/>
      <c r="H78" s="192"/>
      <c r="I78" s="192"/>
      <c r="J78" s="192"/>
      <c r="K78" s="191"/>
      <c r="L78" s="191"/>
    </row>
    <row r="79" spans="1:12" ht="12.75">
      <c r="A79" s="190"/>
      <c r="B79" s="191"/>
      <c r="C79" s="191"/>
      <c r="D79" s="192"/>
      <c r="E79" s="192"/>
      <c r="F79" s="192"/>
      <c r="G79" s="192"/>
      <c r="H79" s="192"/>
      <c r="I79" s="192"/>
      <c r="J79" s="192"/>
      <c r="K79" s="191"/>
      <c r="L79" s="191"/>
    </row>
    <row r="80" spans="1:12" ht="12.75">
      <c r="A80" s="190"/>
      <c r="B80" s="191"/>
      <c r="C80" s="191"/>
      <c r="D80" s="192"/>
      <c r="E80" s="192"/>
      <c r="F80" s="192"/>
      <c r="G80" s="192"/>
      <c r="H80" s="192"/>
      <c r="I80" s="192"/>
      <c r="J80" s="192"/>
      <c r="K80" s="191"/>
      <c r="L80" s="191"/>
    </row>
    <row r="81" spans="1:12" ht="12.75">
      <c r="A81" s="190"/>
      <c r="B81" s="191"/>
      <c r="C81" s="191"/>
      <c r="D81" s="192"/>
      <c r="E81" s="192"/>
      <c r="F81" s="192"/>
      <c r="G81" s="192"/>
      <c r="H81" s="192"/>
      <c r="I81" s="192"/>
      <c r="J81" s="192"/>
      <c r="K81" s="191"/>
      <c r="L81" s="191"/>
    </row>
    <row r="82" spans="1:12" ht="12.75">
      <c r="A82" s="190"/>
      <c r="B82" s="191"/>
      <c r="C82" s="191"/>
      <c r="D82" s="192"/>
      <c r="E82" s="192"/>
      <c r="F82" s="192"/>
      <c r="G82" s="192"/>
      <c r="H82" s="192"/>
      <c r="I82" s="192"/>
      <c r="J82" s="192"/>
      <c r="K82" s="191"/>
      <c r="L82" s="191"/>
    </row>
    <row r="83" spans="1:12" ht="12.75">
      <c r="A83" s="190"/>
      <c r="B83" s="191"/>
      <c r="C83" s="191"/>
      <c r="D83" s="192"/>
      <c r="E83" s="192"/>
      <c r="F83" s="192"/>
      <c r="G83" s="192"/>
      <c r="H83" s="192"/>
      <c r="I83" s="192"/>
      <c r="J83" s="192"/>
      <c r="K83" s="191"/>
      <c r="L83" s="19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2020-03-31T15:49:00Z</cp:lastPrinted>
  <dcterms:modified xsi:type="dcterms:W3CDTF">2020-03-31T15:52:44Z</dcterms:modified>
  <cp:category/>
  <cp:version/>
  <cp:contentType/>
  <cp:contentStatus/>
</cp:coreProperties>
</file>