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34\"/>
    </mc:Choice>
  </mc:AlternateContent>
  <bookViews>
    <workbookView xWindow="0" yWindow="0" windowWidth="2370" windowHeight="0" firstSheet="1" activeTab="1"/>
  </bookViews>
  <sheets>
    <sheet name="Rekapitulace stavby" sheetId="1" state="veryHidden" r:id="rId1"/>
    <sheet name="4 - Bytová jednotka č.4" sheetId="2" r:id="rId2"/>
  </sheets>
  <definedNames>
    <definedName name="_xlnm._FilterDatabase" localSheetId="1" hidden="1">'4 - Bytová jednotka č.4'!$C$139:$K$428</definedName>
    <definedName name="_xlnm.Print_Titles" localSheetId="1">'4 - Bytová jednotka č.4'!$139:$139</definedName>
    <definedName name="_xlnm.Print_Titles" localSheetId="0">'Rekapitulace stavby'!$92:$92</definedName>
    <definedName name="_xlnm.Print_Area" localSheetId="1">'4 - Bytová jednotka č.4'!$C$4:$J$76,'4 - Bytová jednotka č.4'!$C$82:$J$121,'4 - Bytová jednotka č.4'!$C$127:$K$428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28" i="2"/>
  <c r="BH428" i="2"/>
  <c r="BG428" i="2"/>
  <c r="BE428" i="2"/>
  <c r="T428" i="2"/>
  <c r="T427" i="2" s="1"/>
  <c r="R428" i="2"/>
  <c r="R427" i="2" s="1"/>
  <c r="P428" i="2"/>
  <c r="P427" i="2" s="1"/>
  <c r="BI426" i="2"/>
  <c r="BH426" i="2"/>
  <c r="BG426" i="2"/>
  <c r="BE426" i="2"/>
  <c r="T426" i="2"/>
  <c r="T425" i="2" s="1"/>
  <c r="R426" i="2"/>
  <c r="R425" i="2" s="1"/>
  <c r="R424" i="2" s="1"/>
  <c r="P426" i="2"/>
  <c r="P425" i="2"/>
  <c r="P424" i="2" s="1"/>
  <c r="BI421" i="2"/>
  <c r="BH421" i="2"/>
  <c r="BG421" i="2"/>
  <c r="BE421" i="2"/>
  <c r="T421" i="2"/>
  <c r="R421" i="2"/>
  <c r="P421" i="2"/>
  <c r="BI418" i="2"/>
  <c r="BH418" i="2"/>
  <c r="BG418" i="2"/>
  <c r="BE418" i="2"/>
  <c r="T418" i="2"/>
  <c r="R418" i="2"/>
  <c r="P418" i="2"/>
  <c r="BI414" i="2"/>
  <c r="BH414" i="2"/>
  <c r="BG414" i="2"/>
  <c r="BE414" i="2"/>
  <c r="T414" i="2"/>
  <c r="R414" i="2"/>
  <c r="P414" i="2"/>
  <c r="BI401" i="2"/>
  <c r="BH401" i="2"/>
  <c r="BG401" i="2"/>
  <c r="BE401" i="2"/>
  <c r="T401" i="2"/>
  <c r="R401" i="2"/>
  <c r="P401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2" i="2"/>
  <c r="BH392" i="2"/>
  <c r="BG392" i="2"/>
  <c r="BE392" i="2"/>
  <c r="T392" i="2"/>
  <c r="R392" i="2"/>
  <c r="P392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3" i="2"/>
  <c r="BH323" i="2"/>
  <c r="BG323" i="2"/>
  <c r="BE323" i="2"/>
  <c r="T323" i="2"/>
  <c r="R323" i="2"/>
  <c r="P323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1" i="2"/>
  <c r="BH311" i="2"/>
  <c r="BG311" i="2"/>
  <c r="BE311" i="2"/>
  <c r="T311" i="2"/>
  <c r="R311" i="2"/>
  <c r="P311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/>
  <c r="E7" i="2"/>
  <c r="E130" i="2"/>
  <c r="L90" i="1"/>
  <c r="AM90" i="1"/>
  <c r="AM89" i="1"/>
  <c r="L89" i="1"/>
  <c r="AM87" i="1"/>
  <c r="L87" i="1"/>
  <c r="L85" i="1"/>
  <c r="L84" i="1"/>
  <c r="J426" i="2"/>
  <c r="J421" i="2"/>
  <c r="J418" i="2"/>
  <c r="J414" i="2"/>
  <c r="BK401" i="2"/>
  <c r="BK399" i="2"/>
  <c r="J398" i="2"/>
  <c r="BK392" i="2"/>
  <c r="J383" i="2"/>
  <c r="J381" i="2"/>
  <c r="J378" i="2"/>
  <c r="BK377" i="2"/>
  <c r="J374" i="2"/>
  <c r="BK373" i="2"/>
  <c r="J373" i="2"/>
  <c r="BK372" i="2"/>
  <c r="J370" i="2"/>
  <c r="J366" i="2"/>
  <c r="BK364" i="2"/>
  <c r="J360" i="2"/>
  <c r="J358" i="2"/>
  <c r="BK357" i="2"/>
  <c r="J357" i="2"/>
  <c r="BK353" i="2"/>
  <c r="BK349" i="2"/>
  <c r="J347" i="2"/>
  <c r="J346" i="2"/>
  <c r="BK343" i="2"/>
  <c r="BK342" i="2"/>
  <c r="J339" i="2"/>
  <c r="J337" i="2"/>
  <c r="BK336" i="2"/>
  <c r="BK334" i="2"/>
  <c r="J333" i="2"/>
  <c r="J332" i="2"/>
  <c r="BK331" i="2"/>
  <c r="J330" i="2"/>
  <c r="BK329" i="2"/>
  <c r="J329" i="2"/>
  <c r="BK328" i="2"/>
  <c r="J328" i="2"/>
  <c r="BK327" i="2"/>
  <c r="J327" i="2"/>
  <c r="J323" i="2"/>
  <c r="J321" i="2"/>
  <c r="BK320" i="2"/>
  <c r="BK317" i="2"/>
  <c r="BK316" i="2"/>
  <c r="BK315" i="2"/>
  <c r="J311" i="2"/>
  <c r="J306" i="2"/>
  <c r="J304" i="2"/>
  <c r="BK303" i="2"/>
  <c r="BK302" i="2"/>
  <c r="BK300" i="2"/>
  <c r="J298" i="2"/>
  <c r="BK296" i="2"/>
  <c r="BK295" i="2"/>
  <c r="BK293" i="2"/>
  <c r="BK292" i="2"/>
  <c r="J292" i="2"/>
  <c r="J291" i="2"/>
  <c r="J290" i="2"/>
  <c r="BK289" i="2"/>
  <c r="BK287" i="2"/>
  <c r="J286" i="2"/>
  <c r="J285" i="2"/>
  <c r="J284" i="2"/>
  <c r="BK283" i="2"/>
  <c r="BK282" i="2"/>
  <c r="BK280" i="2"/>
  <c r="BK279" i="2"/>
  <c r="J278" i="2"/>
  <c r="J276" i="2"/>
  <c r="BK275" i="2"/>
  <c r="J274" i="2"/>
  <c r="J273" i="2"/>
  <c r="BK272" i="2"/>
  <c r="J272" i="2"/>
  <c r="BK271" i="2"/>
  <c r="BK270" i="2"/>
  <c r="BK269" i="2"/>
  <c r="BK268" i="2"/>
  <c r="J267" i="2"/>
  <c r="BK266" i="2"/>
  <c r="J265" i="2"/>
  <c r="BK264" i="2"/>
  <c r="BK263" i="2"/>
  <c r="J262" i="2"/>
  <c r="J261" i="2"/>
  <c r="J260" i="2"/>
  <c r="BK259" i="2"/>
  <c r="J259" i="2"/>
  <c r="J258" i="2"/>
  <c r="J257" i="2"/>
  <c r="BK256" i="2"/>
  <c r="J256" i="2"/>
  <c r="J254" i="2"/>
  <c r="J253" i="2"/>
  <c r="J252" i="2"/>
  <c r="BK251" i="2"/>
  <c r="BK250" i="2"/>
  <c r="BK249" i="2"/>
  <c r="BK248" i="2"/>
  <c r="BK247" i="2"/>
  <c r="J246" i="2"/>
  <c r="J245" i="2"/>
  <c r="J244" i="2"/>
  <c r="BK242" i="2"/>
  <c r="BK241" i="2"/>
  <c r="BK240" i="2"/>
  <c r="BK237" i="2"/>
  <c r="J237" i="2"/>
  <c r="J236" i="2"/>
  <c r="BK235" i="2"/>
  <c r="BK234" i="2"/>
  <c r="J234" i="2"/>
  <c r="J233" i="2"/>
  <c r="BK231" i="2"/>
  <c r="BK230" i="2"/>
  <c r="J230" i="2"/>
  <c r="BK228" i="2"/>
  <c r="J227" i="2"/>
  <c r="BK219" i="2"/>
  <c r="BK216" i="2"/>
  <c r="BK212" i="2"/>
  <c r="J209" i="2"/>
  <c r="J206" i="2"/>
  <c r="J205" i="2"/>
  <c r="J204" i="2"/>
  <c r="J202" i="2"/>
  <c r="BK200" i="2"/>
  <c r="J199" i="2"/>
  <c r="J197" i="2"/>
  <c r="BK196" i="2"/>
  <c r="BK192" i="2"/>
  <c r="J190" i="2"/>
  <c r="BK185" i="2"/>
  <c r="J181" i="2"/>
  <c r="BK175" i="2"/>
  <c r="J173" i="2"/>
  <c r="BK172" i="2"/>
  <c r="J172" i="2"/>
  <c r="BK169" i="2"/>
  <c r="J166" i="2"/>
  <c r="J165" i="2"/>
  <c r="J164" i="2"/>
  <c r="BK161" i="2"/>
  <c r="J161" i="2"/>
  <c r="BK157" i="2"/>
  <c r="J157" i="2"/>
  <c r="BK155" i="2"/>
  <c r="J155" i="2"/>
  <c r="BK151" i="2"/>
  <c r="J151" i="2"/>
  <c r="BK150" i="2"/>
  <c r="J150" i="2"/>
  <c r="BK149" i="2"/>
  <c r="J149" i="2"/>
  <c r="BK148" i="2"/>
  <c r="J148" i="2"/>
  <c r="BK147" i="2"/>
  <c r="J147" i="2"/>
  <c r="BK146" i="2"/>
  <c r="J146" i="2"/>
  <c r="BK143" i="2"/>
  <c r="J143" i="2"/>
  <c r="AS94" i="1"/>
  <c r="BK428" i="2"/>
  <c r="J428" i="2"/>
  <c r="BK426" i="2"/>
  <c r="BK421" i="2"/>
  <c r="BK418" i="2"/>
  <c r="BK414" i="2"/>
  <c r="J401" i="2"/>
  <c r="J399" i="2"/>
  <c r="BK398" i="2"/>
  <c r="J392" i="2"/>
  <c r="BK383" i="2"/>
  <c r="BK381" i="2"/>
  <c r="BK378" i="2"/>
  <c r="J377" i="2"/>
  <c r="BK375" i="2"/>
  <c r="J375" i="2"/>
  <c r="BK374" i="2"/>
  <c r="J372" i="2"/>
  <c r="BK370" i="2"/>
  <c r="BK366" i="2"/>
  <c r="J364" i="2"/>
  <c r="BK360" i="2"/>
  <c r="BK358" i="2"/>
  <c r="BK355" i="2"/>
  <c r="J355" i="2"/>
  <c r="J353" i="2"/>
  <c r="J349" i="2"/>
  <c r="BK347" i="2"/>
  <c r="BK346" i="2"/>
  <c r="J343" i="2"/>
  <c r="J342" i="2"/>
  <c r="BK339" i="2"/>
  <c r="BK337" i="2"/>
  <c r="J336" i="2"/>
  <c r="BK335" i="2"/>
  <c r="J335" i="2"/>
  <c r="J334" i="2"/>
  <c r="BK333" i="2"/>
  <c r="BK332" i="2"/>
  <c r="J331" i="2"/>
  <c r="BK330" i="2"/>
  <c r="BK323" i="2"/>
  <c r="BK321" i="2"/>
  <c r="J320" i="2"/>
  <c r="J317" i="2"/>
  <c r="J316" i="2"/>
  <c r="J315" i="2"/>
  <c r="BK311" i="2"/>
  <c r="BK306" i="2"/>
  <c r="BK304" i="2"/>
  <c r="J303" i="2"/>
  <c r="J302" i="2"/>
  <c r="BK301" i="2"/>
  <c r="J301" i="2"/>
  <c r="J300" i="2"/>
  <c r="BK298" i="2"/>
  <c r="BK297" i="2"/>
  <c r="J297" i="2"/>
  <c r="J296" i="2"/>
  <c r="J295" i="2"/>
  <c r="BK294" i="2"/>
  <c r="J294" i="2"/>
  <c r="J293" i="2"/>
  <c r="BK291" i="2"/>
  <c r="BK290" i="2"/>
  <c r="J289" i="2"/>
  <c r="BK288" i="2"/>
  <c r="J288" i="2"/>
  <c r="J287" i="2"/>
  <c r="BK286" i="2"/>
  <c r="BK285" i="2"/>
  <c r="BK284" i="2"/>
  <c r="J283" i="2"/>
  <c r="J282" i="2"/>
  <c r="J280" i="2"/>
  <c r="J279" i="2"/>
  <c r="BK278" i="2"/>
  <c r="BK276" i="2"/>
  <c r="J275" i="2"/>
  <c r="BK274" i="2"/>
  <c r="BK273" i="2"/>
  <c r="J271" i="2"/>
  <c r="J270" i="2"/>
  <c r="J269" i="2"/>
  <c r="J268" i="2"/>
  <c r="BK267" i="2"/>
  <c r="J266" i="2"/>
  <c r="BK265" i="2"/>
  <c r="J264" i="2"/>
  <c r="J263" i="2"/>
  <c r="BK262" i="2"/>
  <c r="BK261" i="2"/>
  <c r="BK260" i="2"/>
  <c r="BK258" i="2"/>
  <c r="BK257" i="2"/>
  <c r="BK254" i="2"/>
  <c r="BK253" i="2"/>
  <c r="BK252" i="2"/>
  <c r="J251" i="2"/>
  <c r="J250" i="2"/>
  <c r="J249" i="2"/>
  <c r="J248" i="2"/>
  <c r="J247" i="2"/>
  <c r="BK246" i="2"/>
  <c r="BK245" i="2"/>
  <c r="BK244" i="2"/>
  <c r="J242" i="2"/>
  <c r="J241" i="2"/>
  <c r="J240" i="2"/>
  <c r="BK236" i="2"/>
  <c r="J235" i="2"/>
  <c r="BK233" i="2"/>
  <c r="J231" i="2"/>
  <c r="J228" i="2"/>
  <c r="BK227" i="2"/>
  <c r="BK221" i="2"/>
  <c r="J221" i="2"/>
  <c r="J219" i="2"/>
  <c r="J216" i="2"/>
  <c r="J212" i="2"/>
  <c r="BK209" i="2"/>
  <c r="BK206" i="2"/>
  <c r="BK205" i="2"/>
  <c r="BK204" i="2"/>
  <c r="BK202" i="2"/>
  <c r="J200" i="2"/>
  <c r="BK199" i="2"/>
  <c r="BK197" i="2"/>
  <c r="J196" i="2"/>
  <c r="J192" i="2"/>
  <c r="BK190" i="2"/>
  <c r="J185" i="2"/>
  <c r="BK181" i="2"/>
  <c r="J175" i="2"/>
  <c r="BK173" i="2"/>
  <c r="J169" i="2"/>
  <c r="BK166" i="2"/>
  <c r="BK165" i="2"/>
  <c r="BK164" i="2"/>
  <c r="T424" i="2" l="1"/>
  <c r="P142" i="2"/>
  <c r="T142" i="2"/>
  <c r="P174" i="2"/>
  <c r="T174" i="2"/>
  <c r="R195" i="2"/>
  <c r="BK203" i="2"/>
  <c r="J203" i="2" s="1"/>
  <c r="J101" i="2" s="1"/>
  <c r="P203" i="2"/>
  <c r="BK208" i="2"/>
  <c r="R208" i="2"/>
  <c r="BK232" i="2"/>
  <c r="J232" i="2"/>
  <c r="J104" i="2"/>
  <c r="R232" i="2"/>
  <c r="BK243" i="2"/>
  <c r="J243" i="2"/>
  <c r="J105" i="2"/>
  <c r="P243" i="2"/>
  <c r="BK255" i="2"/>
  <c r="J255" i="2" s="1"/>
  <c r="J106" i="2" s="1"/>
  <c r="R255" i="2"/>
  <c r="BK277" i="2"/>
  <c r="J277" i="2" s="1"/>
  <c r="J107" i="2" s="1"/>
  <c r="R277" i="2"/>
  <c r="T277" i="2"/>
  <c r="P281" i="2"/>
  <c r="T281" i="2"/>
  <c r="T359" i="2"/>
  <c r="BK142" i="2"/>
  <c r="J142" i="2" s="1"/>
  <c r="J98" i="2" s="1"/>
  <c r="R142" i="2"/>
  <c r="BK174" i="2"/>
  <c r="J174" i="2" s="1"/>
  <c r="J99" i="2" s="1"/>
  <c r="R174" i="2"/>
  <c r="BK195" i="2"/>
  <c r="J195" i="2" s="1"/>
  <c r="J100" i="2" s="1"/>
  <c r="P195" i="2"/>
  <c r="T195" i="2"/>
  <c r="R203" i="2"/>
  <c r="T203" i="2"/>
  <c r="P208" i="2"/>
  <c r="T208" i="2"/>
  <c r="P232" i="2"/>
  <c r="T232" i="2"/>
  <c r="R243" i="2"/>
  <c r="T243" i="2"/>
  <c r="P255" i="2"/>
  <c r="T255" i="2"/>
  <c r="P277" i="2"/>
  <c r="BK281" i="2"/>
  <c r="J281" i="2" s="1"/>
  <c r="J108" i="2" s="1"/>
  <c r="R281" i="2"/>
  <c r="BK299" i="2"/>
  <c r="J299" i="2" s="1"/>
  <c r="J109" i="2" s="1"/>
  <c r="P299" i="2"/>
  <c r="R299" i="2"/>
  <c r="T299" i="2"/>
  <c r="BK305" i="2"/>
  <c r="J305" i="2"/>
  <c r="J110" i="2"/>
  <c r="P305" i="2"/>
  <c r="R305" i="2"/>
  <c r="T305" i="2"/>
  <c r="BK322" i="2"/>
  <c r="J322" i="2" s="1"/>
  <c r="J111" i="2" s="1"/>
  <c r="P322" i="2"/>
  <c r="R322" i="2"/>
  <c r="T322" i="2"/>
  <c r="BK338" i="2"/>
  <c r="J338" i="2"/>
  <c r="J112" i="2"/>
  <c r="P338" i="2"/>
  <c r="R338" i="2"/>
  <c r="T338" i="2"/>
  <c r="BK348" i="2"/>
  <c r="J348" i="2" s="1"/>
  <c r="J113" i="2" s="1"/>
  <c r="P348" i="2"/>
  <c r="R348" i="2"/>
  <c r="T348" i="2"/>
  <c r="BK359" i="2"/>
  <c r="J359" i="2"/>
  <c r="J114" i="2"/>
  <c r="P359" i="2"/>
  <c r="R359" i="2"/>
  <c r="BK376" i="2"/>
  <c r="J376" i="2"/>
  <c r="J115" i="2" s="1"/>
  <c r="P376" i="2"/>
  <c r="R376" i="2"/>
  <c r="T376" i="2"/>
  <c r="BK382" i="2"/>
  <c r="J382" i="2" s="1"/>
  <c r="J116" i="2" s="1"/>
  <c r="P382" i="2"/>
  <c r="R382" i="2"/>
  <c r="T382" i="2"/>
  <c r="BK400" i="2"/>
  <c r="J400" i="2"/>
  <c r="J117" i="2" s="1"/>
  <c r="P400" i="2"/>
  <c r="R400" i="2"/>
  <c r="T400" i="2"/>
  <c r="BF164" i="2"/>
  <c r="BF165" i="2"/>
  <c r="BF166" i="2"/>
  <c r="BF169" i="2"/>
  <c r="BF172" i="2"/>
  <c r="BF175" i="2"/>
  <c r="BF199" i="2"/>
  <c r="BF202" i="2"/>
  <c r="BF204" i="2"/>
  <c r="BF205" i="2"/>
  <c r="BF216" i="2"/>
  <c r="BF228" i="2"/>
  <c r="BF230" i="2"/>
  <c r="BF231" i="2"/>
  <c r="BF234" i="2"/>
  <c r="BF235" i="2"/>
  <c r="BF237" i="2"/>
  <c r="BF240" i="2"/>
  <c r="BF241" i="2"/>
  <c r="BF242" i="2"/>
  <c r="BF244" i="2"/>
  <c r="BF245" i="2"/>
  <c r="BF246" i="2"/>
  <c r="BF249" i="2"/>
  <c r="BF250" i="2"/>
  <c r="BF253" i="2"/>
  <c r="BF254" i="2"/>
  <c r="BF256" i="2"/>
  <c r="BF257" i="2"/>
  <c r="BF259" i="2"/>
  <c r="BF263" i="2"/>
  <c r="BF264" i="2"/>
  <c r="BF267" i="2"/>
  <c r="BF268" i="2"/>
  <c r="BF269" i="2"/>
  <c r="BF271" i="2"/>
  <c r="BF275" i="2"/>
  <c r="BF276" i="2"/>
  <c r="BF282" i="2"/>
  <c r="BF284" i="2"/>
  <c r="BF286" i="2"/>
  <c r="BF288" i="2"/>
  <c r="BF292" i="2"/>
  <c r="BF295" i="2"/>
  <c r="BF296" i="2"/>
  <c r="BF297" i="2"/>
  <c r="BF302" i="2"/>
  <c r="BF304" i="2"/>
  <c r="BF306" i="2"/>
  <c r="BF311" i="2"/>
  <c r="BF315" i="2"/>
  <c r="BF323" i="2"/>
  <c r="BF327" i="2"/>
  <c r="BF331" i="2"/>
  <c r="BF332" i="2"/>
  <c r="BF334" i="2"/>
  <c r="BF335" i="2"/>
  <c r="BF342" i="2"/>
  <c r="BF343" i="2"/>
  <c r="BF346" i="2"/>
  <c r="BF347" i="2"/>
  <c r="BF349" i="2"/>
  <c r="BF353" i="2"/>
  <c r="BF357" i="2"/>
  <c r="BF360" i="2"/>
  <c r="BF366" i="2"/>
  <c r="BF373" i="2"/>
  <c r="BF377" i="2"/>
  <c r="BF426" i="2"/>
  <c r="BF428" i="2"/>
  <c r="E85" i="2"/>
  <c r="J89" i="2"/>
  <c r="F91" i="2"/>
  <c r="F92" i="2"/>
  <c r="J92" i="2"/>
  <c r="BF143" i="2"/>
  <c r="BF146" i="2"/>
  <c r="BF147" i="2"/>
  <c r="BF148" i="2"/>
  <c r="BF149" i="2"/>
  <c r="BF150" i="2"/>
  <c r="BF151" i="2"/>
  <c r="BF155" i="2"/>
  <c r="BF157" i="2"/>
  <c r="BF161" i="2"/>
  <c r="BF173" i="2"/>
  <c r="BF181" i="2"/>
  <c r="BF185" i="2"/>
  <c r="BF190" i="2"/>
  <c r="BF192" i="2"/>
  <c r="BF196" i="2"/>
  <c r="BF197" i="2"/>
  <c r="BF200" i="2"/>
  <c r="BF206" i="2"/>
  <c r="BF209" i="2"/>
  <c r="BF212" i="2"/>
  <c r="BF219" i="2"/>
  <c r="BF221" i="2"/>
  <c r="BF227" i="2"/>
  <c r="BF233" i="2"/>
  <c r="BF236" i="2"/>
  <c r="BF247" i="2"/>
  <c r="BF248" i="2"/>
  <c r="BF251" i="2"/>
  <c r="BF252" i="2"/>
  <c r="BF258" i="2"/>
  <c r="BF260" i="2"/>
  <c r="BF261" i="2"/>
  <c r="BF262" i="2"/>
  <c r="BF265" i="2"/>
  <c r="BF266" i="2"/>
  <c r="BF270" i="2"/>
  <c r="BF272" i="2"/>
  <c r="BF273" i="2"/>
  <c r="BF274" i="2"/>
  <c r="BF278" i="2"/>
  <c r="BF279" i="2"/>
  <c r="BF280" i="2"/>
  <c r="BF283" i="2"/>
  <c r="BF285" i="2"/>
  <c r="BF287" i="2"/>
  <c r="BF289" i="2"/>
  <c r="BF290" i="2"/>
  <c r="BF291" i="2"/>
  <c r="BF293" i="2"/>
  <c r="BF294" i="2"/>
  <c r="BF298" i="2"/>
  <c r="BF300" i="2"/>
  <c r="BF301" i="2"/>
  <c r="BF303" i="2"/>
  <c r="BF316" i="2"/>
  <c r="BF317" i="2"/>
  <c r="BF320" i="2"/>
  <c r="BF321" i="2"/>
  <c r="BF328" i="2"/>
  <c r="BF329" i="2"/>
  <c r="BF330" i="2"/>
  <c r="BF333" i="2"/>
  <c r="BF336" i="2"/>
  <c r="BF337" i="2"/>
  <c r="BF339" i="2"/>
  <c r="BF355" i="2"/>
  <c r="BF358" i="2"/>
  <c r="BF364" i="2"/>
  <c r="BF370" i="2"/>
  <c r="BF372" i="2"/>
  <c r="BF374" i="2"/>
  <c r="BF375" i="2"/>
  <c r="BF378" i="2"/>
  <c r="BF381" i="2"/>
  <c r="BF383" i="2"/>
  <c r="BF392" i="2"/>
  <c r="BF398" i="2"/>
  <c r="BF399" i="2"/>
  <c r="BF401" i="2"/>
  <c r="BF414" i="2"/>
  <c r="BF418" i="2"/>
  <c r="BF421" i="2"/>
  <c r="BK425" i="2"/>
  <c r="J425" i="2"/>
  <c r="J119" i="2" s="1"/>
  <c r="BK427" i="2"/>
  <c r="J427" i="2"/>
  <c r="J120" i="2"/>
  <c r="J33" i="2"/>
  <c r="AV95" i="1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AY94" i="1" s="1"/>
  <c r="F37" i="2"/>
  <c r="BD95" i="1" s="1"/>
  <c r="BD94" i="1" s="1"/>
  <c r="W33" i="1" s="1"/>
  <c r="T207" i="2" l="1"/>
  <c r="BK207" i="2"/>
  <c r="J207" i="2" s="1"/>
  <c r="J102" i="2" s="1"/>
  <c r="P207" i="2"/>
  <c r="R141" i="2"/>
  <c r="R207" i="2"/>
  <c r="T141" i="2"/>
  <c r="T140" i="2"/>
  <c r="P141" i="2"/>
  <c r="P140" i="2" s="1"/>
  <c r="AU95" i="1" s="1"/>
  <c r="AU94" i="1" s="1"/>
  <c r="BK141" i="2"/>
  <c r="J141" i="2" s="1"/>
  <c r="J97" i="2" s="1"/>
  <c r="J208" i="2"/>
  <c r="J103" i="2"/>
  <c r="BK424" i="2"/>
  <c r="J424" i="2" s="1"/>
  <c r="J118" i="2" s="1"/>
  <c r="AV94" i="1"/>
  <c r="AK29" i="1" s="1"/>
  <c r="AX94" i="1"/>
  <c r="W32" i="1"/>
  <c r="F34" i="2"/>
  <c r="BA95" i="1" s="1"/>
  <c r="BA94" i="1" s="1"/>
  <c r="AW94" i="1" s="1"/>
  <c r="AK30" i="1" s="1"/>
  <c r="J34" i="2"/>
  <c r="AW95" i="1" s="1"/>
  <c r="AT95" i="1" s="1"/>
  <c r="R140" i="2" l="1"/>
  <c r="BK140" i="2"/>
  <c r="J140" i="2"/>
  <c r="J96" i="2"/>
  <c r="AT94" i="1"/>
  <c r="W30" i="1"/>
  <c r="J30" i="2" l="1"/>
  <c r="AG95" i="1"/>
  <c r="AG94" i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<sst xmlns="http://schemas.openxmlformats.org/spreadsheetml/2006/main" count="3596" uniqueCount="863">
  <si>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</si>
  <si>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</si>
  <si>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</si>
  <si>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</si>
  <si>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</si>
  <si>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</si>
  <si>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</si>
  <si>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</si>
  <si>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</si>
  <si>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</si>
  <si>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</si>
  <si>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</si>
  <si>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</si>
  <si>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</si>
  <si>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</si>
  <si>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</si>
  <si>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</si>
  <si>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</si>
  <si>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</si>
  <si>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</si>
  <si>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</si>
  <si>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</si>
  <si>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</si>
  <si>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</si>
  <si>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</si>
  <si>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</si>
  <si>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</si>
  <si>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</si>
  <si>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</si>
  <si>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</si>
  <si>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</si>
  <si>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</si>
  <si>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</si>
  <si>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</si>
  <si>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</si>
  <si>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</si>
  <si>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</si>
  <si>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</si>
  <si>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</si>
  <si>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</si>
  <si>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</si>
  <si>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</si>
  <si>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</si>
  <si>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</si>
  <si>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</si>
  <si>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</si>
  <si>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</si>
  <si>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</si>
  <si>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</si>
  <si>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</si>
  <si>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</si>
  <si>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</si>
  <si>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</si>
  <si>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</si>
  <si>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</si>
  <si>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</si>
  <si>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</si>
  <si>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</si>
  <si>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</si>
  <si>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</si>
  <si>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</si>
  <si>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</si>
  <si>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</si>
  <si>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</si>
  <si>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</si>
  <si>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</si>
  <si>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</si>
  <si>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</si>
  <si>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</si>
  <si>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</si>
  <si>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</si>
  <si>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</si>
  <si>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</si>
  <si>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</si>
  <si>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</si>
  <si>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</si>
  <si>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</si>
  <si>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</si>
  <si>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</si>
  <si>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</si>
  <si>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</si>
  <si>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</si>
  <si>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</si>
  <si>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</si>
  <si>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</si>
  <si>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{d47f56b9-7dc8-40dc-9a29-f9bc4749b8c5}</t>
  </si>
  <si>
    <t>KRYCÍ LIST SOUPISU PRACÍ</t>
  </si>
  <si>
    <t>Objekt:</t>
  </si>
  <si>
    <t>4 - Bytová jednotka č.4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</si>
  <si>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</si>
  <si>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</si>
  <si>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</si>
  <si>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</si>
  <si>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</si>
  <si>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</si>
  <si>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</si>
  <si>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</si>
  <si>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</si>
  <si>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</si>
  <si>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</si>
  <si>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</si>
  <si>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</si>
  <si>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</si>
  <si>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</si>
  <si>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</si>
  <si>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</si>
  <si>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</si>
  <si>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</si>
  <si>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</si>
  <si>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</si>
  <si>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</si>
  <si>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</si>
  <si>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</si>
  <si>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</si>
  <si>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</si>
  <si>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</si>
  <si>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</si>
  <si>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</si>
  <si>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</si>
  <si>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</si>
  <si>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</si>
  <si>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</si>
  <si>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</si>
  <si>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</si>
  <si>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</si>
  <si>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</si>
  <si>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</si>
  <si>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</si>
  <si>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</si>
  <si>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</si>
  <si>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</si>
  <si>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</si>
  <si>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</si>
  <si>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</si>
  <si>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</si>
  <si>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</si>
  <si>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</si>
  <si>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</si>
  <si>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</si>
  <si>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</si>
  <si>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2</t>
  </si>
  <si>
    <t>-1762055747</t>
  </si>
  <si>
    <t>VV</t>
  </si>
  <si>
    <t>1,08+2,25</t>
  </si>
  <si>
    <t>Součet</t>
  </si>
  <si>
    <t>611142001</t>
  </si>
  <si>
    <t>Potažení vnitřních stropů sklovláknitým pletivem vtlačeným do tenkovrstvé hmoty</t>
  </si>
  <si>
    <t>755478528</t>
  </si>
  <si>
    <t>3</t>
  </si>
  <si>
    <t>611311131</t>
  </si>
  <si>
    <t>Potažení vnitřních rovných stropů vápenným štukem tloušťky do 3 mm</t>
  </si>
  <si>
    <t>855744028</t>
  </si>
  <si>
    <t>611321111</t>
  </si>
  <si>
    <t>Vápenocementová omítka hrubá jednovrstvá zatřená vnitřních stropů rovných nanášená ručně</t>
  </si>
  <si>
    <t>-1715677091</t>
  </si>
  <si>
    <t>5</t>
  </si>
  <si>
    <t>612131121</t>
  </si>
  <si>
    <t>Penetrační disperzní nátěr vnitřních stěn nanášený ručně</t>
  </si>
  <si>
    <t>-1660607252</t>
  </si>
  <si>
    <t>612142001</t>
  </si>
  <si>
    <t>Potažení vnitřních stěn sklovláknitým pletivem vtlačeným do tenkovrstvé hmoty</t>
  </si>
  <si>
    <t>1121577768</t>
  </si>
  <si>
    <t>7</t>
  </si>
  <si>
    <t>612311131</t>
  </si>
  <si>
    <t>Potažení vnitřních stěn vápenným štukem tloušťky do 3 mm</t>
  </si>
  <si>
    <t>1813565981</t>
  </si>
  <si>
    <t>1,14*0,6</t>
  </si>
  <si>
    <t>(1,17+1,92)*0,6</t>
  </si>
  <si>
    <t>8</t>
  </si>
  <si>
    <t>612321111</t>
  </si>
  <si>
    <t>Vápenocementová omítka hrubá jednovrstvá zatřená vnitřních stěn nanášená ručně</t>
  </si>
  <si>
    <t>-80855201</t>
  </si>
  <si>
    <t>(1,14+1,17+1,92)*2,6</t>
  </si>
  <si>
    <t>9</t>
  </si>
  <si>
    <t>619991001</t>
  </si>
  <si>
    <t>Zakrytí podlah fólií přilepenou lepící páskou</t>
  </si>
  <si>
    <t>838957125</t>
  </si>
  <si>
    <t>2,2*3,5</t>
  </si>
  <si>
    <t>20</t>
  </si>
  <si>
    <t>10</t>
  </si>
  <si>
    <t>619991011</t>
  </si>
  <si>
    <t>Obalení konstrukcí a prvků fólií přilepenou lepící páskou</t>
  </si>
  <si>
    <t>112383198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</si>
  <si>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</si>
  <si>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</si>
  <si>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</si>
  <si>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</si>
  <si>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</si>
  <si>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</si>
  <si>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-1336185338</t>
  </si>
  <si>
    <t>12</t>
  </si>
  <si>
    <t>631319197</t>
  </si>
  <si>
    <t>Příplatek k mazanině tl do 240 mm za plochu do 5 m2</t>
  </si>
  <si>
    <t>526160883</t>
  </si>
  <si>
    <t>13</t>
  </si>
  <si>
    <t>631342132</t>
  </si>
  <si>
    <t>Mazanina tl do 240 mm z betonu lehkého tepelně-izolačního polystyrenového 500 kg/m3</t>
  </si>
  <si>
    <t>2094115151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</si>
  <si>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</si>
  <si>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</si>
  <si>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</si>
  <si>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</si>
  <si>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</si>
  <si>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-91907214</t>
  </si>
  <si>
    <t>642944121</t>
  </si>
  <si>
    <t>Osazování ocelových zárubní dodatečné pl do 2,5 m2</t>
  </si>
  <si>
    <t>kus</t>
  </si>
  <si>
    <t>359922978</t>
  </si>
  <si>
    <t>16</t>
  </si>
  <si>
    <t>M</t>
  </si>
  <si>
    <t>55331521</t>
  </si>
  <si>
    <t>zárubeň ocelová pro sádrokarton 100 700 L/P</t>
  </si>
  <si>
    <t>1093089190</t>
  </si>
  <si>
    <t>Ostatní konstrukce a práce, bourání</t>
  </si>
  <si>
    <t>17</t>
  </si>
  <si>
    <t>784111001</t>
  </si>
  <si>
    <t>Oprášení (ometení ) podkladu v místnostech výšky do 3,80 m</t>
  </si>
  <si>
    <t>-918060907</t>
  </si>
  <si>
    <t>konstrukce po vybouraném jádru:</t>
  </si>
  <si>
    <t>(3,5+2,2+2,6+1,2)*2,6</t>
  </si>
  <si>
    <t>strop:</t>
  </si>
  <si>
    <t>3,5*2,2</t>
  </si>
  <si>
    <t>18</t>
  </si>
  <si>
    <t>784111011</t>
  </si>
  <si>
    <t>Obroušení podkladu omítnutého v místnostech výšky do 3,80 m</t>
  </si>
  <si>
    <t>736665621</t>
  </si>
  <si>
    <t>lehké obroušení stávajícího panelu - příprava pro novou omítku:</t>
  </si>
  <si>
    <t>(1,2+3,5+2,2+2,6)*2,6</t>
  </si>
  <si>
    <t>19</t>
  </si>
  <si>
    <t>952901111</t>
  </si>
  <si>
    <t>Vyčištění budov bytové a občanské výstavby při výšce podlaží do 4 m</t>
  </si>
  <si>
    <t>1190982269</t>
  </si>
  <si>
    <t>přístupová trasa do bytu-chodba:</t>
  </si>
  <si>
    <t>962084121</t>
  </si>
  <si>
    <t>Bourání příček umakartových tl do 50 mm</t>
  </si>
  <si>
    <t>1512472877</t>
  </si>
  <si>
    <t>(2,2+1,2+0,9+2+2+1,2)*2,6</t>
  </si>
  <si>
    <t>965046111</t>
  </si>
  <si>
    <t>Broušení stávajících betonových podlah úběr do 3 mm</t>
  </si>
  <si>
    <t>1943290306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</si>
  <si>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</si>
  <si>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</si>
  <si>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</si>
  <si>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</si>
  <si>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</si>
  <si>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</si>
  <si>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-1373686759</t>
  </si>
  <si>
    <t>23</t>
  </si>
  <si>
    <t>997013219</t>
  </si>
  <si>
    <t>Příplatek k vnitrostaveništní dopravě suti a vybouraných hmot za zvětšenou dopravu suti ZKD 10 m</t>
  </si>
  <si>
    <t>384163936</t>
  </si>
  <si>
    <t>2,676*50 'Přepočtené koeficientem množství</t>
  </si>
  <si>
    <t>24</t>
  </si>
  <si>
    <t>997013501</t>
  </si>
  <si>
    <t>Odvoz suti a vybouraných hmot na skládku nebo meziskládku do 1 km se složením</t>
  </si>
  <si>
    <t>2110176649</t>
  </si>
  <si>
    <t>25</t>
  </si>
  <si>
    <t>997013509</t>
  </si>
  <si>
    <t>Příplatek k odvozu suti a vybouraných hmot na skládku ZKD 1 km přes 1 km</t>
  </si>
  <si>
    <t>409204992</t>
  </si>
  <si>
    <t>2,676*9 'Přepočtené koeficientem množství</t>
  </si>
  <si>
    <t>26</t>
  </si>
  <si>
    <t>997013831</t>
  </si>
  <si>
    <t>Poplatek za uložení na skládce (skládkovné) stavebního odpadu směsného kód odpadu 170 904</t>
  </si>
  <si>
    <t>-605509228</t>
  </si>
  <si>
    <t>998</t>
  </si>
  <si>
    <t>Přesun hmot</t>
  </si>
  <si>
    <t>27</t>
  </si>
  <si>
    <t>998011003</t>
  </si>
  <si>
    <t>Přesun hmot pro budovy zděné v do 24 m</t>
  </si>
  <si>
    <t>-1037292235</t>
  </si>
  <si>
    <t>28</t>
  </si>
  <si>
    <t>998011014</t>
  </si>
  <si>
    <t>Příplatek k přesunu hmot pro budovy zděné za zvětšený přesun do 500 m</t>
  </si>
  <si>
    <t>2039192671</t>
  </si>
  <si>
    <t>29</t>
  </si>
  <si>
    <t>998017003</t>
  </si>
  <si>
    <t>Přesun hmot s omezením mechanizace pro budovy v do 24 m</t>
  </si>
  <si>
    <t>1592258644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</si>
  <si>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</si>
  <si>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</si>
  <si>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</si>
  <si>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</si>
  <si>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</si>
  <si>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</si>
  <si>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</si>
  <si>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-238255225</t>
  </si>
  <si>
    <t>31</t>
  </si>
  <si>
    <t>711192201</t>
  </si>
  <si>
    <t>Provedení izolace proti zemní vlhkosti hydroizolační stěrkou svislé na betonu, 2 vrstvy</t>
  </si>
  <si>
    <t>1307017071</t>
  </si>
  <si>
    <t>(0,7+1,17+0,7)*2</t>
  </si>
  <si>
    <t>(1,12+1,17+1,12+1,14+0,95+1,14)*0,2</t>
  </si>
  <si>
    <t>32</t>
  </si>
  <si>
    <t>24617150</t>
  </si>
  <si>
    <t>hmota nátěrová hydroizolační elastická na beton nebo omítku</t>
  </si>
  <si>
    <t>kg</t>
  </si>
  <si>
    <t>-74675110</t>
  </si>
  <si>
    <t>spotřeba 3kg/m2, tl. 2mm</t>
  </si>
  <si>
    <t>(3,33+6,468)*3</t>
  </si>
  <si>
    <t>33</t>
  </si>
  <si>
    <t>711199095</t>
  </si>
  <si>
    <t>Příplatek k izolacím proti zemní vlhkosti za plochu do 10 m2 natěradly za studena nebo za horka</t>
  </si>
  <si>
    <t>1895701880</t>
  </si>
  <si>
    <t>3,33+6,468</t>
  </si>
  <si>
    <t>34</t>
  </si>
  <si>
    <t>711199101</t>
  </si>
  <si>
    <t>Provedení těsnícího pásu do spoje dilatační nebo styčné spáry podlaha - stěna</t>
  </si>
  <si>
    <t>m</t>
  </si>
  <si>
    <t>370032266</t>
  </si>
  <si>
    <t>(1,14+0,95)*2</t>
  </si>
  <si>
    <t>(1,17+2)*2</t>
  </si>
  <si>
    <t>2*2,6</t>
  </si>
  <si>
    <t>0,2*6</t>
  </si>
  <si>
    <t>35</t>
  </si>
  <si>
    <t>711199102</t>
  </si>
  <si>
    <t>Provedení těsnícího koutu pro vnější nebo vnitřní roh spáry podlaha - stěna</t>
  </si>
  <si>
    <t>-258475888</t>
  </si>
  <si>
    <t>36</t>
  </si>
  <si>
    <t>28355020</t>
  </si>
  <si>
    <t>páska pružná těsnící š 80mm</t>
  </si>
  <si>
    <t>555550034</t>
  </si>
  <si>
    <t>16,92*1,1</t>
  </si>
  <si>
    <t>37</t>
  </si>
  <si>
    <t>998711103</t>
  </si>
  <si>
    <t>Přesun hmot tonážní pro izolace proti vodě, vlhkosti a plynům v objektech výšky do 60 m</t>
  </si>
  <si>
    <t>-1055528145</t>
  </si>
  <si>
    <t>38</t>
  </si>
  <si>
    <t>998711181</t>
  </si>
  <si>
    <t>Příplatek k přesunu hmot tonážní 711 prováděný bez použití mechanizace</t>
  </si>
  <si>
    <t>231830149</t>
  </si>
  <si>
    <t>721</t>
  </si>
  <si>
    <t>Zdravotechnika - vnitřní kanalizace</t>
  </si>
  <si>
    <t>39</t>
  </si>
  <si>
    <t>721171808</t>
  </si>
  <si>
    <t>Demontáž potrubí z PVC do D 114</t>
  </si>
  <si>
    <t>-565083840</t>
  </si>
  <si>
    <t>40</t>
  </si>
  <si>
    <t>721173706</t>
  </si>
  <si>
    <t>Potrubí kanalizační z PE odpadní DN 100</t>
  </si>
  <si>
    <t>-708197130</t>
  </si>
  <si>
    <t>41</t>
  </si>
  <si>
    <t>721173722</t>
  </si>
  <si>
    <t>Potrubí kanalizační z PE připojovací DN 40</t>
  </si>
  <si>
    <t>943935179</t>
  </si>
  <si>
    <t>42</t>
  </si>
  <si>
    <t>721173724</t>
  </si>
  <si>
    <t>Potrubí kanalizační z PE připojovací DN 70</t>
  </si>
  <si>
    <t>-23789510</t>
  </si>
  <si>
    <t>43</t>
  </si>
  <si>
    <t>721220801</t>
  </si>
  <si>
    <t>Demontáž uzávěrek zápachových DN 70</t>
  </si>
  <si>
    <t>-997095310</t>
  </si>
  <si>
    <t>vana,umyvadlo,pračka:</t>
  </si>
  <si>
    <t>44</t>
  </si>
  <si>
    <t>721290111</t>
  </si>
  <si>
    <t>Zkouška těsnosti potrubí kanalizace vodou do DN 125</t>
  </si>
  <si>
    <t>1443908785</t>
  </si>
  <si>
    <t>45</t>
  </si>
  <si>
    <t>998721103</t>
  </si>
  <si>
    <t>Přesun hmot tonážní pro vnitřní kanalizace v objektech v do 24 m</t>
  </si>
  <si>
    <t>-756230465</t>
  </si>
  <si>
    <t>46</t>
  </si>
  <si>
    <t>998721181</t>
  </si>
  <si>
    <t>Příplatek k přesunu hmot tonážní 721 prováděný bez použití mechanizace</t>
  </si>
  <si>
    <t>-1947310673</t>
  </si>
  <si>
    <t>722</t>
  </si>
  <si>
    <t>Zdravotechnika - vnitřní vodovod</t>
  </si>
  <si>
    <t>47</t>
  </si>
  <si>
    <t>722170801</t>
  </si>
  <si>
    <t>Demontáž rozvodů vody z plastů do D 25</t>
  </si>
  <si>
    <t>-1026519365</t>
  </si>
  <si>
    <t>48</t>
  </si>
  <si>
    <t>722176113</t>
  </si>
  <si>
    <t>Montáž potrubí plastové spojované svary polyfuzně do D 25 mm</t>
  </si>
  <si>
    <t>897587480</t>
  </si>
  <si>
    <t>49</t>
  </si>
  <si>
    <t>28615150</t>
  </si>
  <si>
    <t>trubka vodovodní tlaková PPR řada PN 20 D 16mm dl 4m</t>
  </si>
  <si>
    <t>1622842640</t>
  </si>
  <si>
    <t>28615152</t>
  </si>
  <si>
    <t>trubka vodovodní tlaková PPR řada PN 20 D 20mm dl 4m</t>
  </si>
  <si>
    <t>29514952</t>
  </si>
  <si>
    <t>51</t>
  </si>
  <si>
    <t>28615153</t>
  </si>
  <si>
    <t>trubka vodovodní tlaková PPR řada PN 20 D 25mm dl 4m</t>
  </si>
  <si>
    <t>-1662661110</t>
  </si>
  <si>
    <t>52</t>
  </si>
  <si>
    <t>722179191</t>
  </si>
  <si>
    <t>Příplatek k rozvodu vody z plastů za malý rozsah prací na zakázce do 20 m</t>
  </si>
  <si>
    <t>soubor</t>
  </si>
  <si>
    <t>-103925090</t>
  </si>
  <si>
    <t>53</t>
  </si>
  <si>
    <t>722179192</t>
  </si>
  <si>
    <t>Příplatek k rozvodu vody z plastů za potrubí do D 32 mm do 15 svarů</t>
  </si>
  <si>
    <t>1052033478</t>
  </si>
  <si>
    <t>54</t>
  </si>
  <si>
    <t>722290215</t>
  </si>
  <si>
    <t>Zkouška těsnosti vodovodního potrubí hrdlového nebo přírubového do DN 100</t>
  </si>
  <si>
    <t>-1467824776</t>
  </si>
  <si>
    <t>55</t>
  </si>
  <si>
    <t>722290234</t>
  </si>
  <si>
    <t>Proplach a dezinfekce vodovodního potrubí do DN 80</t>
  </si>
  <si>
    <t>1458989637</t>
  </si>
  <si>
    <t>56</t>
  </si>
  <si>
    <t>998722103</t>
  </si>
  <si>
    <t>Přesun hmot tonážní pro vnitřní vodovod v objektech v do 24 m</t>
  </si>
  <si>
    <t>-632487229</t>
  </si>
  <si>
    <t>57</t>
  </si>
  <si>
    <t>998722181</t>
  </si>
  <si>
    <t>Příplatek k přesunu hmot tonážní 722 prováděný bez použití mechanizace</t>
  </si>
  <si>
    <t>1107458697</t>
  </si>
  <si>
    <t>725</t>
  </si>
  <si>
    <t>Zdravotechnika - zařizovací předměty</t>
  </si>
  <si>
    <t>58</t>
  </si>
  <si>
    <t>725110811</t>
  </si>
  <si>
    <t>Demontáž klozetů splachovací s nádrží</t>
  </si>
  <si>
    <t>-1545911093</t>
  </si>
  <si>
    <t>59</t>
  </si>
  <si>
    <t>725112001</t>
  </si>
  <si>
    <t>Klozet keramický standardní samostatně stojící s hlubokým splachováním odpad vodorovný</t>
  </si>
  <si>
    <t>-400793449</t>
  </si>
  <si>
    <t>60</t>
  </si>
  <si>
    <t>725210821</t>
  </si>
  <si>
    <t>Demontáž umyvadel bez výtokových armatur</t>
  </si>
  <si>
    <t>17440321</t>
  </si>
  <si>
    <t>61</t>
  </si>
  <si>
    <t>725211602</t>
  </si>
  <si>
    <t>Umyvadlo keramické připevněné na stěnu šrouby bílé bez krytu na sifon 550 mm</t>
  </si>
  <si>
    <t>-1545149720</t>
  </si>
  <si>
    <t>62</t>
  </si>
  <si>
    <t>725220841</t>
  </si>
  <si>
    <t>Demontáž van ocelová</t>
  </si>
  <si>
    <t>-1072304728</t>
  </si>
  <si>
    <t>63</t>
  </si>
  <si>
    <t>725245151</t>
  </si>
  <si>
    <t>Zástěna sprchová zásuvná dvoudílná s jedním otvíravým dílem do výšky 2000 mm a šířky 1200 mm</t>
  </si>
  <si>
    <t>1602990265</t>
  </si>
  <si>
    <t>64</t>
  </si>
  <si>
    <t>55145594</t>
  </si>
  <si>
    <t>baterie sprchová páková 150 mm chrom vč. příslušenství a držáku-tyče</t>
  </si>
  <si>
    <t>1356874860</t>
  </si>
  <si>
    <t>65</t>
  </si>
  <si>
    <t>55233200</t>
  </si>
  <si>
    <t>žlab sprchového koutu se zápachovou uzávěrkou š koutu 1000mm</t>
  </si>
  <si>
    <t>1658565770</t>
  </si>
  <si>
    <t>66</t>
  </si>
  <si>
    <t>55233206</t>
  </si>
  <si>
    <t>rošt žlabu sprchového koutu š koutu 1000mm</t>
  </si>
  <si>
    <t>-720548283</t>
  </si>
  <si>
    <t>67</t>
  </si>
  <si>
    <t>725810811</t>
  </si>
  <si>
    <t>Demontáž ventilů výtokových nástěnných</t>
  </si>
  <si>
    <t>737422150</t>
  </si>
  <si>
    <t>68</t>
  </si>
  <si>
    <t>725811115</t>
  </si>
  <si>
    <t>Ventil nástěnný pevný výtok G1/2x80 mm</t>
  </si>
  <si>
    <t>35976855</t>
  </si>
  <si>
    <t>69</t>
  </si>
  <si>
    <t>725820801</t>
  </si>
  <si>
    <t>Demontáž baterie nástěnné do G 3 / 4</t>
  </si>
  <si>
    <t>-16312787</t>
  </si>
  <si>
    <t>70</t>
  </si>
  <si>
    <t>725822611</t>
  </si>
  <si>
    <t>Baterie umyvadlová stojánková páková bez výpusti</t>
  </si>
  <si>
    <t>-1118036792</t>
  </si>
  <si>
    <t>71</t>
  </si>
  <si>
    <t>725869101</t>
  </si>
  <si>
    <t>Montáž zápachových uzávěrek do DN 40</t>
  </si>
  <si>
    <t>1590444699</t>
  </si>
  <si>
    <t>72</t>
  </si>
  <si>
    <t>55161837</t>
  </si>
  <si>
    <t>uzávěrka zápachová pro pračku a myčku nástěnná PP-bílá DN 40</t>
  </si>
  <si>
    <t>1077261847</t>
  </si>
  <si>
    <t>73</t>
  </si>
  <si>
    <t>ZUU</t>
  </si>
  <si>
    <t>Zápachová uzávěra - sifon pro umyvadla, provedení chrom</t>
  </si>
  <si>
    <t>-243552830</t>
  </si>
  <si>
    <t>74</t>
  </si>
  <si>
    <t>725869218</t>
  </si>
  <si>
    <t>Montáž zápachových uzávěrek U-sifonů</t>
  </si>
  <si>
    <t>-1160699236</t>
  </si>
  <si>
    <t>75</t>
  </si>
  <si>
    <t>55161117</t>
  </si>
  <si>
    <t>uzávěrka zápachová dřezová s přípojkou pro myčku a pračku DN 40</t>
  </si>
  <si>
    <t>-1099034714</t>
  </si>
  <si>
    <t>76</t>
  </si>
  <si>
    <t>998725103</t>
  </si>
  <si>
    <t>Přesun hmot tonážní pro zařizovací předměty v objektech v do 24 m</t>
  </si>
  <si>
    <t>-724894295</t>
  </si>
  <si>
    <t>77</t>
  </si>
  <si>
    <t>998725181</t>
  </si>
  <si>
    <t>Příplatek k přesunu hmot tonážní 725 prováděný bez použití mechanizace</t>
  </si>
  <si>
    <t>2007995337</t>
  </si>
  <si>
    <t>78</t>
  </si>
  <si>
    <t>OIM</t>
  </si>
  <si>
    <t>Ostatní instalační materiál nutný pro dopojení zařizovacích předmětů (pancéřové hadičky, těsnění atd...)</t>
  </si>
  <si>
    <t>kpl</t>
  </si>
  <si>
    <t>-417655689</t>
  </si>
  <si>
    <t>726</t>
  </si>
  <si>
    <t>Zdravotechnika - předstěnové instalace</t>
  </si>
  <si>
    <t>79</t>
  </si>
  <si>
    <t>726131001</t>
  </si>
  <si>
    <t>Instalační předstěna - umyvadlo do v 1120 mm se stojánkovou baterií do lehkých stěn s kovovou kcí</t>
  </si>
  <si>
    <t>-1184601996</t>
  </si>
  <si>
    <t>80</t>
  </si>
  <si>
    <t>998726113</t>
  </si>
  <si>
    <t>Přesun hmot tonážní pro instalační prefabrikáty v objektech v do 24 m</t>
  </si>
  <si>
    <t>278092992</t>
  </si>
  <si>
    <t>81</t>
  </si>
  <si>
    <t>998726181</t>
  </si>
  <si>
    <t>Příplatek k přesunu hmot tonážní 726 prováděný bez použití mechanizace</t>
  </si>
  <si>
    <t>-443542152</t>
  </si>
  <si>
    <t>741</t>
  </si>
  <si>
    <t>Elektroinstalace - silnoproud</t>
  </si>
  <si>
    <t>82</t>
  </si>
  <si>
    <t>741112001</t>
  </si>
  <si>
    <t>Montáž krabice zapuštěná plastová kruhová</t>
  </si>
  <si>
    <t>425151396</t>
  </si>
  <si>
    <t>83</t>
  </si>
  <si>
    <t>34571515</t>
  </si>
  <si>
    <t>krabice přístrojová instalační 400 V, 142x71x45mm do dutých stěn</t>
  </si>
  <si>
    <t>-1992963241</t>
  </si>
  <si>
    <t>84</t>
  </si>
  <si>
    <t>741120001</t>
  </si>
  <si>
    <t>Montáž vodič Cu izolovaný plný a laněný žíla 0,35-6 mm2 pod omítku (CY)</t>
  </si>
  <si>
    <t>1244143839</t>
  </si>
  <si>
    <t>85</t>
  </si>
  <si>
    <t>34111036</t>
  </si>
  <si>
    <t>kabel silový s Cu jádrem 1 kV 3x2,5mm2</t>
  </si>
  <si>
    <t>-1183026468</t>
  </si>
  <si>
    <t>86</t>
  </si>
  <si>
    <t>34111018</t>
  </si>
  <si>
    <t>kabel silový s Cu jádrem 6mm2</t>
  </si>
  <si>
    <t>-1617387887</t>
  </si>
  <si>
    <t>87</t>
  </si>
  <si>
    <t>741210001</t>
  </si>
  <si>
    <t>Montáž rozvodnice oceloplechová nebo plastová běžná do 20 kg</t>
  </si>
  <si>
    <t>980622786</t>
  </si>
  <si>
    <t>88</t>
  </si>
  <si>
    <t>35713850</t>
  </si>
  <si>
    <t>rozvodnice elektroměrové s jedním 1 fázovým místem bez požární úpravy 18 pozic</t>
  </si>
  <si>
    <t>26775700</t>
  </si>
  <si>
    <t>89</t>
  </si>
  <si>
    <t>741310001</t>
  </si>
  <si>
    <t>Montáž vypínač nástěnný 1-jednopólový prostředí normální</t>
  </si>
  <si>
    <t>190588305</t>
  </si>
  <si>
    <t>90</t>
  </si>
  <si>
    <t>34535799</t>
  </si>
  <si>
    <t>ovladač zapínací tlačítkový 10A 3553-80289 velkoplošný</t>
  </si>
  <si>
    <t>-1132427496</t>
  </si>
  <si>
    <t>91</t>
  </si>
  <si>
    <t>741313001</t>
  </si>
  <si>
    <t>Montáž zásuvka (polo)zapuštěná bezšroubové připojení 2P+PE se zapojením vodičů</t>
  </si>
  <si>
    <t>1277936736</t>
  </si>
  <si>
    <t>92</t>
  </si>
  <si>
    <t>35811077</t>
  </si>
  <si>
    <t>zásuvka nepropustná nástěnná 16A 220 V 3pólová</t>
  </si>
  <si>
    <t>1449235115</t>
  </si>
  <si>
    <t>93</t>
  </si>
  <si>
    <t>741370002</t>
  </si>
  <si>
    <t>Montáž svítidlo žárovkové bytové stropní přisazené 1 zdroj se sklem</t>
  </si>
  <si>
    <t>41790351</t>
  </si>
  <si>
    <t>94</t>
  </si>
  <si>
    <t>34821275</t>
  </si>
  <si>
    <t>svítidlo bytové žárovkové IP 42, max. 60 W E27</t>
  </si>
  <si>
    <t>896908265</t>
  </si>
  <si>
    <t>95</t>
  </si>
  <si>
    <t>34111030</t>
  </si>
  <si>
    <t>kabel silový s Cu jádrem 1 kV 3x1,5mm2</t>
  </si>
  <si>
    <t>-2096402762</t>
  </si>
  <si>
    <t>96</t>
  </si>
  <si>
    <t>741810001</t>
  </si>
  <si>
    <t>Celková prohlídka elektrického rozvodu a zařízení do 100 000,- Kč</t>
  </si>
  <si>
    <t>565248084</t>
  </si>
  <si>
    <t>97</t>
  </si>
  <si>
    <t>998741103</t>
  </si>
  <si>
    <t>Přesun hmot tonážní pro silnoproud v objektech v do 24 m</t>
  </si>
  <si>
    <t>-455479429</t>
  </si>
  <si>
    <t>98</t>
  </si>
  <si>
    <t>998741181</t>
  </si>
  <si>
    <t>Příplatek k přesunu hmot tonážní 741 prováděný bez použití mechanizace</t>
  </si>
  <si>
    <t>-797832179</t>
  </si>
  <si>
    <t>751</t>
  </si>
  <si>
    <t>Vzduchotechnika</t>
  </si>
  <si>
    <t>99</t>
  </si>
  <si>
    <t>751111012</t>
  </si>
  <si>
    <t>Mtž vent ax ntl nástěnného základního D do 200 mm</t>
  </si>
  <si>
    <t>-2122369093</t>
  </si>
  <si>
    <t>100</t>
  </si>
  <si>
    <t>V</t>
  </si>
  <si>
    <t>Axiální ventilátor max. 20x20cm, pr. 125 mm</t>
  </si>
  <si>
    <t>-180702868</t>
  </si>
  <si>
    <t>101</t>
  </si>
  <si>
    <t>751111811</t>
  </si>
  <si>
    <t>Demontáž ventilátoru axiálního nízkotlakého kruhové potrubí D do 200 mm</t>
  </si>
  <si>
    <t>-1564083286</t>
  </si>
  <si>
    <t>102</t>
  </si>
  <si>
    <t>998751102</t>
  </si>
  <si>
    <t>Přesun hmot tonážní pro vzduchotechniku v objektech v do 24 m</t>
  </si>
  <si>
    <t>-1183607121</t>
  </si>
  <si>
    <t>103</t>
  </si>
  <si>
    <t>998751181</t>
  </si>
  <si>
    <t>Příplatek k přesunu hmot tonážní 751 prováděný bez použití mechanizace</t>
  </si>
  <si>
    <t>1812372136</t>
  </si>
  <si>
    <t>763</t>
  </si>
  <si>
    <t>Konstrukce suché výstavby</t>
  </si>
  <si>
    <t>104</t>
  </si>
  <si>
    <t>763111331</t>
  </si>
  <si>
    <t>SDK příčka tl 80 mm profil CW+UW 50 desky 1xH2 15 TI 40 mm</t>
  </si>
  <si>
    <t>866062717</t>
  </si>
  <si>
    <t>2,2*2,6</t>
  </si>
  <si>
    <t>0,95*2,6</t>
  </si>
  <si>
    <t>105</t>
  </si>
  <si>
    <t>763111718</t>
  </si>
  <si>
    <t>SDK příčka úprava styku příčky a stropu/stávající stěny páskou nebo silikonováním</t>
  </si>
  <si>
    <t>-1870251383</t>
  </si>
  <si>
    <t>2,2+0,95+1,14+2+1,17</t>
  </si>
  <si>
    <t>2,6*6</t>
  </si>
  <si>
    <t>106</t>
  </si>
  <si>
    <t>763111751</t>
  </si>
  <si>
    <t>Příplatek k SDK příčce za plochu do 6 m2 jednotlivě</t>
  </si>
  <si>
    <t>853201778</t>
  </si>
  <si>
    <t>107</t>
  </si>
  <si>
    <t>763111762</t>
  </si>
  <si>
    <t>Příplatek k SDK příčce s jednoduchou nosnou konstrukcí za zahuštění profilů na vzdálenost 41 mm</t>
  </si>
  <si>
    <t>-20276483</t>
  </si>
  <si>
    <t>108</t>
  </si>
  <si>
    <t>763111771</t>
  </si>
  <si>
    <t>Příplatek k SDK příčce za rovinnost kvality Q3</t>
  </si>
  <si>
    <t>910670271</t>
  </si>
  <si>
    <t>13,39*2</t>
  </si>
  <si>
    <t>109</t>
  </si>
  <si>
    <t>998763303</t>
  </si>
  <si>
    <t>Přesun hmot tonážní pro sádrokartonové konstrukce v objektech v do 24 m</t>
  </si>
  <si>
    <t>-324644060</t>
  </si>
  <si>
    <t>110</t>
  </si>
  <si>
    <t>998763381</t>
  </si>
  <si>
    <t>Příplatek k přesunu hmot tonážní 763 SDK prováděný bez použití mechanizace</t>
  </si>
  <si>
    <t>1012689985</t>
  </si>
  <si>
    <t>766</t>
  </si>
  <si>
    <t>Konstrukce truhlářské</t>
  </si>
  <si>
    <t>111</t>
  </si>
  <si>
    <t>766421812</t>
  </si>
  <si>
    <t>Demontáž truhlářského obložení podhledů z panelů plochy přes 1,5 m2</t>
  </si>
  <si>
    <t>2016909472</t>
  </si>
  <si>
    <t>demontáž obložení stropu umakartem:</t>
  </si>
  <si>
    <t>1,08+2,16</t>
  </si>
  <si>
    <t>112</t>
  </si>
  <si>
    <t>766660001</t>
  </si>
  <si>
    <t>Montáž dveřních křídel otvíravých 1křídlových š do 0,8 m do ocelové zárubně</t>
  </si>
  <si>
    <t>-2111591794</t>
  </si>
  <si>
    <t>113</t>
  </si>
  <si>
    <t>61162854</t>
  </si>
  <si>
    <t>dveře vnitřní foliované plné 1křídlové 70x197 cm</t>
  </si>
  <si>
    <t>220887834</t>
  </si>
  <si>
    <t>114</t>
  </si>
  <si>
    <t>54914610</t>
  </si>
  <si>
    <t>kování vrchní dveřní klika včetně rozet a montážního materiál nerez PK</t>
  </si>
  <si>
    <t>726302519</t>
  </si>
  <si>
    <t>115</t>
  </si>
  <si>
    <t>766660722</t>
  </si>
  <si>
    <t>Montáž dveřního kování - zámku</t>
  </si>
  <si>
    <t>-48135595</t>
  </si>
  <si>
    <t>116</t>
  </si>
  <si>
    <t>54925015</t>
  </si>
  <si>
    <t>zámek stavební zadlabací dozický 02-03 L Zn</t>
  </si>
  <si>
    <t>-421030916</t>
  </si>
  <si>
    <t>117</t>
  </si>
  <si>
    <t>766695212</t>
  </si>
  <si>
    <t>Montáž truhlářských prahů dveří 1křídlových šířky do 10 cm</t>
  </si>
  <si>
    <t>-1881702034</t>
  </si>
  <si>
    <t>118</t>
  </si>
  <si>
    <t>61187416</t>
  </si>
  <si>
    <t>práh dveřní dřevěný bukový tl 2cm dl 92cm š 10cm</t>
  </si>
  <si>
    <t>936089386</t>
  </si>
  <si>
    <t>119</t>
  </si>
  <si>
    <t>998766103</t>
  </si>
  <si>
    <t>Přesun hmot tonážní pro konstrukce truhlářské v objektech v do 24 m</t>
  </si>
  <si>
    <t>-1313613099</t>
  </si>
  <si>
    <t>120</t>
  </si>
  <si>
    <t>998766181</t>
  </si>
  <si>
    <t>Příplatek k přesunu hmot tonážní 766 prováděný bez použití mechanizace</t>
  </si>
  <si>
    <t>237547964</t>
  </si>
  <si>
    <t>121</t>
  </si>
  <si>
    <t>DV</t>
  </si>
  <si>
    <t>Dodávka a osazení SDK konstrukce dvířek za wc - pro obklad vč. úchytek a začištění</t>
  </si>
  <si>
    <t>-1605458886</t>
  </si>
  <si>
    <t>122</t>
  </si>
  <si>
    <t>UP</t>
  </si>
  <si>
    <t>Dodatečná úprava dveřních prahů vzhledem k výškovým rozdílům podlah</t>
  </si>
  <si>
    <t>-1729195123</t>
  </si>
  <si>
    <t>771</t>
  </si>
  <si>
    <t>Podlahy z dlaždic</t>
  </si>
  <si>
    <t>123</t>
  </si>
  <si>
    <t>771571113</t>
  </si>
  <si>
    <t>Montáž podlah z keramických dlaždic režných hladkých do malty do 12 ks/m2</t>
  </si>
  <si>
    <t>-1231170512</t>
  </si>
  <si>
    <t>124</t>
  </si>
  <si>
    <t>771591111</t>
  </si>
  <si>
    <t>Podlahy penetrace podkladu</t>
  </si>
  <si>
    <t>1855665710</t>
  </si>
  <si>
    <t>125</t>
  </si>
  <si>
    <t>59761408</t>
  </si>
  <si>
    <t>dlaždice keramická barevná přes 9 do 12 ks/m2</t>
  </si>
  <si>
    <t>-1673946356</t>
  </si>
  <si>
    <t>3,33*1,1</t>
  </si>
  <si>
    <t>3,663*1,1 'Přepočtené koeficientem množství</t>
  </si>
  <si>
    <t>126</t>
  </si>
  <si>
    <t>998771103</t>
  </si>
  <si>
    <t>Přesun hmot tonážní pro podlahy z dlaždic v objektech v do 24 m</t>
  </si>
  <si>
    <t>1538615705</t>
  </si>
  <si>
    <t>127</t>
  </si>
  <si>
    <t>998771181</t>
  </si>
  <si>
    <t>Příplatek k přesunu hmot tonážní 771 prováděný bez použití mechanizace</t>
  </si>
  <si>
    <t>-1191988103</t>
  </si>
  <si>
    <t>776</t>
  </si>
  <si>
    <t>Podlahy povlakové</t>
  </si>
  <si>
    <t>128</t>
  </si>
  <si>
    <t>776201812</t>
  </si>
  <si>
    <t>Demontáž lepených povlakových podlah s podložkou ručně</t>
  </si>
  <si>
    <t>-1562995152</t>
  </si>
  <si>
    <t>demontáž nášlapné vrstvy z pvc:</t>
  </si>
  <si>
    <t>129</t>
  </si>
  <si>
    <t>776421111</t>
  </si>
  <si>
    <t>Montáž obvodových lišt lepením</t>
  </si>
  <si>
    <t>2011943726</t>
  </si>
  <si>
    <t>2,2</t>
  </si>
  <si>
    <t>130</t>
  </si>
  <si>
    <t>28411003</t>
  </si>
  <si>
    <t>lišta soklová PVC 30 x 30 mm</t>
  </si>
  <si>
    <t>1328383766</t>
  </si>
  <si>
    <t>2,51428571428571*1,02 'Přepočtené koeficientem množství</t>
  </si>
  <si>
    <t>131</t>
  </si>
  <si>
    <t>998776103</t>
  </si>
  <si>
    <t>Přesun hmot tonážní pro podlahy povlakové v objektech v do 24 m</t>
  </si>
  <si>
    <t>-1459445675</t>
  </si>
  <si>
    <t>132</t>
  </si>
  <si>
    <t>998776181</t>
  </si>
  <si>
    <t>Příplatek k přesunu hmot tonážní 776 prováděný bez použití mechanizace</t>
  </si>
  <si>
    <t>552164666</t>
  </si>
  <si>
    <t>781</t>
  </si>
  <si>
    <t>Dokončovací práce - obklady</t>
  </si>
  <si>
    <t>133</t>
  </si>
  <si>
    <t>781413212</t>
  </si>
  <si>
    <t>Montáž obkladů vnitřních z dekorů pórovinových výšky do 75 mm lepených standardním lepidlem</t>
  </si>
  <si>
    <t>-298815064</t>
  </si>
  <si>
    <t>(1,92+1,17)*2</t>
  </si>
  <si>
    <t>134</t>
  </si>
  <si>
    <t>L</t>
  </si>
  <si>
    <t>Listela - dekorovaný obklad</t>
  </si>
  <si>
    <t>1459027674</t>
  </si>
  <si>
    <t>10,36/0,4*1,1</t>
  </si>
  <si>
    <t>135</t>
  </si>
  <si>
    <t>781471113</t>
  </si>
  <si>
    <t>Montáž obkladů vnitřních keramických hladkých do 19 ks/m2 kladených do malty</t>
  </si>
  <si>
    <t>-1949837456</t>
  </si>
  <si>
    <t>(1,14+0,95)*2*2</t>
  </si>
  <si>
    <t>(2+1,17)*2*2</t>
  </si>
  <si>
    <t>136</t>
  </si>
  <si>
    <t>59761155</t>
  </si>
  <si>
    <t>dlaždice keramické koupelnové(barevné) přes 19 do 25 ks/m2</t>
  </si>
  <si>
    <t>992397535</t>
  </si>
  <si>
    <t>21,04*1,1</t>
  </si>
  <si>
    <t>137</t>
  </si>
  <si>
    <t>781495111</t>
  </si>
  <si>
    <t>Penetrace podkladu vnitřních obkladů</t>
  </si>
  <si>
    <t>-1325855636</t>
  </si>
  <si>
    <t>138</t>
  </si>
  <si>
    <t>998781103</t>
  </si>
  <si>
    <t>Přesun hmot tonážní pro obklady keramické v objektech v do 24 m</t>
  </si>
  <si>
    <t>-310132607</t>
  </si>
  <si>
    <t>139</t>
  </si>
  <si>
    <t>998781181</t>
  </si>
  <si>
    <t>Příplatek k přesunu hmot tonážní 781 prováděný bez použití mechanizace</t>
  </si>
  <si>
    <t>-1410716038</t>
  </si>
  <si>
    <t>140</t>
  </si>
  <si>
    <t>Z</t>
  </si>
  <si>
    <t>Dodávka a montáž zrcadla na zeď</t>
  </si>
  <si>
    <t>2116560630</t>
  </si>
  <si>
    <t>783</t>
  </si>
  <si>
    <t>Dokončovací práce - nátěry</t>
  </si>
  <si>
    <t>141</t>
  </si>
  <si>
    <t>783301313</t>
  </si>
  <si>
    <t>Odmaštění zámečnických konstrukcí ředidlovým odmašťovačem</t>
  </si>
  <si>
    <t>-229733602</t>
  </si>
  <si>
    <t>142</t>
  </si>
  <si>
    <t>783314101</t>
  </si>
  <si>
    <t>Základní jednonásobný syntetický nátěr zámečnických konstrukcí</t>
  </si>
  <si>
    <t>1771378730</t>
  </si>
  <si>
    <t>zárubně:</t>
  </si>
  <si>
    <t>(2*2+0,9)*2*0,5</t>
  </si>
  <si>
    <t>143</t>
  </si>
  <si>
    <t>783317101</t>
  </si>
  <si>
    <t>Krycí jednonásobný syntetický standardní nátěr zámečnických konstrukcí</t>
  </si>
  <si>
    <t>-721915188</t>
  </si>
  <si>
    <t>784</t>
  </si>
  <si>
    <t>Dokončovací práce - malby a tapety</t>
  </si>
  <si>
    <t>144</t>
  </si>
  <si>
    <t>782423095</t>
  </si>
  <si>
    <t>1,08+2,25+3,08</t>
  </si>
  <si>
    <t>stěny:</t>
  </si>
  <si>
    <t>(1,14+0,95)*2*0,6</t>
  </si>
  <si>
    <t>(1,92+1,17)*2*0,6</t>
  </si>
  <si>
    <t>chodba:</t>
  </si>
  <si>
    <t>(2,2+1,4)*2*2,6</t>
  </si>
  <si>
    <t>145</t>
  </si>
  <si>
    <t>784121001</t>
  </si>
  <si>
    <t>Oškrabání malby v mísnostech výšky do 3,80 m</t>
  </si>
  <si>
    <t>-623502802</t>
  </si>
  <si>
    <t>(1,4+2,2)*2*2,6</t>
  </si>
  <si>
    <t>strop chodba:</t>
  </si>
  <si>
    <t>3,08</t>
  </si>
  <si>
    <t>146</t>
  </si>
  <si>
    <t>784181111</t>
  </si>
  <si>
    <t>Základní silikátová jednonásobná penetrace podkladu v místnostech výšky do 3,80m</t>
  </si>
  <si>
    <t>-1775216968</t>
  </si>
  <si>
    <t>147</t>
  </si>
  <si>
    <t>784321001</t>
  </si>
  <si>
    <t>Jednonásobné silikátové bílé malby v místnosti výšky do 3,80 m</t>
  </si>
  <si>
    <t>-48855154</t>
  </si>
  <si>
    <t>HZS</t>
  </si>
  <si>
    <t>Hodinové zúčtovací sazby</t>
  </si>
  <si>
    <t>148</t>
  </si>
  <si>
    <t>HZS1292</t>
  </si>
  <si>
    <t>Hodinová zúčtovací sazba stavební dělník</t>
  </si>
  <si>
    <t>hod</t>
  </si>
  <si>
    <t>512</t>
  </si>
  <si>
    <t>-1539860189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</si>
  <si>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</si>
  <si>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</si>
  <si>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</si>
  <si>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</si>
  <si>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drážek a jejich zapravení - elektroinstalace:</t>
  </si>
  <si>
    <t>demontáž stávající elektroinstalace:</t>
  </si>
  <si>
    <t>149</t>
  </si>
  <si>
    <t>HZS2212</t>
  </si>
  <si>
    <t>Hodinová zúčtovací sazba instalatér odborný</t>
  </si>
  <si>
    <t>1217729554</t>
  </si>
  <si>
    <t>Ostatní drobné nepecifikované práce související s rozvody vody a kanalizace bytového jádra:</t>
  </si>
  <si>
    <t>150</t>
  </si>
  <si>
    <t>HZS3111</t>
  </si>
  <si>
    <t>Hodinová zúčtovací sazba montér potrubí</t>
  </si>
  <si>
    <t>2016839981</t>
  </si>
  <si>
    <t>dopojení nového ventilátoru na stávající potrubí:</t>
  </si>
  <si>
    <t>151</t>
  </si>
  <si>
    <t>HZS4212</t>
  </si>
  <si>
    <t>Hodinová zúčtovací sazba revizní technik specialista</t>
  </si>
  <si>
    <t>-205892354</t>
  </si>
  <si>
    <t>revize plynu:</t>
  </si>
  <si>
    <t>VRN</t>
  </si>
  <si>
    <t>Vedlejší rozpočtové náklady</t>
  </si>
  <si>
    <t>VRN3</t>
  </si>
  <si>
    <t>Zařízení staveniště</t>
  </si>
  <si>
    <t>152</t>
  </si>
  <si>
    <t>030001000</t>
  </si>
  <si>
    <t>1024</t>
  </si>
  <si>
    <t>102906389</t>
  </si>
  <si>
    <t>VRN7</t>
  </si>
  <si>
    <t>Provozní vlivy</t>
  </si>
  <si>
    <t>153</t>
  </si>
  <si>
    <t>070001000</t>
  </si>
  <si>
    <t>1609051001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</si>
</sst>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Výškovická 447/153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28. 8. 2019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'4 - Bytová jednotka č.4'!J30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'4 - Bytová jednotka č.4'!P140</f>
        <v>0</v>
      </c>
      <c r="AV95" s="85">
        <f>'4 - Bytová jednotka č.4'!J33</f>
        <v>0</v>
      </c>
      <c r="AW95" s="85">
        <f>'4 - Bytová jednotka č.4'!J34</f>
        <v>0</v>
      </c>
      <c r="AX95" s="85">
        <f>'4 - Bytová jednotka č.4'!J35</f>
        <v>0</v>
      </c>
      <c r="AY95" s="85">
        <f>'4 - Bytová jednotka č.4'!J36</f>
        <v>0</v>
      </c>
      <c r="AZ95" s="85">
        <f>'4 - Bytová jednotka č.4'!F33</f>
        <v>0</v>
      </c>
      <c r="BA95" s="85">
        <f>'4 - Bytová jednotka č.4'!F34</f>
        <v>0</v>
      </c>
      <c r="BB95" s="85">
        <f>'4 - Bytová jednotka č.4'!F35</f>
        <v>0</v>
      </c>
      <c r="BC95" s="85">
        <f>'4 - Bytová jednotka č.4'!F36</f>
        <v>0</v>
      </c>
      <c r="BD95" s="87">
        <f>'4 - Bytová jednotka č.4'!F37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4 - Bytová jednotka č.4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9"/>
  <sheetViews>
    <sheetView showGridLines="0" tabSelected="1" topLeftCell="A11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Výškovická 447/153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ROUND((SUM(BE140:BE428)),  2)</f>
        <v>0</v>
      </c>
      <c r="G33" s="32"/>
      <c r="H33" s="32"/>
      <c r="I33" s="103">
        <v>0.21</v>
      </c>
      <c r="J33" s="102">
        <f>ROUND(((SUM(BE140:BE428))*I33),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ROUND((SUM(BF140:BF428)),  2)</f>
        <v>0</v>
      </c>
      <c r="G34" s="32"/>
      <c r="H34" s="32"/>
      <c r="I34" s="103">
        <v>0.15</v>
      </c>
      <c r="J34" s="102">
        <f>ROUND(((SUM(BF140:BF428))*I34),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ROUND((SUM(BG140:BG428)),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ROUND((SUM(BH140:BH428)),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ROUND((SUM(BI140:BI428)),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Výškovická 447/153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4 - Bytová jednotka č.4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J174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J195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J203</f>
        <v>0</v>
      </c>
      <c r="L101" s="127"/>
    </row>
    <row r="102" spans="2:12" s="9" customFormat="1" ht="24.95" customHeight="1">
      <c r="B102" s="122"/>
      <c r="D102" s="123" t="s">
        <v>99</v>
      </c>
      <c r="E102" s="124"/>
      <c r="F102" s="124"/>
      <c r="G102" s="124"/>
      <c r="H102" s="124"/>
      <c r="I102" s="125"/>
      <c r="J102" s="126">
        <f>J207</f>
        <v>0</v>
      </c>
      <c r="L102" s="122"/>
    </row>
    <row r="103" spans="2:12" s="10" customFormat="1" ht="19.899999999999999" customHeight="1">
      <c r="B103" s="127"/>
      <c r="D103" s="128" t="s">
        <v>100</v>
      </c>
      <c r="E103" s="129"/>
      <c r="F103" s="129"/>
      <c r="G103" s="129"/>
      <c r="H103" s="129"/>
      <c r="I103" s="130"/>
      <c r="J103" s="131">
        <f>J208</f>
        <v>0</v>
      </c>
      <c r="L103" s="127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J232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J243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J255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J277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J281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J299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J305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J322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J338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J348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J359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J376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J382</f>
        <v>0</v>
      </c>
      <c r="L116" s="127"/>
    </row>
    <row r="117" spans="1:31" s="9" customFormat="1" ht="24.95" customHeight="1">
      <c r="B117" s="122"/>
      <c r="D117" s="123" t="s">
        <v>114</v>
      </c>
      <c r="E117" s="124"/>
      <c r="F117" s="124"/>
      <c r="G117" s="124"/>
      <c r="H117" s="124"/>
      <c r="I117" s="125"/>
      <c r="J117" s="126">
        <f>J400</f>
        <v>0</v>
      </c>
      <c r="L117" s="122"/>
    </row>
    <row r="118" spans="1:31" s="9" customFormat="1" ht="24.95" customHeight="1">
      <c r="B118" s="122"/>
      <c r="D118" s="123" t="s">
        <v>115</v>
      </c>
      <c r="E118" s="124"/>
      <c r="F118" s="124"/>
      <c r="G118" s="124"/>
      <c r="H118" s="124"/>
      <c r="I118" s="125"/>
      <c r="J118" s="126">
        <f>J424</f>
        <v>0</v>
      </c>
      <c r="L118" s="122"/>
    </row>
    <row r="119" spans="1:31" s="10" customFormat="1" ht="19.899999999999999" customHeight="1">
      <c r="B119" s="127"/>
      <c r="D119" s="128" t="s">
        <v>116</v>
      </c>
      <c r="E119" s="129"/>
      <c r="F119" s="129"/>
      <c r="G119" s="129"/>
      <c r="H119" s="129"/>
      <c r="I119" s="130"/>
      <c r="J119" s="131">
        <f>J425</f>
        <v>0</v>
      </c>
      <c r="L119" s="127"/>
    </row>
    <row r="120" spans="1:31" s="10" customFormat="1" ht="19.899999999999999" customHeight="1">
      <c r="B120" s="127"/>
      <c r="D120" s="128" t="s">
        <v>117</v>
      </c>
      <c r="E120" s="129"/>
      <c r="F120" s="129"/>
      <c r="G120" s="129"/>
      <c r="H120" s="129"/>
      <c r="I120" s="130"/>
      <c r="J120" s="131">
        <f>J427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118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1" t="str">
        <f>E7</f>
        <v>Výškovická 447/153</v>
      </c>
      <c r="F130" s="252"/>
      <c r="G130" s="252"/>
      <c r="H130" s="25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31" t="str">
        <f>E9</f>
        <v>4 - Bytová jednotka č.4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28. 8. 2019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119</v>
      </c>
      <c r="D139" s="135" t="s">
        <v>61</v>
      </c>
      <c r="E139" s="135" t="s">
        <v>57</v>
      </c>
      <c r="F139" s="135" t="s">
        <v>58</v>
      </c>
      <c r="G139" s="135" t="s">
        <v>120</v>
      </c>
      <c r="H139" s="135" t="s">
        <v>121</v>
      </c>
      <c r="I139" s="136" t="s">
        <v>122</v>
      </c>
      <c r="J139" s="137" t="s">
        <v>91</v>
      </c>
      <c r="K139" s="138" t="s">
        <v>123</v>
      </c>
      <c r="L139" s="139"/>
      <c r="M139" s="62" t="s">
        <v>1</v>
      </c>
      <c r="N139" s="63" t="s">
        <v>40</v>
      </c>
      <c r="O139" s="63" t="s">
        <v>124</v>
      </c>
      <c r="P139" s="63" t="s">
        <v>125</v>
      </c>
      <c r="Q139" s="63" t="s">
        <v>126</v>
      </c>
      <c r="R139" s="63" t="s">
        <v>127</v>
      </c>
      <c r="S139" s="63" t="s">
        <v>128</v>
      </c>
      <c r="T139" s="64" t="s">
        <v>129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130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P141+P207+P400+P424</f>
        <v>0</v>
      </c>
      <c r="Q140" s="66"/>
      <c r="R140" s="141">
        <f>R141+R207+R400+R424</f>
        <v>2.5863759599999998</v>
      </c>
      <c r="S140" s="66"/>
      <c r="T140" s="142">
        <f>T141+T207+T400+T424</f>
        <v>2.6757790000000004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93</v>
      </c>
      <c r="BK140" s="143">
        <f>BK141+BK207+BK400+BK424</f>
        <v>0</v>
      </c>
    </row>
    <row r="141" spans="1:65" s="12" customFormat="1" ht="25.9" customHeight="1">
      <c r="B141" s="144"/>
      <c r="D141" s="145" t="s">
        <v>75</v>
      </c>
      <c r="E141" s="146" t="s">
        <v>131</v>
      </c>
      <c r="F141" s="146" t="s">
        <v>132</v>
      </c>
      <c r="I141" s="147"/>
      <c r="J141" s="148">
        <f>BK141</f>
        <v>0</v>
      </c>
      <c r="L141" s="144"/>
      <c r="M141" s="149"/>
      <c r="N141" s="150"/>
      <c r="O141" s="150"/>
      <c r="P141" s="151">
        <f>P142+P174+P195+P203</f>
        <v>0</v>
      </c>
      <c r="Q141" s="150"/>
      <c r="R141" s="151">
        <f>R142+R174+R195+R203</f>
        <v>0.70512091999999993</v>
      </c>
      <c r="S141" s="150"/>
      <c r="T141" s="152">
        <f>T142+T174+T195+T203</f>
        <v>2.4737050000000003</v>
      </c>
      <c r="AR141" s="145" t="s">
        <v>84</v>
      </c>
      <c r="AT141" s="153" t="s">
        <v>75</v>
      </c>
      <c r="AU141" s="153" t="s">
        <v>76</v>
      </c>
      <c r="AY141" s="145" t="s">
        <v>133</v>
      </c>
      <c r="BK141" s="154">
        <f>BK142+BK174+BK195+BK203</f>
        <v>0</v>
      </c>
    </row>
    <row r="142" spans="1:65" s="12" customFormat="1" ht="22.9" customHeight="1">
      <c r="B142" s="144"/>
      <c r="D142" s="145" t="s">
        <v>75</v>
      </c>
      <c r="E142" s="155" t="s">
        <v>134</v>
      </c>
      <c r="F142" s="155" t="s">
        <v>135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SUM(P143:P173)</f>
        <v>0</v>
      </c>
      <c r="Q142" s="150"/>
      <c r="R142" s="151">
        <f>SUM(R143:R173)</f>
        <v>0.70281291999999995</v>
      </c>
      <c r="S142" s="150"/>
      <c r="T142" s="152">
        <f>SUM(T143:T173)</f>
        <v>0</v>
      </c>
      <c r="AR142" s="145" t="s">
        <v>84</v>
      </c>
      <c r="AT142" s="153" t="s">
        <v>75</v>
      </c>
      <c r="AU142" s="153" t="s">
        <v>84</v>
      </c>
      <c r="AY142" s="145" t="s">
        <v>133</v>
      </c>
      <c r="BK142" s="154">
        <f>SUM(BK143:BK173)</f>
        <v>0</v>
      </c>
    </row>
    <row r="143" spans="1:65" s="2" customFormat="1" ht="21.75" customHeight="1">
      <c r="A143" s="32"/>
      <c r="B143" s="157"/>
      <c r="C143" s="158" t="s">
        <v>84</v>
      </c>
      <c r="D143" s="158" t="s">
        <v>136</v>
      </c>
      <c r="E143" s="159" t="s">
        <v>137</v>
      </c>
      <c r="F143" s="160" t="s">
        <v>138</v>
      </c>
      <c r="G143" s="161" t="s">
        <v>139</v>
      </c>
      <c r="H143" s="162">
        <v>3.33</v>
      </c>
      <c r="I143" s="163"/>
      <c r="J143" s="164">
        <f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>O143*H143</f>
        <v>0</v>
      </c>
      <c r="Q143" s="168">
        <v>2.5999999999999998E-4</v>
      </c>
      <c r="R143" s="168">
        <f>Q143*H143</f>
        <v>8.657999999999999E-4</v>
      </c>
      <c r="S143" s="168">
        <v>0</v>
      </c>
      <c r="T143" s="16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81</v>
      </c>
      <c r="AT143" s="170" t="s">
        <v>136</v>
      </c>
      <c r="AU143" s="170" t="s">
        <v>140</v>
      </c>
      <c r="AY143" s="17" t="s">
        <v>133</v>
      </c>
      <c r="BE143" s="171">
        <f>IF(N143="základní",J143,0)</f>
        <v>0</v>
      </c>
      <c r="BF143" s="171">
        <f>IF(N143="snížená",J143,0)</f>
        <v>0</v>
      </c>
      <c r="BG143" s="171">
        <f>IF(N143="zákl. přenesená",J143,0)</f>
        <v>0</v>
      </c>
      <c r="BH143" s="171">
        <f>IF(N143="sníž. přenesená",J143,0)</f>
        <v>0</v>
      </c>
      <c r="BI143" s="171">
        <f>IF(N143="nulová",J143,0)</f>
        <v>0</v>
      </c>
      <c r="BJ143" s="17" t="s">
        <v>140</v>
      </c>
      <c r="BK143" s="171">
        <f>ROUND(I143*H143,2)</f>
        <v>0</v>
      </c>
      <c r="BL143" s="17" t="s">
        <v>81</v>
      </c>
      <c r="BM143" s="170" t="s">
        <v>141</v>
      </c>
    </row>
    <row r="144" spans="1:65" s="13" customFormat="1" ht="11.25">
      <c r="B144" s="172"/>
      <c r="D144" s="173" t="s">
        <v>142</v>
      </c>
      <c r="E144" s="174" t="s">
        <v>1</v>
      </c>
      <c r="F144" s="175" t="s">
        <v>143</v>
      </c>
      <c r="H144" s="176">
        <v>3.33</v>
      </c>
      <c r="I144" s="177"/>
      <c r="L144" s="172"/>
      <c r="M144" s="178"/>
      <c r="N144" s="179"/>
      <c r="O144" s="179"/>
      <c r="P144" s="179"/>
      <c r="Q144" s="179"/>
      <c r="R144" s="179"/>
      <c r="S144" s="179"/>
      <c r="T144" s="180"/>
      <c r="AT144" s="174" t="s">
        <v>142</v>
      </c>
      <c r="AU144" s="174" t="s">
        <v>140</v>
      </c>
      <c r="AV144" s="13" t="s">
        <v>140</v>
      </c>
      <c r="AW144" s="13" t="s">
        <v>33</v>
      </c>
      <c r="AX144" s="13" t="s">
        <v>76</v>
      </c>
      <c r="AY144" s="174" t="s">
        <v>133</v>
      </c>
    </row>
    <row r="145" spans="1:65" s="14" customFormat="1" ht="11.25">
      <c r="B145" s="181"/>
      <c r="D145" s="173" t="s">
        <v>142</v>
      </c>
      <c r="E145" s="182" t="s">
        <v>1</v>
      </c>
      <c r="F145" s="183" t="s">
        <v>144</v>
      </c>
      <c r="H145" s="184">
        <v>3.33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142</v>
      </c>
      <c r="AU145" s="182" t="s">
        <v>140</v>
      </c>
      <c r="AV145" s="14" t="s">
        <v>81</v>
      </c>
      <c r="AW145" s="14" t="s">
        <v>33</v>
      </c>
      <c r="AX145" s="14" t="s">
        <v>84</v>
      </c>
      <c r="AY145" s="182" t="s">
        <v>133</v>
      </c>
    </row>
    <row r="146" spans="1:65" s="2" customFormat="1" ht="21.75" customHeight="1">
      <c r="A146" s="32"/>
      <c r="B146" s="157"/>
      <c r="C146" s="158" t="s">
        <v>140</v>
      </c>
      <c r="D146" s="158" t="s">
        <v>136</v>
      </c>
      <c r="E146" s="159" t="s">
        <v>145</v>
      </c>
      <c r="F146" s="160" t="s">
        <v>146</v>
      </c>
      <c r="G146" s="161" t="s">
        <v>139</v>
      </c>
      <c r="H146" s="162">
        <v>3.33</v>
      </c>
      <c r="I146" s="163"/>
      <c r="J146" s="164">
        <f t="shared" ref="J146:J151" si="0">ROUND(I146*H146,2)</f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ref="P146:P151" si="1">O146*H146</f>
        <v>0</v>
      </c>
      <c r="Q146" s="168">
        <v>4.3800000000000002E-3</v>
      </c>
      <c r="R146" s="168">
        <f t="shared" ref="R146:R151" si="2">Q146*H146</f>
        <v>1.4585400000000002E-2</v>
      </c>
      <c r="S146" s="168">
        <v>0</v>
      </c>
      <c r="T146" s="169">
        <f t="shared" ref="T146:T151" si="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81</v>
      </c>
      <c r="AT146" s="170" t="s">
        <v>136</v>
      </c>
      <c r="AU146" s="170" t="s">
        <v>140</v>
      </c>
      <c r="AY146" s="17" t="s">
        <v>133</v>
      </c>
      <c r="BE146" s="171">
        <f t="shared" ref="BE146:BE151" si="4">IF(N146="základní",J146,0)</f>
        <v>0</v>
      </c>
      <c r="BF146" s="171">
        <f t="shared" ref="BF146:BF151" si="5">IF(N146="snížená",J146,0)</f>
        <v>0</v>
      </c>
      <c r="BG146" s="171">
        <f t="shared" ref="BG146:BG151" si="6">IF(N146="zákl. přenesená",J146,0)</f>
        <v>0</v>
      </c>
      <c r="BH146" s="171">
        <f t="shared" ref="BH146:BH151" si="7">IF(N146="sníž. přenesená",J146,0)</f>
        <v>0</v>
      </c>
      <c r="BI146" s="171">
        <f t="shared" ref="BI146:BI151" si="8">IF(N146="nulová",J146,0)</f>
        <v>0</v>
      </c>
      <c r="BJ146" s="17" t="s">
        <v>140</v>
      </c>
      <c r="BK146" s="171">
        <f t="shared" ref="BK146:BK151" si="9">ROUND(I146*H146,2)</f>
        <v>0</v>
      </c>
      <c r="BL146" s="17" t="s">
        <v>81</v>
      </c>
      <c r="BM146" s="170" t="s">
        <v>147</v>
      </c>
    </row>
    <row r="147" spans="1:65" s="2" customFormat="1" ht="21.75" customHeight="1">
      <c r="A147" s="32"/>
      <c r="B147" s="157"/>
      <c r="C147" s="158" t="s">
        <v>148</v>
      </c>
      <c r="D147" s="158" t="s">
        <v>136</v>
      </c>
      <c r="E147" s="159" t="s">
        <v>149</v>
      </c>
      <c r="F147" s="160" t="s">
        <v>150</v>
      </c>
      <c r="G147" s="161" t="s">
        <v>139</v>
      </c>
      <c r="H147" s="162">
        <v>3.33</v>
      </c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 t="shared" si="1"/>
        <v>0</v>
      </c>
      <c r="Q147" s="168">
        <v>3.0000000000000001E-3</v>
      </c>
      <c r="R147" s="168">
        <f t="shared" si="2"/>
        <v>9.9900000000000006E-3</v>
      </c>
      <c r="S147" s="168">
        <v>0</v>
      </c>
      <c r="T147" s="16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81</v>
      </c>
      <c r="AT147" s="170" t="s">
        <v>136</v>
      </c>
      <c r="AU147" s="170" t="s">
        <v>140</v>
      </c>
      <c r="AY147" s="17" t="s">
        <v>133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7" t="s">
        <v>140</v>
      </c>
      <c r="BK147" s="171">
        <f t="shared" si="9"/>
        <v>0</v>
      </c>
      <c r="BL147" s="17" t="s">
        <v>81</v>
      </c>
      <c r="BM147" s="170" t="s">
        <v>151</v>
      </c>
    </row>
    <row r="148" spans="1:65" s="2" customFormat="1" ht="21.75" customHeight="1">
      <c r="A148" s="32"/>
      <c r="B148" s="157"/>
      <c r="C148" s="158" t="s">
        <v>81</v>
      </c>
      <c r="D148" s="158" t="s">
        <v>136</v>
      </c>
      <c r="E148" s="159" t="s">
        <v>152</v>
      </c>
      <c r="F148" s="160" t="s">
        <v>153</v>
      </c>
      <c r="G148" s="161" t="s">
        <v>139</v>
      </c>
      <c r="H148" s="162">
        <v>3.33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1"/>
        <v>0</v>
      </c>
      <c r="Q148" s="168">
        <v>1.575E-2</v>
      </c>
      <c r="R148" s="168">
        <f t="shared" si="2"/>
        <v>5.2447500000000001E-2</v>
      </c>
      <c r="S148" s="168">
        <v>0</v>
      </c>
      <c r="T148" s="16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81</v>
      </c>
      <c r="AT148" s="170" t="s">
        <v>136</v>
      </c>
      <c r="AU148" s="170" t="s">
        <v>140</v>
      </c>
      <c r="AY148" s="17" t="s">
        <v>133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7" t="s">
        <v>140</v>
      </c>
      <c r="BK148" s="171">
        <f t="shared" si="9"/>
        <v>0</v>
      </c>
      <c r="BL148" s="17" t="s">
        <v>81</v>
      </c>
      <c r="BM148" s="170" t="s">
        <v>154</v>
      </c>
    </row>
    <row r="149" spans="1:65" s="2" customFormat="1" ht="21.75" customHeight="1">
      <c r="A149" s="32"/>
      <c r="B149" s="157"/>
      <c r="C149" s="158" t="s">
        <v>155</v>
      </c>
      <c r="D149" s="158" t="s">
        <v>136</v>
      </c>
      <c r="E149" s="159" t="s">
        <v>156</v>
      </c>
      <c r="F149" s="160" t="s">
        <v>157</v>
      </c>
      <c r="G149" s="161" t="s">
        <v>139</v>
      </c>
      <c r="H149" s="162">
        <v>10.997999999999999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2.5999999999999998E-4</v>
      </c>
      <c r="R149" s="168">
        <f t="shared" si="2"/>
        <v>2.8594799999999997E-3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81</v>
      </c>
      <c r="AT149" s="170" t="s">
        <v>136</v>
      </c>
      <c r="AU149" s="170" t="s">
        <v>140</v>
      </c>
      <c r="AY149" s="17" t="s">
        <v>133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140</v>
      </c>
      <c r="BK149" s="171">
        <f t="shared" si="9"/>
        <v>0</v>
      </c>
      <c r="BL149" s="17" t="s">
        <v>81</v>
      </c>
      <c r="BM149" s="170" t="s">
        <v>158</v>
      </c>
    </row>
    <row r="150" spans="1:65" s="2" customFormat="1" ht="21.75" customHeight="1">
      <c r="A150" s="32"/>
      <c r="B150" s="157"/>
      <c r="C150" s="158" t="s">
        <v>134</v>
      </c>
      <c r="D150" s="158" t="s">
        <v>136</v>
      </c>
      <c r="E150" s="159" t="s">
        <v>159</v>
      </c>
      <c r="F150" s="160" t="s">
        <v>160</v>
      </c>
      <c r="G150" s="161" t="s">
        <v>139</v>
      </c>
      <c r="H150" s="162">
        <v>10.997999999999999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4.3800000000000002E-3</v>
      </c>
      <c r="R150" s="168">
        <f t="shared" si="2"/>
        <v>4.8171239999999997E-2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81</v>
      </c>
      <c r="AT150" s="170" t="s">
        <v>136</v>
      </c>
      <c r="AU150" s="170" t="s">
        <v>140</v>
      </c>
      <c r="AY150" s="17" t="s">
        <v>133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140</v>
      </c>
      <c r="BK150" s="171">
        <f t="shared" si="9"/>
        <v>0</v>
      </c>
      <c r="BL150" s="17" t="s">
        <v>81</v>
      </c>
      <c r="BM150" s="170" t="s">
        <v>161</v>
      </c>
    </row>
    <row r="151" spans="1:65" s="2" customFormat="1" ht="21.75" customHeight="1">
      <c r="A151" s="32"/>
      <c r="B151" s="157"/>
      <c r="C151" s="158" t="s">
        <v>162</v>
      </c>
      <c r="D151" s="158" t="s">
        <v>136</v>
      </c>
      <c r="E151" s="159" t="s">
        <v>163</v>
      </c>
      <c r="F151" s="160" t="s">
        <v>164</v>
      </c>
      <c r="G151" s="161" t="s">
        <v>139</v>
      </c>
      <c r="H151" s="162">
        <v>2.5379999999999998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3.0000000000000001E-3</v>
      </c>
      <c r="R151" s="168">
        <f t="shared" si="2"/>
        <v>7.6139999999999992E-3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81</v>
      </c>
      <c r="AT151" s="170" t="s">
        <v>136</v>
      </c>
      <c r="AU151" s="170" t="s">
        <v>140</v>
      </c>
      <c r="AY151" s="17" t="s">
        <v>133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140</v>
      </c>
      <c r="BK151" s="171">
        <f t="shared" si="9"/>
        <v>0</v>
      </c>
      <c r="BL151" s="17" t="s">
        <v>81</v>
      </c>
      <c r="BM151" s="170" t="s">
        <v>165</v>
      </c>
    </row>
    <row r="152" spans="1:65" s="13" customFormat="1" ht="11.25">
      <c r="B152" s="172"/>
      <c r="D152" s="173" t="s">
        <v>142</v>
      </c>
      <c r="E152" s="174" t="s">
        <v>1</v>
      </c>
      <c r="F152" s="175" t="s">
        <v>166</v>
      </c>
      <c r="H152" s="176">
        <v>0.68400000000000005</v>
      </c>
      <c r="I152" s="177"/>
      <c r="L152" s="172"/>
      <c r="M152" s="178"/>
      <c r="N152" s="179"/>
      <c r="O152" s="179"/>
      <c r="P152" s="179"/>
      <c r="Q152" s="179"/>
      <c r="R152" s="179"/>
      <c r="S152" s="179"/>
      <c r="T152" s="180"/>
      <c r="AT152" s="174" t="s">
        <v>142</v>
      </c>
      <c r="AU152" s="174" t="s">
        <v>140</v>
      </c>
      <c r="AV152" s="13" t="s">
        <v>140</v>
      </c>
      <c r="AW152" s="13" t="s">
        <v>33</v>
      </c>
      <c r="AX152" s="13" t="s">
        <v>76</v>
      </c>
      <c r="AY152" s="174" t="s">
        <v>133</v>
      </c>
    </row>
    <row r="153" spans="1:65" s="13" customFormat="1" ht="11.25">
      <c r="B153" s="172"/>
      <c r="D153" s="173" t="s">
        <v>142</v>
      </c>
      <c r="E153" s="174" t="s">
        <v>1</v>
      </c>
      <c r="F153" s="175" t="s">
        <v>167</v>
      </c>
      <c r="H153" s="176">
        <v>1.8540000000000001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142</v>
      </c>
      <c r="AU153" s="174" t="s">
        <v>140</v>
      </c>
      <c r="AV153" s="13" t="s">
        <v>140</v>
      </c>
      <c r="AW153" s="13" t="s">
        <v>33</v>
      </c>
      <c r="AX153" s="13" t="s">
        <v>76</v>
      </c>
      <c r="AY153" s="174" t="s">
        <v>133</v>
      </c>
    </row>
    <row r="154" spans="1:65" s="14" customFormat="1" ht="11.25">
      <c r="B154" s="181"/>
      <c r="D154" s="173" t="s">
        <v>142</v>
      </c>
      <c r="E154" s="182" t="s">
        <v>1</v>
      </c>
      <c r="F154" s="183" t="s">
        <v>144</v>
      </c>
      <c r="H154" s="184">
        <v>2.5379999999999998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142</v>
      </c>
      <c r="AU154" s="182" t="s">
        <v>140</v>
      </c>
      <c r="AV154" s="14" t="s">
        <v>81</v>
      </c>
      <c r="AW154" s="14" t="s">
        <v>33</v>
      </c>
      <c r="AX154" s="14" t="s">
        <v>84</v>
      </c>
      <c r="AY154" s="182" t="s">
        <v>133</v>
      </c>
    </row>
    <row r="155" spans="1:65" s="2" customFormat="1" ht="21.75" customHeight="1">
      <c r="A155" s="32"/>
      <c r="B155" s="157"/>
      <c r="C155" s="158" t="s">
        <v>168</v>
      </c>
      <c r="D155" s="158" t="s">
        <v>136</v>
      </c>
      <c r="E155" s="159" t="s">
        <v>169</v>
      </c>
      <c r="F155" s="160" t="s">
        <v>170</v>
      </c>
      <c r="G155" s="161" t="s">
        <v>139</v>
      </c>
      <c r="H155" s="162">
        <v>10.997999999999999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1.575E-2</v>
      </c>
      <c r="R155" s="168">
        <f>Q155*H155</f>
        <v>0.1732185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81</v>
      </c>
      <c r="AT155" s="170" t="s">
        <v>136</v>
      </c>
      <c r="AU155" s="170" t="s">
        <v>140</v>
      </c>
      <c r="AY155" s="17" t="s">
        <v>133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140</v>
      </c>
      <c r="BK155" s="171">
        <f>ROUND(I155*H155,2)</f>
        <v>0</v>
      </c>
      <c r="BL155" s="17" t="s">
        <v>81</v>
      </c>
      <c r="BM155" s="170" t="s">
        <v>171</v>
      </c>
    </row>
    <row r="156" spans="1:65" s="13" customFormat="1" ht="11.25">
      <c r="B156" s="172"/>
      <c r="D156" s="173" t="s">
        <v>142</v>
      </c>
      <c r="E156" s="174" t="s">
        <v>1</v>
      </c>
      <c r="F156" s="175" t="s">
        <v>172</v>
      </c>
      <c r="H156" s="176">
        <v>10.997999999999999</v>
      </c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142</v>
      </c>
      <c r="AU156" s="174" t="s">
        <v>140</v>
      </c>
      <c r="AV156" s="13" t="s">
        <v>140</v>
      </c>
      <c r="AW156" s="13" t="s">
        <v>33</v>
      </c>
      <c r="AX156" s="13" t="s">
        <v>84</v>
      </c>
      <c r="AY156" s="174" t="s">
        <v>133</v>
      </c>
    </row>
    <row r="157" spans="1:65" s="2" customFormat="1" ht="16.5" customHeight="1">
      <c r="A157" s="32"/>
      <c r="B157" s="157"/>
      <c r="C157" s="158" t="s">
        <v>173</v>
      </c>
      <c r="D157" s="158" t="s">
        <v>136</v>
      </c>
      <c r="E157" s="159" t="s">
        <v>174</v>
      </c>
      <c r="F157" s="160" t="s">
        <v>175</v>
      </c>
      <c r="G157" s="161" t="s">
        <v>139</v>
      </c>
      <c r="H157" s="162">
        <v>27.7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81</v>
      </c>
      <c r="AT157" s="170" t="s">
        <v>136</v>
      </c>
      <c r="AU157" s="170" t="s">
        <v>140</v>
      </c>
      <c r="AY157" s="17" t="s">
        <v>133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140</v>
      </c>
      <c r="BK157" s="171">
        <f>ROUND(I157*H157,2)</f>
        <v>0</v>
      </c>
      <c r="BL157" s="17" t="s">
        <v>81</v>
      </c>
      <c r="BM157" s="170" t="s">
        <v>176</v>
      </c>
    </row>
    <row r="158" spans="1:65" s="13" customFormat="1" ht="11.25">
      <c r="B158" s="172"/>
      <c r="D158" s="173" t="s">
        <v>142</v>
      </c>
      <c r="E158" s="174" t="s">
        <v>1</v>
      </c>
      <c r="F158" s="175" t="s">
        <v>177</v>
      </c>
      <c r="H158" s="176">
        <v>7.7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142</v>
      </c>
      <c r="AU158" s="174" t="s">
        <v>140</v>
      </c>
      <c r="AV158" s="13" t="s">
        <v>140</v>
      </c>
      <c r="AW158" s="13" t="s">
        <v>33</v>
      </c>
      <c r="AX158" s="13" t="s">
        <v>76</v>
      </c>
      <c r="AY158" s="174" t="s">
        <v>133</v>
      </c>
    </row>
    <row r="159" spans="1:65" s="13" customFormat="1" ht="11.25">
      <c r="B159" s="172"/>
      <c r="D159" s="173" t="s">
        <v>142</v>
      </c>
      <c r="E159" s="174" t="s">
        <v>1</v>
      </c>
      <c r="F159" s="175" t="s">
        <v>178</v>
      </c>
      <c r="H159" s="176">
        <v>20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142</v>
      </c>
      <c r="AU159" s="174" t="s">
        <v>140</v>
      </c>
      <c r="AV159" s="13" t="s">
        <v>140</v>
      </c>
      <c r="AW159" s="13" t="s">
        <v>33</v>
      </c>
      <c r="AX159" s="13" t="s">
        <v>76</v>
      </c>
      <c r="AY159" s="174" t="s">
        <v>133</v>
      </c>
    </row>
    <row r="160" spans="1:65" s="14" customFormat="1" ht="11.25">
      <c r="B160" s="181"/>
      <c r="D160" s="173" t="s">
        <v>142</v>
      </c>
      <c r="E160" s="182" t="s">
        <v>1</v>
      </c>
      <c r="F160" s="183" t="s">
        <v>144</v>
      </c>
      <c r="H160" s="184">
        <v>27.7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142</v>
      </c>
      <c r="AU160" s="182" t="s">
        <v>140</v>
      </c>
      <c r="AV160" s="14" t="s">
        <v>81</v>
      </c>
      <c r="AW160" s="14" t="s">
        <v>33</v>
      </c>
      <c r="AX160" s="14" t="s">
        <v>84</v>
      </c>
      <c r="AY160" s="182" t="s">
        <v>133</v>
      </c>
    </row>
    <row r="161" spans="1:65" s="2" customFormat="1" ht="21.75" customHeight="1">
      <c r="A161" s="32"/>
      <c r="B161" s="157"/>
      <c r="C161" s="158" t="s">
        <v>179</v>
      </c>
      <c r="D161" s="158" t="s">
        <v>136</v>
      </c>
      <c r="E161" s="159" t="s">
        <v>180</v>
      </c>
      <c r="F161" s="160" t="s">
        <v>181</v>
      </c>
      <c r="G161" s="161" t="s">
        <v>139</v>
      </c>
      <c r="H161" s="162">
        <v>50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81</v>
      </c>
      <c r="AT161" s="170" t="s">
        <v>136</v>
      </c>
      <c r="AU161" s="170" t="s">
        <v>140</v>
      </c>
      <c r="AY161" s="17" t="s">
        <v>133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140</v>
      </c>
      <c r="BK161" s="171">
        <f>ROUND(I161*H161,2)</f>
        <v>0</v>
      </c>
      <c r="BL161" s="17" t="s">
        <v>81</v>
      </c>
      <c r="BM161" s="170" t="s">
        <v>182</v>
      </c>
    </row>
    <row r="162" spans="1:65" s="15" customFormat="1" ht="11.25">
      <c r="B162" s="189"/>
      <c r="D162" s="173" t="s">
        <v>142</v>
      </c>
      <c r="E162" s="190" t="s">
        <v>1</v>
      </c>
      <c r="F162" s="191" t="s">
        <v>183</v>
      </c>
      <c r="H162" s="190" t="s">
        <v>1</v>
      </c>
      <c r="I162" s="192"/>
      <c r="L162" s="189"/>
      <c r="M162" s="193"/>
      <c r="N162" s="194"/>
      <c r="O162" s="194"/>
      <c r="P162" s="194"/>
      <c r="Q162" s="194"/>
      <c r="R162" s="194"/>
      <c r="S162" s="194"/>
      <c r="T162" s="195"/>
      <c r="AT162" s="190" t="s">
        <v>142</v>
      </c>
      <c r="AU162" s="190" t="s">
        <v>140</v>
      </c>
      <c r="AV162" s="15" t="s">
        <v>84</v>
      </c>
      <c r="AW162" s="15" t="s">
        <v>33</v>
      </c>
      <c r="AX162" s="15" t="s">
        <v>76</v>
      </c>
      <c r="AY162" s="190" t="s">
        <v>133</v>
      </c>
    </row>
    <row r="163" spans="1:65" s="13" customFormat="1" ht="11.25">
      <c r="B163" s="172"/>
      <c r="D163" s="173" t="s">
        <v>142</v>
      </c>
      <c r="E163" s="174" t="s">
        <v>1</v>
      </c>
      <c r="F163" s="175" t="s">
        <v>184</v>
      </c>
      <c r="H163" s="176">
        <v>50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142</v>
      </c>
      <c r="AU163" s="174" t="s">
        <v>140</v>
      </c>
      <c r="AV163" s="13" t="s">
        <v>140</v>
      </c>
      <c r="AW163" s="13" t="s">
        <v>33</v>
      </c>
      <c r="AX163" s="13" t="s">
        <v>84</v>
      </c>
      <c r="AY163" s="174" t="s">
        <v>133</v>
      </c>
    </row>
    <row r="164" spans="1:65" s="2" customFormat="1" ht="21.75" customHeight="1">
      <c r="A164" s="32"/>
      <c r="B164" s="157"/>
      <c r="C164" s="158" t="s">
        <v>185</v>
      </c>
      <c r="D164" s="158" t="s">
        <v>136</v>
      </c>
      <c r="E164" s="159" t="s">
        <v>186</v>
      </c>
      <c r="F164" s="160" t="s">
        <v>187</v>
      </c>
      <c r="G164" s="161" t="s">
        <v>188</v>
      </c>
      <c r="H164" s="162">
        <v>0.126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81</v>
      </c>
      <c r="AT164" s="170" t="s">
        <v>136</v>
      </c>
      <c r="AU164" s="170" t="s">
        <v>140</v>
      </c>
      <c r="AY164" s="17" t="s">
        <v>133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140</v>
      </c>
      <c r="BK164" s="171">
        <f>ROUND(I164*H164,2)</f>
        <v>0</v>
      </c>
      <c r="BL164" s="17" t="s">
        <v>81</v>
      </c>
      <c r="BM164" s="170" t="s">
        <v>189</v>
      </c>
    </row>
    <row r="165" spans="1:65" s="2" customFormat="1" ht="16.5" customHeight="1">
      <c r="A165" s="32"/>
      <c r="B165" s="157"/>
      <c r="C165" s="158" t="s">
        <v>190</v>
      </c>
      <c r="D165" s="158" t="s">
        <v>136</v>
      </c>
      <c r="E165" s="159" t="s">
        <v>191</v>
      </c>
      <c r="F165" s="160" t="s">
        <v>192</v>
      </c>
      <c r="G165" s="161" t="s">
        <v>188</v>
      </c>
      <c r="H165" s="162">
        <v>0.126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81</v>
      </c>
      <c r="AT165" s="170" t="s">
        <v>136</v>
      </c>
      <c r="AU165" s="170" t="s">
        <v>140</v>
      </c>
      <c r="AY165" s="17" t="s">
        <v>133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140</v>
      </c>
      <c r="BK165" s="171">
        <f>ROUND(I165*H165,2)</f>
        <v>0</v>
      </c>
      <c r="BL165" s="17" t="s">
        <v>81</v>
      </c>
      <c r="BM165" s="170" t="s">
        <v>193</v>
      </c>
    </row>
    <row r="166" spans="1:65" s="2" customFormat="1" ht="21.75" customHeight="1">
      <c r="A166" s="32"/>
      <c r="B166" s="157"/>
      <c r="C166" s="158" t="s">
        <v>194</v>
      </c>
      <c r="D166" s="158" t="s">
        <v>136</v>
      </c>
      <c r="E166" s="159" t="s">
        <v>195</v>
      </c>
      <c r="F166" s="160" t="s">
        <v>196</v>
      </c>
      <c r="G166" s="161" t="s">
        <v>188</v>
      </c>
      <c r="H166" s="162">
        <v>0.126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0.505</v>
      </c>
      <c r="R166" s="168">
        <f>Q166*H166</f>
        <v>6.3630000000000006E-2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81</v>
      </c>
      <c r="AT166" s="170" t="s">
        <v>136</v>
      </c>
      <c r="AU166" s="170" t="s">
        <v>140</v>
      </c>
      <c r="AY166" s="17" t="s">
        <v>133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140</v>
      </c>
      <c r="BK166" s="171">
        <f>ROUND(I166*H166,2)</f>
        <v>0</v>
      </c>
      <c r="BL166" s="17" t="s">
        <v>81</v>
      </c>
      <c r="BM166" s="170" t="s">
        <v>197</v>
      </c>
    </row>
    <row r="167" spans="1:65" s="15" customFormat="1" ht="22.5">
      <c r="B167" s="189"/>
      <c r="D167" s="173" t="s">
        <v>142</v>
      </c>
      <c r="E167" s="190" t="s">
        <v>1</v>
      </c>
      <c r="F167" s="191" t="s">
        <v>198</v>
      </c>
      <c r="H167" s="190" t="s">
        <v>1</v>
      </c>
      <c r="I167" s="192"/>
      <c r="L167" s="189"/>
      <c r="M167" s="193"/>
      <c r="N167" s="194"/>
      <c r="O167" s="194"/>
      <c r="P167" s="194"/>
      <c r="Q167" s="194"/>
      <c r="R167" s="194"/>
      <c r="S167" s="194"/>
      <c r="T167" s="195"/>
      <c r="AT167" s="190" t="s">
        <v>142</v>
      </c>
      <c r="AU167" s="190" t="s">
        <v>140</v>
      </c>
      <c r="AV167" s="15" t="s">
        <v>84</v>
      </c>
      <c r="AW167" s="15" t="s">
        <v>33</v>
      </c>
      <c r="AX167" s="15" t="s">
        <v>76</v>
      </c>
      <c r="AY167" s="190" t="s">
        <v>133</v>
      </c>
    </row>
    <row r="168" spans="1:65" s="13" customFormat="1" ht="11.25">
      <c r="B168" s="172"/>
      <c r="D168" s="173" t="s">
        <v>142</v>
      </c>
      <c r="E168" s="174" t="s">
        <v>1</v>
      </c>
      <c r="F168" s="175" t="s">
        <v>199</v>
      </c>
      <c r="H168" s="176">
        <v>0.126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142</v>
      </c>
      <c r="AU168" s="174" t="s">
        <v>140</v>
      </c>
      <c r="AV168" s="13" t="s">
        <v>140</v>
      </c>
      <c r="AW168" s="13" t="s">
        <v>33</v>
      </c>
      <c r="AX168" s="13" t="s">
        <v>84</v>
      </c>
      <c r="AY168" s="174" t="s">
        <v>133</v>
      </c>
    </row>
    <row r="169" spans="1:65" s="2" customFormat="1" ht="21.75" customHeight="1">
      <c r="A169" s="32"/>
      <c r="B169" s="157"/>
      <c r="C169" s="158" t="s">
        <v>200</v>
      </c>
      <c r="D169" s="158" t="s">
        <v>136</v>
      </c>
      <c r="E169" s="159" t="s">
        <v>201</v>
      </c>
      <c r="F169" s="160" t="s">
        <v>202</v>
      </c>
      <c r="G169" s="161" t="s">
        <v>139</v>
      </c>
      <c r="H169" s="162">
        <v>3.33</v>
      </c>
      <c r="I169" s="163"/>
      <c r="J169" s="164">
        <f>ROUND(I169*H169,2)</f>
        <v>0</v>
      </c>
      <c r="K169" s="165"/>
      <c r="L169" s="33"/>
      <c r="M169" s="166" t="s">
        <v>1</v>
      </c>
      <c r="N169" s="167" t="s">
        <v>42</v>
      </c>
      <c r="O169" s="58"/>
      <c r="P169" s="168">
        <f>O169*H169</f>
        <v>0</v>
      </c>
      <c r="Q169" s="168">
        <v>5.67E-2</v>
      </c>
      <c r="R169" s="168">
        <f>Q169*H169</f>
        <v>0.18881100000000001</v>
      </c>
      <c r="S169" s="168">
        <v>0</v>
      </c>
      <c r="T169" s="16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0" t="s">
        <v>81</v>
      </c>
      <c r="AT169" s="170" t="s">
        <v>136</v>
      </c>
      <c r="AU169" s="170" t="s">
        <v>140</v>
      </c>
      <c r="AY169" s="17" t="s">
        <v>133</v>
      </c>
      <c r="BE169" s="171">
        <f>IF(N169="základní",J169,0)</f>
        <v>0</v>
      </c>
      <c r="BF169" s="171">
        <f>IF(N169="snížená",J169,0)</f>
        <v>0</v>
      </c>
      <c r="BG169" s="171">
        <f>IF(N169="zákl. přenesená",J169,0)</f>
        <v>0</v>
      </c>
      <c r="BH169" s="171">
        <f>IF(N169="sníž. přenesená",J169,0)</f>
        <v>0</v>
      </c>
      <c r="BI169" s="171">
        <f>IF(N169="nulová",J169,0)</f>
        <v>0</v>
      </c>
      <c r="BJ169" s="17" t="s">
        <v>140</v>
      </c>
      <c r="BK169" s="171">
        <f>ROUND(I169*H169,2)</f>
        <v>0</v>
      </c>
      <c r="BL169" s="17" t="s">
        <v>81</v>
      </c>
      <c r="BM169" s="170" t="s">
        <v>203</v>
      </c>
    </row>
    <row r="170" spans="1:65" s="13" customFormat="1" ht="11.25">
      <c r="B170" s="172"/>
      <c r="D170" s="173" t="s">
        <v>142</v>
      </c>
      <c r="E170" s="174" t="s">
        <v>1</v>
      </c>
      <c r="F170" s="175" t="s">
        <v>143</v>
      </c>
      <c r="H170" s="176">
        <v>3.33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142</v>
      </c>
      <c r="AU170" s="174" t="s">
        <v>140</v>
      </c>
      <c r="AV170" s="13" t="s">
        <v>140</v>
      </c>
      <c r="AW170" s="13" t="s">
        <v>33</v>
      </c>
      <c r="AX170" s="13" t="s">
        <v>76</v>
      </c>
      <c r="AY170" s="174" t="s">
        <v>133</v>
      </c>
    </row>
    <row r="171" spans="1:65" s="14" customFormat="1" ht="11.25">
      <c r="B171" s="181"/>
      <c r="D171" s="173" t="s">
        <v>142</v>
      </c>
      <c r="E171" s="182" t="s">
        <v>1</v>
      </c>
      <c r="F171" s="183" t="s">
        <v>144</v>
      </c>
      <c r="H171" s="184">
        <v>3.33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142</v>
      </c>
      <c r="AU171" s="182" t="s">
        <v>140</v>
      </c>
      <c r="AV171" s="14" t="s">
        <v>81</v>
      </c>
      <c r="AW171" s="14" t="s">
        <v>33</v>
      </c>
      <c r="AX171" s="14" t="s">
        <v>84</v>
      </c>
      <c r="AY171" s="182" t="s">
        <v>133</v>
      </c>
    </row>
    <row r="172" spans="1:65" s="2" customFormat="1" ht="16.5" customHeight="1">
      <c r="A172" s="32"/>
      <c r="B172" s="157"/>
      <c r="C172" s="158" t="s">
        <v>8</v>
      </c>
      <c r="D172" s="158" t="s">
        <v>136</v>
      </c>
      <c r="E172" s="159" t="s">
        <v>204</v>
      </c>
      <c r="F172" s="160" t="s">
        <v>205</v>
      </c>
      <c r="G172" s="161" t="s">
        <v>206</v>
      </c>
      <c r="H172" s="162">
        <v>2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4.684E-2</v>
      </c>
      <c r="R172" s="168">
        <f>Q172*H172</f>
        <v>9.3679999999999999E-2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81</v>
      </c>
      <c r="AT172" s="170" t="s">
        <v>136</v>
      </c>
      <c r="AU172" s="170" t="s">
        <v>140</v>
      </c>
      <c r="AY172" s="17" t="s">
        <v>133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140</v>
      </c>
      <c r="BK172" s="171">
        <f>ROUND(I172*H172,2)</f>
        <v>0</v>
      </c>
      <c r="BL172" s="17" t="s">
        <v>81</v>
      </c>
      <c r="BM172" s="170" t="s">
        <v>207</v>
      </c>
    </row>
    <row r="173" spans="1:65" s="2" customFormat="1" ht="16.5" customHeight="1">
      <c r="A173" s="32"/>
      <c r="B173" s="157"/>
      <c r="C173" s="196" t="s">
        <v>208</v>
      </c>
      <c r="D173" s="196" t="s">
        <v>209</v>
      </c>
      <c r="E173" s="197" t="s">
        <v>210</v>
      </c>
      <c r="F173" s="198" t="s">
        <v>211</v>
      </c>
      <c r="G173" s="199" t="s">
        <v>206</v>
      </c>
      <c r="H173" s="200">
        <v>2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42</v>
      </c>
      <c r="O173" s="58"/>
      <c r="P173" s="168">
        <f>O173*H173</f>
        <v>0</v>
      </c>
      <c r="Q173" s="168">
        <v>2.3470000000000001E-2</v>
      </c>
      <c r="R173" s="168">
        <f>Q173*H173</f>
        <v>4.6940000000000003E-2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168</v>
      </c>
      <c r="AT173" s="170" t="s">
        <v>209</v>
      </c>
      <c r="AU173" s="170" t="s">
        <v>140</v>
      </c>
      <c r="AY173" s="17" t="s">
        <v>133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140</v>
      </c>
      <c r="BK173" s="171">
        <f>ROUND(I173*H173,2)</f>
        <v>0</v>
      </c>
      <c r="BL173" s="17" t="s">
        <v>81</v>
      </c>
      <c r="BM173" s="170" t="s">
        <v>212</v>
      </c>
    </row>
    <row r="174" spans="1:65" s="12" customFormat="1" ht="22.9" customHeight="1">
      <c r="B174" s="144"/>
      <c r="D174" s="145" t="s">
        <v>75</v>
      </c>
      <c r="E174" s="155" t="s">
        <v>173</v>
      </c>
      <c r="F174" s="155" t="s">
        <v>213</v>
      </c>
      <c r="I174" s="147"/>
      <c r="J174" s="156">
        <f>BK174</f>
        <v>0</v>
      </c>
      <c r="L174" s="144"/>
      <c r="M174" s="149"/>
      <c r="N174" s="150"/>
      <c r="O174" s="150"/>
      <c r="P174" s="151">
        <f>SUM(P175:P194)</f>
        <v>0</v>
      </c>
      <c r="Q174" s="150"/>
      <c r="R174" s="151">
        <f>SUM(R175:R194)</f>
        <v>2.3080000000000002E-3</v>
      </c>
      <c r="S174" s="150"/>
      <c r="T174" s="152">
        <f>SUM(T175:T194)</f>
        <v>2.4737050000000003</v>
      </c>
      <c r="AR174" s="145" t="s">
        <v>84</v>
      </c>
      <c r="AT174" s="153" t="s">
        <v>75</v>
      </c>
      <c r="AU174" s="153" t="s">
        <v>84</v>
      </c>
      <c r="AY174" s="145" t="s">
        <v>133</v>
      </c>
      <c r="BK174" s="154">
        <f>SUM(BK175:BK194)</f>
        <v>0</v>
      </c>
    </row>
    <row r="175" spans="1:65" s="2" customFormat="1" ht="21.75" customHeight="1">
      <c r="A175" s="32"/>
      <c r="B175" s="157"/>
      <c r="C175" s="158" t="s">
        <v>214</v>
      </c>
      <c r="D175" s="158" t="s">
        <v>136</v>
      </c>
      <c r="E175" s="159" t="s">
        <v>215</v>
      </c>
      <c r="F175" s="160" t="s">
        <v>216</v>
      </c>
      <c r="G175" s="161" t="s">
        <v>139</v>
      </c>
      <c r="H175" s="162">
        <v>32.4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208</v>
      </c>
      <c r="AT175" s="170" t="s">
        <v>136</v>
      </c>
      <c r="AU175" s="170" t="s">
        <v>140</v>
      </c>
      <c r="AY175" s="17" t="s">
        <v>133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140</v>
      </c>
      <c r="BK175" s="171">
        <f>ROUND(I175*H175,2)</f>
        <v>0</v>
      </c>
      <c r="BL175" s="17" t="s">
        <v>208</v>
      </c>
      <c r="BM175" s="170" t="s">
        <v>217</v>
      </c>
    </row>
    <row r="176" spans="1:65" s="15" customFormat="1" ht="11.25">
      <c r="B176" s="189"/>
      <c r="D176" s="173" t="s">
        <v>142</v>
      </c>
      <c r="E176" s="190" t="s">
        <v>1</v>
      </c>
      <c r="F176" s="191" t="s">
        <v>218</v>
      </c>
      <c r="H176" s="190" t="s">
        <v>1</v>
      </c>
      <c r="I176" s="192"/>
      <c r="L176" s="189"/>
      <c r="M176" s="193"/>
      <c r="N176" s="194"/>
      <c r="O176" s="194"/>
      <c r="P176" s="194"/>
      <c r="Q176" s="194"/>
      <c r="R176" s="194"/>
      <c r="S176" s="194"/>
      <c r="T176" s="195"/>
      <c r="AT176" s="190" t="s">
        <v>142</v>
      </c>
      <c r="AU176" s="190" t="s">
        <v>140</v>
      </c>
      <c r="AV176" s="15" t="s">
        <v>84</v>
      </c>
      <c r="AW176" s="15" t="s">
        <v>33</v>
      </c>
      <c r="AX176" s="15" t="s">
        <v>76</v>
      </c>
      <c r="AY176" s="190" t="s">
        <v>133</v>
      </c>
    </row>
    <row r="177" spans="1:65" s="13" customFormat="1" ht="11.25">
      <c r="B177" s="172"/>
      <c r="D177" s="173" t="s">
        <v>142</v>
      </c>
      <c r="E177" s="174" t="s">
        <v>1</v>
      </c>
      <c r="F177" s="175" t="s">
        <v>219</v>
      </c>
      <c r="H177" s="176">
        <v>24.7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142</v>
      </c>
      <c r="AU177" s="174" t="s">
        <v>140</v>
      </c>
      <c r="AV177" s="13" t="s">
        <v>140</v>
      </c>
      <c r="AW177" s="13" t="s">
        <v>33</v>
      </c>
      <c r="AX177" s="13" t="s">
        <v>76</v>
      </c>
      <c r="AY177" s="174" t="s">
        <v>133</v>
      </c>
    </row>
    <row r="178" spans="1:65" s="15" customFormat="1" ht="11.25">
      <c r="B178" s="189"/>
      <c r="D178" s="173" t="s">
        <v>142</v>
      </c>
      <c r="E178" s="190" t="s">
        <v>1</v>
      </c>
      <c r="F178" s="191" t="s">
        <v>220</v>
      </c>
      <c r="H178" s="190" t="s">
        <v>1</v>
      </c>
      <c r="I178" s="192"/>
      <c r="L178" s="189"/>
      <c r="M178" s="193"/>
      <c r="N178" s="194"/>
      <c r="O178" s="194"/>
      <c r="P178" s="194"/>
      <c r="Q178" s="194"/>
      <c r="R178" s="194"/>
      <c r="S178" s="194"/>
      <c r="T178" s="195"/>
      <c r="AT178" s="190" t="s">
        <v>142</v>
      </c>
      <c r="AU178" s="190" t="s">
        <v>140</v>
      </c>
      <c r="AV178" s="15" t="s">
        <v>84</v>
      </c>
      <c r="AW178" s="15" t="s">
        <v>33</v>
      </c>
      <c r="AX178" s="15" t="s">
        <v>76</v>
      </c>
      <c r="AY178" s="190" t="s">
        <v>133</v>
      </c>
    </row>
    <row r="179" spans="1:65" s="13" customFormat="1" ht="11.25">
      <c r="B179" s="172"/>
      <c r="D179" s="173" t="s">
        <v>142</v>
      </c>
      <c r="E179" s="174" t="s">
        <v>1</v>
      </c>
      <c r="F179" s="175" t="s">
        <v>221</v>
      </c>
      <c r="H179" s="176">
        <v>7.7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142</v>
      </c>
      <c r="AU179" s="174" t="s">
        <v>140</v>
      </c>
      <c r="AV179" s="13" t="s">
        <v>140</v>
      </c>
      <c r="AW179" s="13" t="s">
        <v>33</v>
      </c>
      <c r="AX179" s="13" t="s">
        <v>76</v>
      </c>
      <c r="AY179" s="174" t="s">
        <v>133</v>
      </c>
    </row>
    <row r="180" spans="1:65" s="14" customFormat="1" ht="11.25">
      <c r="B180" s="181"/>
      <c r="D180" s="173" t="s">
        <v>142</v>
      </c>
      <c r="E180" s="182" t="s">
        <v>1</v>
      </c>
      <c r="F180" s="183" t="s">
        <v>144</v>
      </c>
      <c r="H180" s="184">
        <v>32.4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142</v>
      </c>
      <c r="AU180" s="182" t="s">
        <v>140</v>
      </c>
      <c r="AV180" s="14" t="s">
        <v>81</v>
      </c>
      <c r="AW180" s="14" t="s">
        <v>33</v>
      </c>
      <c r="AX180" s="14" t="s">
        <v>84</v>
      </c>
      <c r="AY180" s="182" t="s">
        <v>133</v>
      </c>
    </row>
    <row r="181" spans="1:65" s="2" customFormat="1" ht="21.75" customHeight="1">
      <c r="A181" s="32"/>
      <c r="B181" s="157"/>
      <c r="C181" s="158" t="s">
        <v>222</v>
      </c>
      <c r="D181" s="158" t="s">
        <v>136</v>
      </c>
      <c r="E181" s="159" t="s">
        <v>223</v>
      </c>
      <c r="F181" s="160" t="s">
        <v>224</v>
      </c>
      <c r="G181" s="161" t="s">
        <v>139</v>
      </c>
      <c r="H181" s="162">
        <v>24.7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1.4999999999999999E-4</v>
      </c>
      <c r="T181" s="169">
        <f>S181*H181</f>
        <v>3.7049999999999995E-3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208</v>
      </c>
      <c r="AT181" s="170" t="s">
        <v>136</v>
      </c>
      <c r="AU181" s="170" t="s">
        <v>140</v>
      </c>
      <c r="AY181" s="17" t="s">
        <v>133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140</v>
      </c>
      <c r="BK181" s="171">
        <f>ROUND(I181*H181,2)</f>
        <v>0</v>
      </c>
      <c r="BL181" s="17" t="s">
        <v>208</v>
      </c>
      <c r="BM181" s="170" t="s">
        <v>225</v>
      </c>
    </row>
    <row r="182" spans="1:65" s="15" customFormat="1" ht="22.5">
      <c r="B182" s="189"/>
      <c r="D182" s="173" t="s">
        <v>142</v>
      </c>
      <c r="E182" s="190" t="s">
        <v>1</v>
      </c>
      <c r="F182" s="191" t="s">
        <v>226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142</v>
      </c>
      <c r="AU182" s="190" t="s">
        <v>140</v>
      </c>
      <c r="AV182" s="15" t="s">
        <v>84</v>
      </c>
      <c r="AW182" s="15" t="s">
        <v>33</v>
      </c>
      <c r="AX182" s="15" t="s">
        <v>76</v>
      </c>
      <c r="AY182" s="190" t="s">
        <v>133</v>
      </c>
    </row>
    <row r="183" spans="1:65" s="13" customFormat="1" ht="11.25">
      <c r="B183" s="172"/>
      <c r="D183" s="173" t="s">
        <v>142</v>
      </c>
      <c r="E183" s="174" t="s">
        <v>1</v>
      </c>
      <c r="F183" s="175" t="s">
        <v>227</v>
      </c>
      <c r="H183" s="176">
        <v>24.7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142</v>
      </c>
      <c r="AU183" s="174" t="s">
        <v>140</v>
      </c>
      <c r="AV183" s="13" t="s">
        <v>140</v>
      </c>
      <c r="AW183" s="13" t="s">
        <v>33</v>
      </c>
      <c r="AX183" s="13" t="s">
        <v>76</v>
      </c>
      <c r="AY183" s="174" t="s">
        <v>133</v>
      </c>
    </row>
    <row r="184" spans="1:65" s="14" customFormat="1" ht="11.25">
      <c r="B184" s="181"/>
      <c r="D184" s="173" t="s">
        <v>142</v>
      </c>
      <c r="E184" s="182" t="s">
        <v>1</v>
      </c>
      <c r="F184" s="183" t="s">
        <v>144</v>
      </c>
      <c r="H184" s="184">
        <v>24.7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142</v>
      </c>
      <c r="AU184" s="182" t="s">
        <v>140</v>
      </c>
      <c r="AV184" s="14" t="s">
        <v>81</v>
      </c>
      <c r="AW184" s="14" t="s">
        <v>33</v>
      </c>
      <c r="AX184" s="14" t="s">
        <v>84</v>
      </c>
      <c r="AY184" s="182" t="s">
        <v>133</v>
      </c>
    </row>
    <row r="185" spans="1:65" s="2" customFormat="1" ht="21.75" customHeight="1">
      <c r="A185" s="32"/>
      <c r="B185" s="157"/>
      <c r="C185" s="158" t="s">
        <v>228</v>
      </c>
      <c r="D185" s="158" t="s">
        <v>136</v>
      </c>
      <c r="E185" s="159" t="s">
        <v>229</v>
      </c>
      <c r="F185" s="160" t="s">
        <v>230</v>
      </c>
      <c r="G185" s="161" t="s">
        <v>139</v>
      </c>
      <c r="H185" s="162">
        <v>57.7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4.0000000000000003E-5</v>
      </c>
      <c r="R185" s="168">
        <f>Q185*H185</f>
        <v>2.3080000000000002E-3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81</v>
      </c>
      <c r="AT185" s="170" t="s">
        <v>136</v>
      </c>
      <c r="AU185" s="170" t="s">
        <v>140</v>
      </c>
      <c r="AY185" s="17" t="s">
        <v>133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140</v>
      </c>
      <c r="BK185" s="171">
        <f>ROUND(I185*H185,2)</f>
        <v>0</v>
      </c>
      <c r="BL185" s="17" t="s">
        <v>81</v>
      </c>
      <c r="BM185" s="170" t="s">
        <v>231</v>
      </c>
    </row>
    <row r="186" spans="1:65" s="13" customFormat="1" ht="11.25">
      <c r="B186" s="172"/>
      <c r="D186" s="173" t="s">
        <v>142</v>
      </c>
      <c r="E186" s="174" t="s">
        <v>1</v>
      </c>
      <c r="F186" s="175" t="s">
        <v>221</v>
      </c>
      <c r="H186" s="176">
        <v>7.7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142</v>
      </c>
      <c r="AU186" s="174" t="s">
        <v>140</v>
      </c>
      <c r="AV186" s="13" t="s">
        <v>140</v>
      </c>
      <c r="AW186" s="13" t="s">
        <v>33</v>
      </c>
      <c r="AX186" s="13" t="s">
        <v>76</v>
      </c>
      <c r="AY186" s="174" t="s">
        <v>133</v>
      </c>
    </row>
    <row r="187" spans="1:65" s="15" customFormat="1" ht="11.25">
      <c r="B187" s="189"/>
      <c r="D187" s="173" t="s">
        <v>142</v>
      </c>
      <c r="E187" s="190" t="s">
        <v>1</v>
      </c>
      <c r="F187" s="191" t="s">
        <v>232</v>
      </c>
      <c r="H187" s="190" t="s">
        <v>1</v>
      </c>
      <c r="I187" s="192"/>
      <c r="L187" s="189"/>
      <c r="M187" s="193"/>
      <c r="N187" s="194"/>
      <c r="O187" s="194"/>
      <c r="P187" s="194"/>
      <c r="Q187" s="194"/>
      <c r="R187" s="194"/>
      <c r="S187" s="194"/>
      <c r="T187" s="195"/>
      <c r="AT187" s="190" t="s">
        <v>142</v>
      </c>
      <c r="AU187" s="190" t="s">
        <v>140</v>
      </c>
      <c r="AV187" s="15" t="s">
        <v>84</v>
      </c>
      <c r="AW187" s="15" t="s">
        <v>33</v>
      </c>
      <c r="AX187" s="15" t="s">
        <v>76</v>
      </c>
      <c r="AY187" s="190" t="s">
        <v>133</v>
      </c>
    </row>
    <row r="188" spans="1:65" s="13" customFormat="1" ht="11.25">
      <c r="B188" s="172"/>
      <c r="D188" s="173" t="s">
        <v>142</v>
      </c>
      <c r="E188" s="174" t="s">
        <v>1</v>
      </c>
      <c r="F188" s="175" t="s">
        <v>184</v>
      </c>
      <c r="H188" s="176">
        <v>50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142</v>
      </c>
      <c r="AU188" s="174" t="s">
        <v>140</v>
      </c>
      <c r="AV188" s="13" t="s">
        <v>140</v>
      </c>
      <c r="AW188" s="13" t="s">
        <v>33</v>
      </c>
      <c r="AX188" s="13" t="s">
        <v>76</v>
      </c>
      <c r="AY188" s="174" t="s">
        <v>133</v>
      </c>
    </row>
    <row r="189" spans="1:65" s="14" customFormat="1" ht="11.25">
      <c r="B189" s="181"/>
      <c r="D189" s="173" t="s">
        <v>142</v>
      </c>
      <c r="E189" s="182" t="s">
        <v>1</v>
      </c>
      <c r="F189" s="183" t="s">
        <v>144</v>
      </c>
      <c r="H189" s="184">
        <v>57.7</v>
      </c>
      <c r="I189" s="185"/>
      <c r="L189" s="181"/>
      <c r="M189" s="186"/>
      <c r="N189" s="187"/>
      <c r="O189" s="187"/>
      <c r="P189" s="187"/>
      <c r="Q189" s="187"/>
      <c r="R189" s="187"/>
      <c r="S189" s="187"/>
      <c r="T189" s="188"/>
      <c r="AT189" s="182" t="s">
        <v>142</v>
      </c>
      <c r="AU189" s="182" t="s">
        <v>140</v>
      </c>
      <c r="AV189" s="14" t="s">
        <v>81</v>
      </c>
      <c r="AW189" s="14" t="s">
        <v>33</v>
      </c>
      <c r="AX189" s="14" t="s">
        <v>84</v>
      </c>
      <c r="AY189" s="182" t="s">
        <v>133</v>
      </c>
    </row>
    <row r="190" spans="1:65" s="2" customFormat="1" ht="16.5" customHeight="1">
      <c r="A190" s="32"/>
      <c r="B190" s="157"/>
      <c r="C190" s="158" t="s">
        <v>178</v>
      </c>
      <c r="D190" s="158" t="s">
        <v>136</v>
      </c>
      <c r="E190" s="159" t="s">
        <v>233</v>
      </c>
      <c r="F190" s="160" t="s">
        <v>234</v>
      </c>
      <c r="G190" s="161" t="s">
        <v>139</v>
      </c>
      <c r="H190" s="162">
        <v>24.7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0.1</v>
      </c>
      <c r="T190" s="169">
        <f>S190*H190</f>
        <v>2.4700000000000002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81</v>
      </c>
      <c r="AT190" s="170" t="s">
        <v>136</v>
      </c>
      <c r="AU190" s="170" t="s">
        <v>140</v>
      </c>
      <c r="AY190" s="17" t="s">
        <v>133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140</v>
      </c>
      <c r="BK190" s="171">
        <f>ROUND(I190*H190,2)</f>
        <v>0</v>
      </c>
      <c r="BL190" s="17" t="s">
        <v>81</v>
      </c>
      <c r="BM190" s="170" t="s">
        <v>235</v>
      </c>
    </row>
    <row r="191" spans="1:65" s="13" customFormat="1" ht="11.25">
      <c r="B191" s="172"/>
      <c r="D191" s="173" t="s">
        <v>142</v>
      </c>
      <c r="E191" s="174" t="s">
        <v>1</v>
      </c>
      <c r="F191" s="175" t="s">
        <v>236</v>
      </c>
      <c r="H191" s="176">
        <v>24.7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142</v>
      </c>
      <c r="AU191" s="174" t="s">
        <v>140</v>
      </c>
      <c r="AV191" s="13" t="s">
        <v>140</v>
      </c>
      <c r="AW191" s="13" t="s">
        <v>33</v>
      </c>
      <c r="AX191" s="13" t="s">
        <v>84</v>
      </c>
      <c r="AY191" s="174" t="s">
        <v>133</v>
      </c>
    </row>
    <row r="192" spans="1:65" s="2" customFormat="1" ht="16.5" customHeight="1">
      <c r="A192" s="32"/>
      <c r="B192" s="157"/>
      <c r="C192" s="158" t="s">
        <v>7</v>
      </c>
      <c r="D192" s="158" t="s">
        <v>136</v>
      </c>
      <c r="E192" s="159" t="s">
        <v>237</v>
      </c>
      <c r="F192" s="160" t="s">
        <v>238</v>
      </c>
      <c r="G192" s="161" t="s">
        <v>139</v>
      </c>
      <c r="H192" s="162">
        <v>3.33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81</v>
      </c>
      <c r="AT192" s="170" t="s">
        <v>136</v>
      </c>
      <c r="AU192" s="170" t="s">
        <v>140</v>
      </c>
      <c r="AY192" s="17" t="s">
        <v>133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140</v>
      </c>
      <c r="BK192" s="171">
        <f>ROUND(I192*H192,2)</f>
        <v>0</v>
      </c>
      <c r="BL192" s="17" t="s">
        <v>81</v>
      </c>
      <c r="BM192" s="170" t="s">
        <v>239</v>
      </c>
    </row>
    <row r="193" spans="1:65" s="13" customFormat="1" ht="11.25">
      <c r="B193" s="172"/>
      <c r="D193" s="173" t="s">
        <v>142</v>
      </c>
      <c r="E193" s="174" t="s">
        <v>1</v>
      </c>
      <c r="F193" s="175" t="s">
        <v>143</v>
      </c>
      <c r="H193" s="176">
        <v>3.33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142</v>
      </c>
      <c r="AU193" s="174" t="s">
        <v>140</v>
      </c>
      <c r="AV193" s="13" t="s">
        <v>140</v>
      </c>
      <c r="AW193" s="13" t="s">
        <v>33</v>
      </c>
      <c r="AX193" s="13" t="s">
        <v>76</v>
      </c>
      <c r="AY193" s="174" t="s">
        <v>133</v>
      </c>
    </row>
    <row r="194" spans="1:65" s="14" customFormat="1" ht="11.25">
      <c r="B194" s="181"/>
      <c r="D194" s="173" t="s">
        <v>142</v>
      </c>
      <c r="E194" s="182" t="s">
        <v>1</v>
      </c>
      <c r="F194" s="183" t="s">
        <v>144</v>
      </c>
      <c r="H194" s="184">
        <v>3.33</v>
      </c>
      <c r="I194" s="185"/>
      <c r="L194" s="181"/>
      <c r="M194" s="186"/>
      <c r="N194" s="187"/>
      <c r="O194" s="187"/>
      <c r="P194" s="187"/>
      <c r="Q194" s="187"/>
      <c r="R194" s="187"/>
      <c r="S194" s="187"/>
      <c r="T194" s="188"/>
      <c r="AT194" s="182" t="s">
        <v>142</v>
      </c>
      <c r="AU194" s="182" t="s">
        <v>140</v>
      </c>
      <c r="AV194" s="14" t="s">
        <v>81</v>
      </c>
      <c r="AW194" s="14" t="s">
        <v>33</v>
      </c>
      <c r="AX194" s="14" t="s">
        <v>84</v>
      </c>
      <c r="AY194" s="182" t="s">
        <v>133</v>
      </c>
    </row>
    <row r="195" spans="1:65" s="12" customFormat="1" ht="22.9" customHeight="1">
      <c r="B195" s="144"/>
      <c r="D195" s="145" t="s">
        <v>75</v>
      </c>
      <c r="E195" s="155" t="s">
        <v>240</v>
      </c>
      <c r="F195" s="155" t="s">
        <v>241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SUM(P196:P202)</f>
        <v>0</v>
      </c>
      <c r="Q195" s="150"/>
      <c r="R195" s="151">
        <f>SUM(R196:R202)</f>
        <v>0</v>
      </c>
      <c r="S195" s="150"/>
      <c r="T195" s="152">
        <f>SUM(T196:T202)</f>
        <v>0</v>
      </c>
      <c r="AR195" s="145" t="s">
        <v>84</v>
      </c>
      <c r="AT195" s="153" t="s">
        <v>75</v>
      </c>
      <c r="AU195" s="153" t="s">
        <v>84</v>
      </c>
      <c r="AY195" s="145" t="s">
        <v>133</v>
      </c>
      <c r="BK195" s="154">
        <f>SUM(BK196:BK202)</f>
        <v>0</v>
      </c>
    </row>
    <row r="196" spans="1:65" s="2" customFormat="1" ht="21.75" customHeight="1">
      <c r="A196" s="32"/>
      <c r="B196" s="157"/>
      <c r="C196" s="158" t="s">
        <v>242</v>
      </c>
      <c r="D196" s="158" t="s">
        <v>136</v>
      </c>
      <c r="E196" s="159" t="s">
        <v>243</v>
      </c>
      <c r="F196" s="160" t="s">
        <v>244</v>
      </c>
      <c r="G196" s="161" t="s">
        <v>245</v>
      </c>
      <c r="H196" s="162">
        <v>2.6760000000000002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81</v>
      </c>
      <c r="AT196" s="170" t="s">
        <v>136</v>
      </c>
      <c r="AU196" s="170" t="s">
        <v>140</v>
      </c>
      <c r="AY196" s="17" t="s">
        <v>133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140</v>
      </c>
      <c r="BK196" s="171">
        <f>ROUND(I196*H196,2)</f>
        <v>0</v>
      </c>
      <c r="BL196" s="17" t="s">
        <v>81</v>
      </c>
      <c r="BM196" s="170" t="s">
        <v>246</v>
      </c>
    </row>
    <row r="197" spans="1:65" s="2" customFormat="1" ht="21.75" customHeight="1">
      <c r="A197" s="32"/>
      <c r="B197" s="157"/>
      <c r="C197" s="158" t="s">
        <v>247</v>
      </c>
      <c r="D197" s="158" t="s">
        <v>136</v>
      </c>
      <c r="E197" s="159" t="s">
        <v>248</v>
      </c>
      <c r="F197" s="160" t="s">
        <v>249</v>
      </c>
      <c r="G197" s="161" t="s">
        <v>245</v>
      </c>
      <c r="H197" s="162">
        <v>133.80000000000001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81</v>
      </c>
      <c r="AT197" s="170" t="s">
        <v>136</v>
      </c>
      <c r="AU197" s="170" t="s">
        <v>140</v>
      </c>
      <c r="AY197" s="17" t="s">
        <v>133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140</v>
      </c>
      <c r="BK197" s="171">
        <f>ROUND(I197*H197,2)</f>
        <v>0</v>
      </c>
      <c r="BL197" s="17" t="s">
        <v>81</v>
      </c>
      <c r="BM197" s="170" t="s">
        <v>250</v>
      </c>
    </row>
    <row r="198" spans="1:65" s="13" customFormat="1" ht="11.25">
      <c r="B198" s="172"/>
      <c r="D198" s="173" t="s">
        <v>142</v>
      </c>
      <c r="F198" s="175" t="s">
        <v>251</v>
      </c>
      <c r="H198" s="176">
        <v>133.80000000000001</v>
      </c>
      <c r="I198" s="177"/>
      <c r="L198" s="172"/>
      <c r="M198" s="178"/>
      <c r="N198" s="179"/>
      <c r="O198" s="179"/>
      <c r="P198" s="179"/>
      <c r="Q198" s="179"/>
      <c r="R198" s="179"/>
      <c r="S198" s="179"/>
      <c r="T198" s="180"/>
      <c r="AT198" s="174" t="s">
        <v>142</v>
      </c>
      <c r="AU198" s="174" t="s">
        <v>140</v>
      </c>
      <c r="AV198" s="13" t="s">
        <v>140</v>
      </c>
      <c r="AW198" s="13" t="s">
        <v>3</v>
      </c>
      <c r="AX198" s="13" t="s">
        <v>84</v>
      </c>
      <c r="AY198" s="174" t="s">
        <v>133</v>
      </c>
    </row>
    <row r="199" spans="1:65" s="2" customFormat="1" ht="21.75" customHeight="1">
      <c r="A199" s="32"/>
      <c r="B199" s="157"/>
      <c r="C199" s="158" t="s">
        <v>252</v>
      </c>
      <c r="D199" s="158" t="s">
        <v>136</v>
      </c>
      <c r="E199" s="159" t="s">
        <v>253</v>
      </c>
      <c r="F199" s="160" t="s">
        <v>254</v>
      </c>
      <c r="G199" s="161" t="s">
        <v>245</v>
      </c>
      <c r="H199" s="162">
        <v>2.6760000000000002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81</v>
      </c>
      <c r="AT199" s="170" t="s">
        <v>136</v>
      </c>
      <c r="AU199" s="170" t="s">
        <v>140</v>
      </c>
      <c r="AY199" s="17" t="s">
        <v>133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140</v>
      </c>
      <c r="BK199" s="171">
        <f>ROUND(I199*H199,2)</f>
        <v>0</v>
      </c>
      <c r="BL199" s="17" t="s">
        <v>81</v>
      </c>
      <c r="BM199" s="170" t="s">
        <v>255</v>
      </c>
    </row>
    <row r="200" spans="1:65" s="2" customFormat="1" ht="21.75" customHeight="1">
      <c r="A200" s="32"/>
      <c r="B200" s="157"/>
      <c r="C200" s="158" t="s">
        <v>256</v>
      </c>
      <c r="D200" s="158" t="s">
        <v>136</v>
      </c>
      <c r="E200" s="159" t="s">
        <v>257</v>
      </c>
      <c r="F200" s="160" t="s">
        <v>258</v>
      </c>
      <c r="G200" s="161" t="s">
        <v>245</v>
      </c>
      <c r="H200" s="162">
        <v>24.084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81</v>
      </c>
      <c r="AT200" s="170" t="s">
        <v>136</v>
      </c>
      <c r="AU200" s="170" t="s">
        <v>140</v>
      </c>
      <c r="AY200" s="17" t="s">
        <v>133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140</v>
      </c>
      <c r="BK200" s="171">
        <f>ROUND(I200*H200,2)</f>
        <v>0</v>
      </c>
      <c r="BL200" s="17" t="s">
        <v>81</v>
      </c>
      <c r="BM200" s="170" t="s">
        <v>259</v>
      </c>
    </row>
    <row r="201" spans="1:65" s="13" customFormat="1" ht="11.25">
      <c r="B201" s="172"/>
      <c r="D201" s="173" t="s">
        <v>142</v>
      </c>
      <c r="F201" s="175" t="s">
        <v>260</v>
      </c>
      <c r="H201" s="176">
        <v>24.084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142</v>
      </c>
      <c r="AU201" s="174" t="s">
        <v>140</v>
      </c>
      <c r="AV201" s="13" t="s">
        <v>140</v>
      </c>
      <c r="AW201" s="13" t="s">
        <v>3</v>
      </c>
      <c r="AX201" s="13" t="s">
        <v>84</v>
      </c>
      <c r="AY201" s="174" t="s">
        <v>133</v>
      </c>
    </row>
    <row r="202" spans="1:65" s="2" customFormat="1" ht="21.75" customHeight="1">
      <c r="A202" s="32"/>
      <c r="B202" s="157"/>
      <c r="C202" s="158" t="s">
        <v>261</v>
      </c>
      <c r="D202" s="158" t="s">
        <v>136</v>
      </c>
      <c r="E202" s="159" t="s">
        <v>262</v>
      </c>
      <c r="F202" s="160" t="s">
        <v>263</v>
      </c>
      <c r="G202" s="161" t="s">
        <v>245</v>
      </c>
      <c r="H202" s="162">
        <v>2.6760000000000002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81</v>
      </c>
      <c r="AT202" s="170" t="s">
        <v>136</v>
      </c>
      <c r="AU202" s="170" t="s">
        <v>140</v>
      </c>
      <c r="AY202" s="17" t="s">
        <v>133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140</v>
      </c>
      <c r="BK202" s="171">
        <f>ROUND(I202*H202,2)</f>
        <v>0</v>
      </c>
      <c r="BL202" s="17" t="s">
        <v>81</v>
      </c>
      <c r="BM202" s="170" t="s">
        <v>264</v>
      </c>
    </row>
    <row r="203" spans="1:65" s="12" customFormat="1" ht="22.9" customHeight="1">
      <c r="B203" s="144"/>
      <c r="D203" s="145" t="s">
        <v>75</v>
      </c>
      <c r="E203" s="155" t="s">
        <v>265</v>
      </c>
      <c r="F203" s="155" t="s">
        <v>266</v>
      </c>
      <c r="I203" s="147"/>
      <c r="J203" s="156">
        <f>BK203</f>
        <v>0</v>
      </c>
      <c r="L203" s="144"/>
      <c r="M203" s="149"/>
      <c r="N203" s="150"/>
      <c r="O203" s="150"/>
      <c r="P203" s="151">
        <f>SUM(P204:P206)</f>
        <v>0</v>
      </c>
      <c r="Q203" s="150"/>
      <c r="R203" s="151">
        <f>SUM(R204:R206)</f>
        <v>0</v>
      </c>
      <c r="S203" s="150"/>
      <c r="T203" s="152">
        <f>SUM(T204:T206)</f>
        <v>0</v>
      </c>
      <c r="AR203" s="145" t="s">
        <v>84</v>
      </c>
      <c r="AT203" s="153" t="s">
        <v>75</v>
      </c>
      <c r="AU203" s="153" t="s">
        <v>84</v>
      </c>
      <c r="AY203" s="145" t="s">
        <v>133</v>
      </c>
      <c r="BK203" s="154">
        <f>SUM(BK204:BK206)</f>
        <v>0</v>
      </c>
    </row>
    <row r="204" spans="1:65" s="2" customFormat="1" ht="16.5" customHeight="1">
      <c r="A204" s="32"/>
      <c r="B204" s="157"/>
      <c r="C204" s="158" t="s">
        <v>267</v>
      </c>
      <c r="D204" s="158" t="s">
        <v>136</v>
      </c>
      <c r="E204" s="159" t="s">
        <v>268</v>
      </c>
      <c r="F204" s="160" t="s">
        <v>269</v>
      </c>
      <c r="G204" s="161" t="s">
        <v>245</v>
      </c>
      <c r="H204" s="162">
        <v>0.70499999999999996</v>
      </c>
      <c r="I204" s="163"/>
      <c r="J204" s="164">
        <f>ROUND(I204*H204,2)</f>
        <v>0</v>
      </c>
      <c r="K204" s="165"/>
      <c r="L204" s="33"/>
      <c r="M204" s="166" t="s">
        <v>1</v>
      </c>
      <c r="N204" s="167" t="s">
        <v>42</v>
      </c>
      <c r="O204" s="58"/>
      <c r="P204" s="168">
        <f>O204*H204</f>
        <v>0</v>
      </c>
      <c r="Q204" s="168">
        <v>0</v>
      </c>
      <c r="R204" s="168">
        <f>Q204*H204</f>
        <v>0</v>
      </c>
      <c r="S204" s="168">
        <v>0</v>
      </c>
      <c r="T204" s="16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0" t="s">
        <v>81</v>
      </c>
      <c r="AT204" s="170" t="s">
        <v>136</v>
      </c>
      <c r="AU204" s="170" t="s">
        <v>140</v>
      </c>
      <c r="AY204" s="17" t="s">
        <v>133</v>
      </c>
      <c r="BE204" s="171">
        <f>IF(N204="základní",J204,0)</f>
        <v>0</v>
      </c>
      <c r="BF204" s="171">
        <f>IF(N204="snížená",J204,0)</f>
        <v>0</v>
      </c>
      <c r="BG204" s="171">
        <f>IF(N204="zákl. přenesená",J204,0)</f>
        <v>0</v>
      </c>
      <c r="BH204" s="171">
        <f>IF(N204="sníž. přenesená",J204,0)</f>
        <v>0</v>
      </c>
      <c r="BI204" s="171">
        <f>IF(N204="nulová",J204,0)</f>
        <v>0</v>
      </c>
      <c r="BJ204" s="17" t="s">
        <v>140</v>
      </c>
      <c r="BK204" s="171">
        <f>ROUND(I204*H204,2)</f>
        <v>0</v>
      </c>
      <c r="BL204" s="17" t="s">
        <v>81</v>
      </c>
      <c r="BM204" s="170" t="s">
        <v>270</v>
      </c>
    </row>
    <row r="205" spans="1:65" s="2" customFormat="1" ht="21.75" customHeight="1">
      <c r="A205" s="32"/>
      <c r="B205" s="157"/>
      <c r="C205" s="158" t="s">
        <v>271</v>
      </c>
      <c r="D205" s="158" t="s">
        <v>136</v>
      </c>
      <c r="E205" s="159" t="s">
        <v>272</v>
      </c>
      <c r="F205" s="160" t="s">
        <v>273</v>
      </c>
      <c r="G205" s="161" t="s">
        <v>245</v>
      </c>
      <c r="H205" s="162">
        <v>0.70499999999999996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81</v>
      </c>
      <c r="AT205" s="170" t="s">
        <v>136</v>
      </c>
      <c r="AU205" s="170" t="s">
        <v>140</v>
      </c>
      <c r="AY205" s="17" t="s">
        <v>133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140</v>
      </c>
      <c r="BK205" s="171">
        <f>ROUND(I205*H205,2)</f>
        <v>0</v>
      </c>
      <c r="BL205" s="17" t="s">
        <v>81</v>
      </c>
      <c r="BM205" s="170" t="s">
        <v>274</v>
      </c>
    </row>
    <row r="206" spans="1:65" s="2" customFormat="1" ht="21.75" customHeight="1">
      <c r="A206" s="32"/>
      <c r="B206" s="157"/>
      <c r="C206" s="158" t="s">
        <v>275</v>
      </c>
      <c r="D206" s="158" t="s">
        <v>136</v>
      </c>
      <c r="E206" s="159" t="s">
        <v>276</v>
      </c>
      <c r="F206" s="160" t="s">
        <v>277</v>
      </c>
      <c r="G206" s="161" t="s">
        <v>245</v>
      </c>
      <c r="H206" s="162">
        <v>0.70499999999999996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81</v>
      </c>
      <c r="AT206" s="170" t="s">
        <v>136</v>
      </c>
      <c r="AU206" s="170" t="s">
        <v>140</v>
      </c>
      <c r="AY206" s="17" t="s">
        <v>133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140</v>
      </c>
      <c r="BK206" s="171">
        <f>ROUND(I206*H206,2)</f>
        <v>0</v>
      </c>
      <c r="BL206" s="17" t="s">
        <v>81</v>
      </c>
      <c r="BM206" s="170" t="s">
        <v>278</v>
      </c>
    </row>
    <row r="207" spans="1:65" s="12" customFormat="1" ht="25.9" customHeight="1">
      <c r="B207" s="144"/>
      <c r="D207" s="145" t="s">
        <v>75</v>
      </c>
      <c r="E207" s="146" t="s">
        <v>279</v>
      </c>
      <c r="F207" s="146" t="s">
        <v>280</v>
      </c>
      <c r="I207" s="147"/>
      <c r="J207" s="148">
        <f>BK207</f>
        <v>0</v>
      </c>
      <c r="L207" s="144"/>
      <c r="M207" s="149"/>
      <c r="N207" s="150"/>
      <c r="O207" s="150"/>
      <c r="P207" s="151">
        <f>P208+P232+P243+P255+P277+P281+P299+P305+P322+P338+P348+P359+P376+P382</f>
        <v>0</v>
      </c>
      <c r="Q207" s="150"/>
      <c r="R207" s="151">
        <f>R208+R232+R243+R255+R277+R281+R299+R305+R322+R338+R348+R359+R376+R382</f>
        <v>1.8812550400000001</v>
      </c>
      <c r="S207" s="150"/>
      <c r="T207" s="152">
        <f>T208+T232+T243+T255+T277+T281+T299+T305+T322+T338+T348+T359+T376+T382</f>
        <v>0.20207400000000003</v>
      </c>
      <c r="AR207" s="145" t="s">
        <v>140</v>
      </c>
      <c r="AT207" s="153" t="s">
        <v>75</v>
      </c>
      <c r="AU207" s="153" t="s">
        <v>76</v>
      </c>
      <c r="AY207" s="145" t="s">
        <v>133</v>
      </c>
      <c r="BK207" s="154">
        <f>BK208+BK232+BK243+BK255+BK277+BK281+BK299+BK305+BK322+BK338+BK348+BK359+BK376+BK382</f>
        <v>0</v>
      </c>
    </row>
    <row r="208" spans="1:65" s="12" customFormat="1" ht="22.9" customHeight="1">
      <c r="B208" s="144"/>
      <c r="D208" s="145" t="s">
        <v>75</v>
      </c>
      <c r="E208" s="155" t="s">
        <v>281</v>
      </c>
      <c r="F208" s="155" t="s">
        <v>282</v>
      </c>
      <c r="I208" s="147"/>
      <c r="J208" s="156">
        <f>BK208</f>
        <v>0</v>
      </c>
      <c r="L208" s="144"/>
      <c r="M208" s="149"/>
      <c r="N208" s="150"/>
      <c r="O208" s="150"/>
      <c r="P208" s="151">
        <f>SUM(P209:P231)</f>
        <v>0</v>
      </c>
      <c r="Q208" s="150"/>
      <c r="R208" s="151">
        <f>SUM(R209:R231)</f>
        <v>3.0510719999999998E-2</v>
      </c>
      <c r="S208" s="150"/>
      <c r="T208" s="152">
        <f>SUM(T209:T231)</f>
        <v>0</v>
      </c>
      <c r="AR208" s="145" t="s">
        <v>140</v>
      </c>
      <c r="AT208" s="153" t="s">
        <v>75</v>
      </c>
      <c r="AU208" s="153" t="s">
        <v>84</v>
      </c>
      <c r="AY208" s="145" t="s">
        <v>133</v>
      </c>
      <c r="BK208" s="154">
        <f>SUM(BK209:BK231)</f>
        <v>0</v>
      </c>
    </row>
    <row r="209" spans="1:65" s="2" customFormat="1" ht="21.75" customHeight="1">
      <c r="A209" s="32"/>
      <c r="B209" s="157"/>
      <c r="C209" s="158" t="s">
        <v>283</v>
      </c>
      <c r="D209" s="158" t="s">
        <v>136</v>
      </c>
      <c r="E209" s="159" t="s">
        <v>284</v>
      </c>
      <c r="F209" s="160" t="s">
        <v>285</v>
      </c>
      <c r="G209" s="161" t="s">
        <v>139</v>
      </c>
      <c r="H209" s="162">
        <v>3.33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208</v>
      </c>
      <c r="AT209" s="170" t="s">
        <v>136</v>
      </c>
      <c r="AU209" s="170" t="s">
        <v>140</v>
      </c>
      <c r="AY209" s="17" t="s">
        <v>133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140</v>
      </c>
      <c r="BK209" s="171">
        <f>ROUND(I209*H209,2)</f>
        <v>0</v>
      </c>
      <c r="BL209" s="17" t="s">
        <v>208</v>
      </c>
      <c r="BM209" s="170" t="s">
        <v>286</v>
      </c>
    </row>
    <row r="210" spans="1:65" s="13" customFormat="1" ht="11.25">
      <c r="B210" s="172"/>
      <c r="D210" s="173" t="s">
        <v>142</v>
      </c>
      <c r="E210" s="174" t="s">
        <v>1</v>
      </c>
      <c r="F210" s="175" t="s">
        <v>143</v>
      </c>
      <c r="H210" s="176">
        <v>3.33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142</v>
      </c>
      <c r="AU210" s="174" t="s">
        <v>140</v>
      </c>
      <c r="AV210" s="13" t="s">
        <v>140</v>
      </c>
      <c r="AW210" s="13" t="s">
        <v>33</v>
      </c>
      <c r="AX210" s="13" t="s">
        <v>76</v>
      </c>
      <c r="AY210" s="174" t="s">
        <v>133</v>
      </c>
    </row>
    <row r="211" spans="1:65" s="14" customFormat="1" ht="11.25">
      <c r="B211" s="181"/>
      <c r="D211" s="173" t="s">
        <v>142</v>
      </c>
      <c r="E211" s="182" t="s">
        <v>1</v>
      </c>
      <c r="F211" s="183" t="s">
        <v>144</v>
      </c>
      <c r="H211" s="184">
        <v>3.33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2" t="s">
        <v>142</v>
      </c>
      <c r="AU211" s="182" t="s">
        <v>140</v>
      </c>
      <c r="AV211" s="14" t="s">
        <v>81</v>
      </c>
      <c r="AW211" s="14" t="s">
        <v>33</v>
      </c>
      <c r="AX211" s="14" t="s">
        <v>84</v>
      </c>
      <c r="AY211" s="182" t="s">
        <v>133</v>
      </c>
    </row>
    <row r="212" spans="1:65" s="2" customFormat="1" ht="21.75" customHeight="1">
      <c r="A212" s="32"/>
      <c r="B212" s="157"/>
      <c r="C212" s="158" t="s">
        <v>287</v>
      </c>
      <c r="D212" s="158" t="s">
        <v>136</v>
      </c>
      <c r="E212" s="159" t="s">
        <v>288</v>
      </c>
      <c r="F212" s="160" t="s">
        <v>289</v>
      </c>
      <c r="G212" s="161" t="s">
        <v>139</v>
      </c>
      <c r="H212" s="162">
        <v>6.468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208</v>
      </c>
      <c r="AT212" s="170" t="s">
        <v>136</v>
      </c>
      <c r="AU212" s="170" t="s">
        <v>140</v>
      </c>
      <c r="AY212" s="17" t="s">
        <v>133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140</v>
      </c>
      <c r="BK212" s="171">
        <f>ROUND(I212*H212,2)</f>
        <v>0</v>
      </c>
      <c r="BL212" s="17" t="s">
        <v>208</v>
      </c>
      <c r="BM212" s="170" t="s">
        <v>290</v>
      </c>
    </row>
    <row r="213" spans="1:65" s="13" customFormat="1" ht="11.25">
      <c r="B213" s="172"/>
      <c r="D213" s="173" t="s">
        <v>142</v>
      </c>
      <c r="E213" s="174" t="s">
        <v>1</v>
      </c>
      <c r="F213" s="175" t="s">
        <v>291</v>
      </c>
      <c r="H213" s="176">
        <v>5.14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142</v>
      </c>
      <c r="AU213" s="174" t="s">
        <v>140</v>
      </c>
      <c r="AV213" s="13" t="s">
        <v>140</v>
      </c>
      <c r="AW213" s="13" t="s">
        <v>33</v>
      </c>
      <c r="AX213" s="13" t="s">
        <v>76</v>
      </c>
      <c r="AY213" s="174" t="s">
        <v>133</v>
      </c>
    </row>
    <row r="214" spans="1:65" s="13" customFormat="1" ht="11.25">
      <c r="B214" s="172"/>
      <c r="D214" s="173" t="s">
        <v>142</v>
      </c>
      <c r="E214" s="174" t="s">
        <v>1</v>
      </c>
      <c r="F214" s="175" t="s">
        <v>292</v>
      </c>
      <c r="H214" s="176">
        <v>1.3280000000000001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142</v>
      </c>
      <c r="AU214" s="174" t="s">
        <v>140</v>
      </c>
      <c r="AV214" s="13" t="s">
        <v>140</v>
      </c>
      <c r="AW214" s="13" t="s">
        <v>33</v>
      </c>
      <c r="AX214" s="13" t="s">
        <v>76</v>
      </c>
      <c r="AY214" s="174" t="s">
        <v>133</v>
      </c>
    </row>
    <row r="215" spans="1:65" s="14" customFormat="1" ht="11.25">
      <c r="B215" s="181"/>
      <c r="D215" s="173" t="s">
        <v>142</v>
      </c>
      <c r="E215" s="182" t="s">
        <v>1</v>
      </c>
      <c r="F215" s="183" t="s">
        <v>144</v>
      </c>
      <c r="H215" s="184">
        <v>6.468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142</v>
      </c>
      <c r="AU215" s="182" t="s">
        <v>140</v>
      </c>
      <c r="AV215" s="14" t="s">
        <v>81</v>
      </c>
      <c r="AW215" s="14" t="s">
        <v>33</v>
      </c>
      <c r="AX215" s="14" t="s">
        <v>84</v>
      </c>
      <c r="AY215" s="182" t="s">
        <v>133</v>
      </c>
    </row>
    <row r="216" spans="1:65" s="2" customFormat="1" ht="21.75" customHeight="1">
      <c r="A216" s="32"/>
      <c r="B216" s="157"/>
      <c r="C216" s="196" t="s">
        <v>293</v>
      </c>
      <c r="D216" s="196" t="s">
        <v>209</v>
      </c>
      <c r="E216" s="197" t="s">
        <v>294</v>
      </c>
      <c r="F216" s="198" t="s">
        <v>295</v>
      </c>
      <c r="G216" s="199" t="s">
        <v>296</v>
      </c>
      <c r="H216" s="200">
        <v>29.393999999999998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42</v>
      </c>
      <c r="O216" s="58"/>
      <c r="P216" s="168">
        <f>O216*H216</f>
        <v>0</v>
      </c>
      <c r="Q216" s="168">
        <v>1E-3</v>
      </c>
      <c r="R216" s="168">
        <f>Q216*H216</f>
        <v>2.9394E-2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293</v>
      </c>
      <c r="AT216" s="170" t="s">
        <v>209</v>
      </c>
      <c r="AU216" s="170" t="s">
        <v>140</v>
      </c>
      <c r="AY216" s="17" t="s">
        <v>133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140</v>
      </c>
      <c r="BK216" s="171">
        <f>ROUND(I216*H216,2)</f>
        <v>0</v>
      </c>
      <c r="BL216" s="17" t="s">
        <v>208</v>
      </c>
      <c r="BM216" s="170" t="s">
        <v>297</v>
      </c>
    </row>
    <row r="217" spans="1:65" s="15" customFormat="1" ht="11.25">
      <c r="B217" s="189"/>
      <c r="D217" s="173" t="s">
        <v>142</v>
      </c>
      <c r="E217" s="190" t="s">
        <v>1</v>
      </c>
      <c r="F217" s="191" t="s">
        <v>298</v>
      </c>
      <c r="H217" s="190" t="s">
        <v>1</v>
      </c>
      <c r="I217" s="192"/>
      <c r="L217" s="189"/>
      <c r="M217" s="193"/>
      <c r="N217" s="194"/>
      <c r="O217" s="194"/>
      <c r="P217" s="194"/>
      <c r="Q217" s="194"/>
      <c r="R217" s="194"/>
      <c r="S217" s="194"/>
      <c r="T217" s="195"/>
      <c r="AT217" s="190" t="s">
        <v>142</v>
      </c>
      <c r="AU217" s="190" t="s">
        <v>140</v>
      </c>
      <c r="AV217" s="15" t="s">
        <v>84</v>
      </c>
      <c r="AW217" s="15" t="s">
        <v>33</v>
      </c>
      <c r="AX217" s="15" t="s">
        <v>76</v>
      </c>
      <c r="AY217" s="190" t="s">
        <v>133</v>
      </c>
    </row>
    <row r="218" spans="1:65" s="13" customFormat="1" ht="11.25">
      <c r="B218" s="172"/>
      <c r="D218" s="173" t="s">
        <v>142</v>
      </c>
      <c r="E218" s="174" t="s">
        <v>1</v>
      </c>
      <c r="F218" s="175" t="s">
        <v>299</v>
      </c>
      <c r="H218" s="176">
        <v>29.393999999999998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142</v>
      </c>
      <c r="AU218" s="174" t="s">
        <v>140</v>
      </c>
      <c r="AV218" s="13" t="s">
        <v>140</v>
      </c>
      <c r="AW218" s="13" t="s">
        <v>33</v>
      </c>
      <c r="AX218" s="13" t="s">
        <v>84</v>
      </c>
      <c r="AY218" s="174" t="s">
        <v>133</v>
      </c>
    </row>
    <row r="219" spans="1:65" s="2" customFormat="1" ht="21.75" customHeight="1">
      <c r="A219" s="32"/>
      <c r="B219" s="157"/>
      <c r="C219" s="158" t="s">
        <v>300</v>
      </c>
      <c r="D219" s="158" t="s">
        <v>136</v>
      </c>
      <c r="E219" s="159" t="s">
        <v>301</v>
      </c>
      <c r="F219" s="160" t="s">
        <v>302</v>
      </c>
      <c r="G219" s="161" t="s">
        <v>139</v>
      </c>
      <c r="H219" s="162">
        <v>9.798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208</v>
      </c>
      <c r="AT219" s="170" t="s">
        <v>136</v>
      </c>
      <c r="AU219" s="170" t="s">
        <v>140</v>
      </c>
      <c r="AY219" s="17" t="s">
        <v>133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140</v>
      </c>
      <c r="BK219" s="171">
        <f>ROUND(I219*H219,2)</f>
        <v>0</v>
      </c>
      <c r="BL219" s="17" t="s">
        <v>208</v>
      </c>
      <c r="BM219" s="170" t="s">
        <v>303</v>
      </c>
    </row>
    <row r="220" spans="1:65" s="13" customFormat="1" ht="11.25">
      <c r="B220" s="172"/>
      <c r="D220" s="173" t="s">
        <v>142</v>
      </c>
      <c r="E220" s="174" t="s">
        <v>1</v>
      </c>
      <c r="F220" s="175" t="s">
        <v>304</v>
      </c>
      <c r="H220" s="176">
        <v>9.798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142</v>
      </c>
      <c r="AU220" s="174" t="s">
        <v>140</v>
      </c>
      <c r="AV220" s="13" t="s">
        <v>140</v>
      </c>
      <c r="AW220" s="13" t="s">
        <v>33</v>
      </c>
      <c r="AX220" s="13" t="s">
        <v>84</v>
      </c>
      <c r="AY220" s="174" t="s">
        <v>133</v>
      </c>
    </row>
    <row r="221" spans="1:65" s="2" customFormat="1" ht="21.75" customHeight="1">
      <c r="A221" s="32"/>
      <c r="B221" s="157"/>
      <c r="C221" s="158" t="s">
        <v>305</v>
      </c>
      <c r="D221" s="158" t="s">
        <v>136</v>
      </c>
      <c r="E221" s="159" t="s">
        <v>306</v>
      </c>
      <c r="F221" s="160" t="s">
        <v>307</v>
      </c>
      <c r="G221" s="161" t="s">
        <v>308</v>
      </c>
      <c r="H221" s="162">
        <v>16.920000000000002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208</v>
      </c>
      <c r="AT221" s="170" t="s">
        <v>136</v>
      </c>
      <c r="AU221" s="170" t="s">
        <v>140</v>
      </c>
      <c r="AY221" s="17" t="s">
        <v>133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140</v>
      </c>
      <c r="BK221" s="171">
        <f>ROUND(I221*H221,2)</f>
        <v>0</v>
      </c>
      <c r="BL221" s="17" t="s">
        <v>208</v>
      </c>
      <c r="BM221" s="170" t="s">
        <v>309</v>
      </c>
    </row>
    <row r="222" spans="1:65" s="13" customFormat="1" ht="11.25">
      <c r="B222" s="172"/>
      <c r="D222" s="173" t="s">
        <v>142</v>
      </c>
      <c r="E222" s="174" t="s">
        <v>1</v>
      </c>
      <c r="F222" s="175" t="s">
        <v>310</v>
      </c>
      <c r="H222" s="176">
        <v>4.18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142</v>
      </c>
      <c r="AU222" s="174" t="s">
        <v>140</v>
      </c>
      <c r="AV222" s="13" t="s">
        <v>140</v>
      </c>
      <c r="AW222" s="13" t="s">
        <v>33</v>
      </c>
      <c r="AX222" s="13" t="s">
        <v>76</v>
      </c>
      <c r="AY222" s="174" t="s">
        <v>133</v>
      </c>
    </row>
    <row r="223" spans="1:65" s="13" customFormat="1" ht="11.25">
      <c r="B223" s="172"/>
      <c r="D223" s="173" t="s">
        <v>142</v>
      </c>
      <c r="E223" s="174" t="s">
        <v>1</v>
      </c>
      <c r="F223" s="175" t="s">
        <v>311</v>
      </c>
      <c r="H223" s="176">
        <v>6.34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142</v>
      </c>
      <c r="AU223" s="174" t="s">
        <v>140</v>
      </c>
      <c r="AV223" s="13" t="s">
        <v>140</v>
      </c>
      <c r="AW223" s="13" t="s">
        <v>33</v>
      </c>
      <c r="AX223" s="13" t="s">
        <v>76</v>
      </c>
      <c r="AY223" s="174" t="s">
        <v>133</v>
      </c>
    </row>
    <row r="224" spans="1:65" s="13" customFormat="1" ht="11.25">
      <c r="B224" s="172"/>
      <c r="D224" s="173" t="s">
        <v>142</v>
      </c>
      <c r="E224" s="174" t="s">
        <v>1</v>
      </c>
      <c r="F224" s="175" t="s">
        <v>312</v>
      </c>
      <c r="H224" s="176">
        <v>5.2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142</v>
      </c>
      <c r="AU224" s="174" t="s">
        <v>140</v>
      </c>
      <c r="AV224" s="13" t="s">
        <v>140</v>
      </c>
      <c r="AW224" s="13" t="s">
        <v>33</v>
      </c>
      <c r="AX224" s="13" t="s">
        <v>76</v>
      </c>
      <c r="AY224" s="174" t="s">
        <v>133</v>
      </c>
    </row>
    <row r="225" spans="1:65" s="13" customFormat="1" ht="11.25">
      <c r="B225" s="172"/>
      <c r="D225" s="173" t="s">
        <v>142</v>
      </c>
      <c r="E225" s="174" t="s">
        <v>1</v>
      </c>
      <c r="F225" s="175" t="s">
        <v>313</v>
      </c>
      <c r="H225" s="176">
        <v>1.2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142</v>
      </c>
      <c r="AU225" s="174" t="s">
        <v>140</v>
      </c>
      <c r="AV225" s="13" t="s">
        <v>140</v>
      </c>
      <c r="AW225" s="13" t="s">
        <v>33</v>
      </c>
      <c r="AX225" s="13" t="s">
        <v>76</v>
      </c>
      <c r="AY225" s="174" t="s">
        <v>133</v>
      </c>
    </row>
    <row r="226" spans="1:65" s="14" customFormat="1" ht="11.25">
      <c r="B226" s="181"/>
      <c r="D226" s="173" t="s">
        <v>142</v>
      </c>
      <c r="E226" s="182" t="s">
        <v>1</v>
      </c>
      <c r="F226" s="183" t="s">
        <v>144</v>
      </c>
      <c r="H226" s="184">
        <v>16.920000000000002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142</v>
      </c>
      <c r="AU226" s="182" t="s">
        <v>140</v>
      </c>
      <c r="AV226" s="14" t="s">
        <v>81</v>
      </c>
      <c r="AW226" s="14" t="s">
        <v>33</v>
      </c>
      <c r="AX226" s="14" t="s">
        <v>84</v>
      </c>
      <c r="AY226" s="182" t="s">
        <v>133</v>
      </c>
    </row>
    <row r="227" spans="1:65" s="2" customFormat="1" ht="21.75" customHeight="1">
      <c r="A227" s="32"/>
      <c r="B227" s="157"/>
      <c r="C227" s="158" t="s">
        <v>314</v>
      </c>
      <c r="D227" s="158" t="s">
        <v>136</v>
      </c>
      <c r="E227" s="159" t="s">
        <v>315</v>
      </c>
      <c r="F227" s="160" t="s">
        <v>316</v>
      </c>
      <c r="G227" s="161" t="s">
        <v>206</v>
      </c>
      <c r="H227" s="162">
        <v>8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208</v>
      </c>
      <c r="AT227" s="170" t="s">
        <v>136</v>
      </c>
      <c r="AU227" s="170" t="s">
        <v>140</v>
      </c>
      <c r="AY227" s="17" t="s">
        <v>133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140</v>
      </c>
      <c r="BK227" s="171">
        <f>ROUND(I227*H227,2)</f>
        <v>0</v>
      </c>
      <c r="BL227" s="17" t="s">
        <v>208</v>
      </c>
      <c r="BM227" s="170" t="s">
        <v>317</v>
      </c>
    </row>
    <row r="228" spans="1:65" s="2" customFormat="1" ht="16.5" customHeight="1">
      <c r="A228" s="32"/>
      <c r="B228" s="157"/>
      <c r="C228" s="196" t="s">
        <v>318</v>
      </c>
      <c r="D228" s="196" t="s">
        <v>209</v>
      </c>
      <c r="E228" s="197" t="s">
        <v>319</v>
      </c>
      <c r="F228" s="198" t="s">
        <v>320</v>
      </c>
      <c r="G228" s="199" t="s">
        <v>308</v>
      </c>
      <c r="H228" s="200">
        <v>18.611999999999998</v>
      </c>
      <c r="I228" s="201"/>
      <c r="J228" s="202">
        <f>ROUND(I228*H228,2)</f>
        <v>0</v>
      </c>
      <c r="K228" s="203"/>
      <c r="L228" s="204"/>
      <c r="M228" s="205" t="s">
        <v>1</v>
      </c>
      <c r="N228" s="206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1.1167199999999999E-3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293</v>
      </c>
      <c r="AT228" s="170" t="s">
        <v>209</v>
      </c>
      <c r="AU228" s="170" t="s">
        <v>140</v>
      </c>
      <c r="AY228" s="17" t="s">
        <v>133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140</v>
      </c>
      <c r="BK228" s="171">
        <f>ROUND(I228*H228,2)</f>
        <v>0</v>
      </c>
      <c r="BL228" s="17" t="s">
        <v>208</v>
      </c>
      <c r="BM228" s="170" t="s">
        <v>321</v>
      </c>
    </row>
    <row r="229" spans="1:65" s="13" customFormat="1" ht="11.25">
      <c r="B229" s="172"/>
      <c r="D229" s="173" t="s">
        <v>142</v>
      </c>
      <c r="E229" s="174" t="s">
        <v>1</v>
      </c>
      <c r="F229" s="175" t="s">
        <v>322</v>
      </c>
      <c r="H229" s="176">
        <v>18.611999999999998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142</v>
      </c>
      <c r="AU229" s="174" t="s">
        <v>140</v>
      </c>
      <c r="AV229" s="13" t="s">
        <v>140</v>
      </c>
      <c r="AW229" s="13" t="s">
        <v>33</v>
      </c>
      <c r="AX229" s="13" t="s">
        <v>84</v>
      </c>
      <c r="AY229" s="174" t="s">
        <v>133</v>
      </c>
    </row>
    <row r="230" spans="1:65" s="2" customFormat="1" ht="21.75" customHeight="1">
      <c r="A230" s="32"/>
      <c r="B230" s="157"/>
      <c r="C230" s="158" t="s">
        <v>323</v>
      </c>
      <c r="D230" s="158" t="s">
        <v>136</v>
      </c>
      <c r="E230" s="159" t="s">
        <v>324</v>
      </c>
      <c r="F230" s="160" t="s">
        <v>325</v>
      </c>
      <c r="G230" s="161" t="s">
        <v>245</v>
      </c>
      <c r="H230" s="162">
        <v>3.1E-2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208</v>
      </c>
      <c r="AT230" s="170" t="s">
        <v>136</v>
      </c>
      <c r="AU230" s="170" t="s">
        <v>140</v>
      </c>
      <c r="AY230" s="17" t="s">
        <v>133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140</v>
      </c>
      <c r="BK230" s="171">
        <f>ROUND(I230*H230,2)</f>
        <v>0</v>
      </c>
      <c r="BL230" s="17" t="s">
        <v>208</v>
      </c>
      <c r="BM230" s="170" t="s">
        <v>326</v>
      </c>
    </row>
    <row r="231" spans="1:65" s="2" customFormat="1" ht="21.75" customHeight="1">
      <c r="A231" s="32"/>
      <c r="B231" s="157"/>
      <c r="C231" s="158" t="s">
        <v>327</v>
      </c>
      <c r="D231" s="158" t="s">
        <v>136</v>
      </c>
      <c r="E231" s="159" t="s">
        <v>328</v>
      </c>
      <c r="F231" s="160" t="s">
        <v>329</v>
      </c>
      <c r="G231" s="161" t="s">
        <v>245</v>
      </c>
      <c r="H231" s="162">
        <v>3.1E-2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208</v>
      </c>
      <c r="AT231" s="170" t="s">
        <v>136</v>
      </c>
      <c r="AU231" s="170" t="s">
        <v>140</v>
      </c>
      <c r="AY231" s="17" t="s">
        <v>133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140</v>
      </c>
      <c r="BK231" s="171">
        <f>ROUND(I231*H231,2)</f>
        <v>0</v>
      </c>
      <c r="BL231" s="17" t="s">
        <v>208</v>
      </c>
      <c r="BM231" s="170" t="s">
        <v>330</v>
      </c>
    </row>
    <row r="232" spans="1:65" s="12" customFormat="1" ht="22.9" customHeight="1">
      <c r="B232" s="144"/>
      <c r="D232" s="145" t="s">
        <v>75</v>
      </c>
      <c r="E232" s="155" t="s">
        <v>331</v>
      </c>
      <c r="F232" s="155" t="s">
        <v>332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140</v>
      </c>
      <c r="AT232" s="153" t="s">
        <v>75</v>
      </c>
      <c r="AU232" s="153" t="s">
        <v>84</v>
      </c>
      <c r="AY232" s="145" t="s">
        <v>133</v>
      </c>
      <c r="BK232" s="154">
        <f>SUM(BK233:BK242)</f>
        <v>0</v>
      </c>
    </row>
    <row r="233" spans="1:65" s="2" customFormat="1" ht="16.5" customHeight="1">
      <c r="A233" s="32"/>
      <c r="B233" s="157"/>
      <c r="C233" s="158" t="s">
        <v>333</v>
      </c>
      <c r="D233" s="158" t="s">
        <v>136</v>
      </c>
      <c r="E233" s="159" t="s">
        <v>334</v>
      </c>
      <c r="F233" s="160" t="s">
        <v>335</v>
      </c>
      <c r="G233" s="161" t="s">
        <v>308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208</v>
      </c>
      <c r="AT233" s="170" t="s">
        <v>136</v>
      </c>
      <c r="AU233" s="170" t="s">
        <v>140</v>
      </c>
      <c r="AY233" s="17" t="s">
        <v>133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140</v>
      </c>
      <c r="BK233" s="171">
        <f>ROUND(I233*H233,2)</f>
        <v>0</v>
      </c>
      <c r="BL233" s="17" t="s">
        <v>208</v>
      </c>
      <c r="BM233" s="170" t="s">
        <v>336</v>
      </c>
    </row>
    <row r="234" spans="1:65" s="2" customFormat="1" ht="16.5" customHeight="1">
      <c r="A234" s="32"/>
      <c r="B234" s="157"/>
      <c r="C234" s="158" t="s">
        <v>337</v>
      </c>
      <c r="D234" s="158" t="s">
        <v>136</v>
      </c>
      <c r="E234" s="159" t="s">
        <v>338</v>
      </c>
      <c r="F234" s="160" t="s">
        <v>339</v>
      </c>
      <c r="G234" s="161" t="s">
        <v>308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208</v>
      </c>
      <c r="AT234" s="170" t="s">
        <v>136</v>
      </c>
      <c r="AU234" s="170" t="s">
        <v>140</v>
      </c>
      <c r="AY234" s="17" t="s">
        <v>133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140</v>
      </c>
      <c r="BK234" s="171">
        <f>ROUND(I234*H234,2)</f>
        <v>0</v>
      </c>
      <c r="BL234" s="17" t="s">
        <v>208</v>
      </c>
      <c r="BM234" s="170" t="s">
        <v>340</v>
      </c>
    </row>
    <row r="235" spans="1:65" s="2" customFormat="1" ht="16.5" customHeight="1">
      <c r="A235" s="32"/>
      <c r="B235" s="157"/>
      <c r="C235" s="158" t="s">
        <v>341</v>
      </c>
      <c r="D235" s="158" t="s">
        <v>136</v>
      </c>
      <c r="E235" s="159" t="s">
        <v>342</v>
      </c>
      <c r="F235" s="160" t="s">
        <v>343</v>
      </c>
      <c r="G235" s="161" t="s">
        <v>308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208</v>
      </c>
      <c r="AT235" s="170" t="s">
        <v>136</v>
      </c>
      <c r="AU235" s="170" t="s">
        <v>140</v>
      </c>
      <c r="AY235" s="17" t="s">
        <v>133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140</v>
      </c>
      <c r="BK235" s="171">
        <f>ROUND(I235*H235,2)</f>
        <v>0</v>
      </c>
      <c r="BL235" s="17" t="s">
        <v>208</v>
      </c>
      <c r="BM235" s="170" t="s">
        <v>344</v>
      </c>
    </row>
    <row r="236" spans="1:65" s="2" customFormat="1" ht="16.5" customHeight="1">
      <c r="A236" s="32"/>
      <c r="B236" s="157"/>
      <c r="C236" s="158" t="s">
        <v>345</v>
      </c>
      <c r="D236" s="158" t="s">
        <v>136</v>
      </c>
      <c r="E236" s="159" t="s">
        <v>346</v>
      </c>
      <c r="F236" s="160" t="s">
        <v>347</v>
      </c>
      <c r="G236" s="161" t="s">
        <v>308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208</v>
      </c>
      <c r="AT236" s="170" t="s">
        <v>136</v>
      </c>
      <c r="AU236" s="170" t="s">
        <v>140</v>
      </c>
      <c r="AY236" s="17" t="s">
        <v>133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140</v>
      </c>
      <c r="BK236" s="171">
        <f>ROUND(I236*H236,2)</f>
        <v>0</v>
      </c>
      <c r="BL236" s="17" t="s">
        <v>208</v>
      </c>
      <c r="BM236" s="170" t="s">
        <v>348</v>
      </c>
    </row>
    <row r="237" spans="1:65" s="2" customFormat="1" ht="16.5" customHeight="1">
      <c r="A237" s="32"/>
      <c r="B237" s="157"/>
      <c r="C237" s="158" t="s">
        <v>349</v>
      </c>
      <c r="D237" s="158" t="s">
        <v>136</v>
      </c>
      <c r="E237" s="159" t="s">
        <v>350</v>
      </c>
      <c r="F237" s="160" t="s">
        <v>351</v>
      </c>
      <c r="G237" s="161" t="s">
        <v>206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208</v>
      </c>
      <c r="AT237" s="170" t="s">
        <v>136</v>
      </c>
      <c r="AU237" s="170" t="s">
        <v>140</v>
      </c>
      <c r="AY237" s="17" t="s">
        <v>133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140</v>
      </c>
      <c r="BK237" s="171">
        <f>ROUND(I237*H237,2)</f>
        <v>0</v>
      </c>
      <c r="BL237" s="17" t="s">
        <v>208</v>
      </c>
      <c r="BM237" s="170" t="s">
        <v>352</v>
      </c>
    </row>
    <row r="238" spans="1:65" s="15" customFormat="1" ht="11.25">
      <c r="B238" s="189"/>
      <c r="D238" s="173" t="s">
        <v>142</v>
      </c>
      <c r="E238" s="190" t="s">
        <v>1</v>
      </c>
      <c r="F238" s="191" t="s">
        <v>353</v>
      </c>
      <c r="H238" s="190" t="s">
        <v>1</v>
      </c>
      <c r="I238" s="192"/>
      <c r="L238" s="189"/>
      <c r="M238" s="193"/>
      <c r="N238" s="194"/>
      <c r="O238" s="194"/>
      <c r="P238" s="194"/>
      <c r="Q238" s="194"/>
      <c r="R238" s="194"/>
      <c r="S238" s="194"/>
      <c r="T238" s="195"/>
      <c r="AT238" s="190" t="s">
        <v>142</v>
      </c>
      <c r="AU238" s="190" t="s">
        <v>140</v>
      </c>
      <c r="AV238" s="15" t="s">
        <v>84</v>
      </c>
      <c r="AW238" s="15" t="s">
        <v>33</v>
      </c>
      <c r="AX238" s="15" t="s">
        <v>76</v>
      </c>
      <c r="AY238" s="190" t="s">
        <v>133</v>
      </c>
    </row>
    <row r="239" spans="1:65" s="13" customFormat="1" ht="11.25">
      <c r="B239" s="172"/>
      <c r="D239" s="173" t="s">
        <v>142</v>
      </c>
      <c r="E239" s="174" t="s">
        <v>1</v>
      </c>
      <c r="F239" s="175" t="s">
        <v>148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142</v>
      </c>
      <c r="AU239" s="174" t="s">
        <v>140</v>
      </c>
      <c r="AV239" s="13" t="s">
        <v>140</v>
      </c>
      <c r="AW239" s="13" t="s">
        <v>33</v>
      </c>
      <c r="AX239" s="13" t="s">
        <v>84</v>
      </c>
      <c r="AY239" s="174" t="s">
        <v>133</v>
      </c>
    </row>
    <row r="240" spans="1:65" s="2" customFormat="1" ht="16.5" customHeight="1">
      <c r="A240" s="32"/>
      <c r="B240" s="157"/>
      <c r="C240" s="158" t="s">
        <v>354</v>
      </c>
      <c r="D240" s="158" t="s">
        <v>136</v>
      </c>
      <c r="E240" s="159" t="s">
        <v>355</v>
      </c>
      <c r="F240" s="160" t="s">
        <v>356</v>
      </c>
      <c r="G240" s="161" t="s">
        <v>308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208</v>
      </c>
      <c r="AT240" s="170" t="s">
        <v>136</v>
      </c>
      <c r="AU240" s="170" t="s">
        <v>140</v>
      </c>
      <c r="AY240" s="17" t="s">
        <v>133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140</v>
      </c>
      <c r="BK240" s="171">
        <f>ROUND(I240*H240,2)</f>
        <v>0</v>
      </c>
      <c r="BL240" s="17" t="s">
        <v>208</v>
      </c>
      <c r="BM240" s="170" t="s">
        <v>357</v>
      </c>
    </row>
    <row r="241" spans="1:65" s="2" customFormat="1" ht="21.75" customHeight="1">
      <c r="A241" s="32"/>
      <c r="B241" s="157"/>
      <c r="C241" s="158" t="s">
        <v>358</v>
      </c>
      <c r="D241" s="158" t="s">
        <v>136</v>
      </c>
      <c r="E241" s="159" t="s">
        <v>359</v>
      </c>
      <c r="F241" s="160" t="s">
        <v>360</v>
      </c>
      <c r="G241" s="161" t="s">
        <v>245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208</v>
      </c>
      <c r="AT241" s="170" t="s">
        <v>136</v>
      </c>
      <c r="AU241" s="170" t="s">
        <v>140</v>
      </c>
      <c r="AY241" s="17" t="s">
        <v>133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140</v>
      </c>
      <c r="BK241" s="171">
        <f>ROUND(I241*H241,2)</f>
        <v>0</v>
      </c>
      <c r="BL241" s="17" t="s">
        <v>208</v>
      </c>
      <c r="BM241" s="170" t="s">
        <v>361</v>
      </c>
    </row>
    <row r="242" spans="1:65" s="2" customFormat="1" ht="21.75" customHeight="1">
      <c r="A242" s="32"/>
      <c r="B242" s="157"/>
      <c r="C242" s="158" t="s">
        <v>362</v>
      </c>
      <c r="D242" s="158" t="s">
        <v>136</v>
      </c>
      <c r="E242" s="159" t="s">
        <v>363</v>
      </c>
      <c r="F242" s="160" t="s">
        <v>364</v>
      </c>
      <c r="G242" s="161" t="s">
        <v>245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208</v>
      </c>
      <c r="AT242" s="170" t="s">
        <v>136</v>
      </c>
      <c r="AU242" s="170" t="s">
        <v>140</v>
      </c>
      <c r="AY242" s="17" t="s">
        <v>133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140</v>
      </c>
      <c r="BK242" s="171">
        <f>ROUND(I242*H242,2)</f>
        <v>0</v>
      </c>
      <c r="BL242" s="17" t="s">
        <v>208</v>
      </c>
      <c r="BM242" s="170" t="s">
        <v>365</v>
      </c>
    </row>
    <row r="243" spans="1:65" s="12" customFormat="1" ht="22.9" customHeight="1">
      <c r="B243" s="144"/>
      <c r="D243" s="145" t="s">
        <v>75</v>
      </c>
      <c r="E243" s="155" t="s">
        <v>366</v>
      </c>
      <c r="F243" s="155" t="s">
        <v>367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140</v>
      </c>
      <c r="AT243" s="153" t="s">
        <v>75</v>
      </c>
      <c r="AU243" s="153" t="s">
        <v>84</v>
      </c>
      <c r="AY243" s="145" t="s">
        <v>133</v>
      </c>
      <c r="BK243" s="154">
        <f>SUM(BK244:BK254)</f>
        <v>0</v>
      </c>
    </row>
    <row r="244" spans="1:65" s="2" customFormat="1" ht="16.5" customHeight="1">
      <c r="A244" s="32"/>
      <c r="B244" s="157"/>
      <c r="C244" s="158" t="s">
        <v>368</v>
      </c>
      <c r="D244" s="158" t="s">
        <v>136</v>
      </c>
      <c r="E244" s="159" t="s">
        <v>369</v>
      </c>
      <c r="F244" s="160" t="s">
        <v>370</v>
      </c>
      <c r="G244" s="161" t="s">
        <v>308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208</v>
      </c>
      <c r="AT244" s="170" t="s">
        <v>136</v>
      </c>
      <c r="AU244" s="170" t="s">
        <v>140</v>
      </c>
      <c r="AY244" s="17" t="s">
        <v>133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140</v>
      </c>
      <c r="BK244" s="171">
        <f t="shared" ref="BK244:BK254" si="19">ROUND(I244*H244,2)</f>
        <v>0</v>
      </c>
      <c r="BL244" s="17" t="s">
        <v>208</v>
      </c>
      <c r="BM244" s="170" t="s">
        <v>371</v>
      </c>
    </row>
    <row r="245" spans="1:65" s="2" customFormat="1" ht="21.75" customHeight="1">
      <c r="A245" s="32"/>
      <c r="B245" s="157"/>
      <c r="C245" s="158" t="s">
        <v>372</v>
      </c>
      <c r="D245" s="158" t="s">
        <v>136</v>
      </c>
      <c r="E245" s="159" t="s">
        <v>373</v>
      </c>
      <c r="F245" s="160" t="s">
        <v>374</v>
      </c>
      <c r="G245" s="161" t="s">
        <v>308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208</v>
      </c>
      <c r="AT245" s="170" t="s">
        <v>136</v>
      </c>
      <c r="AU245" s="170" t="s">
        <v>140</v>
      </c>
      <c r="AY245" s="17" t="s">
        <v>133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140</v>
      </c>
      <c r="BK245" s="171">
        <f t="shared" si="19"/>
        <v>0</v>
      </c>
      <c r="BL245" s="17" t="s">
        <v>208</v>
      </c>
      <c r="BM245" s="170" t="s">
        <v>375</v>
      </c>
    </row>
    <row r="246" spans="1:65" s="2" customFormat="1" ht="21.75" customHeight="1">
      <c r="A246" s="32"/>
      <c r="B246" s="157"/>
      <c r="C246" s="196" t="s">
        <v>376</v>
      </c>
      <c r="D246" s="196" t="s">
        <v>209</v>
      </c>
      <c r="E246" s="197" t="s">
        <v>377</v>
      </c>
      <c r="F246" s="198" t="s">
        <v>378</v>
      </c>
      <c r="G246" s="199" t="s">
        <v>308</v>
      </c>
      <c r="H246" s="200">
        <v>7</v>
      </c>
      <c r="I246" s="201"/>
      <c r="J246" s="202">
        <f t="shared" si="10"/>
        <v>0</v>
      </c>
      <c r="K246" s="203"/>
      <c r="L246" s="204"/>
      <c r="M246" s="205" t="s">
        <v>1</v>
      </c>
      <c r="N246" s="206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293</v>
      </c>
      <c r="AT246" s="170" t="s">
        <v>209</v>
      </c>
      <c r="AU246" s="170" t="s">
        <v>140</v>
      </c>
      <c r="AY246" s="17" t="s">
        <v>133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140</v>
      </c>
      <c r="BK246" s="171">
        <f t="shared" si="19"/>
        <v>0</v>
      </c>
      <c r="BL246" s="17" t="s">
        <v>208</v>
      </c>
      <c r="BM246" s="170" t="s">
        <v>379</v>
      </c>
    </row>
    <row r="247" spans="1:65" s="2" customFormat="1" ht="21.75" customHeight="1">
      <c r="A247" s="32"/>
      <c r="B247" s="157"/>
      <c r="C247" s="196" t="s">
        <v>184</v>
      </c>
      <c r="D247" s="196" t="s">
        <v>209</v>
      </c>
      <c r="E247" s="197" t="s">
        <v>380</v>
      </c>
      <c r="F247" s="198" t="s">
        <v>381</v>
      </c>
      <c r="G247" s="199" t="s">
        <v>308</v>
      </c>
      <c r="H247" s="200">
        <v>7</v>
      </c>
      <c r="I247" s="201"/>
      <c r="J247" s="202">
        <f t="shared" si="10"/>
        <v>0</v>
      </c>
      <c r="K247" s="203"/>
      <c r="L247" s="204"/>
      <c r="M247" s="205" t="s">
        <v>1</v>
      </c>
      <c r="N247" s="206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293</v>
      </c>
      <c r="AT247" s="170" t="s">
        <v>209</v>
      </c>
      <c r="AU247" s="170" t="s">
        <v>140</v>
      </c>
      <c r="AY247" s="17" t="s">
        <v>133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140</v>
      </c>
      <c r="BK247" s="171">
        <f t="shared" si="19"/>
        <v>0</v>
      </c>
      <c r="BL247" s="17" t="s">
        <v>208</v>
      </c>
      <c r="BM247" s="170" t="s">
        <v>382</v>
      </c>
    </row>
    <row r="248" spans="1:65" s="2" customFormat="1" ht="21.75" customHeight="1">
      <c r="A248" s="32"/>
      <c r="B248" s="157"/>
      <c r="C248" s="196" t="s">
        <v>383</v>
      </c>
      <c r="D248" s="196" t="s">
        <v>209</v>
      </c>
      <c r="E248" s="197" t="s">
        <v>384</v>
      </c>
      <c r="F248" s="198" t="s">
        <v>385</v>
      </c>
      <c r="G248" s="199" t="s">
        <v>308</v>
      </c>
      <c r="H248" s="200">
        <v>6</v>
      </c>
      <c r="I248" s="201"/>
      <c r="J248" s="202">
        <f t="shared" si="10"/>
        <v>0</v>
      </c>
      <c r="K248" s="203"/>
      <c r="L248" s="204"/>
      <c r="M248" s="205" t="s">
        <v>1</v>
      </c>
      <c r="N248" s="206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293</v>
      </c>
      <c r="AT248" s="170" t="s">
        <v>209</v>
      </c>
      <c r="AU248" s="170" t="s">
        <v>140</v>
      </c>
      <c r="AY248" s="17" t="s">
        <v>133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140</v>
      </c>
      <c r="BK248" s="171">
        <f t="shared" si="19"/>
        <v>0</v>
      </c>
      <c r="BL248" s="17" t="s">
        <v>208</v>
      </c>
      <c r="BM248" s="170" t="s">
        <v>386</v>
      </c>
    </row>
    <row r="249" spans="1:65" s="2" customFormat="1" ht="21.75" customHeight="1">
      <c r="A249" s="32"/>
      <c r="B249" s="157"/>
      <c r="C249" s="158" t="s">
        <v>387</v>
      </c>
      <c r="D249" s="158" t="s">
        <v>136</v>
      </c>
      <c r="E249" s="159" t="s">
        <v>388</v>
      </c>
      <c r="F249" s="160" t="s">
        <v>389</v>
      </c>
      <c r="G249" s="161" t="s">
        <v>390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208</v>
      </c>
      <c r="AT249" s="170" t="s">
        <v>136</v>
      </c>
      <c r="AU249" s="170" t="s">
        <v>140</v>
      </c>
      <c r="AY249" s="17" t="s">
        <v>133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140</v>
      </c>
      <c r="BK249" s="171">
        <f t="shared" si="19"/>
        <v>0</v>
      </c>
      <c r="BL249" s="17" t="s">
        <v>208</v>
      </c>
      <c r="BM249" s="170" t="s">
        <v>391</v>
      </c>
    </row>
    <row r="250" spans="1:65" s="2" customFormat="1" ht="21.75" customHeight="1">
      <c r="A250" s="32"/>
      <c r="B250" s="157"/>
      <c r="C250" s="158" t="s">
        <v>392</v>
      </c>
      <c r="D250" s="158" t="s">
        <v>136</v>
      </c>
      <c r="E250" s="159" t="s">
        <v>393</v>
      </c>
      <c r="F250" s="160" t="s">
        <v>394</v>
      </c>
      <c r="G250" s="161" t="s">
        <v>390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208</v>
      </c>
      <c r="AT250" s="170" t="s">
        <v>136</v>
      </c>
      <c r="AU250" s="170" t="s">
        <v>140</v>
      </c>
      <c r="AY250" s="17" t="s">
        <v>133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140</v>
      </c>
      <c r="BK250" s="171">
        <f t="shared" si="19"/>
        <v>0</v>
      </c>
      <c r="BL250" s="17" t="s">
        <v>208</v>
      </c>
      <c r="BM250" s="170" t="s">
        <v>395</v>
      </c>
    </row>
    <row r="251" spans="1:65" s="2" customFormat="1" ht="21.75" customHeight="1">
      <c r="A251" s="32"/>
      <c r="B251" s="157"/>
      <c r="C251" s="158" t="s">
        <v>396</v>
      </c>
      <c r="D251" s="158" t="s">
        <v>136</v>
      </c>
      <c r="E251" s="159" t="s">
        <v>397</v>
      </c>
      <c r="F251" s="160" t="s">
        <v>398</v>
      </c>
      <c r="G251" s="161" t="s">
        <v>308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208</v>
      </c>
      <c r="AT251" s="170" t="s">
        <v>136</v>
      </c>
      <c r="AU251" s="170" t="s">
        <v>140</v>
      </c>
      <c r="AY251" s="17" t="s">
        <v>133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140</v>
      </c>
      <c r="BK251" s="171">
        <f t="shared" si="19"/>
        <v>0</v>
      </c>
      <c r="BL251" s="17" t="s">
        <v>208</v>
      </c>
      <c r="BM251" s="170" t="s">
        <v>399</v>
      </c>
    </row>
    <row r="252" spans="1:65" s="2" customFormat="1" ht="16.5" customHeight="1">
      <c r="A252" s="32"/>
      <c r="B252" s="157"/>
      <c r="C252" s="158" t="s">
        <v>400</v>
      </c>
      <c r="D252" s="158" t="s">
        <v>136</v>
      </c>
      <c r="E252" s="159" t="s">
        <v>401</v>
      </c>
      <c r="F252" s="160" t="s">
        <v>402</v>
      </c>
      <c r="G252" s="161" t="s">
        <v>308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208</v>
      </c>
      <c r="AT252" s="170" t="s">
        <v>136</v>
      </c>
      <c r="AU252" s="170" t="s">
        <v>140</v>
      </c>
      <c r="AY252" s="17" t="s">
        <v>133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140</v>
      </c>
      <c r="BK252" s="171">
        <f t="shared" si="19"/>
        <v>0</v>
      </c>
      <c r="BL252" s="17" t="s">
        <v>208</v>
      </c>
      <c r="BM252" s="170" t="s">
        <v>403</v>
      </c>
    </row>
    <row r="253" spans="1:65" s="2" customFormat="1" ht="21.75" customHeight="1">
      <c r="A253" s="32"/>
      <c r="B253" s="157"/>
      <c r="C253" s="158" t="s">
        <v>404</v>
      </c>
      <c r="D253" s="158" t="s">
        <v>136</v>
      </c>
      <c r="E253" s="159" t="s">
        <v>405</v>
      </c>
      <c r="F253" s="160" t="s">
        <v>406</v>
      </c>
      <c r="G253" s="161" t="s">
        <v>245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208</v>
      </c>
      <c r="AT253" s="170" t="s">
        <v>136</v>
      </c>
      <c r="AU253" s="170" t="s">
        <v>140</v>
      </c>
      <c r="AY253" s="17" t="s">
        <v>133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140</v>
      </c>
      <c r="BK253" s="171">
        <f t="shared" si="19"/>
        <v>0</v>
      </c>
      <c r="BL253" s="17" t="s">
        <v>208</v>
      </c>
      <c r="BM253" s="170" t="s">
        <v>407</v>
      </c>
    </row>
    <row r="254" spans="1:65" s="2" customFormat="1" ht="21.75" customHeight="1">
      <c r="A254" s="32"/>
      <c r="B254" s="157"/>
      <c r="C254" s="158" t="s">
        <v>408</v>
      </c>
      <c r="D254" s="158" t="s">
        <v>136</v>
      </c>
      <c r="E254" s="159" t="s">
        <v>409</v>
      </c>
      <c r="F254" s="160" t="s">
        <v>410</v>
      </c>
      <c r="G254" s="161" t="s">
        <v>245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208</v>
      </c>
      <c r="AT254" s="170" t="s">
        <v>136</v>
      </c>
      <c r="AU254" s="170" t="s">
        <v>140</v>
      </c>
      <c r="AY254" s="17" t="s">
        <v>133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140</v>
      </c>
      <c r="BK254" s="171">
        <f t="shared" si="19"/>
        <v>0</v>
      </c>
      <c r="BL254" s="17" t="s">
        <v>208</v>
      </c>
      <c r="BM254" s="170" t="s">
        <v>411</v>
      </c>
    </row>
    <row r="255" spans="1:65" s="12" customFormat="1" ht="22.9" customHeight="1">
      <c r="B255" s="144"/>
      <c r="D255" s="145" t="s">
        <v>75</v>
      </c>
      <c r="E255" s="155" t="s">
        <v>412</v>
      </c>
      <c r="F255" s="155" t="s">
        <v>413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SUM(P256:P276)</f>
        <v>0</v>
      </c>
      <c r="Q255" s="150"/>
      <c r="R255" s="151">
        <f>SUM(R256:R276)</f>
        <v>6.4780000000000004E-2</v>
      </c>
      <c r="S255" s="150"/>
      <c r="T255" s="152">
        <f>SUM(T256:T276)</f>
        <v>7.775E-2</v>
      </c>
      <c r="AR255" s="145" t="s">
        <v>140</v>
      </c>
      <c r="AT255" s="153" t="s">
        <v>75</v>
      </c>
      <c r="AU255" s="153" t="s">
        <v>84</v>
      </c>
      <c r="AY255" s="145" t="s">
        <v>133</v>
      </c>
      <c r="BK255" s="154">
        <f>SUM(BK256:BK276)</f>
        <v>0</v>
      </c>
    </row>
    <row r="256" spans="1:65" s="2" customFormat="1" ht="16.5" customHeight="1">
      <c r="A256" s="32"/>
      <c r="B256" s="157"/>
      <c r="C256" s="158" t="s">
        <v>414</v>
      </c>
      <c r="D256" s="158" t="s">
        <v>136</v>
      </c>
      <c r="E256" s="159" t="s">
        <v>415</v>
      </c>
      <c r="F256" s="160" t="s">
        <v>416</v>
      </c>
      <c r="G256" s="161" t="s">
        <v>390</v>
      </c>
      <c r="H256" s="162">
        <v>1</v>
      </c>
      <c r="I256" s="163"/>
      <c r="J256" s="164">
        <f t="shared" ref="J256:J276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76" si="21">O256*H256</f>
        <v>0</v>
      </c>
      <c r="Q256" s="168">
        <v>0</v>
      </c>
      <c r="R256" s="168">
        <f t="shared" ref="R256:R276" si="22">Q256*H256</f>
        <v>0</v>
      </c>
      <c r="S256" s="168">
        <v>1.933E-2</v>
      </c>
      <c r="T256" s="169">
        <f t="shared" ref="T256:T276" si="23">S256*H256</f>
        <v>1.933E-2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208</v>
      </c>
      <c r="AT256" s="170" t="s">
        <v>136</v>
      </c>
      <c r="AU256" s="170" t="s">
        <v>140</v>
      </c>
      <c r="AY256" s="17" t="s">
        <v>133</v>
      </c>
      <c r="BE256" s="171">
        <f t="shared" ref="BE256:BE276" si="24">IF(N256="základní",J256,0)</f>
        <v>0</v>
      </c>
      <c r="BF256" s="171">
        <f t="shared" ref="BF256:BF276" si="25">IF(N256="snížená",J256,0)</f>
        <v>0</v>
      </c>
      <c r="BG256" s="171">
        <f t="shared" ref="BG256:BG276" si="26">IF(N256="zákl. přenesená",J256,0)</f>
        <v>0</v>
      </c>
      <c r="BH256" s="171">
        <f t="shared" ref="BH256:BH276" si="27">IF(N256="sníž. přenesená",J256,0)</f>
        <v>0</v>
      </c>
      <c r="BI256" s="171">
        <f t="shared" ref="BI256:BI276" si="28">IF(N256="nulová",J256,0)</f>
        <v>0</v>
      </c>
      <c r="BJ256" s="17" t="s">
        <v>140</v>
      </c>
      <c r="BK256" s="171">
        <f t="shared" ref="BK256:BK276" si="29">ROUND(I256*H256,2)</f>
        <v>0</v>
      </c>
      <c r="BL256" s="17" t="s">
        <v>208</v>
      </c>
      <c r="BM256" s="170" t="s">
        <v>417</v>
      </c>
    </row>
    <row r="257" spans="1:65" s="2" customFormat="1" ht="21.75" customHeight="1">
      <c r="A257" s="32"/>
      <c r="B257" s="157"/>
      <c r="C257" s="158" t="s">
        <v>418</v>
      </c>
      <c r="D257" s="158" t="s">
        <v>136</v>
      </c>
      <c r="E257" s="159" t="s">
        <v>419</v>
      </c>
      <c r="F257" s="160" t="s">
        <v>420</v>
      </c>
      <c r="G257" s="161" t="s">
        <v>390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1.3820000000000001E-2</v>
      </c>
      <c r="R257" s="168">
        <f t="shared" si="22"/>
        <v>1.3820000000000001E-2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208</v>
      </c>
      <c r="AT257" s="170" t="s">
        <v>136</v>
      </c>
      <c r="AU257" s="170" t="s">
        <v>140</v>
      </c>
      <c r="AY257" s="17" t="s">
        <v>133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140</v>
      </c>
      <c r="BK257" s="171">
        <f t="shared" si="29"/>
        <v>0</v>
      </c>
      <c r="BL257" s="17" t="s">
        <v>208</v>
      </c>
      <c r="BM257" s="170" t="s">
        <v>421</v>
      </c>
    </row>
    <row r="258" spans="1:65" s="2" customFormat="1" ht="16.5" customHeight="1">
      <c r="A258" s="32"/>
      <c r="B258" s="157"/>
      <c r="C258" s="158" t="s">
        <v>422</v>
      </c>
      <c r="D258" s="158" t="s">
        <v>136</v>
      </c>
      <c r="E258" s="159" t="s">
        <v>423</v>
      </c>
      <c r="F258" s="160" t="s">
        <v>424</v>
      </c>
      <c r="G258" s="161" t="s">
        <v>390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1.9460000000000002E-2</v>
      </c>
      <c r="T258" s="169">
        <f t="shared" si="23"/>
        <v>1.9460000000000002E-2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208</v>
      </c>
      <c r="AT258" s="170" t="s">
        <v>136</v>
      </c>
      <c r="AU258" s="170" t="s">
        <v>140</v>
      </c>
      <c r="AY258" s="17" t="s">
        <v>133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140</v>
      </c>
      <c r="BK258" s="171">
        <f t="shared" si="29"/>
        <v>0</v>
      </c>
      <c r="BL258" s="17" t="s">
        <v>208</v>
      </c>
      <c r="BM258" s="170" t="s">
        <v>425</v>
      </c>
    </row>
    <row r="259" spans="1:65" s="2" customFormat="1" ht="21.75" customHeight="1">
      <c r="A259" s="32"/>
      <c r="B259" s="157"/>
      <c r="C259" s="158" t="s">
        <v>426</v>
      </c>
      <c r="D259" s="158" t="s">
        <v>136</v>
      </c>
      <c r="E259" s="159" t="s">
        <v>427</v>
      </c>
      <c r="F259" s="160" t="s">
        <v>428</v>
      </c>
      <c r="G259" s="161" t="s">
        <v>390</v>
      </c>
      <c r="H259" s="162">
        <v>1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1.375E-2</v>
      </c>
      <c r="R259" s="168">
        <f t="shared" si="22"/>
        <v>1.375E-2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208</v>
      </c>
      <c r="AT259" s="170" t="s">
        <v>136</v>
      </c>
      <c r="AU259" s="170" t="s">
        <v>140</v>
      </c>
      <c r="AY259" s="17" t="s">
        <v>133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140</v>
      </c>
      <c r="BK259" s="171">
        <f t="shared" si="29"/>
        <v>0</v>
      </c>
      <c r="BL259" s="17" t="s">
        <v>208</v>
      </c>
      <c r="BM259" s="170" t="s">
        <v>429</v>
      </c>
    </row>
    <row r="260" spans="1:65" s="2" customFormat="1" ht="16.5" customHeight="1">
      <c r="A260" s="32"/>
      <c r="B260" s="157"/>
      <c r="C260" s="158" t="s">
        <v>430</v>
      </c>
      <c r="D260" s="158" t="s">
        <v>136</v>
      </c>
      <c r="E260" s="159" t="s">
        <v>431</v>
      </c>
      <c r="F260" s="160" t="s">
        <v>432</v>
      </c>
      <c r="G260" s="161" t="s">
        <v>390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3.2899999999999999E-2</v>
      </c>
      <c r="T260" s="169">
        <f t="shared" si="23"/>
        <v>3.2899999999999999E-2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208</v>
      </c>
      <c r="AT260" s="170" t="s">
        <v>136</v>
      </c>
      <c r="AU260" s="170" t="s">
        <v>140</v>
      </c>
      <c r="AY260" s="17" t="s">
        <v>133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140</v>
      </c>
      <c r="BK260" s="171">
        <f t="shared" si="29"/>
        <v>0</v>
      </c>
      <c r="BL260" s="17" t="s">
        <v>208</v>
      </c>
      <c r="BM260" s="170" t="s">
        <v>433</v>
      </c>
    </row>
    <row r="261" spans="1:65" s="2" customFormat="1" ht="21.75" customHeight="1">
      <c r="A261" s="32"/>
      <c r="B261" s="157"/>
      <c r="C261" s="158" t="s">
        <v>434</v>
      </c>
      <c r="D261" s="158" t="s">
        <v>136</v>
      </c>
      <c r="E261" s="159" t="s">
        <v>435</v>
      </c>
      <c r="F261" s="160" t="s">
        <v>436</v>
      </c>
      <c r="G261" s="161" t="s">
        <v>390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1.5339999999999999E-2</v>
      </c>
      <c r="R261" s="168">
        <f t="shared" si="22"/>
        <v>1.5339999999999999E-2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208</v>
      </c>
      <c r="AT261" s="170" t="s">
        <v>136</v>
      </c>
      <c r="AU261" s="170" t="s">
        <v>140</v>
      </c>
      <c r="AY261" s="17" t="s">
        <v>133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140</v>
      </c>
      <c r="BK261" s="171">
        <f t="shared" si="29"/>
        <v>0</v>
      </c>
      <c r="BL261" s="17" t="s">
        <v>208</v>
      </c>
      <c r="BM261" s="170" t="s">
        <v>437</v>
      </c>
    </row>
    <row r="262" spans="1:65" s="2" customFormat="1" ht="21.75" customHeight="1">
      <c r="A262" s="32"/>
      <c r="B262" s="157"/>
      <c r="C262" s="196" t="s">
        <v>438</v>
      </c>
      <c r="D262" s="196" t="s">
        <v>209</v>
      </c>
      <c r="E262" s="197" t="s">
        <v>439</v>
      </c>
      <c r="F262" s="198" t="s">
        <v>440</v>
      </c>
      <c r="G262" s="199" t="s">
        <v>206</v>
      </c>
      <c r="H262" s="200">
        <v>1</v>
      </c>
      <c r="I262" s="201"/>
      <c r="J262" s="202">
        <f t="shared" si="20"/>
        <v>0</v>
      </c>
      <c r="K262" s="203"/>
      <c r="L262" s="204"/>
      <c r="M262" s="205" t="s">
        <v>1</v>
      </c>
      <c r="N262" s="206" t="s">
        <v>42</v>
      </c>
      <c r="O262" s="58"/>
      <c r="P262" s="168">
        <f t="shared" si="21"/>
        <v>0</v>
      </c>
      <c r="Q262" s="168">
        <v>2.5000000000000001E-3</v>
      </c>
      <c r="R262" s="168">
        <f t="shared" si="22"/>
        <v>2.5000000000000001E-3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293</v>
      </c>
      <c r="AT262" s="170" t="s">
        <v>209</v>
      </c>
      <c r="AU262" s="170" t="s">
        <v>140</v>
      </c>
      <c r="AY262" s="17" t="s">
        <v>133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140</v>
      </c>
      <c r="BK262" s="171">
        <f t="shared" si="29"/>
        <v>0</v>
      </c>
      <c r="BL262" s="17" t="s">
        <v>208</v>
      </c>
      <c r="BM262" s="170" t="s">
        <v>441</v>
      </c>
    </row>
    <row r="263" spans="1:65" s="2" customFormat="1" ht="21.75" customHeight="1">
      <c r="A263" s="32"/>
      <c r="B263" s="157"/>
      <c r="C263" s="196" t="s">
        <v>442</v>
      </c>
      <c r="D263" s="196" t="s">
        <v>209</v>
      </c>
      <c r="E263" s="197" t="s">
        <v>443</v>
      </c>
      <c r="F263" s="198" t="s">
        <v>444</v>
      </c>
      <c r="G263" s="199" t="s">
        <v>206</v>
      </c>
      <c r="H263" s="200">
        <v>1</v>
      </c>
      <c r="I263" s="201"/>
      <c r="J263" s="202">
        <f t="shared" si="20"/>
        <v>0</v>
      </c>
      <c r="K263" s="203"/>
      <c r="L263" s="204"/>
      <c r="M263" s="205" t="s">
        <v>1</v>
      </c>
      <c r="N263" s="206" t="s">
        <v>42</v>
      </c>
      <c r="O263" s="58"/>
      <c r="P263" s="168">
        <f t="shared" si="21"/>
        <v>0</v>
      </c>
      <c r="Q263" s="168">
        <v>3.5000000000000001E-3</v>
      </c>
      <c r="R263" s="168">
        <f t="shared" si="22"/>
        <v>3.5000000000000001E-3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293</v>
      </c>
      <c r="AT263" s="170" t="s">
        <v>209</v>
      </c>
      <c r="AU263" s="170" t="s">
        <v>140</v>
      </c>
      <c r="AY263" s="17" t="s">
        <v>133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140</v>
      </c>
      <c r="BK263" s="171">
        <f t="shared" si="29"/>
        <v>0</v>
      </c>
      <c r="BL263" s="17" t="s">
        <v>208</v>
      </c>
      <c r="BM263" s="170" t="s">
        <v>445</v>
      </c>
    </row>
    <row r="264" spans="1:65" s="2" customFormat="1" ht="16.5" customHeight="1">
      <c r="A264" s="32"/>
      <c r="B264" s="157"/>
      <c r="C264" s="196" t="s">
        <v>446</v>
      </c>
      <c r="D264" s="196" t="s">
        <v>209</v>
      </c>
      <c r="E264" s="197" t="s">
        <v>447</v>
      </c>
      <c r="F264" s="198" t="s">
        <v>448</v>
      </c>
      <c r="G264" s="199" t="s">
        <v>206</v>
      </c>
      <c r="H264" s="200">
        <v>1</v>
      </c>
      <c r="I264" s="201"/>
      <c r="J264" s="202">
        <f t="shared" si="20"/>
        <v>0</v>
      </c>
      <c r="K264" s="203"/>
      <c r="L264" s="204"/>
      <c r="M264" s="205" t="s">
        <v>1</v>
      </c>
      <c r="N264" s="206" t="s">
        <v>42</v>
      </c>
      <c r="O264" s="58"/>
      <c r="P264" s="168">
        <f t="shared" si="21"/>
        <v>0</v>
      </c>
      <c r="Q264" s="168">
        <v>1.2999999999999999E-3</v>
      </c>
      <c r="R264" s="168">
        <f t="shared" si="22"/>
        <v>1.2999999999999999E-3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293</v>
      </c>
      <c r="AT264" s="170" t="s">
        <v>209</v>
      </c>
      <c r="AU264" s="170" t="s">
        <v>140</v>
      </c>
      <c r="AY264" s="17" t="s">
        <v>133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140</v>
      </c>
      <c r="BK264" s="171">
        <f t="shared" si="29"/>
        <v>0</v>
      </c>
      <c r="BL264" s="17" t="s">
        <v>208</v>
      </c>
      <c r="BM264" s="170" t="s">
        <v>449</v>
      </c>
    </row>
    <row r="265" spans="1:65" s="2" customFormat="1" ht="16.5" customHeight="1">
      <c r="A265" s="32"/>
      <c r="B265" s="157"/>
      <c r="C265" s="158" t="s">
        <v>450</v>
      </c>
      <c r="D265" s="158" t="s">
        <v>136</v>
      </c>
      <c r="E265" s="159" t="s">
        <v>451</v>
      </c>
      <c r="F265" s="160" t="s">
        <v>452</v>
      </c>
      <c r="G265" s="161" t="s">
        <v>206</v>
      </c>
      <c r="H265" s="162">
        <v>6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4.8999999999999998E-4</v>
      </c>
      <c r="T265" s="169">
        <f t="shared" si="23"/>
        <v>2.9399999999999999E-3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208</v>
      </c>
      <c r="AT265" s="170" t="s">
        <v>136</v>
      </c>
      <c r="AU265" s="170" t="s">
        <v>140</v>
      </c>
      <c r="AY265" s="17" t="s">
        <v>133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140</v>
      </c>
      <c r="BK265" s="171">
        <f t="shared" si="29"/>
        <v>0</v>
      </c>
      <c r="BL265" s="17" t="s">
        <v>208</v>
      </c>
      <c r="BM265" s="170" t="s">
        <v>453</v>
      </c>
    </row>
    <row r="266" spans="1:65" s="2" customFormat="1" ht="16.5" customHeight="1">
      <c r="A266" s="32"/>
      <c r="B266" s="157"/>
      <c r="C266" s="158" t="s">
        <v>454</v>
      </c>
      <c r="D266" s="158" t="s">
        <v>136</v>
      </c>
      <c r="E266" s="159" t="s">
        <v>455</v>
      </c>
      <c r="F266" s="160" t="s">
        <v>456</v>
      </c>
      <c r="G266" s="161" t="s">
        <v>390</v>
      </c>
      <c r="H266" s="162">
        <v>6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1.89E-3</v>
      </c>
      <c r="R266" s="168">
        <f t="shared" si="22"/>
        <v>1.1339999999999999E-2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208</v>
      </c>
      <c r="AT266" s="170" t="s">
        <v>136</v>
      </c>
      <c r="AU266" s="170" t="s">
        <v>140</v>
      </c>
      <c r="AY266" s="17" t="s">
        <v>133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140</v>
      </c>
      <c r="BK266" s="171">
        <f t="shared" si="29"/>
        <v>0</v>
      </c>
      <c r="BL266" s="17" t="s">
        <v>208</v>
      </c>
      <c r="BM266" s="170" t="s">
        <v>457</v>
      </c>
    </row>
    <row r="267" spans="1:65" s="2" customFormat="1" ht="16.5" customHeight="1">
      <c r="A267" s="32"/>
      <c r="B267" s="157"/>
      <c r="C267" s="158" t="s">
        <v>458</v>
      </c>
      <c r="D267" s="158" t="s">
        <v>136</v>
      </c>
      <c r="E267" s="159" t="s">
        <v>459</v>
      </c>
      <c r="F267" s="160" t="s">
        <v>460</v>
      </c>
      <c r="G267" s="161" t="s">
        <v>390</v>
      </c>
      <c r="H267" s="162">
        <v>2</v>
      </c>
      <c r="I267" s="163"/>
      <c r="J267" s="164">
        <f t="shared" si="2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21"/>
        <v>0</v>
      </c>
      <c r="Q267" s="168">
        <v>0</v>
      </c>
      <c r="R267" s="168">
        <f t="shared" si="22"/>
        <v>0</v>
      </c>
      <c r="S267" s="168">
        <v>1.56E-3</v>
      </c>
      <c r="T267" s="169">
        <f t="shared" si="23"/>
        <v>3.1199999999999999E-3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208</v>
      </c>
      <c r="AT267" s="170" t="s">
        <v>136</v>
      </c>
      <c r="AU267" s="170" t="s">
        <v>140</v>
      </c>
      <c r="AY267" s="17" t="s">
        <v>133</v>
      </c>
      <c r="BE267" s="171">
        <f t="shared" si="24"/>
        <v>0</v>
      </c>
      <c r="BF267" s="171">
        <f t="shared" si="25"/>
        <v>0</v>
      </c>
      <c r="BG267" s="171">
        <f t="shared" si="26"/>
        <v>0</v>
      </c>
      <c r="BH267" s="171">
        <f t="shared" si="27"/>
        <v>0</v>
      </c>
      <c r="BI267" s="171">
        <f t="shared" si="28"/>
        <v>0</v>
      </c>
      <c r="BJ267" s="17" t="s">
        <v>140</v>
      </c>
      <c r="BK267" s="171">
        <f t="shared" si="29"/>
        <v>0</v>
      </c>
      <c r="BL267" s="17" t="s">
        <v>208</v>
      </c>
      <c r="BM267" s="170" t="s">
        <v>461</v>
      </c>
    </row>
    <row r="268" spans="1:65" s="2" customFormat="1" ht="16.5" customHeight="1">
      <c r="A268" s="32"/>
      <c r="B268" s="157"/>
      <c r="C268" s="158" t="s">
        <v>462</v>
      </c>
      <c r="D268" s="158" t="s">
        <v>136</v>
      </c>
      <c r="E268" s="159" t="s">
        <v>463</v>
      </c>
      <c r="F268" s="160" t="s">
        <v>464</v>
      </c>
      <c r="G268" s="161" t="s">
        <v>390</v>
      </c>
      <c r="H268" s="162">
        <v>1</v>
      </c>
      <c r="I268" s="163"/>
      <c r="J268" s="164">
        <f t="shared" si="2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21"/>
        <v>0</v>
      </c>
      <c r="Q268" s="168">
        <v>1.8E-3</v>
      </c>
      <c r="R268" s="168">
        <f t="shared" si="22"/>
        <v>1.8E-3</v>
      </c>
      <c r="S268" s="168">
        <v>0</v>
      </c>
      <c r="T268" s="169">
        <f t="shared" si="2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208</v>
      </c>
      <c r="AT268" s="170" t="s">
        <v>136</v>
      </c>
      <c r="AU268" s="170" t="s">
        <v>140</v>
      </c>
      <c r="AY268" s="17" t="s">
        <v>133</v>
      </c>
      <c r="BE268" s="171">
        <f t="shared" si="24"/>
        <v>0</v>
      </c>
      <c r="BF268" s="171">
        <f t="shared" si="25"/>
        <v>0</v>
      </c>
      <c r="BG268" s="171">
        <f t="shared" si="26"/>
        <v>0</v>
      </c>
      <c r="BH268" s="171">
        <f t="shared" si="27"/>
        <v>0</v>
      </c>
      <c r="BI268" s="171">
        <f t="shared" si="28"/>
        <v>0</v>
      </c>
      <c r="BJ268" s="17" t="s">
        <v>140</v>
      </c>
      <c r="BK268" s="171">
        <f t="shared" si="29"/>
        <v>0</v>
      </c>
      <c r="BL268" s="17" t="s">
        <v>208</v>
      </c>
      <c r="BM268" s="170" t="s">
        <v>465</v>
      </c>
    </row>
    <row r="269" spans="1:65" s="2" customFormat="1" ht="16.5" customHeight="1">
      <c r="A269" s="32"/>
      <c r="B269" s="157"/>
      <c r="C269" s="158" t="s">
        <v>466</v>
      </c>
      <c r="D269" s="158" t="s">
        <v>136</v>
      </c>
      <c r="E269" s="159" t="s">
        <v>467</v>
      </c>
      <c r="F269" s="160" t="s">
        <v>468</v>
      </c>
      <c r="G269" s="161" t="s">
        <v>206</v>
      </c>
      <c r="H269" s="162">
        <v>3</v>
      </c>
      <c r="I269" s="163"/>
      <c r="J269" s="164">
        <f t="shared" si="2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21"/>
        <v>0</v>
      </c>
      <c r="Q269" s="168">
        <v>1.3999999999999999E-4</v>
      </c>
      <c r="R269" s="168">
        <f t="shared" si="22"/>
        <v>4.1999999999999996E-4</v>
      </c>
      <c r="S269" s="168">
        <v>0</v>
      </c>
      <c r="T269" s="169">
        <f t="shared" si="2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208</v>
      </c>
      <c r="AT269" s="170" t="s">
        <v>136</v>
      </c>
      <c r="AU269" s="170" t="s">
        <v>140</v>
      </c>
      <c r="AY269" s="17" t="s">
        <v>133</v>
      </c>
      <c r="BE269" s="171">
        <f t="shared" si="24"/>
        <v>0</v>
      </c>
      <c r="BF269" s="171">
        <f t="shared" si="25"/>
        <v>0</v>
      </c>
      <c r="BG269" s="171">
        <f t="shared" si="26"/>
        <v>0</v>
      </c>
      <c r="BH269" s="171">
        <f t="shared" si="27"/>
        <v>0</v>
      </c>
      <c r="BI269" s="171">
        <f t="shared" si="28"/>
        <v>0</v>
      </c>
      <c r="BJ269" s="17" t="s">
        <v>140</v>
      </c>
      <c r="BK269" s="171">
        <f t="shared" si="29"/>
        <v>0</v>
      </c>
      <c r="BL269" s="17" t="s">
        <v>208</v>
      </c>
      <c r="BM269" s="170" t="s">
        <v>469</v>
      </c>
    </row>
    <row r="270" spans="1:65" s="2" customFormat="1" ht="21.75" customHeight="1">
      <c r="A270" s="32"/>
      <c r="B270" s="157"/>
      <c r="C270" s="196" t="s">
        <v>470</v>
      </c>
      <c r="D270" s="196" t="s">
        <v>209</v>
      </c>
      <c r="E270" s="197" t="s">
        <v>471</v>
      </c>
      <c r="F270" s="198" t="s">
        <v>472</v>
      </c>
      <c r="G270" s="199" t="s">
        <v>206</v>
      </c>
      <c r="H270" s="200">
        <v>1</v>
      </c>
      <c r="I270" s="201"/>
      <c r="J270" s="202">
        <f t="shared" si="2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21"/>
        <v>0</v>
      </c>
      <c r="Q270" s="168">
        <v>4.4000000000000002E-4</v>
      </c>
      <c r="R270" s="168">
        <f t="shared" si="22"/>
        <v>4.4000000000000002E-4</v>
      </c>
      <c r="S270" s="168">
        <v>0</v>
      </c>
      <c r="T270" s="169">
        <f t="shared" si="2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293</v>
      </c>
      <c r="AT270" s="170" t="s">
        <v>209</v>
      </c>
      <c r="AU270" s="170" t="s">
        <v>140</v>
      </c>
      <c r="AY270" s="17" t="s">
        <v>133</v>
      </c>
      <c r="BE270" s="171">
        <f t="shared" si="24"/>
        <v>0</v>
      </c>
      <c r="BF270" s="171">
        <f t="shared" si="25"/>
        <v>0</v>
      </c>
      <c r="BG270" s="171">
        <f t="shared" si="26"/>
        <v>0</v>
      </c>
      <c r="BH270" s="171">
        <f t="shared" si="27"/>
        <v>0</v>
      </c>
      <c r="BI270" s="171">
        <f t="shared" si="28"/>
        <v>0</v>
      </c>
      <c r="BJ270" s="17" t="s">
        <v>140</v>
      </c>
      <c r="BK270" s="171">
        <f t="shared" si="29"/>
        <v>0</v>
      </c>
      <c r="BL270" s="17" t="s">
        <v>208</v>
      </c>
      <c r="BM270" s="170" t="s">
        <v>473</v>
      </c>
    </row>
    <row r="271" spans="1:65" s="2" customFormat="1" ht="21.75" customHeight="1">
      <c r="A271" s="32"/>
      <c r="B271" s="157"/>
      <c r="C271" s="196" t="s">
        <v>474</v>
      </c>
      <c r="D271" s="196" t="s">
        <v>209</v>
      </c>
      <c r="E271" s="197" t="s">
        <v>475</v>
      </c>
      <c r="F271" s="198" t="s">
        <v>476</v>
      </c>
      <c r="G271" s="199" t="s">
        <v>206</v>
      </c>
      <c r="H271" s="200">
        <v>1</v>
      </c>
      <c r="I271" s="201"/>
      <c r="J271" s="202">
        <f t="shared" si="20"/>
        <v>0</v>
      </c>
      <c r="K271" s="203"/>
      <c r="L271" s="204"/>
      <c r="M271" s="205" t="s">
        <v>1</v>
      </c>
      <c r="N271" s="206" t="s">
        <v>42</v>
      </c>
      <c r="O271" s="58"/>
      <c r="P271" s="168">
        <f t="shared" si="21"/>
        <v>0</v>
      </c>
      <c r="Q271" s="168">
        <v>0</v>
      </c>
      <c r="R271" s="168">
        <f t="shared" si="22"/>
        <v>0</v>
      </c>
      <c r="S271" s="168">
        <v>0</v>
      </c>
      <c r="T271" s="169">
        <f t="shared" si="2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293</v>
      </c>
      <c r="AT271" s="170" t="s">
        <v>209</v>
      </c>
      <c r="AU271" s="170" t="s">
        <v>140</v>
      </c>
      <c r="AY271" s="17" t="s">
        <v>133</v>
      </c>
      <c r="BE271" s="171">
        <f t="shared" si="24"/>
        <v>0</v>
      </c>
      <c r="BF271" s="171">
        <f t="shared" si="25"/>
        <v>0</v>
      </c>
      <c r="BG271" s="171">
        <f t="shared" si="26"/>
        <v>0</v>
      </c>
      <c r="BH271" s="171">
        <f t="shared" si="27"/>
        <v>0</v>
      </c>
      <c r="BI271" s="171">
        <f t="shared" si="28"/>
        <v>0</v>
      </c>
      <c r="BJ271" s="17" t="s">
        <v>140</v>
      </c>
      <c r="BK271" s="171">
        <f t="shared" si="29"/>
        <v>0</v>
      </c>
      <c r="BL271" s="17" t="s">
        <v>208</v>
      </c>
      <c r="BM271" s="170" t="s">
        <v>477</v>
      </c>
    </row>
    <row r="272" spans="1:65" s="2" customFormat="1" ht="16.5" customHeight="1">
      <c r="A272" s="32"/>
      <c r="B272" s="157"/>
      <c r="C272" s="158" t="s">
        <v>478</v>
      </c>
      <c r="D272" s="158" t="s">
        <v>136</v>
      </c>
      <c r="E272" s="159" t="s">
        <v>479</v>
      </c>
      <c r="F272" s="160" t="s">
        <v>480</v>
      </c>
      <c r="G272" s="161" t="s">
        <v>206</v>
      </c>
      <c r="H272" s="162">
        <v>1</v>
      </c>
      <c r="I272" s="163"/>
      <c r="J272" s="164">
        <f t="shared" si="2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21"/>
        <v>0</v>
      </c>
      <c r="Q272" s="168">
        <v>1.8000000000000001E-4</v>
      </c>
      <c r="R272" s="168">
        <f t="shared" si="22"/>
        <v>1.8000000000000001E-4</v>
      </c>
      <c r="S272" s="168">
        <v>0</v>
      </c>
      <c r="T272" s="169">
        <f t="shared" si="2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208</v>
      </c>
      <c r="AT272" s="170" t="s">
        <v>136</v>
      </c>
      <c r="AU272" s="170" t="s">
        <v>140</v>
      </c>
      <c r="AY272" s="17" t="s">
        <v>133</v>
      </c>
      <c r="BE272" s="171">
        <f t="shared" si="24"/>
        <v>0</v>
      </c>
      <c r="BF272" s="171">
        <f t="shared" si="25"/>
        <v>0</v>
      </c>
      <c r="BG272" s="171">
        <f t="shared" si="26"/>
        <v>0</v>
      </c>
      <c r="BH272" s="171">
        <f t="shared" si="27"/>
        <v>0</v>
      </c>
      <c r="BI272" s="171">
        <f t="shared" si="28"/>
        <v>0</v>
      </c>
      <c r="BJ272" s="17" t="s">
        <v>140</v>
      </c>
      <c r="BK272" s="171">
        <f t="shared" si="29"/>
        <v>0</v>
      </c>
      <c r="BL272" s="17" t="s">
        <v>208</v>
      </c>
      <c r="BM272" s="170" t="s">
        <v>481</v>
      </c>
    </row>
    <row r="273" spans="1:65" s="2" customFormat="1" ht="21.75" customHeight="1">
      <c r="A273" s="32"/>
      <c r="B273" s="157"/>
      <c r="C273" s="196" t="s">
        <v>482</v>
      </c>
      <c r="D273" s="196" t="s">
        <v>209</v>
      </c>
      <c r="E273" s="197" t="s">
        <v>483</v>
      </c>
      <c r="F273" s="198" t="s">
        <v>484</v>
      </c>
      <c r="G273" s="199" t="s">
        <v>206</v>
      </c>
      <c r="H273" s="200">
        <v>1</v>
      </c>
      <c r="I273" s="201"/>
      <c r="J273" s="202">
        <f t="shared" si="20"/>
        <v>0</v>
      </c>
      <c r="K273" s="203"/>
      <c r="L273" s="204"/>
      <c r="M273" s="205" t="s">
        <v>1</v>
      </c>
      <c r="N273" s="206" t="s">
        <v>42</v>
      </c>
      <c r="O273" s="58"/>
      <c r="P273" s="168">
        <f t="shared" si="21"/>
        <v>0</v>
      </c>
      <c r="Q273" s="168">
        <v>3.8999999999999999E-4</v>
      </c>
      <c r="R273" s="168">
        <f t="shared" si="22"/>
        <v>3.8999999999999999E-4</v>
      </c>
      <c r="S273" s="168">
        <v>0</v>
      </c>
      <c r="T273" s="169">
        <f t="shared" si="2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293</v>
      </c>
      <c r="AT273" s="170" t="s">
        <v>209</v>
      </c>
      <c r="AU273" s="170" t="s">
        <v>140</v>
      </c>
      <c r="AY273" s="17" t="s">
        <v>133</v>
      </c>
      <c r="BE273" s="171">
        <f t="shared" si="24"/>
        <v>0</v>
      </c>
      <c r="BF273" s="171">
        <f t="shared" si="25"/>
        <v>0</v>
      </c>
      <c r="BG273" s="171">
        <f t="shared" si="26"/>
        <v>0</v>
      </c>
      <c r="BH273" s="171">
        <f t="shared" si="27"/>
        <v>0</v>
      </c>
      <c r="BI273" s="171">
        <f t="shared" si="28"/>
        <v>0</v>
      </c>
      <c r="BJ273" s="17" t="s">
        <v>140</v>
      </c>
      <c r="BK273" s="171">
        <f t="shared" si="29"/>
        <v>0</v>
      </c>
      <c r="BL273" s="17" t="s">
        <v>208</v>
      </c>
      <c r="BM273" s="170" t="s">
        <v>485</v>
      </c>
    </row>
    <row r="274" spans="1:65" s="2" customFormat="1" ht="21.75" customHeight="1">
      <c r="A274" s="32"/>
      <c r="B274" s="157"/>
      <c r="C274" s="158" t="s">
        <v>486</v>
      </c>
      <c r="D274" s="158" t="s">
        <v>136</v>
      </c>
      <c r="E274" s="159" t="s">
        <v>487</v>
      </c>
      <c r="F274" s="160" t="s">
        <v>488</v>
      </c>
      <c r="G274" s="161" t="s">
        <v>245</v>
      </c>
      <c r="H274" s="162">
        <v>6.5000000000000002E-2</v>
      </c>
      <c r="I274" s="163"/>
      <c r="J274" s="164">
        <f t="shared" si="2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21"/>
        <v>0</v>
      </c>
      <c r="Q274" s="168">
        <v>0</v>
      </c>
      <c r="R274" s="168">
        <f t="shared" si="22"/>
        <v>0</v>
      </c>
      <c r="S274" s="168">
        <v>0</v>
      </c>
      <c r="T274" s="169">
        <f t="shared" si="2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208</v>
      </c>
      <c r="AT274" s="170" t="s">
        <v>136</v>
      </c>
      <c r="AU274" s="170" t="s">
        <v>140</v>
      </c>
      <c r="AY274" s="17" t="s">
        <v>133</v>
      </c>
      <c r="BE274" s="171">
        <f t="shared" si="24"/>
        <v>0</v>
      </c>
      <c r="BF274" s="171">
        <f t="shared" si="25"/>
        <v>0</v>
      </c>
      <c r="BG274" s="171">
        <f t="shared" si="26"/>
        <v>0</v>
      </c>
      <c r="BH274" s="171">
        <f t="shared" si="27"/>
        <v>0</v>
      </c>
      <c r="BI274" s="171">
        <f t="shared" si="28"/>
        <v>0</v>
      </c>
      <c r="BJ274" s="17" t="s">
        <v>140</v>
      </c>
      <c r="BK274" s="171">
        <f t="shared" si="29"/>
        <v>0</v>
      </c>
      <c r="BL274" s="17" t="s">
        <v>208</v>
      </c>
      <c r="BM274" s="170" t="s">
        <v>489</v>
      </c>
    </row>
    <row r="275" spans="1:65" s="2" customFormat="1" ht="21.75" customHeight="1">
      <c r="A275" s="32"/>
      <c r="B275" s="157"/>
      <c r="C275" s="158" t="s">
        <v>490</v>
      </c>
      <c r="D275" s="158" t="s">
        <v>136</v>
      </c>
      <c r="E275" s="159" t="s">
        <v>491</v>
      </c>
      <c r="F275" s="160" t="s">
        <v>492</v>
      </c>
      <c r="G275" s="161" t="s">
        <v>245</v>
      </c>
      <c r="H275" s="162">
        <v>6.5000000000000002E-2</v>
      </c>
      <c r="I275" s="163"/>
      <c r="J275" s="164">
        <f t="shared" si="2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21"/>
        <v>0</v>
      </c>
      <c r="Q275" s="168">
        <v>0</v>
      </c>
      <c r="R275" s="168">
        <f t="shared" si="22"/>
        <v>0</v>
      </c>
      <c r="S275" s="168">
        <v>0</v>
      </c>
      <c r="T275" s="169">
        <f t="shared" si="2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208</v>
      </c>
      <c r="AT275" s="170" t="s">
        <v>136</v>
      </c>
      <c r="AU275" s="170" t="s">
        <v>140</v>
      </c>
      <c r="AY275" s="17" t="s">
        <v>133</v>
      </c>
      <c r="BE275" s="171">
        <f t="shared" si="24"/>
        <v>0</v>
      </c>
      <c r="BF275" s="171">
        <f t="shared" si="25"/>
        <v>0</v>
      </c>
      <c r="BG275" s="171">
        <f t="shared" si="26"/>
        <v>0</v>
      </c>
      <c r="BH275" s="171">
        <f t="shared" si="27"/>
        <v>0</v>
      </c>
      <c r="BI275" s="171">
        <f t="shared" si="28"/>
        <v>0</v>
      </c>
      <c r="BJ275" s="17" t="s">
        <v>140</v>
      </c>
      <c r="BK275" s="171">
        <f t="shared" si="29"/>
        <v>0</v>
      </c>
      <c r="BL275" s="17" t="s">
        <v>208</v>
      </c>
      <c r="BM275" s="170" t="s">
        <v>493</v>
      </c>
    </row>
    <row r="276" spans="1:65" s="2" customFormat="1" ht="33" customHeight="1">
      <c r="A276" s="32"/>
      <c r="B276" s="157"/>
      <c r="C276" s="158" t="s">
        <v>494</v>
      </c>
      <c r="D276" s="158" t="s">
        <v>136</v>
      </c>
      <c r="E276" s="159" t="s">
        <v>495</v>
      </c>
      <c r="F276" s="160" t="s">
        <v>496</v>
      </c>
      <c r="G276" s="161" t="s">
        <v>497</v>
      </c>
      <c r="H276" s="162">
        <v>1</v>
      </c>
      <c r="I276" s="163"/>
      <c r="J276" s="164">
        <f t="shared" si="2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21"/>
        <v>0</v>
      </c>
      <c r="Q276" s="168">
        <v>0</v>
      </c>
      <c r="R276" s="168">
        <f t="shared" si="22"/>
        <v>0</v>
      </c>
      <c r="S276" s="168">
        <v>0</v>
      </c>
      <c r="T276" s="169">
        <f t="shared" si="2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208</v>
      </c>
      <c r="AT276" s="170" t="s">
        <v>136</v>
      </c>
      <c r="AU276" s="170" t="s">
        <v>140</v>
      </c>
      <c r="AY276" s="17" t="s">
        <v>133</v>
      </c>
      <c r="BE276" s="171">
        <f t="shared" si="24"/>
        <v>0</v>
      </c>
      <c r="BF276" s="171">
        <f t="shared" si="25"/>
        <v>0</v>
      </c>
      <c r="BG276" s="171">
        <f t="shared" si="26"/>
        <v>0</v>
      </c>
      <c r="BH276" s="171">
        <f t="shared" si="27"/>
        <v>0</v>
      </c>
      <c r="BI276" s="171">
        <f t="shared" si="28"/>
        <v>0</v>
      </c>
      <c r="BJ276" s="17" t="s">
        <v>140</v>
      </c>
      <c r="BK276" s="171">
        <f t="shared" si="29"/>
        <v>0</v>
      </c>
      <c r="BL276" s="17" t="s">
        <v>208</v>
      </c>
      <c r="BM276" s="170" t="s">
        <v>498</v>
      </c>
    </row>
    <row r="277" spans="1:65" s="12" customFormat="1" ht="22.9" customHeight="1">
      <c r="B277" s="144"/>
      <c r="D277" s="145" t="s">
        <v>75</v>
      </c>
      <c r="E277" s="155" t="s">
        <v>499</v>
      </c>
      <c r="F277" s="155" t="s">
        <v>500</v>
      </c>
      <c r="I277" s="147"/>
      <c r="J277" s="156">
        <f>BK277</f>
        <v>0</v>
      </c>
      <c r="L277" s="144"/>
      <c r="M277" s="149"/>
      <c r="N277" s="150"/>
      <c r="O277" s="150"/>
      <c r="P277" s="151">
        <f>SUM(P278:P280)</f>
        <v>0</v>
      </c>
      <c r="Q277" s="150"/>
      <c r="R277" s="151">
        <f>SUM(R278:R280)</f>
        <v>1.2E-2</v>
      </c>
      <c r="S277" s="150"/>
      <c r="T277" s="152">
        <f>SUM(T278:T280)</f>
        <v>0</v>
      </c>
      <c r="AR277" s="145" t="s">
        <v>140</v>
      </c>
      <c r="AT277" s="153" t="s">
        <v>75</v>
      </c>
      <c r="AU277" s="153" t="s">
        <v>84</v>
      </c>
      <c r="AY277" s="145" t="s">
        <v>133</v>
      </c>
      <c r="BK277" s="154">
        <f>SUM(BK278:BK280)</f>
        <v>0</v>
      </c>
    </row>
    <row r="278" spans="1:65" s="2" customFormat="1" ht="21.75" customHeight="1">
      <c r="A278" s="32"/>
      <c r="B278" s="157"/>
      <c r="C278" s="158" t="s">
        <v>501</v>
      </c>
      <c r="D278" s="158" t="s">
        <v>136</v>
      </c>
      <c r="E278" s="159" t="s">
        <v>502</v>
      </c>
      <c r="F278" s="160" t="s">
        <v>503</v>
      </c>
      <c r="G278" s="161" t="s">
        <v>390</v>
      </c>
      <c r="H278" s="162">
        <v>1</v>
      </c>
      <c r="I278" s="163"/>
      <c r="J278" s="164">
        <f>ROUND(I278*H278,2)</f>
        <v>0</v>
      </c>
      <c r="K278" s="165"/>
      <c r="L278" s="33"/>
      <c r="M278" s="166" t="s">
        <v>1</v>
      </c>
      <c r="N278" s="167" t="s">
        <v>42</v>
      </c>
      <c r="O278" s="58"/>
      <c r="P278" s="168">
        <f>O278*H278</f>
        <v>0</v>
      </c>
      <c r="Q278" s="168">
        <v>1.2E-2</v>
      </c>
      <c r="R278" s="168">
        <f>Q278*H278</f>
        <v>1.2E-2</v>
      </c>
      <c r="S278" s="168">
        <v>0</v>
      </c>
      <c r="T278" s="169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208</v>
      </c>
      <c r="AT278" s="170" t="s">
        <v>136</v>
      </c>
      <c r="AU278" s="170" t="s">
        <v>140</v>
      </c>
      <c r="AY278" s="17" t="s">
        <v>133</v>
      </c>
      <c r="BE278" s="171">
        <f>IF(N278="základní",J278,0)</f>
        <v>0</v>
      </c>
      <c r="BF278" s="171">
        <f>IF(N278="snížená",J278,0)</f>
        <v>0</v>
      </c>
      <c r="BG278" s="171">
        <f>IF(N278="zákl. přenesená",J278,0)</f>
        <v>0</v>
      </c>
      <c r="BH278" s="171">
        <f>IF(N278="sníž. přenesená",J278,0)</f>
        <v>0</v>
      </c>
      <c r="BI278" s="171">
        <f>IF(N278="nulová",J278,0)</f>
        <v>0</v>
      </c>
      <c r="BJ278" s="17" t="s">
        <v>140</v>
      </c>
      <c r="BK278" s="171">
        <f>ROUND(I278*H278,2)</f>
        <v>0</v>
      </c>
      <c r="BL278" s="17" t="s">
        <v>208</v>
      </c>
      <c r="BM278" s="170" t="s">
        <v>504</v>
      </c>
    </row>
    <row r="279" spans="1:65" s="2" customFormat="1" ht="21.75" customHeight="1">
      <c r="A279" s="32"/>
      <c r="B279" s="157"/>
      <c r="C279" s="158" t="s">
        <v>505</v>
      </c>
      <c r="D279" s="158" t="s">
        <v>136</v>
      </c>
      <c r="E279" s="159" t="s">
        <v>506</v>
      </c>
      <c r="F279" s="160" t="s">
        <v>507</v>
      </c>
      <c r="G279" s="161" t="s">
        <v>245</v>
      </c>
      <c r="H279" s="162">
        <v>1.2E-2</v>
      </c>
      <c r="I279" s="163"/>
      <c r="J279" s="164">
        <f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>O279*H279</f>
        <v>0</v>
      </c>
      <c r="Q279" s="168">
        <v>0</v>
      </c>
      <c r="R279" s="168">
        <f>Q279*H279</f>
        <v>0</v>
      </c>
      <c r="S279" s="168">
        <v>0</v>
      </c>
      <c r="T279" s="169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208</v>
      </c>
      <c r="AT279" s="170" t="s">
        <v>136</v>
      </c>
      <c r="AU279" s="170" t="s">
        <v>140</v>
      </c>
      <c r="AY279" s="17" t="s">
        <v>133</v>
      </c>
      <c r="BE279" s="171">
        <f>IF(N279="základní",J279,0)</f>
        <v>0</v>
      </c>
      <c r="BF279" s="171">
        <f>IF(N279="snížená",J279,0)</f>
        <v>0</v>
      </c>
      <c r="BG279" s="171">
        <f>IF(N279="zákl. přenesená",J279,0)</f>
        <v>0</v>
      </c>
      <c r="BH279" s="171">
        <f>IF(N279="sníž. přenesená",J279,0)</f>
        <v>0</v>
      </c>
      <c r="BI279" s="171">
        <f>IF(N279="nulová",J279,0)</f>
        <v>0</v>
      </c>
      <c r="BJ279" s="17" t="s">
        <v>140</v>
      </c>
      <c r="BK279" s="171">
        <f>ROUND(I279*H279,2)</f>
        <v>0</v>
      </c>
      <c r="BL279" s="17" t="s">
        <v>208</v>
      </c>
      <c r="BM279" s="170" t="s">
        <v>508</v>
      </c>
    </row>
    <row r="280" spans="1:65" s="2" customFormat="1" ht="21.75" customHeight="1">
      <c r="A280" s="32"/>
      <c r="B280" s="157"/>
      <c r="C280" s="158" t="s">
        <v>509</v>
      </c>
      <c r="D280" s="158" t="s">
        <v>136</v>
      </c>
      <c r="E280" s="159" t="s">
        <v>510</v>
      </c>
      <c r="F280" s="160" t="s">
        <v>511</v>
      </c>
      <c r="G280" s="161" t="s">
        <v>245</v>
      </c>
      <c r="H280" s="162">
        <v>1.2E-2</v>
      </c>
      <c r="I280" s="163"/>
      <c r="J280" s="164">
        <f>ROUND(I280*H280,2)</f>
        <v>0</v>
      </c>
      <c r="K280" s="165"/>
      <c r="L280" s="33"/>
      <c r="M280" s="166" t="s">
        <v>1</v>
      </c>
      <c r="N280" s="167" t="s">
        <v>42</v>
      </c>
      <c r="O280" s="58"/>
      <c r="P280" s="168">
        <f>O280*H280</f>
        <v>0</v>
      </c>
      <c r="Q280" s="168">
        <v>0</v>
      </c>
      <c r="R280" s="168">
        <f>Q280*H280</f>
        <v>0</v>
      </c>
      <c r="S280" s="168">
        <v>0</v>
      </c>
      <c r="T280" s="169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208</v>
      </c>
      <c r="AT280" s="170" t="s">
        <v>136</v>
      </c>
      <c r="AU280" s="170" t="s">
        <v>140</v>
      </c>
      <c r="AY280" s="17" t="s">
        <v>133</v>
      </c>
      <c r="BE280" s="171">
        <f>IF(N280="základní",J280,0)</f>
        <v>0</v>
      </c>
      <c r="BF280" s="171">
        <f>IF(N280="snížená",J280,0)</f>
        <v>0</v>
      </c>
      <c r="BG280" s="171">
        <f>IF(N280="zákl. přenesená",J280,0)</f>
        <v>0</v>
      </c>
      <c r="BH280" s="171">
        <f>IF(N280="sníž. přenesená",J280,0)</f>
        <v>0</v>
      </c>
      <c r="BI280" s="171">
        <f>IF(N280="nulová",J280,0)</f>
        <v>0</v>
      </c>
      <c r="BJ280" s="17" t="s">
        <v>140</v>
      </c>
      <c r="BK280" s="171">
        <f>ROUND(I280*H280,2)</f>
        <v>0</v>
      </c>
      <c r="BL280" s="17" t="s">
        <v>208</v>
      </c>
      <c r="BM280" s="170" t="s">
        <v>512</v>
      </c>
    </row>
    <row r="281" spans="1:65" s="12" customFormat="1" ht="22.9" customHeight="1">
      <c r="B281" s="144"/>
      <c r="D281" s="145" t="s">
        <v>75</v>
      </c>
      <c r="E281" s="155" t="s">
        <v>513</v>
      </c>
      <c r="F281" s="155" t="s">
        <v>514</v>
      </c>
      <c r="I281" s="147"/>
      <c r="J281" s="156">
        <f>BK281</f>
        <v>0</v>
      </c>
      <c r="L281" s="144"/>
      <c r="M281" s="149"/>
      <c r="N281" s="150"/>
      <c r="O281" s="150"/>
      <c r="P281" s="151">
        <f>SUM(P282:P298)</f>
        <v>0</v>
      </c>
      <c r="Q281" s="150"/>
      <c r="R281" s="151">
        <f>SUM(R282:R298)</f>
        <v>2.716E-2</v>
      </c>
      <c r="S281" s="150"/>
      <c r="T281" s="152">
        <f>SUM(T282:T298)</f>
        <v>0</v>
      </c>
      <c r="AR281" s="145" t="s">
        <v>140</v>
      </c>
      <c r="AT281" s="153" t="s">
        <v>75</v>
      </c>
      <c r="AU281" s="153" t="s">
        <v>84</v>
      </c>
      <c r="AY281" s="145" t="s">
        <v>133</v>
      </c>
      <c r="BK281" s="154">
        <f>SUM(BK282:BK298)</f>
        <v>0</v>
      </c>
    </row>
    <row r="282" spans="1:65" s="2" customFormat="1" ht="16.5" customHeight="1">
      <c r="A282" s="32"/>
      <c r="B282" s="157"/>
      <c r="C282" s="158" t="s">
        <v>515</v>
      </c>
      <c r="D282" s="158" t="s">
        <v>136</v>
      </c>
      <c r="E282" s="159" t="s">
        <v>516</v>
      </c>
      <c r="F282" s="160" t="s">
        <v>517</v>
      </c>
      <c r="G282" s="161" t="s">
        <v>206</v>
      </c>
      <c r="H282" s="162">
        <v>2</v>
      </c>
      <c r="I282" s="163"/>
      <c r="J282" s="164">
        <f t="shared" ref="J282:J298" si="30">ROUND(I282*H282,2)</f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ref="P282:P298" si="31">O282*H282</f>
        <v>0</v>
      </c>
      <c r="Q282" s="168">
        <v>0</v>
      </c>
      <c r="R282" s="168">
        <f t="shared" ref="R282:R298" si="32">Q282*H282</f>
        <v>0</v>
      </c>
      <c r="S282" s="168">
        <v>0</v>
      </c>
      <c r="T282" s="169">
        <f t="shared" ref="T282:T298" si="33"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208</v>
      </c>
      <c r="AT282" s="170" t="s">
        <v>136</v>
      </c>
      <c r="AU282" s="170" t="s">
        <v>140</v>
      </c>
      <c r="AY282" s="17" t="s">
        <v>133</v>
      </c>
      <c r="BE282" s="171">
        <f t="shared" ref="BE282:BE298" si="34">IF(N282="základní",J282,0)</f>
        <v>0</v>
      </c>
      <c r="BF282" s="171">
        <f t="shared" ref="BF282:BF298" si="35">IF(N282="snížená",J282,0)</f>
        <v>0</v>
      </c>
      <c r="BG282" s="171">
        <f t="shared" ref="BG282:BG298" si="36">IF(N282="zákl. přenesená",J282,0)</f>
        <v>0</v>
      </c>
      <c r="BH282" s="171">
        <f t="shared" ref="BH282:BH298" si="37">IF(N282="sníž. přenesená",J282,0)</f>
        <v>0</v>
      </c>
      <c r="BI282" s="171">
        <f t="shared" ref="BI282:BI298" si="38">IF(N282="nulová",J282,0)</f>
        <v>0</v>
      </c>
      <c r="BJ282" s="17" t="s">
        <v>140</v>
      </c>
      <c r="BK282" s="171">
        <f t="shared" ref="BK282:BK298" si="39">ROUND(I282*H282,2)</f>
        <v>0</v>
      </c>
      <c r="BL282" s="17" t="s">
        <v>208</v>
      </c>
      <c r="BM282" s="170" t="s">
        <v>518</v>
      </c>
    </row>
    <row r="283" spans="1:65" s="2" customFormat="1" ht="21.75" customHeight="1">
      <c r="A283" s="32"/>
      <c r="B283" s="157"/>
      <c r="C283" s="196" t="s">
        <v>519</v>
      </c>
      <c r="D283" s="196" t="s">
        <v>209</v>
      </c>
      <c r="E283" s="197" t="s">
        <v>520</v>
      </c>
      <c r="F283" s="198" t="s">
        <v>521</v>
      </c>
      <c r="G283" s="199" t="s">
        <v>206</v>
      </c>
      <c r="H283" s="200">
        <v>2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2.0000000000000002E-5</v>
      </c>
      <c r="R283" s="168">
        <f t="shared" si="32"/>
        <v>4.0000000000000003E-5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293</v>
      </c>
      <c r="AT283" s="170" t="s">
        <v>209</v>
      </c>
      <c r="AU283" s="170" t="s">
        <v>140</v>
      </c>
      <c r="AY283" s="17" t="s">
        <v>133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140</v>
      </c>
      <c r="BK283" s="171">
        <f t="shared" si="39"/>
        <v>0</v>
      </c>
      <c r="BL283" s="17" t="s">
        <v>208</v>
      </c>
      <c r="BM283" s="170" t="s">
        <v>522</v>
      </c>
    </row>
    <row r="284" spans="1:65" s="2" customFormat="1" ht="21.75" customHeight="1">
      <c r="A284" s="32"/>
      <c r="B284" s="157"/>
      <c r="C284" s="158" t="s">
        <v>523</v>
      </c>
      <c r="D284" s="158" t="s">
        <v>136</v>
      </c>
      <c r="E284" s="159" t="s">
        <v>524</v>
      </c>
      <c r="F284" s="160" t="s">
        <v>525</v>
      </c>
      <c r="G284" s="161" t="s">
        <v>308</v>
      </c>
      <c r="H284" s="162">
        <v>50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208</v>
      </c>
      <c r="AT284" s="170" t="s">
        <v>136</v>
      </c>
      <c r="AU284" s="170" t="s">
        <v>140</v>
      </c>
      <c r="AY284" s="17" t="s">
        <v>133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140</v>
      </c>
      <c r="BK284" s="171">
        <f t="shared" si="39"/>
        <v>0</v>
      </c>
      <c r="BL284" s="17" t="s">
        <v>208</v>
      </c>
      <c r="BM284" s="170" t="s">
        <v>526</v>
      </c>
    </row>
    <row r="285" spans="1:65" s="2" customFormat="1" ht="16.5" customHeight="1">
      <c r="A285" s="32"/>
      <c r="B285" s="157"/>
      <c r="C285" s="196" t="s">
        <v>527</v>
      </c>
      <c r="D285" s="196" t="s">
        <v>209</v>
      </c>
      <c r="E285" s="197" t="s">
        <v>528</v>
      </c>
      <c r="F285" s="198" t="s">
        <v>529</v>
      </c>
      <c r="G285" s="199" t="s">
        <v>308</v>
      </c>
      <c r="H285" s="200">
        <v>25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1.7000000000000001E-4</v>
      </c>
      <c r="R285" s="168">
        <f t="shared" si="32"/>
        <v>4.2500000000000003E-3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293</v>
      </c>
      <c r="AT285" s="170" t="s">
        <v>209</v>
      </c>
      <c r="AU285" s="170" t="s">
        <v>140</v>
      </c>
      <c r="AY285" s="17" t="s">
        <v>133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140</v>
      </c>
      <c r="BK285" s="171">
        <f t="shared" si="39"/>
        <v>0</v>
      </c>
      <c r="BL285" s="17" t="s">
        <v>208</v>
      </c>
      <c r="BM285" s="170" t="s">
        <v>530</v>
      </c>
    </row>
    <row r="286" spans="1:65" s="2" customFormat="1" ht="16.5" customHeight="1">
      <c r="A286" s="32"/>
      <c r="B286" s="157"/>
      <c r="C286" s="196" t="s">
        <v>531</v>
      </c>
      <c r="D286" s="196" t="s">
        <v>209</v>
      </c>
      <c r="E286" s="197" t="s">
        <v>532</v>
      </c>
      <c r="F286" s="198" t="s">
        <v>533</v>
      </c>
      <c r="G286" s="199" t="s">
        <v>308</v>
      </c>
      <c r="H286" s="200">
        <v>5</v>
      </c>
      <c r="I286" s="201"/>
      <c r="J286" s="202">
        <f t="shared" si="30"/>
        <v>0</v>
      </c>
      <c r="K286" s="203"/>
      <c r="L286" s="204"/>
      <c r="M286" s="205" t="s">
        <v>1</v>
      </c>
      <c r="N286" s="206" t="s">
        <v>42</v>
      </c>
      <c r="O286" s="58"/>
      <c r="P286" s="168">
        <f t="shared" si="31"/>
        <v>0</v>
      </c>
      <c r="Q286" s="168">
        <v>2.7999999999999998E-4</v>
      </c>
      <c r="R286" s="168">
        <f t="shared" si="32"/>
        <v>1.3999999999999998E-3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293</v>
      </c>
      <c r="AT286" s="170" t="s">
        <v>209</v>
      </c>
      <c r="AU286" s="170" t="s">
        <v>140</v>
      </c>
      <c r="AY286" s="17" t="s">
        <v>133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140</v>
      </c>
      <c r="BK286" s="171">
        <f t="shared" si="39"/>
        <v>0</v>
      </c>
      <c r="BL286" s="17" t="s">
        <v>208</v>
      </c>
      <c r="BM286" s="170" t="s">
        <v>534</v>
      </c>
    </row>
    <row r="287" spans="1:65" s="2" customFormat="1" ht="21.75" customHeight="1">
      <c r="A287" s="32"/>
      <c r="B287" s="157"/>
      <c r="C287" s="158" t="s">
        <v>535</v>
      </c>
      <c r="D287" s="158" t="s">
        <v>136</v>
      </c>
      <c r="E287" s="159" t="s">
        <v>536</v>
      </c>
      <c r="F287" s="160" t="s">
        <v>537</v>
      </c>
      <c r="G287" s="161" t="s">
        <v>206</v>
      </c>
      <c r="H287" s="162">
        <v>1</v>
      </c>
      <c r="I287" s="163"/>
      <c r="J287" s="164">
        <f t="shared" si="3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31"/>
        <v>0</v>
      </c>
      <c r="Q287" s="168">
        <v>0</v>
      </c>
      <c r="R287" s="168">
        <f t="shared" si="32"/>
        <v>0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208</v>
      </c>
      <c r="AT287" s="170" t="s">
        <v>136</v>
      </c>
      <c r="AU287" s="170" t="s">
        <v>140</v>
      </c>
      <c r="AY287" s="17" t="s">
        <v>133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140</v>
      </c>
      <c r="BK287" s="171">
        <f t="shared" si="39"/>
        <v>0</v>
      </c>
      <c r="BL287" s="17" t="s">
        <v>208</v>
      </c>
      <c r="BM287" s="170" t="s">
        <v>538</v>
      </c>
    </row>
    <row r="288" spans="1:65" s="2" customFormat="1" ht="21.75" customHeight="1">
      <c r="A288" s="32"/>
      <c r="B288" s="157"/>
      <c r="C288" s="196" t="s">
        <v>539</v>
      </c>
      <c r="D288" s="196" t="s">
        <v>209</v>
      </c>
      <c r="E288" s="197" t="s">
        <v>540</v>
      </c>
      <c r="F288" s="198" t="s">
        <v>541</v>
      </c>
      <c r="G288" s="199" t="s">
        <v>206</v>
      </c>
      <c r="H288" s="200">
        <v>1</v>
      </c>
      <c r="I288" s="201"/>
      <c r="J288" s="202">
        <f t="shared" si="30"/>
        <v>0</v>
      </c>
      <c r="K288" s="203"/>
      <c r="L288" s="204"/>
      <c r="M288" s="205" t="s">
        <v>1</v>
      </c>
      <c r="N288" s="206" t="s">
        <v>42</v>
      </c>
      <c r="O288" s="58"/>
      <c r="P288" s="168">
        <f t="shared" si="31"/>
        <v>0</v>
      </c>
      <c r="Q288" s="168">
        <v>1.6899999999999998E-2</v>
      </c>
      <c r="R288" s="168">
        <f t="shared" si="32"/>
        <v>1.6899999999999998E-2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293</v>
      </c>
      <c r="AT288" s="170" t="s">
        <v>209</v>
      </c>
      <c r="AU288" s="170" t="s">
        <v>140</v>
      </c>
      <c r="AY288" s="17" t="s">
        <v>133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140</v>
      </c>
      <c r="BK288" s="171">
        <f t="shared" si="39"/>
        <v>0</v>
      </c>
      <c r="BL288" s="17" t="s">
        <v>208</v>
      </c>
      <c r="BM288" s="170" t="s">
        <v>542</v>
      </c>
    </row>
    <row r="289" spans="1:65" s="2" customFormat="1" ht="21.75" customHeight="1">
      <c r="A289" s="32"/>
      <c r="B289" s="157"/>
      <c r="C289" s="158" t="s">
        <v>543</v>
      </c>
      <c r="D289" s="158" t="s">
        <v>136</v>
      </c>
      <c r="E289" s="159" t="s">
        <v>544</v>
      </c>
      <c r="F289" s="160" t="s">
        <v>545</v>
      </c>
      <c r="G289" s="161" t="s">
        <v>206</v>
      </c>
      <c r="H289" s="162">
        <v>3</v>
      </c>
      <c r="I289" s="163"/>
      <c r="J289" s="164">
        <f t="shared" si="3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31"/>
        <v>0</v>
      </c>
      <c r="Q289" s="168">
        <v>0</v>
      </c>
      <c r="R289" s="168">
        <f t="shared" si="32"/>
        <v>0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208</v>
      </c>
      <c r="AT289" s="170" t="s">
        <v>136</v>
      </c>
      <c r="AU289" s="170" t="s">
        <v>140</v>
      </c>
      <c r="AY289" s="17" t="s">
        <v>133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140</v>
      </c>
      <c r="BK289" s="171">
        <f t="shared" si="39"/>
        <v>0</v>
      </c>
      <c r="BL289" s="17" t="s">
        <v>208</v>
      </c>
      <c r="BM289" s="170" t="s">
        <v>546</v>
      </c>
    </row>
    <row r="290" spans="1:65" s="2" customFormat="1" ht="21.75" customHeight="1">
      <c r="A290" s="32"/>
      <c r="B290" s="157"/>
      <c r="C290" s="196" t="s">
        <v>547</v>
      </c>
      <c r="D290" s="196" t="s">
        <v>209</v>
      </c>
      <c r="E290" s="197" t="s">
        <v>548</v>
      </c>
      <c r="F290" s="198" t="s">
        <v>549</v>
      </c>
      <c r="G290" s="199" t="s">
        <v>206</v>
      </c>
      <c r="H290" s="200">
        <v>3</v>
      </c>
      <c r="I290" s="201"/>
      <c r="J290" s="202">
        <f t="shared" si="3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31"/>
        <v>0</v>
      </c>
      <c r="Q290" s="168">
        <v>1E-4</v>
      </c>
      <c r="R290" s="168">
        <f t="shared" si="32"/>
        <v>3.0000000000000003E-4</v>
      </c>
      <c r="S290" s="168">
        <v>0</v>
      </c>
      <c r="T290" s="169">
        <f t="shared" si="3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293</v>
      </c>
      <c r="AT290" s="170" t="s">
        <v>209</v>
      </c>
      <c r="AU290" s="170" t="s">
        <v>140</v>
      </c>
      <c r="AY290" s="17" t="s">
        <v>133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140</v>
      </c>
      <c r="BK290" s="171">
        <f t="shared" si="39"/>
        <v>0</v>
      </c>
      <c r="BL290" s="17" t="s">
        <v>208</v>
      </c>
      <c r="BM290" s="170" t="s">
        <v>550</v>
      </c>
    </row>
    <row r="291" spans="1:65" s="2" customFormat="1" ht="21.75" customHeight="1">
      <c r="A291" s="32"/>
      <c r="B291" s="157"/>
      <c r="C291" s="158" t="s">
        <v>551</v>
      </c>
      <c r="D291" s="158" t="s">
        <v>136</v>
      </c>
      <c r="E291" s="159" t="s">
        <v>552</v>
      </c>
      <c r="F291" s="160" t="s">
        <v>553</v>
      </c>
      <c r="G291" s="161" t="s">
        <v>206</v>
      </c>
      <c r="H291" s="162">
        <v>1</v>
      </c>
      <c r="I291" s="163"/>
      <c r="J291" s="164">
        <f t="shared" si="3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31"/>
        <v>0</v>
      </c>
      <c r="Q291" s="168">
        <v>0</v>
      </c>
      <c r="R291" s="168">
        <f t="shared" si="32"/>
        <v>0</v>
      </c>
      <c r="S291" s="168">
        <v>0</v>
      </c>
      <c r="T291" s="169">
        <f t="shared" si="3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208</v>
      </c>
      <c r="AT291" s="170" t="s">
        <v>136</v>
      </c>
      <c r="AU291" s="170" t="s">
        <v>140</v>
      </c>
      <c r="AY291" s="17" t="s">
        <v>133</v>
      </c>
      <c r="BE291" s="171">
        <f t="shared" si="34"/>
        <v>0</v>
      </c>
      <c r="BF291" s="171">
        <f t="shared" si="35"/>
        <v>0</v>
      </c>
      <c r="BG291" s="171">
        <f t="shared" si="36"/>
        <v>0</v>
      </c>
      <c r="BH291" s="171">
        <f t="shared" si="37"/>
        <v>0</v>
      </c>
      <c r="BI291" s="171">
        <f t="shared" si="38"/>
        <v>0</v>
      </c>
      <c r="BJ291" s="17" t="s">
        <v>140</v>
      </c>
      <c r="BK291" s="171">
        <f t="shared" si="39"/>
        <v>0</v>
      </c>
      <c r="BL291" s="17" t="s">
        <v>208</v>
      </c>
      <c r="BM291" s="170" t="s">
        <v>554</v>
      </c>
    </row>
    <row r="292" spans="1:65" s="2" customFormat="1" ht="16.5" customHeight="1">
      <c r="A292" s="32"/>
      <c r="B292" s="157"/>
      <c r="C292" s="196" t="s">
        <v>555</v>
      </c>
      <c r="D292" s="196" t="s">
        <v>209</v>
      </c>
      <c r="E292" s="197" t="s">
        <v>556</v>
      </c>
      <c r="F292" s="198" t="s">
        <v>557</v>
      </c>
      <c r="G292" s="199" t="s">
        <v>206</v>
      </c>
      <c r="H292" s="200">
        <v>1</v>
      </c>
      <c r="I292" s="201"/>
      <c r="J292" s="202">
        <f t="shared" si="30"/>
        <v>0</v>
      </c>
      <c r="K292" s="203"/>
      <c r="L292" s="204"/>
      <c r="M292" s="205" t="s">
        <v>1</v>
      </c>
      <c r="N292" s="206" t="s">
        <v>42</v>
      </c>
      <c r="O292" s="58"/>
      <c r="P292" s="168">
        <f t="shared" si="31"/>
        <v>0</v>
      </c>
      <c r="Q292" s="168">
        <v>2.7E-4</v>
      </c>
      <c r="R292" s="168">
        <f t="shared" si="32"/>
        <v>2.7E-4</v>
      </c>
      <c r="S292" s="168">
        <v>0</v>
      </c>
      <c r="T292" s="169">
        <f t="shared" si="3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293</v>
      </c>
      <c r="AT292" s="170" t="s">
        <v>209</v>
      </c>
      <c r="AU292" s="170" t="s">
        <v>140</v>
      </c>
      <c r="AY292" s="17" t="s">
        <v>133</v>
      </c>
      <c r="BE292" s="171">
        <f t="shared" si="34"/>
        <v>0</v>
      </c>
      <c r="BF292" s="171">
        <f t="shared" si="35"/>
        <v>0</v>
      </c>
      <c r="BG292" s="171">
        <f t="shared" si="36"/>
        <v>0</v>
      </c>
      <c r="BH292" s="171">
        <f t="shared" si="37"/>
        <v>0</v>
      </c>
      <c r="BI292" s="171">
        <f t="shared" si="38"/>
        <v>0</v>
      </c>
      <c r="BJ292" s="17" t="s">
        <v>140</v>
      </c>
      <c r="BK292" s="171">
        <f t="shared" si="39"/>
        <v>0</v>
      </c>
      <c r="BL292" s="17" t="s">
        <v>208</v>
      </c>
      <c r="BM292" s="170" t="s">
        <v>558</v>
      </c>
    </row>
    <row r="293" spans="1:65" s="2" customFormat="1" ht="21.75" customHeight="1">
      <c r="A293" s="32"/>
      <c r="B293" s="157"/>
      <c r="C293" s="158" t="s">
        <v>559</v>
      </c>
      <c r="D293" s="158" t="s">
        <v>136</v>
      </c>
      <c r="E293" s="159" t="s">
        <v>560</v>
      </c>
      <c r="F293" s="160" t="s">
        <v>561</v>
      </c>
      <c r="G293" s="161" t="s">
        <v>206</v>
      </c>
      <c r="H293" s="162">
        <v>2</v>
      </c>
      <c r="I293" s="163"/>
      <c r="J293" s="164">
        <f t="shared" si="3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31"/>
        <v>0</v>
      </c>
      <c r="Q293" s="168">
        <v>0</v>
      </c>
      <c r="R293" s="168">
        <f t="shared" si="32"/>
        <v>0</v>
      </c>
      <c r="S293" s="168">
        <v>0</v>
      </c>
      <c r="T293" s="169">
        <f t="shared" si="3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208</v>
      </c>
      <c r="AT293" s="170" t="s">
        <v>136</v>
      </c>
      <c r="AU293" s="170" t="s">
        <v>140</v>
      </c>
      <c r="AY293" s="17" t="s">
        <v>133</v>
      </c>
      <c r="BE293" s="171">
        <f t="shared" si="34"/>
        <v>0</v>
      </c>
      <c r="BF293" s="171">
        <f t="shared" si="35"/>
        <v>0</v>
      </c>
      <c r="BG293" s="171">
        <f t="shared" si="36"/>
        <v>0</v>
      </c>
      <c r="BH293" s="171">
        <f t="shared" si="37"/>
        <v>0</v>
      </c>
      <c r="BI293" s="171">
        <f t="shared" si="38"/>
        <v>0</v>
      </c>
      <c r="BJ293" s="17" t="s">
        <v>140</v>
      </c>
      <c r="BK293" s="171">
        <f t="shared" si="39"/>
        <v>0</v>
      </c>
      <c r="BL293" s="17" t="s">
        <v>208</v>
      </c>
      <c r="BM293" s="170" t="s">
        <v>562</v>
      </c>
    </row>
    <row r="294" spans="1:65" s="2" customFormat="1" ht="16.5" customHeight="1">
      <c r="A294" s="32"/>
      <c r="B294" s="157"/>
      <c r="C294" s="196" t="s">
        <v>563</v>
      </c>
      <c r="D294" s="196" t="s">
        <v>209</v>
      </c>
      <c r="E294" s="197" t="s">
        <v>564</v>
      </c>
      <c r="F294" s="198" t="s">
        <v>565</v>
      </c>
      <c r="G294" s="199" t="s">
        <v>206</v>
      </c>
      <c r="H294" s="200">
        <v>2</v>
      </c>
      <c r="I294" s="201"/>
      <c r="J294" s="202">
        <f t="shared" si="30"/>
        <v>0</v>
      </c>
      <c r="K294" s="203"/>
      <c r="L294" s="204"/>
      <c r="M294" s="205" t="s">
        <v>1</v>
      </c>
      <c r="N294" s="206" t="s">
        <v>42</v>
      </c>
      <c r="O294" s="58"/>
      <c r="P294" s="168">
        <f t="shared" si="31"/>
        <v>0</v>
      </c>
      <c r="Q294" s="168">
        <v>8.0000000000000004E-4</v>
      </c>
      <c r="R294" s="168">
        <f t="shared" si="32"/>
        <v>1.6000000000000001E-3</v>
      </c>
      <c r="S294" s="168">
        <v>0</v>
      </c>
      <c r="T294" s="169">
        <f t="shared" si="3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293</v>
      </c>
      <c r="AT294" s="170" t="s">
        <v>209</v>
      </c>
      <c r="AU294" s="170" t="s">
        <v>140</v>
      </c>
      <c r="AY294" s="17" t="s">
        <v>133</v>
      </c>
      <c r="BE294" s="171">
        <f t="shared" si="34"/>
        <v>0</v>
      </c>
      <c r="BF294" s="171">
        <f t="shared" si="35"/>
        <v>0</v>
      </c>
      <c r="BG294" s="171">
        <f t="shared" si="36"/>
        <v>0</v>
      </c>
      <c r="BH294" s="171">
        <f t="shared" si="37"/>
        <v>0</v>
      </c>
      <c r="BI294" s="171">
        <f t="shared" si="38"/>
        <v>0</v>
      </c>
      <c r="BJ294" s="17" t="s">
        <v>140</v>
      </c>
      <c r="BK294" s="171">
        <f t="shared" si="39"/>
        <v>0</v>
      </c>
      <c r="BL294" s="17" t="s">
        <v>208</v>
      </c>
      <c r="BM294" s="170" t="s">
        <v>566</v>
      </c>
    </row>
    <row r="295" spans="1:65" s="2" customFormat="1" ht="16.5" customHeight="1">
      <c r="A295" s="32"/>
      <c r="B295" s="157"/>
      <c r="C295" s="196" t="s">
        <v>567</v>
      </c>
      <c r="D295" s="196" t="s">
        <v>209</v>
      </c>
      <c r="E295" s="197" t="s">
        <v>568</v>
      </c>
      <c r="F295" s="198" t="s">
        <v>569</v>
      </c>
      <c r="G295" s="199" t="s">
        <v>308</v>
      </c>
      <c r="H295" s="200">
        <v>20</v>
      </c>
      <c r="I295" s="201"/>
      <c r="J295" s="202">
        <f t="shared" si="30"/>
        <v>0</v>
      </c>
      <c r="K295" s="203"/>
      <c r="L295" s="204"/>
      <c r="M295" s="205" t="s">
        <v>1</v>
      </c>
      <c r="N295" s="206" t="s">
        <v>42</v>
      </c>
      <c r="O295" s="58"/>
      <c r="P295" s="168">
        <f t="shared" si="31"/>
        <v>0</v>
      </c>
      <c r="Q295" s="168">
        <v>1.2E-4</v>
      </c>
      <c r="R295" s="168">
        <f t="shared" si="32"/>
        <v>2.4000000000000002E-3</v>
      </c>
      <c r="S295" s="168">
        <v>0</v>
      </c>
      <c r="T295" s="169">
        <f t="shared" si="3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293</v>
      </c>
      <c r="AT295" s="170" t="s">
        <v>209</v>
      </c>
      <c r="AU295" s="170" t="s">
        <v>140</v>
      </c>
      <c r="AY295" s="17" t="s">
        <v>133</v>
      </c>
      <c r="BE295" s="171">
        <f t="shared" si="34"/>
        <v>0</v>
      </c>
      <c r="BF295" s="171">
        <f t="shared" si="35"/>
        <v>0</v>
      </c>
      <c r="BG295" s="171">
        <f t="shared" si="36"/>
        <v>0</v>
      </c>
      <c r="BH295" s="171">
        <f t="shared" si="37"/>
        <v>0</v>
      </c>
      <c r="BI295" s="171">
        <f t="shared" si="38"/>
        <v>0</v>
      </c>
      <c r="BJ295" s="17" t="s">
        <v>140</v>
      </c>
      <c r="BK295" s="171">
        <f t="shared" si="39"/>
        <v>0</v>
      </c>
      <c r="BL295" s="17" t="s">
        <v>208</v>
      </c>
      <c r="BM295" s="170" t="s">
        <v>570</v>
      </c>
    </row>
    <row r="296" spans="1:65" s="2" customFormat="1" ht="21.75" customHeight="1">
      <c r="A296" s="32"/>
      <c r="B296" s="157"/>
      <c r="C296" s="158" t="s">
        <v>571</v>
      </c>
      <c r="D296" s="158" t="s">
        <v>136</v>
      </c>
      <c r="E296" s="159" t="s">
        <v>572</v>
      </c>
      <c r="F296" s="160" t="s">
        <v>573</v>
      </c>
      <c r="G296" s="161" t="s">
        <v>206</v>
      </c>
      <c r="H296" s="162">
        <v>1</v>
      </c>
      <c r="I296" s="163"/>
      <c r="J296" s="164">
        <f t="shared" si="3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31"/>
        <v>0</v>
      </c>
      <c r="Q296" s="168">
        <v>0</v>
      </c>
      <c r="R296" s="168">
        <f t="shared" si="32"/>
        <v>0</v>
      </c>
      <c r="S296" s="168">
        <v>0</v>
      </c>
      <c r="T296" s="169">
        <f t="shared" si="3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208</v>
      </c>
      <c r="AT296" s="170" t="s">
        <v>136</v>
      </c>
      <c r="AU296" s="170" t="s">
        <v>140</v>
      </c>
      <c r="AY296" s="17" t="s">
        <v>133</v>
      </c>
      <c r="BE296" s="171">
        <f t="shared" si="34"/>
        <v>0</v>
      </c>
      <c r="BF296" s="171">
        <f t="shared" si="35"/>
        <v>0</v>
      </c>
      <c r="BG296" s="171">
        <f t="shared" si="36"/>
        <v>0</v>
      </c>
      <c r="BH296" s="171">
        <f t="shared" si="37"/>
        <v>0</v>
      </c>
      <c r="BI296" s="171">
        <f t="shared" si="38"/>
        <v>0</v>
      </c>
      <c r="BJ296" s="17" t="s">
        <v>140</v>
      </c>
      <c r="BK296" s="171">
        <f t="shared" si="39"/>
        <v>0</v>
      </c>
      <c r="BL296" s="17" t="s">
        <v>208</v>
      </c>
      <c r="BM296" s="170" t="s">
        <v>574</v>
      </c>
    </row>
    <row r="297" spans="1:65" s="2" customFormat="1" ht="21.75" customHeight="1">
      <c r="A297" s="32"/>
      <c r="B297" s="157"/>
      <c r="C297" s="158" t="s">
        <v>575</v>
      </c>
      <c r="D297" s="158" t="s">
        <v>136</v>
      </c>
      <c r="E297" s="159" t="s">
        <v>576</v>
      </c>
      <c r="F297" s="160" t="s">
        <v>577</v>
      </c>
      <c r="G297" s="161" t="s">
        <v>245</v>
      </c>
      <c r="H297" s="162">
        <v>2.7E-2</v>
      </c>
      <c r="I297" s="163"/>
      <c r="J297" s="164">
        <f t="shared" si="3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31"/>
        <v>0</v>
      </c>
      <c r="Q297" s="168">
        <v>0</v>
      </c>
      <c r="R297" s="168">
        <f t="shared" si="32"/>
        <v>0</v>
      </c>
      <c r="S297" s="168">
        <v>0</v>
      </c>
      <c r="T297" s="169">
        <f t="shared" si="3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208</v>
      </c>
      <c r="AT297" s="170" t="s">
        <v>136</v>
      </c>
      <c r="AU297" s="170" t="s">
        <v>140</v>
      </c>
      <c r="AY297" s="17" t="s">
        <v>133</v>
      </c>
      <c r="BE297" s="171">
        <f t="shared" si="34"/>
        <v>0</v>
      </c>
      <c r="BF297" s="171">
        <f t="shared" si="35"/>
        <v>0</v>
      </c>
      <c r="BG297" s="171">
        <f t="shared" si="36"/>
        <v>0</v>
      </c>
      <c r="BH297" s="171">
        <f t="shared" si="37"/>
        <v>0</v>
      </c>
      <c r="BI297" s="171">
        <f t="shared" si="38"/>
        <v>0</v>
      </c>
      <c r="BJ297" s="17" t="s">
        <v>140</v>
      </c>
      <c r="BK297" s="171">
        <f t="shared" si="39"/>
        <v>0</v>
      </c>
      <c r="BL297" s="17" t="s">
        <v>208</v>
      </c>
      <c r="BM297" s="170" t="s">
        <v>578</v>
      </c>
    </row>
    <row r="298" spans="1:65" s="2" customFormat="1" ht="21.75" customHeight="1">
      <c r="A298" s="32"/>
      <c r="B298" s="157"/>
      <c r="C298" s="158" t="s">
        <v>579</v>
      </c>
      <c r="D298" s="158" t="s">
        <v>136</v>
      </c>
      <c r="E298" s="159" t="s">
        <v>580</v>
      </c>
      <c r="F298" s="160" t="s">
        <v>581</v>
      </c>
      <c r="G298" s="161" t="s">
        <v>245</v>
      </c>
      <c r="H298" s="162">
        <v>2.7E-2</v>
      </c>
      <c r="I298" s="163"/>
      <c r="J298" s="164">
        <f t="shared" si="3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31"/>
        <v>0</v>
      </c>
      <c r="Q298" s="168">
        <v>0</v>
      </c>
      <c r="R298" s="168">
        <f t="shared" si="32"/>
        <v>0</v>
      </c>
      <c r="S298" s="168">
        <v>0</v>
      </c>
      <c r="T298" s="169">
        <f t="shared" si="3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208</v>
      </c>
      <c r="AT298" s="170" t="s">
        <v>136</v>
      </c>
      <c r="AU298" s="170" t="s">
        <v>140</v>
      </c>
      <c r="AY298" s="17" t="s">
        <v>133</v>
      </c>
      <c r="BE298" s="171">
        <f t="shared" si="34"/>
        <v>0</v>
      </c>
      <c r="BF298" s="171">
        <f t="shared" si="35"/>
        <v>0</v>
      </c>
      <c r="BG298" s="171">
        <f t="shared" si="36"/>
        <v>0</v>
      </c>
      <c r="BH298" s="171">
        <f t="shared" si="37"/>
        <v>0</v>
      </c>
      <c r="BI298" s="171">
        <f t="shared" si="38"/>
        <v>0</v>
      </c>
      <c r="BJ298" s="17" t="s">
        <v>140</v>
      </c>
      <c r="BK298" s="171">
        <f t="shared" si="39"/>
        <v>0</v>
      </c>
      <c r="BL298" s="17" t="s">
        <v>208</v>
      </c>
      <c r="BM298" s="170" t="s">
        <v>582</v>
      </c>
    </row>
    <row r="299" spans="1:65" s="12" customFormat="1" ht="22.9" customHeight="1">
      <c r="B299" s="144"/>
      <c r="D299" s="145" t="s">
        <v>75</v>
      </c>
      <c r="E299" s="155" t="s">
        <v>583</v>
      </c>
      <c r="F299" s="155" t="s">
        <v>584</v>
      </c>
      <c r="I299" s="147"/>
      <c r="J299" s="156">
        <f>BK299</f>
        <v>0</v>
      </c>
      <c r="L299" s="144"/>
      <c r="M299" s="149"/>
      <c r="N299" s="150"/>
      <c r="O299" s="150"/>
      <c r="P299" s="151">
        <f>SUM(P300:P304)</f>
        <v>0</v>
      </c>
      <c r="Q299" s="150"/>
      <c r="R299" s="151">
        <f>SUM(R300:R304)</f>
        <v>0.01</v>
      </c>
      <c r="S299" s="150"/>
      <c r="T299" s="152">
        <f>SUM(T300:T304)</f>
        <v>4.0000000000000001E-3</v>
      </c>
      <c r="AR299" s="145" t="s">
        <v>140</v>
      </c>
      <c r="AT299" s="153" t="s">
        <v>75</v>
      </c>
      <c r="AU299" s="153" t="s">
        <v>84</v>
      </c>
      <c r="AY299" s="145" t="s">
        <v>133</v>
      </c>
      <c r="BK299" s="154">
        <f>SUM(BK300:BK304)</f>
        <v>0</v>
      </c>
    </row>
    <row r="300" spans="1:65" s="2" customFormat="1" ht="16.5" customHeight="1">
      <c r="A300" s="32"/>
      <c r="B300" s="157"/>
      <c r="C300" s="158" t="s">
        <v>585</v>
      </c>
      <c r="D300" s="158" t="s">
        <v>136</v>
      </c>
      <c r="E300" s="159" t="s">
        <v>586</v>
      </c>
      <c r="F300" s="160" t="s">
        <v>587</v>
      </c>
      <c r="G300" s="161" t="s">
        <v>206</v>
      </c>
      <c r="H300" s="162">
        <v>2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0</v>
      </c>
      <c r="R300" s="168">
        <f>Q300*H300</f>
        <v>0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208</v>
      </c>
      <c r="AT300" s="170" t="s">
        <v>136</v>
      </c>
      <c r="AU300" s="170" t="s">
        <v>140</v>
      </c>
      <c r="AY300" s="17" t="s">
        <v>133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140</v>
      </c>
      <c r="BK300" s="171">
        <f>ROUND(I300*H300,2)</f>
        <v>0</v>
      </c>
      <c r="BL300" s="17" t="s">
        <v>208</v>
      </c>
      <c r="BM300" s="170" t="s">
        <v>588</v>
      </c>
    </row>
    <row r="301" spans="1:65" s="2" customFormat="1" ht="16.5" customHeight="1">
      <c r="A301" s="32"/>
      <c r="B301" s="157"/>
      <c r="C301" s="196" t="s">
        <v>589</v>
      </c>
      <c r="D301" s="196" t="s">
        <v>209</v>
      </c>
      <c r="E301" s="197" t="s">
        <v>590</v>
      </c>
      <c r="F301" s="198" t="s">
        <v>591</v>
      </c>
      <c r="G301" s="199" t="s">
        <v>206</v>
      </c>
      <c r="H301" s="200">
        <v>2</v>
      </c>
      <c r="I301" s="201"/>
      <c r="J301" s="202">
        <f>ROUND(I301*H301,2)</f>
        <v>0</v>
      </c>
      <c r="K301" s="203"/>
      <c r="L301" s="204"/>
      <c r="M301" s="205" t="s">
        <v>1</v>
      </c>
      <c r="N301" s="206" t="s">
        <v>42</v>
      </c>
      <c r="O301" s="58"/>
      <c r="P301" s="168">
        <f>O301*H301</f>
        <v>0</v>
      </c>
      <c r="Q301" s="168">
        <v>5.0000000000000001E-3</v>
      </c>
      <c r="R301" s="168">
        <f>Q301*H301</f>
        <v>0.01</v>
      </c>
      <c r="S301" s="168">
        <v>0</v>
      </c>
      <c r="T301" s="16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293</v>
      </c>
      <c r="AT301" s="170" t="s">
        <v>209</v>
      </c>
      <c r="AU301" s="170" t="s">
        <v>140</v>
      </c>
      <c r="AY301" s="17" t="s">
        <v>133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7" t="s">
        <v>140</v>
      </c>
      <c r="BK301" s="171">
        <f>ROUND(I301*H301,2)</f>
        <v>0</v>
      </c>
      <c r="BL301" s="17" t="s">
        <v>208</v>
      </c>
      <c r="BM301" s="170" t="s">
        <v>592</v>
      </c>
    </row>
    <row r="302" spans="1:65" s="2" customFormat="1" ht="21.75" customHeight="1">
      <c r="A302" s="32"/>
      <c r="B302" s="157"/>
      <c r="C302" s="158" t="s">
        <v>593</v>
      </c>
      <c r="D302" s="158" t="s">
        <v>136</v>
      </c>
      <c r="E302" s="159" t="s">
        <v>594</v>
      </c>
      <c r="F302" s="160" t="s">
        <v>595</v>
      </c>
      <c r="G302" s="161" t="s">
        <v>206</v>
      </c>
      <c r="H302" s="162">
        <v>2</v>
      </c>
      <c r="I302" s="163"/>
      <c r="J302" s="164">
        <f>ROUND(I302*H302,2)</f>
        <v>0</v>
      </c>
      <c r="K302" s="165"/>
      <c r="L302" s="33"/>
      <c r="M302" s="166" t="s">
        <v>1</v>
      </c>
      <c r="N302" s="167" t="s">
        <v>42</v>
      </c>
      <c r="O302" s="58"/>
      <c r="P302" s="168">
        <f>O302*H302</f>
        <v>0</v>
      </c>
      <c r="Q302" s="168">
        <v>0</v>
      </c>
      <c r="R302" s="168">
        <f>Q302*H302</f>
        <v>0</v>
      </c>
      <c r="S302" s="168">
        <v>2E-3</v>
      </c>
      <c r="T302" s="169">
        <f>S302*H302</f>
        <v>4.0000000000000001E-3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208</v>
      </c>
      <c r="AT302" s="170" t="s">
        <v>136</v>
      </c>
      <c r="AU302" s="170" t="s">
        <v>140</v>
      </c>
      <c r="AY302" s="17" t="s">
        <v>133</v>
      </c>
      <c r="BE302" s="171">
        <f>IF(N302="základní",J302,0)</f>
        <v>0</v>
      </c>
      <c r="BF302" s="171">
        <f>IF(N302="snížená",J302,0)</f>
        <v>0</v>
      </c>
      <c r="BG302" s="171">
        <f>IF(N302="zákl. přenesená",J302,0)</f>
        <v>0</v>
      </c>
      <c r="BH302" s="171">
        <f>IF(N302="sníž. přenesená",J302,0)</f>
        <v>0</v>
      </c>
      <c r="BI302" s="171">
        <f>IF(N302="nulová",J302,0)</f>
        <v>0</v>
      </c>
      <c r="BJ302" s="17" t="s">
        <v>140</v>
      </c>
      <c r="BK302" s="171">
        <f>ROUND(I302*H302,2)</f>
        <v>0</v>
      </c>
      <c r="BL302" s="17" t="s">
        <v>208</v>
      </c>
      <c r="BM302" s="170" t="s">
        <v>596</v>
      </c>
    </row>
    <row r="303" spans="1:65" s="2" customFormat="1" ht="21.75" customHeight="1">
      <c r="A303" s="32"/>
      <c r="B303" s="157"/>
      <c r="C303" s="158" t="s">
        <v>597</v>
      </c>
      <c r="D303" s="158" t="s">
        <v>136</v>
      </c>
      <c r="E303" s="159" t="s">
        <v>598</v>
      </c>
      <c r="F303" s="160" t="s">
        <v>599</v>
      </c>
      <c r="G303" s="161" t="s">
        <v>245</v>
      </c>
      <c r="H303" s="162">
        <v>0.01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208</v>
      </c>
      <c r="AT303" s="170" t="s">
        <v>136</v>
      </c>
      <c r="AU303" s="170" t="s">
        <v>140</v>
      </c>
      <c r="AY303" s="17" t="s">
        <v>133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140</v>
      </c>
      <c r="BK303" s="171">
        <f>ROUND(I303*H303,2)</f>
        <v>0</v>
      </c>
      <c r="BL303" s="17" t="s">
        <v>208</v>
      </c>
      <c r="BM303" s="170" t="s">
        <v>600</v>
      </c>
    </row>
    <row r="304" spans="1:65" s="2" customFormat="1" ht="21.75" customHeight="1">
      <c r="A304" s="32"/>
      <c r="B304" s="157"/>
      <c r="C304" s="158" t="s">
        <v>601</v>
      </c>
      <c r="D304" s="158" t="s">
        <v>136</v>
      </c>
      <c r="E304" s="159" t="s">
        <v>602</v>
      </c>
      <c r="F304" s="160" t="s">
        <v>603</v>
      </c>
      <c r="G304" s="161" t="s">
        <v>245</v>
      </c>
      <c r="H304" s="162">
        <v>0.01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0</v>
      </c>
      <c r="R304" s="168">
        <f>Q304*H304</f>
        <v>0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208</v>
      </c>
      <c r="AT304" s="170" t="s">
        <v>136</v>
      </c>
      <c r="AU304" s="170" t="s">
        <v>140</v>
      </c>
      <c r="AY304" s="17" t="s">
        <v>133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140</v>
      </c>
      <c r="BK304" s="171">
        <f>ROUND(I304*H304,2)</f>
        <v>0</v>
      </c>
      <c r="BL304" s="17" t="s">
        <v>208</v>
      </c>
      <c r="BM304" s="170" t="s">
        <v>604</v>
      </c>
    </row>
    <row r="305" spans="1:65" s="12" customFormat="1" ht="22.9" customHeight="1">
      <c r="B305" s="144"/>
      <c r="D305" s="145" t="s">
        <v>75</v>
      </c>
      <c r="E305" s="155" t="s">
        <v>605</v>
      </c>
      <c r="F305" s="155" t="s">
        <v>606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SUM(P306:P321)</f>
        <v>0</v>
      </c>
      <c r="Q305" s="150"/>
      <c r="R305" s="151">
        <f>SUM(R306:R321)</f>
        <v>0.35589130000000002</v>
      </c>
      <c r="S305" s="150"/>
      <c r="T305" s="152">
        <f>SUM(T306:T321)</f>
        <v>0</v>
      </c>
      <c r="AR305" s="145" t="s">
        <v>140</v>
      </c>
      <c r="AT305" s="153" t="s">
        <v>75</v>
      </c>
      <c r="AU305" s="153" t="s">
        <v>84</v>
      </c>
      <c r="AY305" s="145" t="s">
        <v>133</v>
      </c>
      <c r="BK305" s="154">
        <f>SUM(BK306:BK321)</f>
        <v>0</v>
      </c>
    </row>
    <row r="306" spans="1:65" s="2" customFormat="1" ht="21.75" customHeight="1">
      <c r="A306" s="32"/>
      <c r="B306" s="157"/>
      <c r="C306" s="158" t="s">
        <v>607</v>
      </c>
      <c r="D306" s="158" t="s">
        <v>136</v>
      </c>
      <c r="E306" s="159" t="s">
        <v>608</v>
      </c>
      <c r="F306" s="160" t="s">
        <v>609</v>
      </c>
      <c r="G306" s="161" t="s">
        <v>139</v>
      </c>
      <c r="H306" s="162">
        <v>13.39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2.5409999999999999E-2</v>
      </c>
      <c r="R306" s="168">
        <f>Q306*H306</f>
        <v>0.34023989999999998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208</v>
      </c>
      <c r="AT306" s="170" t="s">
        <v>136</v>
      </c>
      <c r="AU306" s="170" t="s">
        <v>140</v>
      </c>
      <c r="AY306" s="17" t="s">
        <v>133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140</v>
      </c>
      <c r="BK306" s="171">
        <f>ROUND(I306*H306,2)</f>
        <v>0</v>
      </c>
      <c r="BL306" s="17" t="s">
        <v>208</v>
      </c>
      <c r="BM306" s="170" t="s">
        <v>610</v>
      </c>
    </row>
    <row r="307" spans="1:65" s="13" customFormat="1" ht="11.25">
      <c r="B307" s="172"/>
      <c r="D307" s="173" t="s">
        <v>142</v>
      </c>
      <c r="E307" s="174" t="s">
        <v>1</v>
      </c>
      <c r="F307" s="175" t="s">
        <v>312</v>
      </c>
      <c r="H307" s="176">
        <v>5.2</v>
      </c>
      <c r="I307" s="177"/>
      <c r="L307" s="172"/>
      <c r="M307" s="178"/>
      <c r="N307" s="179"/>
      <c r="O307" s="179"/>
      <c r="P307" s="179"/>
      <c r="Q307" s="179"/>
      <c r="R307" s="179"/>
      <c r="S307" s="179"/>
      <c r="T307" s="180"/>
      <c r="AT307" s="174" t="s">
        <v>142</v>
      </c>
      <c r="AU307" s="174" t="s">
        <v>140</v>
      </c>
      <c r="AV307" s="13" t="s">
        <v>140</v>
      </c>
      <c r="AW307" s="13" t="s">
        <v>33</v>
      </c>
      <c r="AX307" s="13" t="s">
        <v>76</v>
      </c>
      <c r="AY307" s="174" t="s">
        <v>133</v>
      </c>
    </row>
    <row r="308" spans="1:65" s="13" customFormat="1" ht="11.25">
      <c r="B308" s="172"/>
      <c r="D308" s="173" t="s">
        <v>142</v>
      </c>
      <c r="E308" s="174" t="s">
        <v>1</v>
      </c>
      <c r="F308" s="175" t="s">
        <v>611</v>
      </c>
      <c r="H308" s="176">
        <v>5.72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142</v>
      </c>
      <c r="AU308" s="174" t="s">
        <v>140</v>
      </c>
      <c r="AV308" s="13" t="s">
        <v>140</v>
      </c>
      <c r="AW308" s="13" t="s">
        <v>33</v>
      </c>
      <c r="AX308" s="13" t="s">
        <v>76</v>
      </c>
      <c r="AY308" s="174" t="s">
        <v>133</v>
      </c>
    </row>
    <row r="309" spans="1:65" s="13" customFormat="1" ht="11.25">
      <c r="B309" s="172"/>
      <c r="D309" s="173" t="s">
        <v>142</v>
      </c>
      <c r="E309" s="174" t="s">
        <v>1</v>
      </c>
      <c r="F309" s="175" t="s">
        <v>612</v>
      </c>
      <c r="H309" s="176">
        <v>2.4700000000000002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142</v>
      </c>
      <c r="AU309" s="174" t="s">
        <v>140</v>
      </c>
      <c r="AV309" s="13" t="s">
        <v>140</v>
      </c>
      <c r="AW309" s="13" t="s">
        <v>33</v>
      </c>
      <c r="AX309" s="13" t="s">
        <v>76</v>
      </c>
      <c r="AY309" s="174" t="s">
        <v>133</v>
      </c>
    </row>
    <row r="310" spans="1:65" s="14" customFormat="1" ht="11.25">
      <c r="B310" s="181"/>
      <c r="D310" s="173" t="s">
        <v>142</v>
      </c>
      <c r="E310" s="182" t="s">
        <v>1</v>
      </c>
      <c r="F310" s="183" t="s">
        <v>144</v>
      </c>
      <c r="H310" s="184">
        <v>13.39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142</v>
      </c>
      <c r="AU310" s="182" t="s">
        <v>140</v>
      </c>
      <c r="AV310" s="14" t="s">
        <v>81</v>
      </c>
      <c r="AW310" s="14" t="s">
        <v>33</v>
      </c>
      <c r="AX310" s="14" t="s">
        <v>84</v>
      </c>
      <c r="AY310" s="182" t="s">
        <v>133</v>
      </c>
    </row>
    <row r="311" spans="1:65" s="2" customFormat="1" ht="21.75" customHeight="1">
      <c r="A311" s="32"/>
      <c r="B311" s="157"/>
      <c r="C311" s="158" t="s">
        <v>613</v>
      </c>
      <c r="D311" s="158" t="s">
        <v>136</v>
      </c>
      <c r="E311" s="159" t="s">
        <v>614</v>
      </c>
      <c r="F311" s="160" t="s">
        <v>615</v>
      </c>
      <c r="G311" s="161" t="s">
        <v>308</v>
      </c>
      <c r="H311" s="162">
        <v>23.06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4.0000000000000003E-5</v>
      </c>
      <c r="R311" s="168">
        <f>Q311*H311</f>
        <v>9.2239999999999998E-4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208</v>
      </c>
      <c r="AT311" s="170" t="s">
        <v>136</v>
      </c>
      <c r="AU311" s="170" t="s">
        <v>140</v>
      </c>
      <c r="AY311" s="17" t="s">
        <v>133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140</v>
      </c>
      <c r="BK311" s="171">
        <f>ROUND(I311*H311,2)</f>
        <v>0</v>
      </c>
      <c r="BL311" s="17" t="s">
        <v>208</v>
      </c>
      <c r="BM311" s="170" t="s">
        <v>616</v>
      </c>
    </row>
    <row r="312" spans="1:65" s="13" customFormat="1" ht="11.25">
      <c r="B312" s="172"/>
      <c r="D312" s="173" t="s">
        <v>142</v>
      </c>
      <c r="E312" s="174" t="s">
        <v>1</v>
      </c>
      <c r="F312" s="175" t="s">
        <v>617</v>
      </c>
      <c r="H312" s="176">
        <v>7.46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142</v>
      </c>
      <c r="AU312" s="174" t="s">
        <v>140</v>
      </c>
      <c r="AV312" s="13" t="s">
        <v>140</v>
      </c>
      <c r="AW312" s="13" t="s">
        <v>33</v>
      </c>
      <c r="AX312" s="13" t="s">
        <v>76</v>
      </c>
      <c r="AY312" s="174" t="s">
        <v>133</v>
      </c>
    </row>
    <row r="313" spans="1:65" s="13" customFormat="1" ht="11.25">
      <c r="B313" s="172"/>
      <c r="D313" s="173" t="s">
        <v>142</v>
      </c>
      <c r="E313" s="174" t="s">
        <v>1</v>
      </c>
      <c r="F313" s="175" t="s">
        <v>618</v>
      </c>
      <c r="H313" s="176">
        <v>15.6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142</v>
      </c>
      <c r="AU313" s="174" t="s">
        <v>140</v>
      </c>
      <c r="AV313" s="13" t="s">
        <v>140</v>
      </c>
      <c r="AW313" s="13" t="s">
        <v>33</v>
      </c>
      <c r="AX313" s="13" t="s">
        <v>76</v>
      </c>
      <c r="AY313" s="174" t="s">
        <v>133</v>
      </c>
    </row>
    <row r="314" spans="1:65" s="14" customFormat="1" ht="11.25">
      <c r="B314" s="181"/>
      <c r="D314" s="173" t="s">
        <v>142</v>
      </c>
      <c r="E314" s="182" t="s">
        <v>1</v>
      </c>
      <c r="F314" s="183" t="s">
        <v>144</v>
      </c>
      <c r="H314" s="184">
        <v>23.06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2" t="s">
        <v>142</v>
      </c>
      <c r="AU314" s="182" t="s">
        <v>140</v>
      </c>
      <c r="AV314" s="14" t="s">
        <v>81</v>
      </c>
      <c r="AW314" s="14" t="s">
        <v>33</v>
      </c>
      <c r="AX314" s="14" t="s">
        <v>84</v>
      </c>
      <c r="AY314" s="182" t="s">
        <v>133</v>
      </c>
    </row>
    <row r="315" spans="1:65" s="2" customFormat="1" ht="16.5" customHeight="1">
      <c r="A315" s="32"/>
      <c r="B315" s="157"/>
      <c r="C315" s="158" t="s">
        <v>619</v>
      </c>
      <c r="D315" s="158" t="s">
        <v>136</v>
      </c>
      <c r="E315" s="159" t="s">
        <v>620</v>
      </c>
      <c r="F315" s="160" t="s">
        <v>621</v>
      </c>
      <c r="G315" s="161" t="s">
        <v>139</v>
      </c>
      <c r="H315" s="162">
        <v>13.39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208</v>
      </c>
      <c r="AT315" s="170" t="s">
        <v>136</v>
      </c>
      <c r="AU315" s="170" t="s">
        <v>140</v>
      </c>
      <c r="AY315" s="17" t="s">
        <v>133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140</v>
      </c>
      <c r="BK315" s="171">
        <f>ROUND(I315*H315,2)</f>
        <v>0</v>
      </c>
      <c r="BL315" s="17" t="s">
        <v>208</v>
      </c>
      <c r="BM315" s="170" t="s">
        <v>622</v>
      </c>
    </row>
    <row r="316" spans="1:65" s="2" customFormat="1" ht="21.75" customHeight="1">
      <c r="A316" s="32"/>
      <c r="B316" s="157"/>
      <c r="C316" s="158" t="s">
        <v>623</v>
      </c>
      <c r="D316" s="158" t="s">
        <v>136</v>
      </c>
      <c r="E316" s="159" t="s">
        <v>624</v>
      </c>
      <c r="F316" s="160" t="s">
        <v>625</v>
      </c>
      <c r="G316" s="161" t="s">
        <v>139</v>
      </c>
      <c r="H316" s="162">
        <v>13.39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6.9999999999999999E-4</v>
      </c>
      <c r="R316" s="168">
        <f>Q316*H316</f>
        <v>9.3730000000000011E-3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208</v>
      </c>
      <c r="AT316" s="170" t="s">
        <v>136</v>
      </c>
      <c r="AU316" s="170" t="s">
        <v>140</v>
      </c>
      <c r="AY316" s="17" t="s">
        <v>133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140</v>
      </c>
      <c r="BK316" s="171">
        <f>ROUND(I316*H316,2)</f>
        <v>0</v>
      </c>
      <c r="BL316" s="17" t="s">
        <v>208</v>
      </c>
      <c r="BM316" s="170" t="s">
        <v>626</v>
      </c>
    </row>
    <row r="317" spans="1:65" s="2" customFormat="1" ht="16.5" customHeight="1">
      <c r="A317" s="32"/>
      <c r="B317" s="157"/>
      <c r="C317" s="158" t="s">
        <v>627</v>
      </c>
      <c r="D317" s="158" t="s">
        <v>136</v>
      </c>
      <c r="E317" s="159" t="s">
        <v>628</v>
      </c>
      <c r="F317" s="160" t="s">
        <v>629</v>
      </c>
      <c r="G317" s="161" t="s">
        <v>139</v>
      </c>
      <c r="H317" s="162">
        <v>26.78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2.0000000000000001E-4</v>
      </c>
      <c r="R317" s="168">
        <f>Q317*H317</f>
        <v>5.3560000000000005E-3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208</v>
      </c>
      <c r="AT317" s="170" t="s">
        <v>136</v>
      </c>
      <c r="AU317" s="170" t="s">
        <v>140</v>
      </c>
      <c r="AY317" s="17" t="s">
        <v>133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140</v>
      </c>
      <c r="BK317" s="171">
        <f>ROUND(I317*H317,2)</f>
        <v>0</v>
      </c>
      <c r="BL317" s="17" t="s">
        <v>208</v>
      </c>
      <c r="BM317" s="170" t="s">
        <v>630</v>
      </c>
    </row>
    <row r="318" spans="1:65" s="13" customFormat="1" ht="11.25">
      <c r="B318" s="172"/>
      <c r="D318" s="173" t="s">
        <v>142</v>
      </c>
      <c r="E318" s="174" t="s">
        <v>1</v>
      </c>
      <c r="F318" s="175" t="s">
        <v>631</v>
      </c>
      <c r="H318" s="176">
        <v>26.78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142</v>
      </c>
      <c r="AU318" s="174" t="s">
        <v>140</v>
      </c>
      <c r="AV318" s="13" t="s">
        <v>140</v>
      </c>
      <c r="AW318" s="13" t="s">
        <v>33</v>
      </c>
      <c r="AX318" s="13" t="s">
        <v>76</v>
      </c>
      <c r="AY318" s="174" t="s">
        <v>133</v>
      </c>
    </row>
    <row r="319" spans="1:65" s="14" customFormat="1" ht="11.25">
      <c r="B319" s="181"/>
      <c r="D319" s="173" t="s">
        <v>142</v>
      </c>
      <c r="E319" s="182" t="s">
        <v>1</v>
      </c>
      <c r="F319" s="183" t="s">
        <v>144</v>
      </c>
      <c r="H319" s="184">
        <v>26.78</v>
      </c>
      <c r="I319" s="185"/>
      <c r="L319" s="181"/>
      <c r="M319" s="186"/>
      <c r="N319" s="187"/>
      <c r="O319" s="187"/>
      <c r="P319" s="187"/>
      <c r="Q319" s="187"/>
      <c r="R319" s="187"/>
      <c r="S319" s="187"/>
      <c r="T319" s="188"/>
      <c r="AT319" s="182" t="s">
        <v>142</v>
      </c>
      <c r="AU319" s="182" t="s">
        <v>140</v>
      </c>
      <c r="AV319" s="14" t="s">
        <v>81</v>
      </c>
      <c r="AW319" s="14" t="s">
        <v>33</v>
      </c>
      <c r="AX319" s="14" t="s">
        <v>84</v>
      </c>
      <c r="AY319" s="182" t="s">
        <v>133</v>
      </c>
    </row>
    <row r="320" spans="1:65" s="2" customFormat="1" ht="21.75" customHeight="1">
      <c r="A320" s="32"/>
      <c r="B320" s="157"/>
      <c r="C320" s="158" t="s">
        <v>632</v>
      </c>
      <c r="D320" s="158" t="s">
        <v>136</v>
      </c>
      <c r="E320" s="159" t="s">
        <v>633</v>
      </c>
      <c r="F320" s="160" t="s">
        <v>634</v>
      </c>
      <c r="G320" s="161" t="s">
        <v>245</v>
      </c>
      <c r="H320" s="162">
        <v>0.35599999999999998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0</v>
      </c>
      <c r="R320" s="168">
        <f>Q320*H320</f>
        <v>0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208</v>
      </c>
      <c r="AT320" s="170" t="s">
        <v>136</v>
      </c>
      <c r="AU320" s="170" t="s">
        <v>140</v>
      </c>
      <c r="AY320" s="17" t="s">
        <v>133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140</v>
      </c>
      <c r="BK320" s="171">
        <f>ROUND(I320*H320,2)</f>
        <v>0</v>
      </c>
      <c r="BL320" s="17" t="s">
        <v>208</v>
      </c>
      <c r="BM320" s="170" t="s">
        <v>635</v>
      </c>
    </row>
    <row r="321" spans="1:65" s="2" customFormat="1" ht="21.75" customHeight="1">
      <c r="A321" s="32"/>
      <c r="B321" s="157"/>
      <c r="C321" s="158" t="s">
        <v>636</v>
      </c>
      <c r="D321" s="158" t="s">
        <v>136</v>
      </c>
      <c r="E321" s="159" t="s">
        <v>637</v>
      </c>
      <c r="F321" s="160" t="s">
        <v>638</v>
      </c>
      <c r="G321" s="161" t="s">
        <v>245</v>
      </c>
      <c r="H321" s="162">
        <v>0.35599999999999998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208</v>
      </c>
      <c r="AT321" s="170" t="s">
        <v>136</v>
      </c>
      <c r="AU321" s="170" t="s">
        <v>140</v>
      </c>
      <c r="AY321" s="17" t="s">
        <v>133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140</v>
      </c>
      <c r="BK321" s="171">
        <f>ROUND(I321*H321,2)</f>
        <v>0</v>
      </c>
      <c r="BL321" s="17" t="s">
        <v>208</v>
      </c>
      <c r="BM321" s="170" t="s">
        <v>639</v>
      </c>
    </row>
    <row r="322" spans="1:65" s="12" customFormat="1" ht="22.9" customHeight="1">
      <c r="B322" s="144"/>
      <c r="D322" s="145" t="s">
        <v>75</v>
      </c>
      <c r="E322" s="155" t="s">
        <v>640</v>
      </c>
      <c r="F322" s="155" t="s">
        <v>641</v>
      </c>
      <c r="I322" s="147"/>
      <c r="J322" s="156">
        <f>BK322</f>
        <v>0</v>
      </c>
      <c r="L322" s="144"/>
      <c r="M322" s="149"/>
      <c r="N322" s="150"/>
      <c r="O322" s="150"/>
      <c r="P322" s="151">
        <f>SUM(P323:P337)</f>
        <v>0</v>
      </c>
      <c r="Q322" s="150"/>
      <c r="R322" s="151">
        <f>SUM(R323:R337)</f>
        <v>3.6999999999999998E-2</v>
      </c>
      <c r="S322" s="150"/>
      <c r="T322" s="152">
        <f>SUM(T323:T337)</f>
        <v>7.9866000000000006E-2</v>
      </c>
      <c r="AR322" s="145" t="s">
        <v>140</v>
      </c>
      <c r="AT322" s="153" t="s">
        <v>75</v>
      </c>
      <c r="AU322" s="153" t="s">
        <v>84</v>
      </c>
      <c r="AY322" s="145" t="s">
        <v>133</v>
      </c>
      <c r="BK322" s="154">
        <f>SUM(BK323:BK337)</f>
        <v>0</v>
      </c>
    </row>
    <row r="323" spans="1:65" s="2" customFormat="1" ht="21.75" customHeight="1">
      <c r="A323" s="32"/>
      <c r="B323" s="157"/>
      <c r="C323" s="158" t="s">
        <v>642</v>
      </c>
      <c r="D323" s="158" t="s">
        <v>136</v>
      </c>
      <c r="E323" s="159" t="s">
        <v>643</v>
      </c>
      <c r="F323" s="160" t="s">
        <v>644</v>
      </c>
      <c r="G323" s="161" t="s">
        <v>139</v>
      </c>
      <c r="H323" s="162">
        <v>3.24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0</v>
      </c>
      <c r="R323" s="168">
        <f>Q323*H323</f>
        <v>0</v>
      </c>
      <c r="S323" s="168">
        <v>2.4649999999999998E-2</v>
      </c>
      <c r="T323" s="169">
        <f>S323*H323</f>
        <v>7.9866000000000006E-2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208</v>
      </c>
      <c r="AT323" s="170" t="s">
        <v>136</v>
      </c>
      <c r="AU323" s="170" t="s">
        <v>140</v>
      </c>
      <c r="AY323" s="17" t="s">
        <v>133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140</v>
      </c>
      <c r="BK323" s="171">
        <f>ROUND(I323*H323,2)</f>
        <v>0</v>
      </c>
      <c r="BL323" s="17" t="s">
        <v>208</v>
      </c>
      <c r="BM323" s="170" t="s">
        <v>645</v>
      </c>
    </row>
    <row r="324" spans="1:65" s="15" customFormat="1" ht="11.25">
      <c r="B324" s="189"/>
      <c r="D324" s="173" t="s">
        <v>142</v>
      </c>
      <c r="E324" s="190" t="s">
        <v>1</v>
      </c>
      <c r="F324" s="191" t="s">
        <v>646</v>
      </c>
      <c r="H324" s="190" t="s">
        <v>1</v>
      </c>
      <c r="I324" s="192"/>
      <c r="L324" s="189"/>
      <c r="M324" s="193"/>
      <c r="N324" s="194"/>
      <c r="O324" s="194"/>
      <c r="P324" s="194"/>
      <c r="Q324" s="194"/>
      <c r="R324" s="194"/>
      <c r="S324" s="194"/>
      <c r="T324" s="195"/>
      <c r="AT324" s="190" t="s">
        <v>142</v>
      </c>
      <c r="AU324" s="190" t="s">
        <v>140</v>
      </c>
      <c r="AV324" s="15" t="s">
        <v>84</v>
      </c>
      <c r="AW324" s="15" t="s">
        <v>33</v>
      </c>
      <c r="AX324" s="15" t="s">
        <v>76</v>
      </c>
      <c r="AY324" s="190" t="s">
        <v>133</v>
      </c>
    </row>
    <row r="325" spans="1:65" s="13" customFormat="1" ht="11.25">
      <c r="B325" s="172"/>
      <c r="D325" s="173" t="s">
        <v>142</v>
      </c>
      <c r="E325" s="174" t="s">
        <v>1</v>
      </c>
      <c r="F325" s="175" t="s">
        <v>647</v>
      </c>
      <c r="H325" s="176">
        <v>3.24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142</v>
      </c>
      <c r="AU325" s="174" t="s">
        <v>140</v>
      </c>
      <c r="AV325" s="13" t="s">
        <v>140</v>
      </c>
      <c r="AW325" s="13" t="s">
        <v>33</v>
      </c>
      <c r="AX325" s="13" t="s">
        <v>76</v>
      </c>
      <c r="AY325" s="174" t="s">
        <v>133</v>
      </c>
    </row>
    <row r="326" spans="1:65" s="14" customFormat="1" ht="11.25">
      <c r="B326" s="181"/>
      <c r="D326" s="173" t="s">
        <v>142</v>
      </c>
      <c r="E326" s="182" t="s">
        <v>1</v>
      </c>
      <c r="F326" s="183" t="s">
        <v>144</v>
      </c>
      <c r="H326" s="184">
        <v>3.24</v>
      </c>
      <c r="I326" s="185"/>
      <c r="L326" s="181"/>
      <c r="M326" s="186"/>
      <c r="N326" s="187"/>
      <c r="O326" s="187"/>
      <c r="P326" s="187"/>
      <c r="Q326" s="187"/>
      <c r="R326" s="187"/>
      <c r="S326" s="187"/>
      <c r="T326" s="188"/>
      <c r="AT326" s="182" t="s">
        <v>142</v>
      </c>
      <c r="AU326" s="182" t="s">
        <v>140</v>
      </c>
      <c r="AV326" s="14" t="s">
        <v>81</v>
      </c>
      <c r="AW326" s="14" t="s">
        <v>33</v>
      </c>
      <c r="AX326" s="14" t="s">
        <v>84</v>
      </c>
      <c r="AY326" s="182" t="s">
        <v>133</v>
      </c>
    </row>
    <row r="327" spans="1:65" s="2" customFormat="1" ht="21.75" customHeight="1">
      <c r="A327" s="32"/>
      <c r="B327" s="157"/>
      <c r="C327" s="158" t="s">
        <v>648</v>
      </c>
      <c r="D327" s="158" t="s">
        <v>136</v>
      </c>
      <c r="E327" s="159" t="s">
        <v>649</v>
      </c>
      <c r="F327" s="160" t="s">
        <v>650</v>
      </c>
      <c r="G327" s="161" t="s">
        <v>206</v>
      </c>
      <c r="H327" s="162">
        <v>2</v>
      </c>
      <c r="I327" s="163"/>
      <c r="J327" s="164">
        <f t="shared" ref="J327:J337" si="40"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ref="P327:P337" si="41">O327*H327</f>
        <v>0</v>
      </c>
      <c r="Q327" s="168">
        <v>0</v>
      </c>
      <c r="R327" s="168">
        <f t="shared" ref="R327:R337" si="42">Q327*H327</f>
        <v>0</v>
      </c>
      <c r="S327" s="168">
        <v>0</v>
      </c>
      <c r="T327" s="169">
        <f t="shared" ref="T327:T337" si="43"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208</v>
      </c>
      <c r="AT327" s="170" t="s">
        <v>136</v>
      </c>
      <c r="AU327" s="170" t="s">
        <v>140</v>
      </c>
      <c r="AY327" s="17" t="s">
        <v>133</v>
      </c>
      <c r="BE327" s="171">
        <f t="shared" ref="BE327:BE337" si="44">IF(N327="základní",J327,0)</f>
        <v>0</v>
      </c>
      <c r="BF327" s="171">
        <f t="shared" ref="BF327:BF337" si="45">IF(N327="snížená",J327,0)</f>
        <v>0</v>
      </c>
      <c r="BG327" s="171">
        <f t="shared" ref="BG327:BG337" si="46">IF(N327="zákl. přenesená",J327,0)</f>
        <v>0</v>
      </c>
      <c r="BH327" s="171">
        <f t="shared" ref="BH327:BH337" si="47">IF(N327="sníž. přenesená",J327,0)</f>
        <v>0</v>
      </c>
      <c r="BI327" s="171">
        <f t="shared" ref="BI327:BI337" si="48">IF(N327="nulová",J327,0)</f>
        <v>0</v>
      </c>
      <c r="BJ327" s="17" t="s">
        <v>140</v>
      </c>
      <c r="BK327" s="171">
        <f t="shared" ref="BK327:BK337" si="49">ROUND(I327*H327,2)</f>
        <v>0</v>
      </c>
      <c r="BL327" s="17" t="s">
        <v>208</v>
      </c>
      <c r="BM327" s="170" t="s">
        <v>651</v>
      </c>
    </row>
    <row r="328" spans="1:65" s="2" customFormat="1" ht="16.5" customHeight="1">
      <c r="A328" s="32"/>
      <c r="B328" s="157"/>
      <c r="C328" s="196" t="s">
        <v>652</v>
      </c>
      <c r="D328" s="196" t="s">
        <v>209</v>
      </c>
      <c r="E328" s="197" t="s">
        <v>653</v>
      </c>
      <c r="F328" s="198" t="s">
        <v>654</v>
      </c>
      <c r="G328" s="199" t="s">
        <v>206</v>
      </c>
      <c r="H328" s="200">
        <v>2</v>
      </c>
      <c r="I328" s="201"/>
      <c r="J328" s="202">
        <f t="shared" si="40"/>
        <v>0</v>
      </c>
      <c r="K328" s="203"/>
      <c r="L328" s="204"/>
      <c r="M328" s="205" t="s">
        <v>1</v>
      </c>
      <c r="N328" s="206" t="s">
        <v>42</v>
      </c>
      <c r="O328" s="58"/>
      <c r="P328" s="168">
        <f t="shared" si="41"/>
        <v>0</v>
      </c>
      <c r="Q328" s="168">
        <v>1.55E-2</v>
      </c>
      <c r="R328" s="168">
        <f t="shared" si="42"/>
        <v>3.1E-2</v>
      </c>
      <c r="S328" s="168">
        <v>0</v>
      </c>
      <c r="T328" s="169">
        <f t="shared" si="4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293</v>
      </c>
      <c r="AT328" s="170" t="s">
        <v>209</v>
      </c>
      <c r="AU328" s="170" t="s">
        <v>140</v>
      </c>
      <c r="AY328" s="17" t="s">
        <v>133</v>
      </c>
      <c r="BE328" s="171">
        <f t="shared" si="44"/>
        <v>0</v>
      </c>
      <c r="BF328" s="171">
        <f t="shared" si="45"/>
        <v>0</v>
      </c>
      <c r="BG328" s="171">
        <f t="shared" si="46"/>
        <v>0</v>
      </c>
      <c r="BH328" s="171">
        <f t="shared" si="47"/>
        <v>0</v>
      </c>
      <c r="BI328" s="171">
        <f t="shared" si="48"/>
        <v>0</v>
      </c>
      <c r="BJ328" s="17" t="s">
        <v>140</v>
      </c>
      <c r="BK328" s="171">
        <f t="shared" si="49"/>
        <v>0</v>
      </c>
      <c r="BL328" s="17" t="s">
        <v>208</v>
      </c>
      <c r="BM328" s="170" t="s">
        <v>655</v>
      </c>
    </row>
    <row r="329" spans="1:65" s="2" customFormat="1" ht="21.75" customHeight="1">
      <c r="A329" s="32"/>
      <c r="B329" s="157"/>
      <c r="C329" s="196" t="s">
        <v>656</v>
      </c>
      <c r="D329" s="196" t="s">
        <v>209</v>
      </c>
      <c r="E329" s="197" t="s">
        <v>657</v>
      </c>
      <c r="F329" s="198" t="s">
        <v>658</v>
      </c>
      <c r="G329" s="199" t="s">
        <v>206</v>
      </c>
      <c r="H329" s="200">
        <v>2</v>
      </c>
      <c r="I329" s="201"/>
      <c r="J329" s="202">
        <f t="shared" si="40"/>
        <v>0</v>
      </c>
      <c r="K329" s="203"/>
      <c r="L329" s="204"/>
      <c r="M329" s="205" t="s">
        <v>1</v>
      </c>
      <c r="N329" s="206" t="s">
        <v>42</v>
      </c>
      <c r="O329" s="58"/>
      <c r="P329" s="168">
        <f t="shared" si="41"/>
        <v>0</v>
      </c>
      <c r="Q329" s="168">
        <v>1.1999999999999999E-3</v>
      </c>
      <c r="R329" s="168">
        <f t="shared" si="42"/>
        <v>2.3999999999999998E-3</v>
      </c>
      <c r="S329" s="168">
        <v>0</v>
      </c>
      <c r="T329" s="169">
        <f t="shared" si="4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293</v>
      </c>
      <c r="AT329" s="170" t="s">
        <v>209</v>
      </c>
      <c r="AU329" s="170" t="s">
        <v>140</v>
      </c>
      <c r="AY329" s="17" t="s">
        <v>133</v>
      </c>
      <c r="BE329" s="171">
        <f t="shared" si="44"/>
        <v>0</v>
      </c>
      <c r="BF329" s="171">
        <f t="shared" si="45"/>
        <v>0</v>
      </c>
      <c r="BG329" s="171">
        <f t="shared" si="46"/>
        <v>0</v>
      </c>
      <c r="BH329" s="171">
        <f t="shared" si="47"/>
        <v>0</v>
      </c>
      <c r="BI329" s="171">
        <f t="shared" si="48"/>
        <v>0</v>
      </c>
      <c r="BJ329" s="17" t="s">
        <v>140</v>
      </c>
      <c r="BK329" s="171">
        <f t="shared" si="49"/>
        <v>0</v>
      </c>
      <c r="BL329" s="17" t="s">
        <v>208</v>
      </c>
      <c r="BM329" s="170" t="s">
        <v>659</v>
      </c>
    </row>
    <row r="330" spans="1:65" s="2" customFormat="1" ht="16.5" customHeight="1">
      <c r="A330" s="32"/>
      <c r="B330" s="157"/>
      <c r="C330" s="158" t="s">
        <v>660</v>
      </c>
      <c r="D330" s="158" t="s">
        <v>136</v>
      </c>
      <c r="E330" s="159" t="s">
        <v>661</v>
      </c>
      <c r="F330" s="160" t="s">
        <v>662</v>
      </c>
      <c r="G330" s="161" t="s">
        <v>206</v>
      </c>
      <c r="H330" s="162">
        <v>2</v>
      </c>
      <c r="I330" s="163"/>
      <c r="J330" s="164">
        <f t="shared" si="4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41"/>
        <v>0</v>
      </c>
      <c r="Q330" s="168">
        <v>0</v>
      </c>
      <c r="R330" s="168">
        <f t="shared" si="42"/>
        <v>0</v>
      </c>
      <c r="S330" s="168">
        <v>0</v>
      </c>
      <c r="T330" s="169">
        <f t="shared" si="4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208</v>
      </c>
      <c r="AT330" s="170" t="s">
        <v>136</v>
      </c>
      <c r="AU330" s="170" t="s">
        <v>140</v>
      </c>
      <c r="AY330" s="17" t="s">
        <v>133</v>
      </c>
      <c r="BE330" s="171">
        <f t="shared" si="44"/>
        <v>0</v>
      </c>
      <c r="BF330" s="171">
        <f t="shared" si="45"/>
        <v>0</v>
      </c>
      <c r="BG330" s="171">
        <f t="shared" si="46"/>
        <v>0</v>
      </c>
      <c r="BH330" s="171">
        <f t="shared" si="47"/>
        <v>0</v>
      </c>
      <c r="BI330" s="171">
        <f t="shared" si="48"/>
        <v>0</v>
      </c>
      <c r="BJ330" s="17" t="s">
        <v>140</v>
      </c>
      <c r="BK330" s="171">
        <f t="shared" si="49"/>
        <v>0</v>
      </c>
      <c r="BL330" s="17" t="s">
        <v>208</v>
      </c>
      <c r="BM330" s="170" t="s">
        <v>663</v>
      </c>
    </row>
    <row r="331" spans="1:65" s="2" customFormat="1" ht="16.5" customHeight="1">
      <c r="A331" s="32"/>
      <c r="B331" s="157"/>
      <c r="C331" s="196" t="s">
        <v>664</v>
      </c>
      <c r="D331" s="196" t="s">
        <v>209</v>
      </c>
      <c r="E331" s="197" t="s">
        <v>665</v>
      </c>
      <c r="F331" s="198" t="s">
        <v>666</v>
      </c>
      <c r="G331" s="199" t="s">
        <v>206</v>
      </c>
      <c r="H331" s="200">
        <v>2</v>
      </c>
      <c r="I331" s="201"/>
      <c r="J331" s="202">
        <f t="shared" si="40"/>
        <v>0</v>
      </c>
      <c r="K331" s="203"/>
      <c r="L331" s="204"/>
      <c r="M331" s="205" t="s">
        <v>1</v>
      </c>
      <c r="N331" s="206" t="s">
        <v>42</v>
      </c>
      <c r="O331" s="58"/>
      <c r="P331" s="168">
        <f t="shared" si="41"/>
        <v>0</v>
      </c>
      <c r="Q331" s="168">
        <v>4.4999999999999999E-4</v>
      </c>
      <c r="R331" s="168">
        <f t="shared" si="42"/>
        <v>8.9999999999999998E-4</v>
      </c>
      <c r="S331" s="168">
        <v>0</v>
      </c>
      <c r="T331" s="169">
        <f t="shared" si="4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293</v>
      </c>
      <c r="AT331" s="170" t="s">
        <v>209</v>
      </c>
      <c r="AU331" s="170" t="s">
        <v>140</v>
      </c>
      <c r="AY331" s="17" t="s">
        <v>133</v>
      </c>
      <c r="BE331" s="171">
        <f t="shared" si="44"/>
        <v>0</v>
      </c>
      <c r="BF331" s="171">
        <f t="shared" si="45"/>
        <v>0</v>
      </c>
      <c r="BG331" s="171">
        <f t="shared" si="46"/>
        <v>0</v>
      </c>
      <c r="BH331" s="171">
        <f t="shared" si="47"/>
        <v>0</v>
      </c>
      <c r="BI331" s="171">
        <f t="shared" si="48"/>
        <v>0</v>
      </c>
      <c r="BJ331" s="17" t="s">
        <v>140</v>
      </c>
      <c r="BK331" s="171">
        <f t="shared" si="49"/>
        <v>0</v>
      </c>
      <c r="BL331" s="17" t="s">
        <v>208</v>
      </c>
      <c r="BM331" s="170" t="s">
        <v>667</v>
      </c>
    </row>
    <row r="332" spans="1:65" s="2" customFormat="1" ht="21.75" customHeight="1">
      <c r="A332" s="32"/>
      <c r="B332" s="157"/>
      <c r="C332" s="158" t="s">
        <v>668</v>
      </c>
      <c r="D332" s="158" t="s">
        <v>136</v>
      </c>
      <c r="E332" s="159" t="s">
        <v>669</v>
      </c>
      <c r="F332" s="160" t="s">
        <v>670</v>
      </c>
      <c r="G332" s="161" t="s">
        <v>206</v>
      </c>
      <c r="H332" s="162">
        <v>2</v>
      </c>
      <c r="I332" s="163"/>
      <c r="J332" s="164">
        <f t="shared" si="40"/>
        <v>0</v>
      </c>
      <c r="K332" s="165"/>
      <c r="L332" s="33"/>
      <c r="M332" s="166" t="s">
        <v>1</v>
      </c>
      <c r="N332" s="167" t="s">
        <v>42</v>
      </c>
      <c r="O332" s="58"/>
      <c r="P332" s="168">
        <f t="shared" si="41"/>
        <v>0</v>
      </c>
      <c r="Q332" s="168">
        <v>0</v>
      </c>
      <c r="R332" s="168">
        <f t="shared" si="42"/>
        <v>0</v>
      </c>
      <c r="S332" s="168">
        <v>0</v>
      </c>
      <c r="T332" s="169">
        <f t="shared" si="4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208</v>
      </c>
      <c r="AT332" s="170" t="s">
        <v>136</v>
      </c>
      <c r="AU332" s="170" t="s">
        <v>140</v>
      </c>
      <c r="AY332" s="17" t="s">
        <v>133</v>
      </c>
      <c r="BE332" s="171">
        <f t="shared" si="44"/>
        <v>0</v>
      </c>
      <c r="BF332" s="171">
        <f t="shared" si="45"/>
        <v>0</v>
      </c>
      <c r="BG332" s="171">
        <f t="shared" si="46"/>
        <v>0</v>
      </c>
      <c r="BH332" s="171">
        <f t="shared" si="47"/>
        <v>0</v>
      </c>
      <c r="BI332" s="171">
        <f t="shared" si="48"/>
        <v>0</v>
      </c>
      <c r="BJ332" s="17" t="s">
        <v>140</v>
      </c>
      <c r="BK332" s="171">
        <f t="shared" si="49"/>
        <v>0</v>
      </c>
      <c r="BL332" s="17" t="s">
        <v>208</v>
      </c>
      <c r="BM332" s="170" t="s">
        <v>671</v>
      </c>
    </row>
    <row r="333" spans="1:65" s="2" customFormat="1" ht="16.5" customHeight="1">
      <c r="A333" s="32"/>
      <c r="B333" s="157"/>
      <c r="C333" s="196" t="s">
        <v>672</v>
      </c>
      <c r="D333" s="196" t="s">
        <v>209</v>
      </c>
      <c r="E333" s="197" t="s">
        <v>673</v>
      </c>
      <c r="F333" s="198" t="s">
        <v>674</v>
      </c>
      <c r="G333" s="199" t="s">
        <v>206</v>
      </c>
      <c r="H333" s="200">
        <v>2</v>
      </c>
      <c r="I333" s="201"/>
      <c r="J333" s="202">
        <f t="shared" si="40"/>
        <v>0</v>
      </c>
      <c r="K333" s="203"/>
      <c r="L333" s="204"/>
      <c r="M333" s="205" t="s">
        <v>1</v>
      </c>
      <c r="N333" s="206" t="s">
        <v>42</v>
      </c>
      <c r="O333" s="58"/>
      <c r="P333" s="168">
        <f t="shared" si="41"/>
        <v>0</v>
      </c>
      <c r="Q333" s="168">
        <v>1.3500000000000001E-3</v>
      </c>
      <c r="R333" s="168">
        <f t="shared" si="42"/>
        <v>2.7000000000000001E-3</v>
      </c>
      <c r="S333" s="168">
        <v>0</v>
      </c>
      <c r="T333" s="169">
        <f t="shared" si="4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293</v>
      </c>
      <c r="AT333" s="170" t="s">
        <v>209</v>
      </c>
      <c r="AU333" s="170" t="s">
        <v>140</v>
      </c>
      <c r="AY333" s="17" t="s">
        <v>133</v>
      </c>
      <c r="BE333" s="171">
        <f t="shared" si="44"/>
        <v>0</v>
      </c>
      <c r="BF333" s="171">
        <f t="shared" si="45"/>
        <v>0</v>
      </c>
      <c r="BG333" s="171">
        <f t="shared" si="46"/>
        <v>0</v>
      </c>
      <c r="BH333" s="171">
        <f t="shared" si="47"/>
        <v>0</v>
      </c>
      <c r="BI333" s="171">
        <f t="shared" si="48"/>
        <v>0</v>
      </c>
      <c r="BJ333" s="17" t="s">
        <v>140</v>
      </c>
      <c r="BK333" s="171">
        <f t="shared" si="49"/>
        <v>0</v>
      </c>
      <c r="BL333" s="17" t="s">
        <v>208</v>
      </c>
      <c r="BM333" s="170" t="s">
        <v>675</v>
      </c>
    </row>
    <row r="334" spans="1:65" s="2" customFormat="1" ht="21.75" customHeight="1">
      <c r="A334" s="32"/>
      <c r="B334" s="157"/>
      <c r="C334" s="158" t="s">
        <v>676</v>
      </c>
      <c r="D334" s="158" t="s">
        <v>136</v>
      </c>
      <c r="E334" s="159" t="s">
        <v>677</v>
      </c>
      <c r="F334" s="160" t="s">
        <v>678</v>
      </c>
      <c r="G334" s="161" t="s">
        <v>245</v>
      </c>
      <c r="H334" s="162">
        <v>3.6999999999999998E-2</v>
      </c>
      <c r="I334" s="163"/>
      <c r="J334" s="164">
        <f t="shared" si="40"/>
        <v>0</v>
      </c>
      <c r="K334" s="165"/>
      <c r="L334" s="33"/>
      <c r="M334" s="166" t="s">
        <v>1</v>
      </c>
      <c r="N334" s="167" t="s">
        <v>42</v>
      </c>
      <c r="O334" s="58"/>
      <c r="P334" s="168">
        <f t="shared" si="41"/>
        <v>0</v>
      </c>
      <c r="Q334" s="168">
        <v>0</v>
      </c>
      <c r="R334" s="168">
        <f t="shared" si="42"/>
        <v>0</v>
      </c>
      <c r="S334" s="168">
        <v>0</v>
      </c>
      <c r="T334" s="169">
        <f t="shared" si="4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208</v>
      </c>
      <c r="AT334" s="170" t="s">
        <v>136</v>
      </c>
      <c r="AU334" s="170" t="s">
        <v>140</v>
      </c>
      <c r="AY334" s="17" t="s">
        <v>133</v>
      </c>
      <c r="BE334" s="171">
        <f t="shared" si="44"/>
        <v>0</v>
      </c>
      <c r="BF334" s="171">
        <f t="shared" si="45"/>
        <v>0</v>
      </c>
      <c r="BG334" s="171">
        <f t="shared" si="46"/>
        <v>0</v>
      </c>
      <c r="BH334" s="171">
        <f t="shared" si="47"/>
        <v>0</v>
      </c>
      <c r="BI334" s="171">
        <f t="shared" si="48"/>
        <v>0</v>
      </c>
      <c r="BJ334" s="17" t="s">
        <v>140</v>
      </c>
      <c r="BK334" s="171">
        <f t="shared" si="49"/>
        <v>0</v>
      </c>
      <c r="BL334" s="17" t="s">
        <v>208</v>
      </c>
      <c r="BM334" s="170" t="s">
        <v>679</v>
      </c>
    </row>
    <row r="335" spans="1:65" s="2" customFormat="1" ht="21.75" customHeight="1">
      <c r="A335" s="32"/>
      <c r="B335" s="157"/>
      <c r="C335" s="158" t="s">
        <v>680</v>
      </c>
      <c r="D335" s="158" t="s">
        <v>136</v>
      </c>
      <c r="E335" s="159" t="s">
        <v>681</v>
      </c>
      <c r="F335" s="160" t="s">
        <v>682</v>
      </c>
      <c r="G335" s="161" t="s">
        <v>245</v>
      </c>
      <c r="H335" s="162">
        <v>3.6999999999999998E-2</v>
      </c>
      <c r="I335" s="163"/>
      <c r="J335" s="164">
        <f t="shared" si="40"/>
        <v>0</v>
      </c>
      <c r="K335" s="165"/>
      <c r="L335" s="33"/>
      <c r="M335" s="166" t="s">
        <v>1</v>
      </c>
      <c r="N335" s="167" t="s">
        <v>42</v>
      </c>
      <c r="O335" s="58"/>
      <c r="P335" s="168">
        <f t="shared" si="41"/>
        <v>0</v>
      </c>
      <c r="Q335" s="168">
        <v>0</v>
      </c>
      <c r="R335" s="168">
        <f t="shared" si="42"/>
        <v>0</v>
      </c>
      <c r="S335" s="168">
        <v>0</v>
      </c>
      <c r="T335" s="169">
        <f t="shared" si="4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208</v>
      </c>
      <c r="AT335" s="170" t="s">
        <v>136</v>
      </c>
      <c r="AU335" s="170" t="s">
        <v>140</v>
      </c>
      <c r="AY335" s="17" t="s">
        <v>133</v>
      </c>
      <c r="BE335" s="171">
        <f t="shared" si="44"/>
        <v>0</v>
      </c>
      <c r="BF335" s="171">
        <f t="shared" si="45"/>
        <v>0</v>
      </c>
      <c r="BG335" s="171">
        <f t="shared" si="46"/>
        <v>0</v>
      </c>
      <c r="BH335" s="171">
        <f t="shared" si="47"/>
        <v>0</v>
      </c>
      <c r="BI335" s="171">
        <f t="shared" si="48"/>
        <v>0</v>
      </c>
      <c r="BJ335" s="17" t="s">
        <v>140</v>
      </c>
      <c r="BK335" s="171">
        <f t="shared" si="49"/>
        <v>0</v>
      </c>
      <c r="BL335" s="17" t="s">
        <v>208</v>
      </c>
      <c r="BM335" s="170" t="s">
        <v>683</v>
      </c>
    </row>
    <row r="336" spans="1:65" s="2" customFormat="1" ht="21.75" customHeight="1">
      <c r="A336" s="32"/>
      <c r="B336" s="157"/>
      <c r="C336" s="158" t="s">
        <v>684</v>
      </c>
      <c r="D336" s="158" t="s">
        <v>136</v>
      </c>
      <c r="E336" s="159" t="s">
        <v>685</v>
      </c>
      <c r="F336" s="160" t="s">
        <v>686</v>
      </c>
      <c r="G336" s="161" t="s">
        <v>497</v>
      </c>
      <c r="H336" s="162">
        <v>1</v>
      </c>
      <c r="I336" s="163"/>
      <c r="J336" s="164">
        <f t="shared" si="4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41"/>
        <v>0</v>
      </c>
      <c r="Q336" s="168">
        <v>0</v>
      </c>
      <c r="R336" s="168">
        <f t="shared" si="42"/>
        <v>0</v>
      </c>
      <c r="S336" s="168">
        <v>0</v>
      </c>
      <c r="T336" s="169">
        <f t="shared" si="4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208</v>
      </c>
      <c r="AT336" s="170" t="s">
        <v>136</v>
      </c>
      <c r="AU336" s="170" t="s">
        <v>140</v>
      </c>
      <c r="AY336" s="17" t="s">
        <v>133</v>
      </c>
      <c r="BE336" s="171">
        <f t="shared" si="44"/>
        <v>0</v>
      </c>
      <c r="BF336" s="171">
        <f t="shared" si="45"/>
        <v>0</v>
      </c>
      <c r="BG336" s="171">
        <f t="shared" si="46"/>
        <v>0</v>
      </c>
      <c r="BH336" s="171">
        <f t="shared" si="47"/>
        <v>0</v>
      </c>
      <c r="BI336" s="171">
        <f t="shared" si="48"/>
        <v>0</v>
      </c>
      <c r="BJ336" s="17" t="s">
        <v>140</v>
      </c>
      <c r="BK336" s="171">
        <f t="shared" si="49"/>
        <v>0</v>
      </c>
      <c r="BL336" s="17" t="s">
        <v>208</v>
      </c>
      <c r="BM336" s="170" t="s">
        <v>687</v>
      </c>
    </row>
    <row r="337" spans="1:65" s="2" customFormat="1" ht="21.75" customHeight="1">
      <c r="A337" s="32"/>
      <c r="B337" s="157"/>
      <c r="C337" s="158" t="s">
        <v>688</v>
      </c>
      <c r="D337" s="158" t="s">
        <v>136</v>
      </c>
      <c r="E337" s="159" t="s">
        <v>689</v>
      </c>
      <c r="F337" s="160" t="s">
        <v>690</v>
      </c>
      <c r="G337" s="161" t="s">
        <v>497</v>
      </c>
      <c r="H337" s="162">
        <v>2</v>
      </c>
      <c r="I337" s="163"/>
      <c r="J337" s="164">
        <f t="shared" si="40"/>
        <v>0</v>
      </c>
      <c r="K337" s="165"/>
      <c r="L337" s="33"/>
      <c r="M337" s="166" t="s">
        <v>1</v>
      </c>
      <c r="N337" s="167" t="s">
        <v>42</v>
      </c>
      <c r="O337" s="58"/>
      <c r="P337" s="168">
        <f t="shared" si="41"/>
        <v>0</v>
      </c>
      <c r="Q337" s="168">
        <v>0</v>
      </c>
      <c r="R337" s="168">
        <f t="shared" si="42"/>
        <v>0</v>
      </c>
      <c r="S337" s="168">
        <v>0</v>
      </c>
      <c r="T337" s="169">
        <f t="shared" si="4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208</v>
      </c>
      <c r="AT337" s="170" t="s">
        <v>136</v>
      </c>
      <c r="AU337" s="170" t="s">
        <v>140</v>
      </c>
      <c r="AY337" s="17" t="s">
        <v>133</v>
      </c>
      <c r="BE337" s="171">
        <f t="shared" si="44"/>
        <v>0</v>
      </c>
      <c r="BF337" s="171">
        <f t="shared" si="45"/>
        <v>0</v>
      </c>
      <c r="BG337" s="171">
        <f t="shared" si="46"/>
        <v>0</v>
      </c>
      <c r="BH337" s="171">
        <f t="shared" si="47"/>
        <v>0</v>
      </c>
      <c r="BI337" s="171">
        <f t="shared" si="48"/>
        <v>0</v>
      </c>
      <c r="BJ337" s="17" t="s">
        <v>140</v>
      </c>
      <c r="BK337" s="171">
        <f t="shared" si="49"/>
        <v>0</v>
      </c>
      <c r="BL337" s="17" t="s">
        <v>208</v>
      </c>
      <c r="BM337" s="170" t="s">
        <v>691</v>
      </c>
    </row>
    <row r="338" spans="1:65" s="12" customFormat="1" ht="22.9" customHeight="1">
      <c r="B338" s="144"/>
      <c r="D338" s="145" t="s">
        <v>75</v>
      </c>
      <c r="E338" s="155" t="s">
        <v>692</v>
      </c>
      <c r="F338" s="155" t="s">
        <v>693</v>
      </c>
      <c r="I338" s="147"/>
      <c r="J338" s="156">
        <f>BK338</f>
        <v>0</v>
      </c>
      <c r="L338" s="144"/>
      <c r="M338" s="149"/>
      <c r="N338" s="150"/>
      <c r="O338" s="150"/>
      <c r="P338" s="151">
        <f>SUM(P339:P347)</f>
        <v>0</v>
      </c>
      <c r="Q338" s="150"/>
      <c r="R338" s="151">
        <f>SUM(R339:R347)</f>
        <v>0.2037969</v>
      </c>
      <c r="S338" s="150"/>
      <c r="T338" s="152">
        <f>SUM(T339:T347)</f>
        <v>0</v>
      </c>
      <c r="AR338" s="145" t="s">
        <v>140</v>
      </c>
      <c r="AT338" s="153" t="s">
        <v>75</v>
      </c>
      <c r="AU338" s="153" t="s">
        <v>84</v>
      </c>
      <c r="AY338" s="145" t="s">
        <v>133</v>
      </c>
      <c r="BK338" s="154">
        <f>SUM(BK339:BK347)</f>
        <v>0</v>
      </c>
    </row>
    <row r="339" spans="1:65" s="2" customFormat="1" ht="21.75" customHeight="1">
      <c r="A339" s="32"/>
      <c r="B339" s="157"/>
      <c r="C339" s="158" t="s">
        <v>694</v>
      </c>
      <c r="D339" s="158" t="s">
        <v>136</v>
      </c>
      <c r="E339" s="159" t="s">
        <v>695</v>
      </c>
      <c r="F339" s="160" t="s">
        <v>696</v>
      </c>
      <c r="G339" s="161" t="s">
        <v>139</v>
      </c>
      <c r="H339" s="162">
        <v>3.33</v>
      </c>
      <c r="I339" s="163"/>
      <c r="J339" s="164">
        <f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>O339*H339</f>
        <v>0</v>
      </c>
      <c r="Q339" s="168">
        <v>3.7670000000000002E-2</v>
      </c>
      <c r="R339" s="168">
        <f>Q339*H339</f>
        <v>0.1254411</v>
      </c>
      <c r="S339" s="168">
        <v>0</v>
      </c>
      <c r="T339" s="169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208</v>
      </c>
      <c r="AT339" s="170" t="s">
        <v>136</v>
      </c>
      <c r="AU339" s="170" t="s">
        <v>140</v>
      </c>
      <c r="AY339" s="17" t="s">
        <v>133</v>
      </c>
      <c r="BE339" s="171">
        <f>IF(N339="základní",J339,0)</f>
        <v>0</v>
      </c>
      <c r="BF339" s="171">
        <f>IF(N339="snížená",J339,0)</f>
        <v>0</v>
      </c>
      <c r="BG339" s="171">
        <f>IF(N339="zákl. přenesená",J339,0)</f>
        <v>0</v>
      </c>
      <c r="BH339" s="171">
        <f>IF(N339="sníž. přenesená",J339,0)</f>
        <v>0</v>
      </c>
      <c r="BI339" s="171">
        <f>IF(N339="nulová",J339,0)</f>
        <v>0</v>
      </c>
      <c r="BJ339" s="17" t="s">
        <v>140</v>
      </c>
      <c r="BK339" s="171">
        <f>ROUND(I339*H339,2)</f>
        <v>0</v>
      </c>
      <c r="BL339" s="17" t="s">
        <v>208</v>
      </c>
      <c r="BM339" s="170" t="s">
        <v>697</v>
      </c>
    </row>
    <row r="340" spans="1:65" s="13" customFormat="1" ht="11.25">
      <c r="B340" s="172"/>
      <c r="D340" s="173" t="s">
        <v>142</v>
      </c>
      <c r="E340" s="174" t="s">
        <v>1</v>
      </c>
      <c r="F340" s="175" t="s">
        <v>143</v>
      </c>
      <c r="H340" s="176">
        <v>3.33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142</v>
      </c>
      <c r="AU340" s="174" t="s">
        <v>140</v>
      </c>
      <c r="AV340" s="13" t="s">
        <v>140</v>
      </c>
      <c r="AW340" s="13" t="s">
        <v>33</v>
      </c>
      <c r="AX340" s="13" t="s">
        <v>76</v>
      </c>
      <c r="AY340" s="174" t="s">
        <v>133</v>
      </c>
    </row>
    <row r="341" spans="1:65" s="14" customFormat="1" ht="11.25">
      <c r="B341" s="181"/>
      <c r="D341" s="173" t="s">
        <v>142</v>
      </c>
      <c r="E341" s="182" t="s">
        <v>1</v>
      </c>
      <c r="F341" s="183" t="s">
        <v>144</v>
      </c>
      <c r="H341" s="184">
        <v>3.33</v>
      </c>
      <c r="I341" s="185"/>
      <c r="L341" s="181"/>
      <c r="M341" s="186"/>
      <c r="N341" s="187"/>
      <c r="O341" s="187"/>
      <c r="P341" s="187"/>
      <c r="Q341" s="187"/>
      <c r="R341" s="187"/>
      <c r="S341" s="187"/>
      <c r="T341" s="188"/>
      <c r="AT341" s="182" t="s">
        <v>142</v>
      </c>
      <c r="AU341" s="182" t="s">
        <v>140</v>
      </c>
      <c r="AV341" s="14" t="s">
        <v>81</v>
      </c>
      <c r="AW341" s="14" t="s">
        <v>33</v>
      </c>
      <c r="AX341" s="14" t="s">
        <v>84</v>
      </c>
      <c r="AY341" s="182" t="s">
        <v>133</v>
      </c>
    </row>
    <row r="342" spans="1:65" s="2" customFormat="1" ht="16.5" customHeight="1">
      <c r="A342" s="32"/>
      <c r="B342" s="157"/>
      <c r="C342" s="158" t="s">
        <v>698</v>
      </c>
      <c r="D342" s="158" t="s">
        <v>136</v>
      </c>
      <c r="E342" s="159" t="s">
        <v>699</v>
      </c>
      <c r="F342" s="160" t="s">
        <v>700</v>
      </c>
      <c r="G342" s="161" t="s">
        <v>139</v>
      </c>
      <c r="H342" s="162">
        <v>3.33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2.9999999999999997E-4</v>
      </c>
      <c r="R342" s="168">
        <f>Q342*H342</f>
        <v>9.9899999999999989E-4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208</v>
      </c>
      <c r="AT342" s="170" t="s">
        <v>136</v>
      </c>
      <c r="AU342" s="170" t="s">
        <v>140</v>
      </c>
      <c r="AY342" s="17" t="s">
        <v>133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140</v>
      </c>
      <c r="BK342" s="171">
        <f>ROUND(I342*H342,2)</f>
        <v>0</v>
      </c>
      <c r="BL342" s="17" t="s">
        <v>208</v>
      </c>
      <c r="BM342" s="170" t="s">
        <v>701</v>
      </c>
    </row>
    <row r="343" spans="1:65" s="2" customFormat="1" ht="16.5" customHeight="1">
      <c r="A343" s="32"/>
      <c r="B343" s="157"/>
      <c r="C343" s="196" t="s">
        <v>702</v>
      </c>
      <c r="D343" s="196" t="s">
        <v>209</v>
      </c>
      <c r="E343" s="197" t="s">
        <v>703</v>
      </c>
      <c r="F343" s="198" t="s">
        <v>704</v>
      </c>
      <c r="G343" s="199" t="s">
        <v>139</v>
      </c>
      <c r="H343" s="200">
        <v>4.0289999999999999</v>
      </c>
      <c r="I343" s="201"/>
      <c r="J343" s="202">
        <f>ROUND(I343*H343,2)</f>
        <v>0</v>
      </c>
      <c r="K343" s="203"/>
      <c r="L343" s="204"/>
      <c r="M343" s="205" t="s">
        <v>1</v>
      </c>
      <c r="N343" s="206" t="s">
        <v>42</v>
      </c>
      <c r="O343" s="58"/>
      <c r="P343" s="168">
        <f>O343*H343</f>
        <v>0</v>
      </c>
      <c r="Q343" s="168">
        <v>1.9199999999999998E-2</v>
      </c>
      <c r="R343" s="168">
        <f>Q343*H343</f>
        <v>7.7356799999999989E-2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293</v>
      </c>
      <c r="AT343" s="170" t="s">
        <v>209</v>
      </c>
      <c r="AU343" s="170" t="s">
        <v>140</v>
      </c>
      <c r="AY343" s="17" t="s">
        <v>133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140</v>
      </c>
      <c r="BK343" s="171">
        <f>ROUND(I343*H343,2)</f>
        <v>0</v>
      </c>
      <c r="BL343" s="17" t="s">
        <v>208</v>
      </c>
      <c r="BM343" s="170" t="s">
        <v>705</v>
      </c>
    </row>
    <row r="344" spans="1:65" s="13" customFormat="1" ht="11.25">
      <c r="B344" s="172"/>
      <c r="D344" s="173" t="s">
        <v>142</v>
      </c>
      <c r="E344" s="174" t="s">
        <v>1</v>
      </c>
      <c r="F344" s="175" t="s">
        <v>706</v>
      </c>
      <c r="H344" s="176">
        <v>3.6629999999999998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142</v>
      </c>
      <c r="AU344" s="174" t="s">
        <v>140</v>
      </c>
      <c r="AV344" s="13" t="s">
        <v>140</v>
      </c>
      <c r="AW344" s="13" t="s">
        <v>33</v>
      </c>
      <c r="AX344" s="13" t="s">
        <v>84</v>
      </c>
      <c r="AY344" s="174" t="s">
        <v>133</v>
      </c>
    </row>
    <row r="345" spans="1:65" s="13" customFormat="1" ht="11.25">
      <c r="B345" s="172"/>
      <c r="D345" s="173" t="s">
        <v>142</v>
      </c>
      <c r="F345" s="175" t="s">
        <v>707</v>
      </c>
      <c r="H345" s="176">
        <v>4.0289999999999999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142</v>
      </c>
      <c r="AU345" s="174" t="s">
        <v>140</v>
      </c>
      <c r="AV345" s="13" t="s">
        <v>140</v>
      </c>
      <c r="AW345" s="13" t="s">
        <v>3</v>
      </c>
      <c r="AX345" s="13" t="s">
        <v>84</v>
      </c>
      <c r="AY345" s="174" t="s">
        <v>133</v>
      </c>
    </row>
    <row r="346" spans="1:65" s="2" customFormat="1" ht="21.75" customHeight="1">
      <c r="A346" s="32"/>
      <c r="B346" s="157"/>
      <c r="C346" s="158" t="s">
        <v>708</v>
      </c>
      <c r="D346" s="158" t="s">
        <v>136</v>
      </c>
      <c r="E346" s="159" t="s">
        <v>709</v>
      </c>
      <c r="F346" s="160" t="s">
        <v>710</v>
      </c>
      <c r="G346" s="161" t="s">
        <v>245</v>
      </c>
      <c r="H346" s="162">
        <v>0.20399999999999999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208</v>
      </c>
      <c r="AT346" s="170" t="s">
        <v>136</v>
      </c>
      <c r="AU346" s="170" t="s">
        <v>140</v>
      </c>
      <c r="AY346" s="17" t="s">
        <v>133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140</v>
      </c>
      <c r="BK346" s="171">
        <f>ROUND(I346*H346,2)</f>
        <v>0</v>
      </c>
      <c r="BL346" s="17" t="s">
        <v>208</v>
      </c>
      <c r="BM346" s="170" t="s">
        <v>711</v>
      </c>
    </row>
    <row r="347" spans="1:65" s="2" customFormat="1" ht="21.75" customHeight="1">
      <c r="A347" s="32"/>
      <c r="B347" s="157"/>
      <c r="C347" s="158" t="s">
        <v>712</v>
      </c>
      <c r="D347" s="158" t="s">
        <v>136</v>
      </c>
      <c r="E347" s="159" t="s">
        <v>713</v>
      </c>
      <c r="F347" s="160" t="s">
        <v>714</v>
      </c>
      <c r="G347" s="161" t="s">
        <v>245</v>
      </c>
      <c r="H347" s="162">
        <v>0.20399999999999999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208</v>
      </c>
      <c r="AT347" s="170" t="s">
        <v>136</v>
      </c>
      <c r="AU347" s="170" t="s">
        <v>140</v>
      </c>
      <c r="AY347" s="17" t="s">
        <v>133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140</v>
      </c>
      <c r="BK347" s="171">
        <f>ROUND(I347*H347,2)</f>
        <v>0</v>
      </c>
      <c r="BL347" s="17" t="s">
        <v>208</v>
      </c>
      <c r="BM347" s="170" t="s">
        <v>715</v>
      </c>
    </row>
    <row r="348" spans="1:65" s="12" customFormat="1" ht="22.9" customHeight="1">
      <c r="B348" s="144"/>
      <c r="D348" s="145" t="s">
        <v>75</v>
      </c>
      <c r="E348" s="155" t="s">
        <v>716</v>
      </c>
      <c r="F348" s="155" t="s">
        <v>717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SUM(P349:P358)</f>
        <v>0</v>
      </c>
      <c r="Q348" s="150"/>
      <c r="R348" s="151">
        <f>SUM(R349:R358)</f>
        <v>5.8629999999999999E-4</v>
      </c>
      <c r="S348" s="150"/>
      <c r="T348" s="152">
        <f>SUM(T349:T358)</f>
        <v>9.7200000000000012E-3</v>
      </c>
      <c r="AR348" s="145" t="s">
        <v>140</v>
      </c>
      <c r="AT348" s="153" t="s">
        <v>75</v>
      </c>
      <c r="AU348" s="153" t="s">
        <v>84</v>
      </c>
      <c r="AY348" s="145" t="s">
        <v>133</v>
      </c>
      <c r="BK348" s="154">
        <f>SUM(BK349:BK358)</f>
        <v>0</v>
      </c>
    </row>
    <row r="349" spans="1:65" s="2" customFormat="1" ht="21.75" customHeight="1">
      <c r="A349" s="32"/>
      <c r="B349" s="157"/>
      <c r="C349" s="158" t="s">
        <v>718</v>
      </c>
      <c r="D349" s="158" t="s">
        <v>136</v>
      </c>
      <c r="E349" s="159" t="s">
        <v>719</v>
      </c>
      <c r="F349" s="160" t="s">
        <v>720</v>
      </c>
      <c r="G349" s="161" t="s">
        <v>139</v>
      </c>
      <c r="H349" s="162">
        <v>3.24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3.0000000000000001E-3</v>
      </c>
      <c r="T349" s="169">
        <f>S349*H349</f>
        <v>9.7200000000000012E-3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208</v>
      </c>
      <c r="AT349" s="170" t="s">
        <v>136</v>
      </c>
      <c r="AU349" s="170" t="s">
        <v>140</v>
      </c>
      <c r="AY349" s="17" t="s">
        <v>133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140</v>
      </c>
      <c r="BK349" s="171">
        <f>ROUND(I349*H349,2)</f>
        <v>0</v>
      </c>
      <c r="BL349" s="17" t="s">
        <v>208</v>
      </c>
      <c r="BM349" s="170" t="s">
        <v>721</v>
      </c>
    </row>
    <row r="350" spans="1:65" s="15" customFormat="1" ht="11.25">
      <c r="B350" s="189"/>
      <c r="D350" s="173" t="s">
        <v>142</v>
      </c>
      <c r="E350" s="190" t="s">
        <v>1</v>
      </c>
      <c r="F350" s="191" t="s">
        <v>722</v>
      </c>
      <c r="H350" s="190" t="s">
        <v>1</v>
      </c>
      <c r="I350" s="192"/>
      <c r="L350" s="189"/>
      <c r="M350" s="193"/>
      <c r="N350" s="194"/>
      <c r="O350" s="194"/>
      <c r="P350" s="194"/>
      <c r="Q350" s="194"/>
      <c r="R350" s="194"/>
      <c r="S350" s="194"/>
      <c r="T350" s="195"/>
      <c r="AT350" s="190" t="s">
        <v>142</v>
      </c>
      <c r="AU350" s="190" t="s">
        <v>140</v>
      </c>
      <c r="AV350" s="15" t="s">
        <v>84</v>
      </c>
      <c r="AW350" s="15" t="s">
        <v>33</v>
      </c>
      <c r="AX350" s="15" t="s">
        <v>76</v>
      </c>
      <c r="AY350" s="190" t="s">
        <v>133</v>
      </c>
    </row>
    <row r="351" spans="1:65" s="13" customFormat="1" ht="11.25">
      <c r="B351" s="172"/>
      <c r="D351" s="173" t="s">
        <v>142</v>
      </c>
      <c r="E351" s="174" t="s">
        <v>1</v>
      </c>
      <c r="F351" s="175" t="s">
        <v>647</v>
      </c>
      <c r="H351" s="176">
        <v>3.24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142</v>
      </c>
      <c r="AU351" s="174" t="s">
        <v>140</v>
      </c>
      <c r="AV351" s="13" t="s">
        <v>140</v>
      </c>
      <c r="AW351" s="13" t="s">
        <v>33</v>
      </c>
      <c r="AX351" s="13" t="s">
        <v>76</v>
      </c>
      <c r="AY351" s="174" t="s">
        <v>133</v>
      </c>
    </row>
    <row r="352" spans="1:65" s="14" customFormat="1" ht="11.25">
      <c r="B352" s="181"/>
      <c r="D352" s="173" t="s">
        <v>142</v>
      </c>
      <c r="E352" s="182" t="s">
        <v>1</v>
      </c>
      <c r="F352" s="183" t="s">
        <v>144</v>
      </c>
      <c r="H352" s="184">
        <v>3.24</v>
      </c>
      <c r="I352" s="185"/>
      <c r="L352" s="181"/>
      <c r="M352" s="186"/>
      <c r="N352" s="187"/>
      <c r="O352" s="187"/>
      <c r="P352" s="187"/>
      <c r="Q352" s="187"/>
      <c r="R352" s="187"/>
      <c r="S352" s="187"/>
      <c r="T352" s="188"/>
      <c r="AT352" s="182" t="s">
        <v>142</v>
      </c>
      <c r="AU352" s="182" t="s">
        <v>140</v>
      </c>
      <c r="AV352" s="14" t="s">
        <v>81</v>
      </c>
      <c r="AW352" s="14" t="s">
        <v>33</v>
      </c>
      <c r="AX352" s="14" t="s">
        <v>84</v>
      </c>
      <c r="AY352" s="182" t="s">
        <v>133</v>
      </c>
    </row>
    <row r="353" spans="1:65" s="2" customFormat="1" ht="16.5" customHeight="1">
      <c r="A353" s="32"/>
      <c r="B353" s="157"/>
      <c r="C353" s="158" t="s">
        <v>723</v>
      </c>
      <c r="D353" s="158" t="s">
        <v>136</v>
      </c>
      <c r="E353" s="159" t="s">
        <v>724</v>
      </c>
      <c r="F353" s="160" t="s">
        <v>725</v>
      </c>
      <c r="G353" s="161" t="s">
        <v>308</v>
      </c>
      <c r="H353" s="162">
        <v>2.2000000000000002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1.0000000000000001E-5</v>
      </c>
      <c r="R353" s="168">
        <f>Q353*H353</f>
        <v>2.2000000000000003E-5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208</v>
      </c>
      <c r="AT353" s="170" t="s">
        <v>136</v>
      </c>
      <c r="AU353" s="170" t="s">
        <v>140</v>
      </c>
      <c r="AY353" s="17" t="s">
        <v>133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140</v>
      </c>
      <c r="BK353" s="171">
        <f>ROUND(I353*H353,2)</f>
        <v>0</v>
      </c>
      <c r="BL353" s="17" t="s">
        <v>208</v>
      </c>
      <c r="BM353" s="170" t="s">
        <v>726</v>
      </c>
    </row>
    <row r="354" spans="1:65" s="13" customFormat="1" ht="11.25">
      <c r="B354" s="172"/>
      <c r="D354" s="173" t="s">
        <v>142</v>
      </c>
      <c r="E354" s="174" t="s">
        <v>1</v>
      </c>
      <c r="F354" s="175" t="s">
        <v>727</v>
      </c>
      <c r="H354" s="176">
        <v>2.2000000000000002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142</v>
      </c>
      <c r="AU354" s="174" t="s">
        <v>140</v>
      </c>
      <c r="AV354" s="13" t="s">
        <v>140</v>
      </c>
      <c r="AW354" s="13" t="s">
        <v>33</v>
      </c>
      <c r="AX354" s="13" t="s">
        <v>84</v>
      </c>
      <c r="AY354" s="174" t="s">
        <v>133</v>
      </c>
    </row>
    <row r="355" spans="1:65" s="2" customFormat="1" ht="16.5" customHeight="1">
      <c r="A355" s="32"/>
      <c r="B355" s="157"/>
      <c r="C355" s="196" t="s">
        <v>728</v>
      </c>
      <c r="D355" s="196" t="s">
        <v>209</v>
      </c>
      <c r="E355" s="197" t="s">
        <v>729</v>
      </c>
      <c r="F355" s="198" t="s">
        <v>730</v>
      </c>
      <c r="G355" s="199" t="s">
        <v>308</v>
      </c>
      <c r="H355" s="200">
        <v>2.5649999999999999</v>
      </c>
      <c r="I355" s="201"/>
      <c r="J355" s="202">
        <f>ROUND(I355*H355,2)</f>
        <v>0</v>
      </c>
      <c r="K355" s="203"/>
      <c r="L355" s="204"/>
      <c r="M355" s="205" t="s">
        <v>1</v>
      </c>
      <c r="N355" s="206" t="s">
        <v>42</v>
      </c>
      <c r="O355" s="58"/>
      <c r="P355" s="168">
        <f>O355*H355</f>
        <v>0</v>
      </c>
      <c r="Q355" s="168">
        <v>2.2000000000000001E-4</v>
      </c>
      <c r="R355" s="168">
        <f>Q355*H355</f>
        <v>5.643E-4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293</v>
      </c>
      <c r="AT355" s="170" t="s">
        <v>209</v>
      </c>
      <c r="AU355" s="170" t="s">
        <v>140</v>
      </c>
      <c r="AY355" s="17" t="s">
        <v>133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140</v>
      </c>
      <c r="BK355" s="171">
        <f>ROUND(I355*H355,2)</f>
        <v>0</v>
      </c>
      <c r="BL355" s="17" t="s">
        <v>208</v>
      </c>
      <c r="BM355" s="170" t="s">
        <v>731</v>
      </c>
    </row>
    <row r="356" spans="1:65" s="13" customFormat="1" ht="11.25">
      <c r="B356" s="172"/>
      <c r="D356" s="173" t="s">
        <v>142</v>
      </c>
      <c r="F356" s="175" t="s">
        <v>732</v>
      </c>
      <c r="H356" s="176">
        <v>2.5649999999999999</v>
      </c>
      <c r="I356" s="177"/>
      <c r="L356" s="172"/>
      <c r="M356" s="178"/>
      <c r="N356" s="179"/>
      <c r="O356" s="179"/>
      <c r="P356" s="179"/>
      <c r="Q356" s="179"/>
      <c r="R356" s="179"/>
      <c r="S356" s="179"/>
      <c r="T356" s="180"/>
      <c r="AT356" s="174" t="s">
        <v>142</v>
      </c>
      <c r="AU356" s="174" t="s">
        <v>140</v>
      </c>
      <c r="AV356" s="13" t="s">
        <v>140</v>
      </c>
      <c r="AW356" s="13" t="s">
        <v>3</v>
      </c>
      <c r="AX356" s="13" t="s">
        <v>84</v>
      </c>
      <c r="AY356" s="174" t="s">
        <v>133</v>
      </c>
    </row>
    <row r="357" spans="1:65" s="2" customFormat="1" ht="21.75" customHeight="1">
      <c r="A357" s="32"/>
      <c r="B357" s="157"/>
      <c r="C357" s="158" t="s">
        <v>733</v>
      </c>
      <c r="D357" s="158" t="s">
        <v>136</v>
      </c>
      <c r="E357" s="159" t="s">
        <v>734</v>
      </c>
      <c r="F357" s="160" t="s">
        <v>735</v>
      </c>
      <c r="G357" s="161" t="s">
        <v>245</v>
      </c>
      <c r="H357" s="162">
        <v>1E-3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208</v>
      </c>
      <c r="AT357" s="170" t="s">
        <v>136</v>
      </c>
      <c r="AU357" s="170" t="s">
        <v>140</v>
      </c>
      <c r="AY357" s="17" t="s">
        <v>133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140</v>
      </c>
      <c r="BK357" s="171">
        <f>ROUND(I357*H357,2)</f>
        <v>0</v>
      </c>
      <c r="BL357" s="17" t="s">
        <v>208</v>
      </c>
      <c r="BM357" s="170" t="s">
        <v>736</v>
      </c>
    </row>
    <row r="358" spans="1:65" s="2" customFormat="1" ht="21.75" customHeight="1">
      <c r="A358" s="32"/>
      <c r="B358" s="157"/>
      <c r="C358" s="158" t="s">
        <v>737</v>
      </c>
      <c r="D358" s="158" t="s">
        <v>136</v>
      </c>
      <c r="E358" s="159" t="s">
        <v>738</v>
      </c>
      <c r="F358" s="160" t="s">
        <v>739</v>
      </c>
      <c r="G358" s="161" t="s">
        <v>245</v>
      </c>
      <c r="H358" s="162">
        <v>1E-3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0</v>
      </c>
      <c r="R358" s="168">
        <f>Q358*H358</f>
        <v>0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208</v>
      </c>
      <c r="AT358" s="170" t="s">
        <v>136</v>
      </c>
      <c r="AU358" s="170" t="s">
        <v>140</v>
      </c>
      <c r="AY358" s="17" t="s">
        <v>133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140</v>
      </c>
      <c r="BK358" s="171">
        <f>ROUND(I358*H358,2)</f>
        <v>0</v>
      </c>
      <c r="BL358" s="17" t="s">
        <v>208</v>
      </c>
      <c r="BM358" s="170" t="s">
        <v>740</v>
      </c>
    </row>
    <row r="359" spans="1:65" s="12" customFormat="1" ht="22.9" customHeight="1">
      <c r="B359" s="144"/>
      <c r="D359" s="145" t="s">
        <v>75</v>
      </c>
      <c r="E359" s="155" t="s">
        <v>741</v>
      </c>
      <c r="F359" s="155" t="s">
        <v>742</v>
      </c>
      <c r="I359" s="147"/>
      <c r="J359" s="156">
        <f>BK359</f>
        <v>0</v>
      </c>
      <c r="L359" s="144"/>
      <c r="M359" s="149"/>
      <c r="N359" s="150"/>
      <c r="O359" s="150"/>
      <c r="P359" s="151">
        <f>SUM(P360:P375)</f>
        <v>0</v>
      </c>
      <c r="Q359" s="150"/>
      <c r="R359" s="151">
        <f>SUM(R360:R375)</f>
        <v>1.0760348</v>
      </c>
      <c r="S359" s="150"/>
      <c r="T359" s="152">
        <f>SUM(T360:T375)</f>
        <v>0</v>
      </c>
      <c r="AR359" s="145" t="s">
        <v>140</v>
      </c>
      <c r="AT359" s="153" t="s">
        <v>75</v>
      </c>
      <c r="AU359" s="153" t="s">
        <v>84</v>
      </c>
      <c r="AY359" s="145" t="s">
        <v>133</v>
      </c>
      <c r="BK359" s="154">
        <f>SUM(BK360:BK375)</f>
        <v>0</v>
      </c>
    </row>
    <row r="360" spans="1:65" s="2" customFormat="1" ht="21.75" customHeight="1">
      <c r="A360" s="32"/>
      <c r="B360" s="157"/>
      <c r="C360" s="158" t="s">
        <v>743</v>
      </c>
      <c r="D360" s="158" t="s">
        <v>136</v>
      </c>
      <c r="E360" s="159" t="s">
        <v>744</v>
      </c>
      <c r="F360" s="160" t="s">
        <v>745</v>
      </c>
      <c r="G360" s="161" t="s">
        <v>308</v>
      </c>
      <c r="H360" s="162">
        <v>10.36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3.5E-4</v>
      </c>
      <c r="R360" s="168">
        <f>Q360*H360</f>
        <v>3.6259999999999999E-3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208</v>
      </c>
      <c r="AT360" s="170" t="s">
        <v>136</v>
      </c>
      <c r="AU360" s="170" t="s">
        <v>140</v>
      </c>
      <c r="AY360" s="17" t="s">
        <v>133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140</v>
      </c>
      <c r="BK360" s="171">
        <f>ROUND(I360*H360,2)</f>
        <v>0</v>
      </c>
      <c r="BL360" s="17" t="s">
        <v>208</v>
      </c>
      <c r="BM360" s="170" t="s">
        <v>746</v>
      </c>
    </row>
    <row r="361" spans="1:65" s="13" customFormat="1" ht="11.25">
      <c r="B361" s="172"/>
      <c r="D361" s="173" t="s">
        <v>142</v>
      </c>
      <c r="E361" s="174" t="s">
        <v>1</v>
      </c>
      <c r="F361" s="175" t="s">
        <v>310</v>
      </c>
      <c r="H361" s="176">
        <v>4.18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142</v>
      </c>
      <c r="AU361" s="174" t="s">
        <v>140</v>
      </c>
      <c r="AV361" s="13" t="s">
        <v>140</v>
      </c>
      <c r="AW361" s="13" t="s">
        <v>33</v>
      </c>
      <c r="AX361" s="13" t="s">
        <v>76</v>
      </c>
      <c r="AY361" s="174" t="s">
        <v>133</v>
      </c>
    </row>
    <row r="362" spans="1:65" s="13" customFormat="1" ht="11.25">
      <c r="B362" s="172"/>
      <c r="D362" s="173" t="s">
        <v>142</v>
      </c>
      <c r="E362" s="174" t="s">
        <v>1</v>
      </c>
      <c r="F362" s="175" t="s">
        <v>747</v>
      </c>
      <c r="H362" s="176">
        <v>6.18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142</v>
      </c>
      <c r="AU362" s="174" t="s">
        <v>140</v>
      </c>
      <c r="AV362" s="13" t="s">
        <v>140</v>
      </c>
      <c r="AW362" s="13" t="s">
        <v>33</v>
      </c>
      <c r="AX362" s="13" t="s">
        <v>76</v>
      </c>
      <c r="AY362" s="174" t="s">
        <v>133</v>
      </c>
    </row>
    <row r="363" spans="1:65" s="14" customFormat="1" ht="11.25">
      <c r="B363" s="181"/>
      <c r="D363" s="173" t="s">
        <v>142</v>
      </c>
      <c r="E363" s="182" t="s">
        <v>1</v>
      </c>
      <c r="F363" s="183" t="s">
        <v>144</v>
      </c>
      <c r="H363" s="184">
        <v>10.36</v>
      </c>
      <c r="I363" s="185"/>
      <c r="L363" s="181"/>
      <c r="M363" s="186"/>
      <c r="N363" s="187"/>
      <c r="O363" s="187"/>
      <c r="P363" s="187"/>
      <c r="Q363" s="187"/>
      <c r="R363" s="187"/>
      <c r="S363" s="187"/>
      <c r="T363" s="188"/>
      <c r="AT363" s="182" t="s">
        <v>142</v>
      </c>
      <c r="AU363" s="182" t="s">
        <v>140</v>
      </c>
      <c r="AV363" s="14" t="s">
        <v>81</v>
      </c>
      <c r="AW363" s="14" t="s">
        <v>33</v>
      </c>
      <c r="AX363" s="14" t="s">
        <v>84</v>
      </c>
      <c r="AY363" s="182" t="s">
        <v>133</v>
      </c>
    </row>
    <row r="364" spans="1:65" s="2" customFormat="1" ht="16.5" customHeight="1">
      <c r="A364" s="32"/>
      <c r="B364" s="157"/>
      <c r="C364" s="196" t="s">
        <v>748</v>
      </c>
      <c r="D364" s="196" t="s">
        <v>209</v>
      </c>
      <c r="E364" s="197" t="s">
        <v>749</v>
      </c>
      <c r="F364" s="198" t="s">
        <v>750</v>
      </c>
      <c r="G364" s="199" t="s">
        <v>206</v>
      </c>
      <c r="H364" s="200">
        <v>28.49</v>
      </c>
      <c r="I364" s="201"/>
      <c r="J364" s="202">
        <f>ROUND(I364*H364,2)</f>
        <v>0</v>
      </c>
      <c r="K364" s="203"/>
      <c r="L364" s="204"/>
      <c r="M364" s="205" t="s">
        <v>1</v>
      </c>
      <c r="N364" s="206" t="s">
        <v>42</v>
      </c>
      <c r="O364" s="58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293</v>
      </c>
      <c r="AT364" s="170" t="s">
        <v>209</v>
      </c>
      <c r="AU364" s="170" t="s">
        <v>140</v>
      </c>
      <c r="AY364" s="17" t="s">
        <v>133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140</v>
      </c>
      <c r="BK364" s="171">
        <f>ROUND(I364*H364,2)</f>
        <v>0</v>
      </c>
      <c r="BL364" s="17" t="s">
        <v>208</v>
      </c>
      <c r="BM364" s="170" t="s">
        <v>751</v>
      </c>
    </row>
    <row r="365" spans="1:65" s="13" customFormat="1" ht="11.25">
      <c r="B365" s="172"/>
      <c r="D365" s="173" t="s">
        <v>142</v>
      </c>
      <c r="E365" s="174" t="s">
        <v>1</v>
      </c>
      <c r="F365" s="175" t="s">
        <v>752</v>
      </c>
      <c r="H365" s="176">
        <v>28.49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142</v>
      </c>
      <c r="AU365" s="174" t="s">
        <v>140</v>
      </c>
      <c r="AV365" s="13" t="s">
        <v>140</v>
      </c>
      <c r="AW365" s="13" t="s">
        <v>33</v>
      </c>
      <c r="AX365" s="13" t="s">
        <v>84</v>
      </c>
      <c r="AY365" s="174" t="s">
        <v>133</v>
      </c>
    </row>
    <row r="366" spans="1:65" s="2" customFormat="1" ht="21.75" customHeight="1">
      <c r="A366" s="32"/>
      <c r="B366" s="157"/>
      <c r="C366" s="158" t="s">
        <v>753</v>
      </c>
      <c r="D366" s="158" t="s">
        <v>136</v>
      </c>
      <c r="E366" s="159" t="s">
        <v>754</v>
      </c>
      <c r="F366" s="160" t="s">
        <v>755</v>
      </c>
      <c r="G366" s="161" t="s">
        <v>139</v>
      </c>
      <c r="H366" s="162">
        <v>21.04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3.3619999999999997E-2</v>
      </c>
      <c r="R366" s="168">
        <f>Q366*H366</f>
        <v>0.7073647999999999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208</v>
      </c>
      <c r="AT366" s="170" t="s">
        <v>136</v>
      </c>
      <c r="AU366" s="170" t="s">
        <v>140</v>
      </c>
      <c r="AY366" s="17" t="s">
        <v>133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140</v>
      </c>
      <c r="BK366" s="171">
        <f>ROUND(I366*H366,2)</f>
        <v>0</v>
      </c>
      <c r="BL366" s="17" t="s">
        <v>208</v>
      </c>
      <c r="BM366" s="170" t="s">
        <v>756</v>
      </c>
    </row>
    <row r="367" spans="1:65" s="13" customFormat="1" ht="11.25">
      <c r="B367" s="172"/>
      <c r="D367" s="173" t="s">
        <v>142</v>
      </c>
      <c r="E367" s="174" t="s">
        <v>1</v>
      </c>
      <c r="F367" s="175" t="s">
        <v>757</v>
      </c>
      <c r="H367" s="176">
        <v>8.36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142</v>
      </c>
      <c r="AU367" s="174" t="s">
        <v>140</v>
      </c>
      <c r="AV367" s="13" t="s">
        <v>140</v>
      </c>
      <c r="AW367" s="13" t="s">
        <v>33</v>
      </c>
      <c r="AX367" s="13" t="s">
        <v>76</v>
      </c>
      <c r="AY367" s="174" t="s">
        <v>133</v>
      </c>
    </row>
    <row r="368" spans="1:65" s="13" customFormat="1" ht="11.25">
      <c r="B368" s="172"/>
      <c r="D368" s="173" t="s">
        <v>142</v>
      </c>
      <c r="E368" s="174" t="s">
        <v>1</v>
      </c>
      <c r="F368" s="175" t="s">
        <v>758</v>
      </c>
      <c r="H368" s="176">
        <v>12.68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142</v>
      </c>
      <c r="AU368" s="174" t="s">
        <v>140</v>
      </c>
      <c r="AV368" s="13" t="s">
        <v>140</v>
      </c>
      <c r="AW368" s="13" t="s">
        <v>33</v>
      </c>
      <c r="AX368" s="13" t="s">
        <v>76</v>
      </c>
      <c r="AY368" s="174" t="s">
        <v>133</v>
      </c>
    </row>
    <row r="369" spans="1:65" s="14" customFormat="1" ht="11.25">
      <c r="B369" s="181"/>
      <c r="D369" s="173" t="s">
        <v>142</v>
      </c>
      <c r="E369" s="182" t="s">
        <v>1</v>
      </c>
      <c r="F369" s="183" t="s">
        <v>144</v>
      </c>
      <c r="H369" s="184">
        <v>21.04</v>
      </c>
      <c r="I369" s="185"/>
      <c r="L369" s="181"/>
      <c r="M369" s="186"/>
      <c r="N369" s="187"/>
      <c r="O369" s="187"/>
      <c r="P369" s="187"/>
      <c r="Q369" s="187"/>
      <c r="R369" s="187"/>
      <c r="S369" s="187"/>
      <c r="T369" s="188"/>
      <c r="AT369" s="182" t="s">
        <v>142</v>
      </c>
      <c r="AU369" s="182" t="s">
        <v>140</v>
      </c>
      <c r="AV369" s="14" t="s">
        <v>81</v>
      </c>
      <c r="AW369" s="14" t="s">
        <v>33</v>
      </c>
      <c r="AX369" s="14" t="s">
        <v>84</v>
      </c>
      <c r="AY369" s="182" t="s">
        <v>133</v>
      </c>
    </row>
    <row r="370" spans="1:65" s="2" customFormat="1" ht="21.75" customHeight="1">
      <c r="A370" s="32"/>
      <c r="B370" s="157"/>
      <c r="C370" s="196" t="s">
        <v>759</v>
      </c>
      <c r="D370" s="196" t="s">
        <v>209</v>
      </c>
      <c r="E370" s="197" t="s">
        <v>760</v>
      </c>
      <c r="F370" s="198" t="s">
        <v>761</v>
      </c>
      <c r="G370" s="199" t="s">
        <v>139</v>
      </c>
      <c r="H370" s="200">
        <v>23.143999999999998</v>
      </c>
      <c r="I370" s="201"/>
      <c r="J370" s="202">
        <f>ROUND(I370*H370,2)</f>
        <v>0</v>
      </c>
      <c r="K370" s="203"/>
      <c r="L370" s="204"/>
      <c r="M370" s="205" t="s">
        <v>1</v>
      </c>
      <c r="N370" s="206" t="s">
        <v>42</v>
      </c>
      <c r="O370" s="58"/>
      <c r="P370" s="168">
        <f>O370*H370</f>
        <v>0</v>
      </c>
      <c r="Q370" s="168">
        <v>1.55E-2</v>
      </c>
      <c r="R370" s="168">
        <f>Q370*H370</f>
        <v>0.358732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293</v>
      </c>
      <c r="AT370" s="170" t="s">
        <v>209</v>
      </c>
      <c r="AU370" s="170" t="s">
        <v>140</v>
      </c>
      <c r="AY370" s="17" t="s">
        <v>133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140</v>
      </c>
      <c r="BK370" s="171">
        <f>ROUND(I370*H370,2)</f>
        <v>0</v>
      </c>
      <c r="BL370" s="17" t="s">
        <v>208</v>
      </c>
      <c r="BM370" s="170" t="s">
        <v>762</v>
      </c>
    </row>
    <row r="371" spans="1:65" s="13" customFormat="1" ht="11.25">
      <c r="B371" s="172"/>
      <c r="D371" s="173" t="s">
        <v>142</v>
      </c>
      <c r="E371" s="174" t="s">
        <v>1</v>
      </c>
      <c r="F371" s="175" t="s">
        <v>763</v>
      </c>
      <c r="H371" s="176">
        <v>23.143999999999998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142</v>
      </c>
      <c r="AU371" s="174" t="s">
        <v>140</v>
      </c>
      <c r="AV371" s="13" t="s">
        <v>140</v>
      </c>
      <c r="AW371" s="13" t="s">
        <v>33</v>
      </c>
      <c r="AX371" s="13" t="s">
        <v>84</v>
      </c>
      <c r="AY371" s="174" t="s">
        <v>133</v>
      </c>
    </row>
    <row r="372" spans="1:65" s="2" customFormat="1" ht="16.5" customHeight="1">
      <c r="A372" s="32"/>
      <c r="B372" s="157"/>
      <c r="C372" s="158" t="s">
        <v>764</v>
      </c>
      <c r="D372" s="158" t="s">
        <v>136</v>
      </c>
      <c r="E372" s="159" t="s">
        <v>765</v>
      </c>
      <c r="F372" s="160" t="s">
        <v>766</v>
      </c>
      <c r="G372" s="161" t="s">
        <v>139</v>
      </c>
      <c r="H372" s="162">
        <v>21.04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2.9999999999999997E-4</v>
      </c>
      <c r="R372" s="168">
        <f>Q372*H372</f>
        <v>6.311999999999999E-3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208</v>
      </c>
      <c r="AT372" s="170" t="s">
        <v>136</v>
      </c>
      <c r="AU372" s="170" t="s">
        <v>140</v>
      </c>
      <c r="AY372" s="17" t="s">
        <v>133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140</v>
      </c>
      <c r="BK372" s="171">
        <f>ROUND(I372*H372,2)</f>
        <v>0</v>
      </c>
      <c r="BL372" s="17" t="s">
        <v>208</v>
      </c>
      <c r="BM372" s="170" t="s">
        <v>767</v>
      </c>
    </row>
    <row r="373" spans="1:65" s="2" customFormat="1" ht="21.75" customHeight="1">
      <c r="A373" s="32"/>
      <c r="B373" s="157"/>
      <c r="C373" s="158" t="s">
        <v>768</v>
      </c>
      <c r="D373" s="158" t="s">
        <v>136</v>
      </c>
      <c r="E373" s="159" t="s">
        <v>769</v>
      </c>
      <c r="F373" s="160" t="s">
        <v>770</v>
      </c>
      <c r="G373" s="161" t="s">
        <v>245</v>
      </c>
      <c r="H373" s="162">
        <v>1.0760000000000001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208</v>
      </c>
      <c r="AT373" s="170" t="s">
        <v>136</v>
      </c>
      <c r="AU373" s="170" t="s">
        <v>140</v>
      </c>
      <c r="AY373" s="17" t="s">
        <v>133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140</v>
      </c>
      <c r="BK373" s="171">
        <f>ROUND(I373*H373,2)</f>
        <v>0</v>
      </c>
      <c r="BL373" s="17" t="s">
        <v>208</v>
      </c>
      <c r="BM373" s="170" t="s">
        <v>771</v>
      </c>
    </row>
    <row r="374" spans="1:65" s="2" customFormat="1" ht="21.75" customHeight="1">
      <c r="A374" s="32"/>
      <c r="B374" s="157"/>
      <c r="C374" s="158" t="s">
        <v>772</v>
      </c>
      <c r="D374" s="158" t="s">
        <v>136</v>
      </c>
      <c r="E374" s="159" t="s">
        <v>773</v>
      </c>
      <c r="F374" s="160" t="s">
        <v>774</v>
      </c>
      <c r="G374" s="161" t="s">
        <v>245</v>
      </c>
      <c r="H374" s="162">
        <v>1.0760000000000001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208</v>
      </c>
      <c r="AT374" s="170" t="s">
        <v>136</v>
      </c>
      <c r="AU374" s="170" t="s">
        <v>140</v>
      </c>
      <c r="AY374" s="17" t="s">
        <v>133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140</v>
      </c>
      <c r="BK374" s="171">
        <f>ROUND(I374*H374,2)</f>
        <v>0</v>
      </c>
      <c r="BL374" s="17" t="s">
        <v>208</v>
      </c>
      <c r="BM374" s="170" t="s">
        <v>775</v>
      </c>
    </row>
    <row r="375" spans="1:65" s="2" customFormat="1" ht="16.5" customHeight="1">
      <c r="A375" s="32"/>
      <c r="B375" s="157"/>
      <c r="C375" s="158" t="s">
        <v>776</v>
      </c>
      <c r="D375" s="158" t="s">
        <v>136</v>
      </c>
      <c r="E375" s="159" t="s">
        <v>777</v>
      </c>
      <c r="F375" s="160" t="s">
        <v>778</v>
      </c>
      <c r="G375" s="161" t="s">
        <v>497</v>
      </c>
      <c r="H375" s="162">
        <v>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208</v>
      </c>
      <c r="AT375" s="170" t="s">
        <v>136</v>
      </c>
      <c r="AU375" s="170" t="s">
        <v>140</v>
      </c>
      <c r="AY375" s="17" t="s">
        <v>133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140</v>
      </c>
      <c r="BK375" s="171">
        <f>ROUND(I375*H375,2)</f>
        <v>0</v>
      </c>
      <c r="BL375" s="17" t="s">
        <v>208</v>
      </c>
      <c r="BM375" s="170" t="s">
        <v>779</v>
      </c>
    </row>
    <row r="376" spans="1:65" s="12" customFormat="1" ht="22.9" customHeight="1">
      <c r="B376" s="144"/>
      <c r="D376" s="145" t="s">
        <v>75</v>
      </c>
      <c r="E376" s="155" t="s">
        <v>780</v>
      </c>
      <c r="F376" s="155" t="s">
        <v>781</v>
      </c>
      <c r="I376" s="147"/>
      <c r="J376" s="156">
        <f>BK376</f>
        <v>0</v>
      </c>
      <c r="L376" s="144"/>
      <c r="M376" s="149"/>
      <c r="N376" s="150"/>
      <c r="O376" s="150"/>
      <c r="P376" s="151">
        <f>SUM(P377:P381)</f>
        <v>0</v>
      </c>
      <c r="Q376" s="150"/>
      <c r="R376" s="151">
        <f>SUM(R377:R381)</f>
        <v>1.6169999999999999E-3</v>
      </c>
      <c r="S376" s="150"/>
      <c r="T376" s="152">
        <f>SUM(T377:T381)</f>
        <v>0</v>
      </c>
      <c r="AR376" s="145" t="s">
        <v>140</v>
      </c>
      <c r="AT376" s="153" t="s">
        <v>75</v>
      </c>
      <c r="AU376" s="153" t="s">
        <v>84</v>
      </c>
      <c r="AY376" s="145" t="s">
        <v>133</v>
      </c>
      <c r="BK376" s="154">
        <f>SUM(BK377:BK381)</f>
        <v>0</v>
      </c>
    </row>
    <row r="377" spans="1:65" s="2" customFormat="1" ht="21.75" customHeight="1">
      <c r="A377" s="32"/>
      <c r="B377" s="157"/>
      <c r="C377" s="158" t="s">
        <v>782</v>
      </c>
      <c r="D377" s="158" t="s">
        <v>136</v>
      </c>
      <c r="E377" s="159" t="s">
        <v>783</v>
      </c>
      <c r="F377" s="160" t="s">
        <v>784</v>
      </c>
      <c r="G377" s="161" t="s">
        <v>139</v>
      </c>
      <c r="H377" s="162">
        <v>4.9000000000000004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6.9999999999999994E-5</v>
      </c>
      <c r="R377" s="168">
        <f>Q377*H377</f>
        <v>3.4299999999999999E-4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208</v>
      </c>
      <c r="AT377" s="170" t="s">
        <v>136</v>
      </c>
      <c r="AU377" s="170" t="s">
        <v>140</v>
      </c>
      <c r="AY377" s="17" t="s">
        <v>133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140</v>
      </c>
      <c r="BK377" s="171">
        <f>ROUND(I377*H377,2)</f>
        <v>0</v>
      </c>
      <c r="BL377" s="17" t="s">
        <v>208</v>
      </c>
      <c r="BM377" s="170" t="s">
        <v>785</v>
      </c>
    </row>
    <row r="378" spans="1:65" s="2" customFormat="1" ht="21.75" customHeight="1">
      <c r="A378" s="32"/>
      <c r="B378" s="157"/>
      <c r="C378" s="158" t="s">
        <v>786</v>
      </c>
      <c r="D378" s="158" t="s">
        <v>136</v>
      </c>
      <c r="E378" s="159" t="s">
        <v>787</v>
      </c>
      <c r="F378" s="160" t="s">
        <v>788</v>
      </c>
      <c r="G378" s="161" t="s">
        <v>139</v>
      </c>
      <c r="H378" s="162">
        <v>4.9000000000000004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1.3999999999999999E-4</v>
      </c>
      <c r="R378" s="168">
        <f>Q378*H378</f>
        <v>6.8599999999999998E-4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208</v>
      </c>
      <c r="AT378" s="170" t="s">
        <v>136</v>
      </c>
      <c r="AU378" s="170" t="s">
        <v>140</v>
      </c>
      <c r="AY378" s="17" t="s">
        <v>133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140</v>
      </c>
      <c r="BK378" s="171">
        <f>ROUND(I378*H378,2)</f>
        <v>0</v>
      </c>
      <c r="BL378" s="17" t="s">
        <v>208</v>
      </c>
      <c r="BM378" s="170" t="s">
        <v>789</v>
      </c>
    </row>
    <row r="379" spans="1:65" s="15" customFormat="1" ht="11.25">
      <c r="B379" s="189"/>
      <c r="D379" s="173" t="s">
        <v>142</v>
      </c>
      <c r="E379" s="190" t="s">
        <v>1</v>
      </c>
      <c r="F379" s="191" t="s">
        <v>790</v>
      </c>
      <c r="H379" s="190" t="s">
        <v>1</v>
      </c>
      <c r="I379" s="192"/>
      <c r="L379" s="189"/>
      <c r="M379" s="193"/>
      <c r="N379" s="194"/>
      <c r="O379" s="194"/>
      <c r="P379" s="194"/>
      <c r="Q379" s="194"/>
      <c r="R379" s="194"/>
      <c r="S379" s="194"/>
      <c r="T379" s="195"/>
      <c r="AT379" s="190" t="s">
        <v>142</v>
      </c>
      <c r="AU379" s="190" t="s">
        <v>140</v>
      </c>
      <c r="AV379" s="15" t="s">
        <v>84</v>
      </c>
      <c r="AW379" s="15" t="s">
        <v>33</v>
      </c>
      <c r="AX379" s="15" t="s">
        <v>76</v>
      </c>
      <c r="AY379" s="190" t="s">
        <v>133</v>
      </c>
    </row>
    <row r="380" spans="1:65" s="13" customFormat="1" ht="11.25">
      <c r="B380" s="172"/>
      <c r="D380" s="173" t="s">
        <v>142</v>
      </c>
      <c r="E380" s="174" t="s">
        <v>1</v>
      </c>
      <c r="F380" s="175" t="s">
        <v>791</v>
      </c>
      <c r="H380" s="176">
        <v>4.9000000000000004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142</v>
      </c>
      <c r="AU380" s="174" t="s">
        <v>140</v>
      </c>
      <c r="AV380" s="13" t="s">
        <v>140</v>
      </c>
      <c r="AW380" s="13" t="s">
        <v>33</v>
      </c>
      <c r="AX380" s="13" t="s">
        <v>84</v>
      </c>
      <c r="AY380" s="174" t="s">
        <v>133</v>
      </c>
    </row>
    <row r="381" spans="1:65" s="2" customFormat="1" ht="21.75" customHeight="1">
      <c r="A381" s="32"/>
      <c r="B381" s="157"/>
      <c r="C381" s="158" t="s">
        <v>792</v>
      </c>
      <c r="D381" s="158" t="s">
        <v>136</v>
      </c>
      <c r="E381" s="159" t="s">
        <v>793</v>
      </c>
      <c r="F381" s="160" t="s">
        <v>794</v>
      </c>
      <c r="G381" s="161" t="s">
        <v>139</v>
      </c>
      <c r="H381" s="162">
        <v>4.9000000000000004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1.2E-4</v>
      </c>
      <c r="R381" s="168">
        <f>Q381*H381</f>
        <v>5.8800000000000009E-4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208</v>
      </c>
      <c r="AT381" s="170" t="s">
        <v>136</v>
      </c>
      <c r="AU381" s="170" t="s">
        <v>140</v>
      </c>
      <c r="AY381" s="17" t="s">
        <v>133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140</v>
      </c>
      <c r="BK381" s="171">
        <f>ROUND(I381*H381,2)</f>
        <v>0</v>
      </c>
      <c r="BL381" s="17" t="s">
        <v>208</v>
      </c>
      <c r="BM381" s="170" t="s">
        <v>795</v>
      </c>
    </row>
    <row r="382" spans="1:65" s="12" customFormat="1" ht="22.9" customHeight="1">
      <c r="B382" s="144"/>
      <c r="D382" s="145" t="s">
        <v>75</v>
      </c>
      <c r="E382" s="155" t="s">
        <v>796</v>
      </c>
      <c r="F382" s="155" t="s">
        <v>797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SUM(P383:P399)</f>
        <v>0</v>
      </c>
      <c r="Q382" s="150"/>
      <c r="R382" s="151">
        <f>SUM(R383:R399)</f>
        <v>3.339802E-2</v>
      </c>
      <c r="S382" s="150"/>
      <c r="T382" s="152">
        <f>SUM(T383:T399)</f>
        <v>6.7580000000000001E-3</v>
      </c>
      <c r="AR382" s="145" t="s">
        <v>140</v>
      </c>
      <c r="AT382" s="153" t="s">
        <v>75</v>
      </c>
      <c r="AU382" s="153" t="s">
        <v>84</v>
      </c>
      <c r="AY382" s="145" t="s">
        <v>133</v>
      </c>
      <c r="BK382" s="154">
        <f>SUM(BK383:BK399)</f>
        <v>0</v>
      </c>
    </row>
    <row r="383" spans="1:65" s="2" customFormat="1" ht="21.75" customHeight="1">
      <c r="A383" s="32"/>
      <c r="B383" s="157"/>
      <c r="C383" s="158" t="s">
        <v>798</v>
      </c>
      <c r="D383" s="158" t="s">
        <v>136</v>
      </c>
      <c r="E383" s="159" t="s">
        <v>215</v>
      </c>
      <c r="F383" s="160" t="s">
        <v>216</v>
      </c>
      <c r="G383" s="161" t="s">
        <v>139</v>
      </c>
      <c r="H383" s="162">
        <v>31.346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208</v>
      </c>
      <c r="AT383" s="170" t="s">
        <v>136</v>
      </c>
      <c r="AU383" s="170" t="s">
        <v>140</v>
      </c>
      <c r="AY383" s="17" t="s">
        <v>133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140</v>
      </c>
      <c r="BK383" s="171">
        <f>ROUND(I383*H383,2)</f>
        <v>0</v>
      </c>
      <c r="BL383" s="17" t="s">
        <v>208</v>
      </c>
      <c r="BM383" s="170" t="s">
        <v>799</v>
      </c>
    </row>
    <row r="384" spans="1:65" s="15" customFormat="1" ht="11.25">
      <c r="B384" s="189"/>
      <c r="D384" s="173" t="s">
        <v>142</v>
      </c>
      <c r="E384" s="190" t="s">
        <v>1</v>
      </c>
      <c r="F384" s="191" t="s">
        <v>220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142</v>
      </c>
      <c r="AU384" s="190" t="s">
        <v>140</v>
      </c>
      <c r="AV384" s="15" t="s">
        <v>84</v>
      </c>
      <c r="AW384" s="15" t="s">
        <v>33</v>
      </c>
      <c r="AX384" s="15" t="s">
        <v>76</v>
      </c>
      <c r="AY384" s="190" t="s">
        <v>133</v>
      </c>
    </row>
    <row r="385" spans="1:65" s="13" customFormat="1" ht="11.25">
      <c r="B385" s="172"/>
      <c r="D385" s="173" t="s">
        <v>142</v>
      </c>
      <c r="E385" s="174" t="s">
        <v>1</v>
      </c>
      <c r="F385" s="175" t="s">
        <v>800</v>
      </c>
      <c r="H385" s="176">
        <v>6.41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142</v>
      </c>
      <c r="AU385" s="174" t="s">
        <v>140</v>
      </c>
      <c r="AV385" s="13" t="s">
        <v>140</v>
      </c>
      <c r="AW385" s="13" t="s">
        <v>33</v>
      </c>
      <c r="AX385" s="13" t="s">
        <v>76</v>
      </c>
      <c r="AY385" s="174" t="s">
        <v>133</v>
      </c>
    </row>
    <row r="386" spans="1:65" s="15" customFormat="1" ht="11.25">
      <c r="B386" s="189"/>
      <c r="D386" s="173" t="s">
        <v>142</v>
      </c>
      <c r="E386" s="190" t="s">
        <v>1</v>
      </c>
      <c r="F386" s="191" t="s">
        <v>801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142</v>
      </c>
      <c r="AU386" s="190" t="s">
        <v>140</v>
      </c>
      <c r="AV386" s="15" t="s">
        <v>84</v>
      </c>
      <c r="AW386" s="15" t="s">
        <v>33</v>
      </c>
      <c r="AX386" s="15" t="s">
        <v>76</v>
      </c>
      <c r="AY386" s="190" t="s">
        <v>133</v>
      </c>
    </row>
    <row r="387" spans="1:65" s="13" customFormat="1" ht="11.25">
      <c r="B387" s="172"/>
      <c r="D387" s="173" t="s">
        <v>142</v>
      </c>
      <c r="E387" s="174" t="s">
        <v>1</v>
      </c>
      <c r="F387" s="175" t="s">
        <v>802</v>
      </c>
      <c r="H387" s="176">
        <v>2.508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142</v>
      </c>
      <c r="AU387" s="174" t="s">
        <v>140</v>
      </c>
      <c r="AV387" s="13" t="s">
        <v>140</v>
      </c>
      <c r="AW387" s="13" t="s">
        <v>33</v>
      </c>
      <c r="AX387" s="13" t="s">
        <v>76</v>
      </c>
      <c r="AY387" s="174" t="s">
        <v>133</v>
      </c>
    </row>
    <row r="388" spans="1:65" s="13" customFormat="1" ht="11.25">
      <c r="B388" s="172"/>
      <c r="D388" s="173" t="s">
        <v>142</v>
      </c>
      <c r="E388" s="174" t="s">
        <v>1</v>
      </c>
      <c r="F388" s="175" t="s">
        <v>803</v>
      </c>
      <c r="H388" s="176">
        <v>3.7080000000000002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142</v>
      </c>
      <c r="AU388" s="174" t="s">
        <v>140</v>
      </c>
      <c r="AV388" s="13" t="s">
        <v>140</v>
      </c>
      <c r="AW388" s="13" t="s">
        <v>33</v>
      </c>
      <c r="AX388" s="13" t="s">
        <v>76</v>
      </c>
      <c r="AY388" s="174" t="s">
        <v>133</v>
      </c>
    </row>
    <row r="389" spans="1:65" s="15" customFormat="1" ht="11.25">
      <c r="B389" s="189"/>
      <c r="D389" s="173" t="s">
        <v>142</v>
      </c>
      <c r="E389" s="190" t="s">
        <v>1</v>
      </c>
      <c r="F389" s="191" t="s">
        <v>804</v>
      </c>
      <c r="H389" s="190" t="s">
        <v>1</v>
      </c>
      <c r="I389" s="192"/>
      <c r="L389" s="189"/>
      <c r="M389" s="193"/>
      <c r="N389" s="194"/>
      <c r="O389" s="194"/>
      <c r="P389" s="194"/>
      <c r="Q389" s="194"/>
      <c r="R389" s="194"/>
      <c r="S389" s="194"/>
      <c r="T389" s="195"/>
      <c r="AT389" s="190" t="s">
        <v>142</v>
      </c>
      <c r="AU389" s="190" t="s">
        <v>140</v>
      </c>
      <c r="AV389" s="15" t="s">
        <v>84</v>
      </c>
      <c r="AW389" s="15" t="s">
        <v>33</v>
      </c>
      <c r="AX389" s="15" t="s">
        <v>76</v>
      </c>
      <c r="AY389" s="190" t="s">
        <v>133</v>
      </c>
    </row>
    <row r="390" spans="1:65" s="13" customFormat="1" ht="11.25">
      <c r="B390" s="172"/>
      <c r="D390" s="173" t="s">
        <v>142</v>
      </c>
      <c r="E390" s="174" t="s">
        <v>1</v>
      </c>
      <c r="F390" s="175" t="s">
        <v>805</v>
      </c>
      <c r="H390" s="176">
        <v>18.72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142</v>
      </c>
      <c r="AU390" s="174" t="s">
        <v>140</v>
      </c>
      <c r="AV390" s="13" t="s">
        <v>140</v>
      </c>
      <c r="AW390" s="13" t="s">
        <v>33</v>
      </c>
      <c r="AX390" s="13" t="s">
        <v>76</v>
      </c>
      <c r="AY390" s="174" t="s">
        <v>133</v>
      </c>
    </row>
    <row r="391" spans="1:65" s="14" customFormat="1" ht="11.25">
      <c r="B391" s="181"/>
      <c r="D391" s="173" t="s">
        <v>142</v>
      </c>
      <c r="E391" s="182" t="s">
        <v>1</v>
      </c>
      <c r="F391" s="183" t="s">
        <v>144</v>
      </c>
      <c r="H391" s="184">
        <v>31.346</v>
      </c>
      <c r="I391" s="185"/>
      <c r="L391" s="181"/>
      <c r="M391" s="186"/>
      <c r="N391" s="187"/>
      <c r="O391" s="187"/>
      <c r="P391" s="187"/>
      <c r="Q391" s="187"/>
      <c r="R391" s="187"/>
      <c r="S391" s="187"/>
      <c r="T391" s="188"/>
      <c r="AT391" s="182" t="s">
        <v>142</v>
      </c>
      <c r="AU391" s="182" t="s">
        <v>140</v>
      </c>
      <c r="AV391" s="14" t="s">
        <v>81</v>
      </c>
      <c r="AW391" s="14" t="s">
        <v>33</v>
      </c>
      <c r="AX391" s="14" t="s">
        <v>84</v>
      </c>
      <c r="AY391" s="182" t="s">
        <v>133</v>
      </c>
    </row>
    <row r="392" spans="1:65" s="2" customFormat="1" ht="16.5" customHeight="1">
      <c r="A392" s="32"/>
      <c r="B392" s="157"/>
      <c r="C392" s="158" t="s">
        <v>806</v>
      </c>
      <c r="D392" s="158" t="s">
        <v>136</v>
      </c>
      <c r="E392" s="159" t="s">
        <v>807</v>
      </c>
      <c r="F392" s="160" t="s">
        <v>808</v>
      </c>
      <c r="G392" s="161" t="s">
        <v>139</v>
      </c>
      <c r="H392" s="162">
        <v>21.8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1E-3</v>
      </c>
      <c r="R392" s="168">
        <f>Q392*H392</f>
        <v>2.18E-2</v>
      </c>
      <c r="S392" s="168">
        <v>3.1E-4</v>
      </c>
      <c r="T392" s="169">
        <f>S392*H392</f>
        <v>6.7580000000000001E-3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208</v>
      </c>
      <c r="AT392" s="170" t="s">
        <v>136</v>
      </c>
      <c r="AU392" s="170" t="s">
        <v>140</v>
      </c>
      <c r="AY392" s="17" t="s">
        <v>133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140</v>
      </c>
      <c r="BK392" s="171">
        <f>ROUND(I392*H392,2)</f>
        <v>0</v>
      </c>
      <c r="BL392" s="17" t="s">
        <v>208</v>
      </c>
      <c r="BM392" s="170" t="s">
        <v>809</v>
      </c>
    </row>
    <row r="393" spans="1:65" s="15" customFormat="1" ht="11.25">
      <c r="B393" s="189"/>
      <c r="D393" s="173" t="s">
        <v>142</v>
      </c>
      <c r="E393" s="190" t="s">
        <v>1</v>
      </c>
      <c r="F393" s="191" t="s">
        <v>804</v>
      </c>
      <c r="H393" s="190" t="s">
        <v>1</v>
      </c>
      <c r="I393" s="192"/>
      <c r="L393" s="189"/>
      <c r="M393" s="193"/>
      <c r="N393" s="194"/>
      <c r="O393" s="194"/>
      <c r="P393" s="194"/>
      <c r="Q393" s="194"/>
      <c r="R393" s="194"/>
      <c r="S393" s="194"/>
      <c r="T393" s="195"/>
      <c r="AT393" s="190" t="s">
        <v>142</v>
      </c>
      <c r="AU393" s="190" t="s">
        <v>140</v>
      </c>
      <c r="AV393" s="15" t="s">
        <v>84</v>
      </c>
      <c r="AW393" s="15" t="s">
        <v>33</v>
      </c>
      <c r="AX393" s="15" t="s">
        <v>76</v>
      </c>
      <c r="AY393" s="190" t="s">
        <v>133</v>
      </c>
    </row>
    <row r="394" spans="1:65" s="13" customFormat="1" ht="11.25">
      <c r="B394" s="172"/>
      <c r="D394" s="173" t="s">
        <v>142</v>
      </c>
      <c r="E394" s="174" t="s">
        <v>1</v>
      </c>
      <c r="F394" s="175" t="s">
        <v>810</v>
      </c>
      <c r="H394" s="176">
        <v>18.72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142</v>
      </c>
      <c r="AU394" s="174" t="s">
        <v>140</v>
      </c>
      <c r="AV394" s="13" t="s">
        <v>140</v>
      </c>
      <c r="AW394" s="13" t="s">
        <v>33</v>
      </c>
      <c r="AX394" s="13" t="s">
        <v>76</v>
      </c>
      <c r="AY394" s="174" t="s">
        <v>133</v>
      </c>
    </row>
    <row r="395" spans="1:65" s="15" customFormat="1" ht="11.25">
      <c r="B395" s="189"/>
      <c r="D395" s="173" t="s">
        <v>142</v>
      </c>
      <c r="E395" s="190" t="s">
        <v>1</v>
      </c>
      <c r="F395" s="191" t="s">
        <v>811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142</v>
      </c>
      <c r="AU395" s="190" t="s">
        <v>140</v>
      </c>
      <c r="AV395" s="15" t="s">
        <v>84</v>
      </c>
      <c r="AW395" s="15" t="s">
        <v>33</v>
      </c>
      <c r="AX395" s="15" t="s">
        <v>76</v>
      </c>
      <c r="AY395" s="190" t="s">
        <v>133</v>
      </c>
    </row>
    <row r="396" spans="1:65" s="13" customFormat="1" ht="11.25">
      <c r="B396" s="172"/>
      <c r="D396" s="173" t="s">
        <v>142</v>
      </c>
      <c r="E396" s="174" t="s">
        <v>1</v>
      </c>
      <c r="F396" s="175" t="s">
        <v>812</v>
      </c>
      <c r="H396" s="176">
        <v>3.08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142</v>
      </c>
      <c r="AU396" s="174" t="s">
        <v>140</v>
      </c>
      <c r="AV396" s="13" t="s">
        <v>140</v>
      </c>
      <c r="AW396" s="13" t="s">
        <v>33</v>
      </c>
      <c r="AX396" s="13" t="s">
        <v>76</v>
      </c>
      <c r="AY396" s="174" t="s">
        <v>133</v>
      </c>
    </row>
    <row r="397" spans="1:65" s="14" customFormat="1" ht="11.25">
      <c r="B397" s="181"/>
      <c r="D397" s="173" t="s">
        <v>142</v>
      </c>
      <c r="E397" s="182" t="s">
        <v>1</v>
      </c>
      <c r="F397" s="183" t="s">
        <v>144</v>
      </c>
      <c r="H397" s="184">
        <v>21.8</v>
      </c>
      <c r="I397" s="185"/>
      <c r="L397" s="181"/>
      <c r="M397" s="186"/>
      <c r="N397" s="187"/>
      <c r="O397" s="187"/>
      <c r="P397" s="187"/>
      <c r="Q397" s="187"/>
      <c r="R397" s="187"/>
      <c r="S397" s="187"/>
      <c r="T397" s="188"/>
      <c r="AT397" s="182" t="s">
        <v>142</v>
      </c>
      <c r="AU397" s="182" t="s">
        <v>140</v>
      </c>
      <c r="AV397" s="14" t="s">
        <v>81</v>
      </c>
      <c r="AW397" s="14" t="s">
        <v>33</v>
      </c>
      <c r="AX397" s="14" t="s">
        <v>84</v>
      </c>
      <c r="AY397" s="182" t="s">
        <v>133</v>
      </c>
    </row>
    <row r="398" spans="1:65" s="2" customFormat="1" ht="21.75" customHeight="1">
      <c r="A398" s="32"/>
      <c r="B398" s="157"/>
      <c r="C398" s="158" t="s">
        <v>813</v>
      </c>
      <c r="D398" s="158" t="s">
        <v>136</v>
      </c>
      <c r="E398" s="159" t="s">
        <v>814</v>
      </c>
      <c r="F398" s="160" t="s">
        <v>815</v>
      </c>
      <c r="G398" s="161" t="s">
        <v>139</v>
      </c>
      <c r="H398" s="162">
        <v>31.346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2.1000000000000001E-4</v>
      </c>
      <c r="R398" s="168">
        <f>Q398*H398</f>
        <v>6.5826600000000006E-3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208</v>
      </c>
      <c r="AT398" s="170" t="s">
        <v>136</v>
      </c>
      <c r="AU398" s="170" t="s">
        <v>140</v>
      </c>
      <c r="AY398" s="17" t="s">
        <v>133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140</v>
      </c>
      <c r="BK398" s="171">
        <f>ROUND(I398*H398,2)</f>
        <v>0</v>
      </c>
      <c r="BL398" s="17" t="s">
        <v>208</v>
      </c>
      <c r="BM398" s="170" t="s">
        <v>816</v>
      </c>
    </row>
    <row r="399" spans="1:65" s="2" customFormat="1" ht="21.75" customHeight="1">
      <c r="A399" s="32"/>
      <c r="B399" s="157"/>
      <c r="C399" s="158" t="s">
        <v>817</v>
      </c>
      <c r="D399" s="158" t="s">
        <v>136</v>
      </c>
      <c r="E399" s="159" t="s">
        <v>818</v>
      </c>
      <c r="F399" s="160" t="s">
        <v>819</v>
      </c>
      <c r="G399" s="161" t="s">
        <v>139</v>
      </c>
      <c r="H399" s="162">
        <v>31.346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1.6000000000000001E-4</v>
      </c>
      <c r="R399" s="168">
        <f>Q399*H399</f>
        <v>5.0153600000000008E-3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208</v>
      </c>
      <c r="AT399" s="170" t="s">
        <v>136</v>
      </c>
      <c r="AU399" s="170" t="s">
        <v>140</v>
      </c>
      <c r="AY399" s="17" t="s">
        <v>133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140</v>
      </c>
      <c r="BK399" s="171">
        <f>ROUND(I399*H399,2)</f>
        <v>0</v>
      </c>
      <c r="BL399" s="17" t="s">
        <v>208</v>
      </c>
      <c r="BM399" s="170" t="s">
        <v>820</v>
      </c>
    </row>
    <row r="400" spans="1:65" s="12" customFormat="1" ht="25.9" customHeight="1">
      <c r="B400" s="144"/>
      <c r="D400" s="145" t="s">
        <v>75</v>
      </c>
      <c r="E400" s="146" t="s">
        <v>821</v>
      </c>
      <c r="F400" s="146" t="s">
        <v>822</v>
      </c>
      <c r="I400" s="147"/>
      <c r="J400" s="148">
        <f>BK400</f>
        <v>0</v>
      </c>
      <c r="L400" s="144"/>
      <c r="M400" s="149"/>
      <c r="N400" s="150"/>
      <c r="O400" s="150"/>
      <c r="P400" s="151">
        <f>SUM(P401:P423)</f>
        <v>0</v>
      </c>
      <c r="Q400" s="150"/>
      <c r="R400" s="151">
        <f>SUM(R401:R423)</f>
        <v>0</v>
      </c>
      <c r="S400" s="150"/>
      <c r="T400" s="152">
        <f>SUM(T401:T423)</f>
        <v>0</v>
      </c>
      <c r="AR400" s="145" t="s">
        <v>81</v>
      </c>
      <c r="AT400" s="153" t="s">
        <v>75</v>
      </c>
      <c r="AU400" s="153" t="s">
        <v>76</v>
      </c>
      <c r="AY400" s="145" t="s">
        <v>133</v>
      </c>
      <c r="BK400" s="154">
        <f>SUM(BK401:BK423)</f>
        <v>0</v>
      </c>
    </row>
    <row r="401" spans="1:65" s="2" customFormat="1" ht="16.5" customHeight="1">
      <c r="A401" s="32"/>
      <c r="B401" s="157"/>
      <c r="C401" s="158" t="s">
        <v>823</v>
      </c>
      <c r="D401" s="158" t="s">
        <v>136</v>
      </c>
      <c r="E401" s="159" t="s">
        <v>824</v>
      </c>
      <c r="F401" s="160" t="s">
        <v>825</v>
      </c>
      <c r="G401" s="161" t="s">
        <v>826</v>
      </c>
      <c r="H401" s="162">
        <v>50</v>
      </c>
      <c r="I401" s="163"/>
      <c r="J401" s="164">
        <f>ROUND(I401*H401,2)</f>
        <v>0</v>
      </c>
      <c r="K401" s="165"/>
      <c r="L401" s="33"/>
      <c r="M401" s="166" t="s">
        <v>1</v>
      </c>
      <c r="N401" s="167" t="s">
        <v>42</v>
      </c>
      <c r="O401" s="58"/>
      <c r="P401" s="168">
        <f>O401*H401</f>
        <v>0</v>
      </c>
      <c r="Q401" s="168">
        <v>0</v>
      </c>
      <c r="R401" s="168">
        <f>Q401*H401</f>
        <v>0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827</v>
      </c>
      <c r="AT401" s="170" t="s">
        <v>136</v>
      </c>
      <c r="AU401" s="170" t="s">
        <v>84</v>
      </c>
      <c r="AY401" s="17" t="s">
        <v>133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140</v>
      </c>
      <c r="BK401" s="171">
        <f>ROUND(I401*H401,2)</f>
        <v>0</v>
      </c>
      <c r="BL401" s="17" t="s">
        <v>827</v>
      </c>
      <c r="BM401" s="170" t="s">
        <v>828</v>
      </c>
    </row>
    <row r="402" spans="1:65" s="15" customFormat="1" ht="22.5">
      <c r="B402" s="189"/>
      <c r="D402" s="173" t="s">
        <v>142</v>
      </c>
      <c r="E402" s="190" t="s">
        <v>1</v>
      </c>
      <c r="F402" s="191" t="s">
        <v>829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142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133</v>
      </c>
    </row>
    <row r="403" spans="1:65" s="15" customFormat="1" ht="11.25">
      <c r="B403" s="189"/>
      <c r="D403" s="173" t="s">
        <v>142</v>
      </c>
      <c r="E403" s="190" t="s">
        <v>1</v>
      </c>
      <c r="F403" s="191" t="s">
        <v>830</v>
      </c>
      <c r="H403" s="190" t="s">
        <v>1</v>
      </c>
      <c r="I403" s="192"/>
      <c r="L403" s="189"/>
      <c r="M403" s="193"/>
      <c r="N403" s="194"/>
      <c r="O403" s="194"/>
      <c r="P403" s="194"/>
      <c r="Q403" s="194"/>
      <c r="R403" s="194"/>
      <c r="S403" s="194"/>
      <c r="T403" s="195"/>
      <c r="AT403" s="190" t="s">
        <v>142</v>
      </c>
      <c r="AU403" s="190" t="s">
        <v>84</v>
      </c>
      <c r="AV403" s="15" t="s">
        <v>84</v>
      </c>
      <c r="AW403" s="15" t="s">
        <v>33</v>
      </c>
      <c r="AX403" s="15" t="s">
        <v>76</v>
      </c>
      <c r="AY403" s="190" t="s">
        <v>133</v>
      </c>
    </row>
    <row r="404" spans="1:65" s="13" customFormat="1" ht="11.25">
      <c r="B404" s="172"/>
      <c r="D404" s="173" t="s">
        <v>142</v>
      </c>
      <c r="E404" s="174" t="s">
        <v>1</v>
      </c>
      <c r="F404" s="175" t="s">
        <v>208</v>
      </c>
      <c r="H404" s="176">
        <v>16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142</v>
      </c>
      <c r="AU404" s="174" t="s">
        <v>84</v>
      </c>
      <c r="AV404" s="13" t="s">
        <v>140</v>
      </c>
      <c r="AW404" s="13" t="s">
        <v>33</v>
      </c>
      <c r="AX404" s="13" t="s">
        <v>76</v>
      </c>
      <c r="AY404" s="174" t="s">
        <v>133</v>
      </c>
    </row>
    <row r="405" spans="1:65" s="15" customFormat="1" ht="11.25">
      <c r="B405" s="189"/>
      <c r="D405" s="173" t="s">
        <v>142</v>
      </c>
      <c r="E405" s="190" t="s">
        <v>1</v>
      </c>
      <c r="F405" s="191" t="s">
        <v>831</v>
      </c>
      <c r="H405" s="190" t="s">
        <v>1</v>
      </c>
      <c r="I405" s="192"/>
      <c r="L405" s="189"/>
      <c r="M405" s="193"/>
      <c r="N405" s="194"/>
      <c r="O405" s="194"/>
      <c r="P405" s="194"/>
      <c r="Q405" s="194"/>
      <c r="R405" s="194"/>
      <c r="S405" s="194"/>
      <c r="T405" s="195"/>
      <c r="AT405" s="190" t="s">
        <v>142</v>
      </c>
      <c r="AU405" s="190" t="s">
        <v>84</v>
      </c>
      <c r="AV405" s="15" t="s">
        <v>84</v>
      </c>
      <c r="AW405" s="15" t="s">
        <v>33</v>
      </c>
      <c r="AX405" s="15" t="s">
        <v>76</v>
      </c>
      <c r="AY405" s="190" t="s">
        <v>133</v>
      </c>
    </row>
    <row r="406" spans="1:65" s="13" customFormat="1" ht="11.25">
      <c r="B406" s="172"/>
      <c r="D406" s="173" t="s">
        <v>142</v>
      </c>
      <c r="E406" s="174" t="s">
        <v>1</v>
      </c>
      <c r="F406" s="175" t="s">
        <v>208</v>
      </c>
      <c r="H406" s="176">
        <v>16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142</v>
      </c>
      <c r="AU406" s="174" t="s">
        <v>84</v>
      </c>
      <c r="AV406" s="13" t="s">
        <v>140</v>
      </c>
      <c r="AW406" s="13" t="s">
        <v>33</v>
      </c>
      <c r="AX406" s="13" t="s">
        <v>76</v>
      </c>
      <c r="AY406" s="174" t="s">
        <v>133</v>
      </c>
    </row>
    <row r="407" spans="1:65" s="15" customFormat="1" ht="22.5">
      <c r="B407" s="189"/>
      <c r="D407" s="173" t="s">
        <v>142</v>
      </c>
      <c r="E407" s="190" t="s">
        <v>1</v>
      </c>
      <c r="F407" s="191" t="s">
        <v>832</v>
      </c>
      <c r="H407" s="190" t="s">
        <v>1</v>
      </c>
      <c r="I407" s="192"/>
      <c r="L407" s="189"/>
      <c r="M407" s="193"/>
      <c r="N407" s="194"/>
      <c r="O407" s="194"/>
      <c r="P407" s="194"/>
      <c r="Q407" s="194"/>
      <c r="R407" s="194"/>
      <c r="S407" s="194"/>
      <c r="T407" s="195"/>
      <c r="AT407" s="190" t="s">
        <v>142</v>
      </c>
      <c r="AU407" s="190" t="s">
        <v>84</v>
      </c>
      <c r="AV407" s="15" t="s">
        <v>84</v>
      </c>
      <c r="AW407" s="15" t="s">
        <v>33</v>
      </c>
      <c r="AX407" s="15" t="s">
        <v>76</v>
      </c>
      <c r="AY407" s="190" t="s">
        <v>133</v>
      </c>
    </row>
    <row r="408" spans="1:65" s="13" customFormat="1" ht="11.25">
      <c r="B408" s="172"/>
      <c r="D408" s="173" t="s">
        <v>142</v>
      </c>
      <c r="E408" s="174" t="s">
        <v>1</v>
      </c>
      <c r="F408" s="175" t="s">
        <v>140</v>
      </c>
      <c r="H408" s="176">
        <v>2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142</v>
      </c>
      <c r="AU408" s="174" t="s">
        <v>84</v>
      </c>
      <c r="AV408" s="13" t="s">
        <v>140</v>
      </c>
      <c r="AW408" s="13" t="s">
        <v>33</v>
      </c>
      <c r="AX408" s="13" t="s">
        <v>76</v>
      </c>
      <c r="AY408" s="174" t="s">
        <v>133</v>
      </c>
    </row>
    <row r="409" spans="1:65" s="15" customFormat="1" ht="11.25">
      <c r="B409" s="189"/>
      <c r="D409" s="173" t="s">
        <v>142</v>
      </c>
      <c r="E409" s="190" t="s">
        <v>1</v>
      </c>
      <c r="F409" s="191" t="s">
        <v>833</v>
      </c>
      <c r="H409" s="190" t="s">
        <v>1</v>
      </c>
      <c r="I409" s="192"/>
      <c r="L409" s="189"/>
      <c r="M409" s="193"/>
      <c r="N409" s="194"/>
      <c r="O409" s="194"/>
      <c r="P409" s="194"/>
      <c r="Q409" s="194"/>
      <c r="R409" s="194"/>
      <c r="S409" s="194"/>
      <c r="T409" s="195"/>
      <c r="AT409" s="190" t="s">
        <v>142</v>
      </c>
      <c r="AU409" s="190" t="s">
        <v>84</v>
      </c>
      <c r="AV409" s="15" t="s">
        <v>84</v>
      </c>
      <c r="AW409" s="15" t="s">
        <v>33</v>
      </c>
      <c r="AX409" s="15" t="s">
        <v>76</v>
      </c>
      <c r="AY409" s="190" t="s">
        <v>133</v>
      </c>
    </row>
    <row r="410" spans="1:65" s="13" customFormat="1" ht="11.25">
      <c r="B410" s="172"/>
      <c r="D410" s="173" t="s">
        <v>142</v>
      </c>
      <c r="E410" s="174" t="s">
        <v>1</v>
      </c>
      <c r="F410" s="175" t="s">
        <v>168</v>
      </c>
      <c r="H410" s="176">
        <v>8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142</v>
      </c>
      <c r="AU410" s="174" t="s">
        <v>84</v>
      </c>
      <c r="AV410" s="13" t="s">
        <v>140</v>
      </c>
      <c r="AW410" s="13" t="s">
        <v>33</v>
      </c>
      <c r="AX410" s="13" t="s">
        <v>76</v>
      </c>
      <c r="AY410" s="174" t="s">
        <v>133</v>
      </c>
    </row>
    <row r="411" spans="1:65" s="15" customFormat="1" ht="11.25">
      <c r="B411" s="189"/>
      <c r="D411" s="173" t="s">
        <v>142</v>
      </c>
      <c r="E411" s="190" t="s">
        <v>1</v>
      </c>
      <c r="F411" s="191" t="s">
        <v>834</v>
      </c>
      <c r="H411" s="190" t="s">
        <v>1</v>
      </c>
      <c r="I411" s="192"/>
      <c r="L411" s="189"/>
      <c r="M411" s="193"/>
      <c r="N411" s="194"/>
      <c r="O411" s="194"/>
      <c r="P411" s="194"/>
      <c r="Q411" s="194"/>
      <c r="R411" s="194"/>
      <c r="S411" s="194"/>
      <c r="T411" s="195"/>
      <c r="AT411" s="190" t="s">
        <v>142</v>
      </c>
      <c r="AU411" s="190" t="s">
        <v>84</v>
      </c>
      <c r="AV411" s="15" t="s">
        <v>84</v>
      </c>
      <c r="AW411" s="15" t="s">
        <v>33</v>
      </c>
      <c r="AX411" s="15" t="s">
        <v>76</v>
      </c>
      <c r="AY411" s="190" t="s">
        <v>133</v>
      </c>
    </row>
    <row r="412" spans="1:65" s="13" customFormat="1" ht="11.25">
      <c r="B412" s="172"/>
      <c r="D412" s="173" t="s">
        <v>142</v>
      </c>
      <c r="E412" s="174" t="s">
        <v>1</v>
      </c>
      <c r="F412" s="175" t="s">
        <v>168</v>
      </c>
      <c r="H412" s="176">
        <v>8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142</v>
      </c>
      <c r="AU412" s="174" t="s">
        <v>84</v>
      </c>
      <c r="AV412" s="13" t="s">
        <v>140</v>
      </c>
      <c r="AW412" s="13" t="s">
        <v>33</v>
      </c>
      <c r="AX412" s="13" t="s">
        <v>76</v>
      </c>
      <c r="AY412" s="174" t="s">
        <v>133</v>
      </c>
    </row>
    <row r="413" spans="1:65" s="14" customFormat="1" ht="11.25">
      <c r="B413" s="181"/>
      <c r="D413" s="173" t="s">
        <v>142</v>
      </c>
      <c r="E413" s="182" t="s">
        <v>1</v>
      </c>
      <c r="F413" s="183" t="s">
        <v>144</v>
      </c>
      <c r="H413" s="184">
        <v>50</v>
      </c>
      <c r="I413" s="185"/>
      <c r="L413" s="181"/>
      <c r="M413" s="186"/>
      <c r="N413" s="187"/>
      <c r="O413" s="187"/>
      <c r="P413" s="187"/>
      <c r="Q413" s="187"/>
      <c r="R413" s="187"/>
      <c r="S413" s="187"/>
      <c r="T413" s="188"/>
      <c r="AT413" s="182" t="s">
        <v>142</v>
      </c>
      <c r="AU413" s="182" t="s">
        <v>84</v>
      </c>
      <c r="AV413" s="14" t="s">
        <v>81</v>
      </c>
      <c r="AW413" s="14" t="s">
        <v>33</v>
      </c>
      <c r="AX413" s="14" t="s">
        <v>84</v>
      </c>
      <c r="AY413" s="182" t="s">
        <v>133</v>
      </c>
    </row>
    <row r="414" spans="1:65" s="2" customFormat="1" ht="16.5" customHeight="1">
      <c r="A414" s="32"/>
      <c r="B414" s="157"/>
      <c r="C414" s="158" t="s">
        <v>835</v>
      </c>
      <c r="D414" s="158" t="s">
        <v>136</v>
      </c>
      <c r="E414" s="159" t="s">
        <v>836</v>
      </c>
      <c r="F414" s="160" t="s">
        <v>837</v>
      </c>
      <c r="G414" s="161" t="s">
        <v>826</v>
      </c>
      <c r="H414" s="162">
        <v>8</v>
      </c>
      <c r="I414" s="163"/>
      <c r="J414" s="164">
        <f>ROUND(I414*H414,2)</f>
        <v>0</v>
      </c>
      <c r="K414" s="165"/>
      <c r="L414" s="33"/>
      <c r="M414" s="166" t="s">
        <v>1</v>
      </c>
      <c r="N414" s="167" t="s">
        <v>42</v>
      </c>
      <c r="O414" s="58"/>
      <c r="P414" s="168">
        <f>O414*H414</f>
        <v>0</v>
      </c>
      <c r="Q414" s="168">
        <v>0</v>
      </c>
      <c r="R414" s="168">
        <f>Q414*H414</f>
        <v>0</v>
      </c>
      <c r="S414" s="168">
        <v>0</v>
      </c>
      <c r="T414" s="169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70" t="s">
        <v>827</v>
      </c>
      <c r="AT414" s="170" t="s">
        <v>136</v>
      </c>
      <c r="AU414" s="170" t="s">
        <v>84</v>
      </c>
      <c r="AY414" s="17" t="s">
        <v>133</v>
      </c>
      <c r="BE414" s="171">
        <f>IF(N414="základní",J414,0)</f>
        <v>0</v>
      </c>
      <c r="BF414" s="171">
        <f>IF(N414="snížená",J414,0)</f>
        <v>0</v>
      </c>
      <c r="BG414" s="171">
        <f>IF(N414="zákl. přenesená",J414,0)</f>
        <v>0</v>
      </c>
      <c r="BH414" s="171">
        <f>IF(N414="sníž. přenesená",J414,0)</f>
        <v>0</v>
      </c>
      <c r="BI414" s="171">
        <f>IF(N414="nulová",J414,0)</f>
        <v>0</v>
      </c>
      <c r="BJ414" s="17" t="s">
        <v>140</v>
      </c>
      <c r="BK414" s="171">
        <f>ROUND(I414*H414,2)</f>
        <v>0</v>
      </c>
      <c r="BL414" s="17" t="s">
        <v>827</v>
      </c>
      <c r="BM414" s="170" t="s">
        <v>838</v>
      </c>
    </row>
    <row r="415" spans="1:65" s="15" customFormat="1" ht="22.5">
      <c r="B415" s="189"/>
      <c r="D415" s="173" t="s">
        <v>142</v>
      </c>
      <c r="E415" s="190" t="s">
        <v>1</v>
      </c>
      <c r="F415" s="191" t="s">
        <v>839</v>
      </c>
      <c r="H415" s="190" t="s">
        <v>1</v>
      </c>
      <c r="I415" s="192"/>
      <c r="L415" s="189"/>
      <c r="M415" s="193"/>
      <c r="N415" s="194"/>
      <c r="O415" s="194"/>
      <c r="P415" s="194"/>
      <c r="Q415" s="194"/>
      <c r="R415" s="194"/>
      <c r="S415" s="194"/>
      <c r="T415" s="195"/>
      <c r="AT415" s="190" t="s">
        <v>142</v>
      </c>
      <c r="AU415" s="190" t="s">
        <v>84</v>
      </c>
      <c r="AV415" s="15" t="s">
        <v>84</v>
      </c>
      <c r="AW415" s="15" t="s">
        <v>33</v>
      </c>
      <c r="AX415" s="15" t="s">
        <v>76</v>
      </c>
      <c r="AY415" s="190" t="s">
        <v>133</v>
      </c>
    </row>
    <row r="416" spans="1:65" s="13" customFormat="1" ht="11.25">
      <c r="B416" s="172"/>
      <c r="D416" s="173" t="s">
        <v>142</v>
      </c>
      <c r="E416" s="174" t="s">
        <v>1</v>
      </c>
      <c r="F416" s="175" t="s">
        <v>168</v>
      </c>
      <c r="H416" s="176">
        <v>8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142</v>
      </c>
      <c r="AU416" s="174" t="s">
        <v>84</v>
      </c>
      <c r="AV416" s="13" t="s">
        <v>140</v>
      </c>
      <c r="AW416" s="13" t="s">
        <v>33</v>
      </c>
      <c r="AX416" s="13" t="s">
        <v>76</v>
      </c>
      <c r="AY416" s="174" t="s">
        <v>133</v>
      </c>
    </row>
    <row r="417" spans="1:65" s="14" customFormat="1" ht="11.25">
      <c r="B417" s="181"/>
      <c r="D417" s="173" t="s">
        <v>142</v>
      </c>
      <c r="E417" s="182" t="s">
        <v>1</v>
      </c>
      <c r="F417" s="183" t="s">
        <v>144</v>
      </c>
      <c r="H417" s="184">
        <v>8</v>
      </c>
      <c r="I417" s="185"/>
      <c r="L417" s="181"/>
      <c r="M417" s="186"/>
      <c r="N417" s="187"/>
      <c r="O417" s="187"/>
      <c r="P417" s="187"/>
      <c r="Q417" s="187"/>
      <c r="R417" s="187"/>
      <c r="S417" s="187"/>
      <c r="T417" s="188"/>
      <c r="AT417" s="182" t="s">
        <v>142</v>
      </c>
      <c r="AU417" s="182" t="s">
        <v>84</v>
      </c>
      <c r="AV417" s="14" t="s">
        <v>81</v>
      </c>
      <c r="AW417" s="14" t="s">
        <v>33</v>
      </c>
      <c r="AX417" s="14" t="s">
        <v>84</v>
      </c>
      <c r="AY417" s="182" t="s">
        <v>133</v>
      </c>
    </row>
    <row r="418" spans="1:65" s="2" customFormat="1" ht="16.5" customHeight="1">
      <c r="A418" s="32"/>
      <c r="B418" s="157"/>
      <c r="C418" s="158" t="s">
        <v>840</v>
      </c>
      <c r="D418" s="158" t="s">
        <v>136</v>
      </c>
      <c r="E418" s="159" t="s">
        <v>841</v>
      </c>
      <c r="F418" s="160" t="s">
        <v>842</v>
      </c>
      <c r="G418" s="161" t="s">
        <v>826</v>
      </c>
      <c r="H418" s="162">
        <v>4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0</v>
      </c>
      <c r="R418" s="168">
        <f>Q418*H418</f>
        <v>0</v>
      </c>
      <c r="S418" s="168">
        <v>0</v>
      </c>
      <c r="T418" s="16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827</v>
      </c>
      <c r="AT418" s="170" t="s">
        <v>136</v>
      </c>
      <c r="AU418" s="170" t="s">
        <v>84</v>
      </c>
      <c r="AY418" s="17" t="s">
        <v>133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140</v>
      </c>
      <c r="BK418" s="171">
        <f>ROUND(I418*H418,2)</f>
        <v>0</v>
      </c>
      <c r="BL418" s="17" t="s">
        <v>827</v>
      </c>
      <c r="BM418" s="170" t="s">
        <v>843</v>
      </c>
    </row>
    <row r="419" spans="1:65" s="15" customFormat="1" ht="11.25">
      <c r="B419" s="189"/>
      <c r="D419" s="173" t="s">
        <v>142</v>
      </c>
      <c r="E419" s="190" t="s">
        <v>1</v>
      </c>
      <c r="F419" s="191" t="s">
        <v>844</v>
      </c>
      <c r="H419" s="190" t="s">
        <v>1</v>
      </c>
      <c r="I419" s="192"/>
      <c r="L419" s="189"/>
      <c r="M419" s="193"/>
      <c r="N419" s="194"/>
      <c r="O419" s="194"/>
      <c r="P419" s="194"/>
      <c r="Q419" s="194"/>
      <c r="R419" s="194"/>
      <c r="S419" s="194"/>
      <c r="T419" s="195"/>
      <c r="AT419" s="190" t="s">
        <v>142</v>
      </c>
      <c r="AU419" s="190" t="s">
        <v>84</v>
      </c>
      <c r="AV419" s="15" t="s">
        <v>84</v>
      </c>
      <c r="AW419" s="15" t="s">
        <v>33</v>
      </c>
      <c r="AX419" s="15" t="s">
        <v>76</v>
      </c>
      <c r="AY419" s="190" t="s">
        <v>133</v>
      </c>
    </row>
    <row r="420" spans="1:65" s="13" customFormat="1" ht="11.25">
      <c r="B420" s="172"/>
      <c r="D420" s="173" t="s">
        <v>142</v>
      </c>
      <c r="E420" s="174" t="s">
        <v>1</v>
      </c>
      <c r="F420" s="175" t="s">
        <v>81</v>
      </c>
      <c r="H420" s="176">
        <v>4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142</v>
      </c>
      <c r="AU420" s="174" t="s">
        <v>84</v>
      </c>
      <c r="AV420" s="13" t="s">
        <v>140</v>
      </c>
      <c r="AW420" s="13" t="s">
        <v>33</v>
      </c>
      <c r="AX420" s="13" t="s">
        <v>84</v>
      </c>
      <c r="AY420" s="174" t="s">
        <v>133</v>
      </c>
    </row>
    <row r="421" spans="1:65" s="2" customFormat="1" ht="16.5" customHeight="1">
      <c r="A421" s="32"/>
      <c r="B421" s="157"/>
      <c r="C421" s="158" t="s">
        <v>845</v>
      </c>
      <c r="D421" s="158" t="s">
        <v>136</v>
      </c>
      <c r="E421" s="159" t="s">
        <v>846</v>
      </c>
      <c r="F421" s="160" t="s">
        <v>847</v>
      </c>
      <c r="G421" s="161" t="s">
        <v>826</v>
      </c>
      <c r="H421" s="162">
        <v>4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827</v>
      </c>
      <c r="AT421" s="170" t="s">
        <v>136</v>
      </c>
      <c r="AU421" s="170" t="s">
        <v>84</v>
      </c>
      <c r="AY421" s="17" t="s">
        <v>133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140</v>
      </c>
      <c r="BK421" s="171">
        <f>ROUND(I421*H421,2)</f>
        <v>0</v>
      </c>
      <c r="BL421" s="17" t="s">
        <v>827</v>
      </c>
      <c r="BM421" s="170" t="s">
        <v>848</v>
      </c>
    </row>
    <row r="422" spans="1:65" s="15" customFormat="1" ht="11.25">
      <c r="B422" s="189"/>
      <c r="D422" s="173" t="s">
        <v>142</v>
      </c>
      <c r="E422" s="190" t="s">
        <v>1</v>
      </c>
      <c r="F422" s="191" t="s">
        <v>849</v>
      </c>
      <c r="H422" s="190" t="s">
        <v>1</v>
      </c>
      <c r="I422" s="192"/>
      <c r="L422" s="189"/>
      <c r="M422" s="193"/>
      <c r="N422" s="194"/>
      <c r="O422" s="194"/>
      <c r="P422" s="194"/>
      <c r="Q422" s="194"/>
      <c r="R422" s="194"/>
      <c r="S422" s="194"/>
      <c r="T422" s="195"/>
      <c r="AT422" s="190" t="s">
        <v>142</v>
      </c>
      <c r="AU422" s="190" t="s">
        <v>84</v>
      </c>
      <c r="AV422" s="15" t="s">
        <v>84</v>
      </c>
      <c r="AW422" s="15" t="s">
        <v>33</v>
      </c>
      <c r="AX422" s="15" t="s">
        <v>76</v>
      </c>
      <c r="AY422" s="190" t="s">
        <v>133</v>
      </c>
    </row>
    <row r="423" spans="1:65" s="13" customFormat="1" ht="11.25">
      <c r="B423" s="172"/>
      <c r="D423" s="173" t="s">
        <v>142</v>
      </c>
      <c r="E423" s="174" t="s">
        <v>1</v>
      </c>
      <c r="F423" s="175" t="s">
        <v>81</v>
      </c>
      <c r="H423" s="176">
        <v>4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142</v>
      </c>
      <c r="AU423" s="174" t="s">
        <v>84</v>
      </c>
      <c r="AV423" s="13" t="s">
        <v>140</v>
      </c>
      <c r="AW423" s="13" t="s">
        <v>33</v>
      </c>
      <c r="AX423" s="13" t="s">
        <v>84</v>
      </c>
      <c r="AY423" s="174" t="s">
        <v>133</v>
      </c>
    </row>
    <row r="424" spans="1:65" s="12" customFormat="1" ht="25.9" customHeight="1">
      <c r="B424" s="144"/>
      <c r="D424" s="145" t="s">
        <v>75</v>
      </c>
      <c r="E424" s="146" t="s">
        <v>850</v>
      </c>
      <c r="F424" s="146" t="s">
        <v>851</v>
      </c>
      <c r="I424" s="147"/>
      <c r="J424" s="148">
        <f>BK424</f>
        <v>0</v>
      </c>
      <c r="L424" s="144"/>
      <c r="M424" s="149"/>
      <c r="N424" s="150"/>
      <c r="O424" s="150"/>
      <c r="P424" s="151">
        <f>P425+P427</f>
        <v>0</v>
      </c>
      <c r="Q424" s="150"/>
      <c r="R424" s="151">
        <f>R425+R427</f>
        <v>0</v>
      </c>
      <c r="S424" s="150"/>
      <c r="T424" s="152">
        <f>T425+T427</f>
        <v>0</v>
      </c>
      <c r="AR424" s="145" t="s">
        <v>155</v>
      </c>
      <c r="AT424" s="153" t="s">
        <v>75</v>
      </c>
      <c r="AU424" s="153" t="s">
        <v>76</v>
      </c>
      <c r="AY424" s="145" t="s">
        <v>133</v>
      </c>
      <c r="BK424" s="154">
        <f>BK425+BK427</f>
        <v>0</v>
      </c>
    </row>
    <row r="425" spans="1:65" s="12" customFormat="1" ht="22.9" customHeight="1">
      <c r="B425" s="144"/>
      <c r="D425" s="145" t="s">
        <v>75</v>
      </c>
      <c r="E425" s="155" t="s">
        <v>852</v>
      </c>
      <c r="F425" s="155" t="s">
        <v>853</v>
      </c>
      <c r="I425" s="147"/>
      <c r="J425" s="156">
        <f>BK425</f>
        <v>0</v>
      </c>
      <c r="L425" s="144"/>
      <c r="M425" s="149"/>
      <c r="N425" s="150"/>
      <c r="O425" s="150"/>
      <c r="P425" s="151">
        <f>P426</f>
        <v>0</v>
      </c>
      <c r="Q425" s="150"/>
      <c r="R425" s="151">
        <f>R426</f>
        <v>0</v>
      </c>
      <c r="S425" s="150"/>
      <c r="T425" s="152">
        <f>T426</f>
        <v>0</v>
      </c>
      <c r="AR425" s="145" t="s">
        <v>155</v>
      </c>
      <c r="AT425" s="153" t="s">
        <v>75</v>
      </c>
      <c r="AU425" s="153" t="s">
        <v>84</v>
      </c>
      <c r="AY425" s="145" t="s">
        <v>133</v>
      </c>
      <c r="BK425" s="154">
        <f>BK426</f>
        <v>0</v>
      </c>
    </row>
    <row r="426" spans="1:65" s="2" customFormat="1" ht="16.5" customHeight="1">
      <c r="A426" s="32"/>
      <c r="B426" s="157"/>
      <c r="C426" s="158" t="s">
        <v>854</v>
      </c>
      <c r="D426" s="158" t="s">
        <v>136</v>
      </c>
      <c r="E426" s="159" t="s">
        <v>855</v>
      </c>
      <c r="F426" s="160" t="s">
        <v>853</v>
      </c>
      <c r="G426" s="161" t="s">
        <v>390</v>
      </c>
      <c r="H426" s="162">
        <v>1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856</v>
      </c>
      <c r="AT426" s="170" t="s">
        <v>136</v>
      </c>
      <c r="AU426" s="170" t="s">
        <v>140</v>
      </c>
      <c r="AY426" s="17" t="s">
        <v>133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140</v>
      </c>
      <c r="BK426" s="171">
        <f>ROUND(I426*H426,2)</f>
        <v>0</v>
      </c>
      <c r="BL426" s="17" t="s">
        <v>856</v>
      </c>
      <c r="BM426" s="170" t="s">
        <v>857</v>
      </c>
    </row>
    <row r="427" spans="1:65" s="12" customFormat="1" ht="22.9" customHeight="1">
      <c r="B427" s="144"/>
      <c r="D427" s="145" t="s">
        <v>75</v>
      </c>
      <c r="E427" s="155" t="s">
        <v>858</v>
      </c>
      <c r="F427" s="155" t="s">
        <v>859</v>
      </c>
      <c r="I427" s="147"/>
      <c r="J427" s="156">
        <f>BK427</f>
        <v>0</v>
      </c>
      <c r="L427" s="144"/>
      <c r="M427" s="149"/>
      <c r="N427" s="150"/>
      <c r="O427" s="150"/>
      <c r="P427" s="151">
        <f>P428</f>
        <v>0</v>
      </c>
      <c r="Q427" s="150"/>
      <c r="R427" s="151">
        <f>R428</f>
        <v>0</v>
      </c>
      <c r="S427" s="150"/>
      <c r="T427" s="152">
        <f>T428</f>
        <v>0</v>
      </c>
      <c r="AR427" s="145" t="s">
        <v>155</v>
      </c>
      <c r="AT427" s="153" t="s">
        <v>75</v>
      </c>
      <c r="AU427" s="153" t="s">
        <v>84</v>
      </c>
      <c r="AY427" s="145" t="s">
        <v>133</v>
      </c>
      <c r="BK427" s="154">
        <f>BK428</f>
        <v>0</v>
      </c>
    </row>
    <row r="428" spans="1:65" s="2" customFormat="1" ht="16.5" customHeight="1">
      <c r="A428" s="32"/>
      <c r="B428" s="157"/>
      <c r="C428" s="158" t="s">
        <v>860</v>
      </c>
      <c r="D428" s="158" t="s">
        <v>136</v>
      </c>
      <c r="E428" s="159" t="s">
        <v>861</v>
      </c>
      <c r="F428" s="160" t="s">
        <v>859</v>
      </c>
      <c r="G428" s="161" t="s">
        <v>390</v>
      </c>
      <c r="H428" s="162">
        <v>1</v>
      </c>
      <c r="I428" s="163"/>
      <c r="J428" s="164">
        <f>ROUND(I428*H428,2)</f>
        <v>0</v>
      </c>
      <c r="K428" s="165"/>
      <c r="L428" s="33"/>
      <c r="M428" s="207" t="s">
        <v>1</v>
      </c>
      <c r="N428" s="208" t="s">
        <v>42</v>
      </c>
      <c r="O428" s="209"/>
      <c r="P428" s="210">
        <f>O428*H428</f>
        <v>0</v>
      </c>
      <c r="Q428" s="210">
        <v>0</v>
      </c>
      <c r="R428" s="210">
        <f>Q428*H428</f>
        <v>0</v>
      </c>
      <c r="S428" s="210">
        <v>0</v>
      </c>
      <c r="T428" s="211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856</v>
      </c>
      <c r="AT428" s="170" t="s">
        <v>136</v>
      </c>
      <c r="AU428" s="170" t="s">
        <v>140</v>
      </c>
      <c r="AY428" s="17" t="s">
        <v>133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140</v>
      </c>
      <c r="BK428" s="171">
        <f>ROUND(I428*H428,2)</f>
        <v>0</v>
      </c>
      <c r="BL428" s="17" t="s">
        <v>856</v>
      </c>
      <c r="BM428" s="170" t="s">
        <v>862</v>
      </c>
    </row>
    <row r="429" spans="1:65" s="2" customFormat="1" ht="6.95" customHeight="1">
      <c r="A429" s="32"/>
      <c r="B429" s="47"/>
      <c r="C429" s="48"/>
      <c r="D429" s="48"/>
      <c r="E429" s="48"/>
      <c r="F429" s="48"/>
      <c r="G429" s="48"/>
      <c r="H429" s="48"/>
      <c r="I429" s="116"/>
      <c r="J429" s="48"/>
      <c r="K429" s="48"/>
      <c r="L429" s="33"/>
      <c r="M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</row>
  </sheetData>
  <autoFilter ref="C139:K428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4 - Bytová jednotka č.4</vt:lpstr>
      <vt:lpstr>'4 - Bytová jednotka č.4'!Názvy_tisku</vt:lpstr>
      <vt:lpstr>'Rekapitulace stavby'!Názvy_tisku</vt:lpstr>
      <vt:lpstr>'4 - Bytová jednotka č.4'!Oblast_tisku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2020-06-02T05:44:15Z</dcterms:created>
  <dcterms:modified xsi:type="dcterms:W3CDTF">2020-07-20T07:55:24Z</dcterms:modified>
</cp:coreProperties>
</file>