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Rekonstrukce vod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Rekonstrukce vodo...'!$C$96:$K$597</definedName>
    <definedName name="_xlnm.Print_Area" localSheetId="1">'SO 01 - Rekonstrukce vodo...'!$C$4:$J$39,'SO 01 - Rekonstrukce vodo...'!$C$45:$J$78,'SO 01 - Rekonstrukce vodo...'!$C$84:$K$597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01 - Rekonstrukce vodo...'!$96:$96</definedName>
  </definedNames>
  <calcPr fullCalcOnLoad="1"/>
</workbook>
</file>

<file path=xl/sharedStrings.xml><?xml version="1.0" encoding="utf-8"?>
<sst xmlns="http://schemas.openxmlformats.org/spreadsheetml/2006/main" count="5171" uniqueCount="1297">
  <si>
    <t>Export Komplet</t>
  </si>
  <si>
    <t>VZ</t>
  </si>
  <si>
    <t>2.0</t>
  </si>
  <si>
    <t>ZAMOK</t>
  </si>
  <si>
    <t>False</t>
  </si>
  <si>
    <t>{74beda18-ff98-46dd-9928-b72273ab53e1}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</si>
  <si>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</si>
  <si>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</si>
  <si>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</si>
  <si>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</si>
  <si>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</si>
  <si>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</si>
  <si>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</si>
  <si>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</si>
  <si>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ZAK20202-V1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</si>
  <si>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</si>
  <si>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</si>
  <si>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vodovodu v Hrabůvce, ulice Mitušova - vodovodní přípojka pro objekt MŠ Mitušova 6</t>
  </si>
  <si>
    <t>KSO:</t>
  </si>
  <si>
    <t/>
  </si>
  <si>
    <t>CC-CZ:</t>
  </si>
  <si>
    <t>Místo:</t>
  </si>
  <si>
    <t>Ostrava</t>
  </si>
  <si>
    <t>Datum:</t>
  </si>
  <si>
    <t>20. 2. 2020</t>
  </si>
  <si>
    <t>Zadavatel:</t>
  </si>
  <si>
    <t>IČ:</t>
  </si>
  <si>
    <t>00845451</t>
  </si>
  <si>
    <t>Statutární město Ostrava</t>
  </si>
  <si>
    <t>DIČ:</t>
  </si>
  <si>
    <t>CZ00845451</t>
  </si>
  <si>
    <t>Uchazeč:</t>
  </si>
  <si>
    <t>Vyplň údaj</t>
  </si>
  <si>
    <t>Projektant:</t>
  </si>
  <si>
    <t>88365794</t>
  </si>
  <si>
    <t>Ing. Petr Műller</t>
  </si>
  <si>
    <t>True</t>
  </si>
  <si>
    <t>Zpracovatel:</t>
  </si>
  <si>
    <t>06022898</t>
  </si>
  <si>
    <t>Petr Dostál</t>
  </si>
  <si>
    <t>Poznámka:</t>
  </si>
  <si>
    <t>stavba oceněna dle cenové soustavy ÚRS 2020 01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</si>
  <si>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</si>
  <si>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</si>
  <si>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</si>
  <si>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</si>
  <si>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</si>
  <si>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</si>
  <si>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</si>
  <si>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</si>
  <si>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</si>
  <si>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</si>
  <si>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</si>
  <si>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</si>
  <si>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</si>
  <si>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</si>
  <si>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</si>
  <si>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</si>
  <si>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</si>
  <si>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</si>
  <si>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</si>
  <si>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</si>
  <si>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</si>
  <si>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</si>
  <si>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</si>
  <si>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</si>
  <si>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</si>
  <si>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</si>
  <si>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</si>
  <si>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</si>
  <si>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</si>
  <si>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</si>
  <si>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</si>
  <si>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</si>
  <si>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</si>
  <si>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</si>
  <si>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</si>
  <si>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</si>
  <si>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</si>
  <si>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</si>
  <si>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</si>
  <si>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</si>
  <si>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vodovodní přípojky,vodoměrné šachty a části vnitřního vodovodu pro objekt MŠ Mitušova 6</t>
  </si>
  <si>
    <t>STA</t>
  </si>
  <si>
    <t>1</t>
  </si>
  <si>
    <t>{ed622b6f-bd7a-4ca8-be1f-b5d6e8c6ac35}</t>
  </si>
  <si>
    <t>2</t>
  </si>
  <si>
    <t>KRYCÍ LIST SOUPISU PRACÍ</t>
  </si>
  <si>
    <t>Objekt:</t>
  </si>
  <si>
    <t>SO 01 - Rekonstrukce vodovodní přípojky,vodoměrné šachty a části vnitřního vodovodu pro objekt MŠ Mitušova 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</si>
  <si>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</si>
  <si>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</si>
  <si>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</si>
  <si>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</si>
  <si>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</si>
  <si>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</si>
  <si>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</si>
  <si>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</si>
  <si>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</si>
  <si>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</si>
  <si>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</si>
  <si>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</si>
  <si>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</si>
  <si>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</si>
  <si>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</si>
  <si>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</si>
  <si>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</si>
  <si>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</si>
  <si>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</si>
  <si>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23-M - Montáže potrubí</t>
  </si>
  <si>
    <t xml:space="preserve">    46-M - Zemní práce při extr.mont.pracích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</si>
  <si>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</si>
  <si>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</si>
  <si>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</si>
  <si>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</si>
  <si>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</si>
  <si>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</si>
  <si>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</si>
  <si>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</si>
  <si>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</si>
  <si>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</si>
  <si>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</si>
  <si>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</si>
  <si>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</si>
  <si>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</si>
  <si>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</si>
  <si>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</si>
  <si>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</si>
  <si>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</si>
  <si>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</si>
  <si>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</si>
  <si>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</si>
  <si>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</si>
  <si>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</si>
  <si>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1659849177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</si>
  <si>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</si>
  <si>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</si>
  <si>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</si>
  <si>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2*5</t>
  </si>
  <si>
    <t>12</t>
  </si>
  <si>
    <t>7</t>
  </si>
  <si>
    <t>Součet</t>
  </si>
  <si>
    <t>113107422</t>
  </si>
  <si>
    <t>Odstranění podkladu z kameniva drceného tl 200 mm při překopech strojně pl do 15 m2</t>
  </si>
  <si>
    <t>-1059490921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</si>
  <si>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</si>
  <si>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5*1</t>
  </si>
  <si>
    <t>3</t>
  </si>
  <si>
    <t>113107423</t>
  </si>
  <si>
    <t>Odstranění podkladu z kameniva drceného tl 300 mm při překopech strojně pl do 15 m2</t>
  </si>
  <si>
    <t>-679946626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</si>
  <si>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</si>
  <si>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1*1</t>
  </si>
  <si>
    <t>113107424-R1</t>
  </si>
  <si>
    <t>Odstranění podkladu z kameniva drceného tl 420 mm při překopech strojně pl do 15 m2 - výměnné vrstvy</t>
  </si>
  <si>
    <t>-300794407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</si>
  <si>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300 do 400 mm</t>
  </si>
  <si>
    <t>5</t>
  </si>
  <si>
    <t>113107441</t>
  </si>
  <si>
    <t>Odstranění podkladu živičných tl 50 mm při překopech strojně pl do 15 m2</t>
  </si>
  <si>
    <t>-1672964305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</si>
  <si>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</si>
  <si>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6</t>
  </si>
  <si>
    <t>113107443</t>
  </si>
  <si>
    <t>Odstranění podkladu živičných tl 150 mm při překopech strojně pl do 15 m2</t>
  </si>
  <si>
    <t>-804205372</t>
  </si>
  <si>
    <t>Odstranění podkladů nebo krytů při překopech inženýrských sítí s přemístěním hmot na skládku ve vzdálenosti do 3 m nebo s naložením na dopravní prostředek strojně plochy jednotlivě do 15 m2 živičných, o tl. vrstvy přes 100 do 150 mm</t>
  </si>
  <si>
    <t>2*1,5</t>
  </si>
  <si>
    <t>113202111</t>
  </si>
  <si>
    <t>Vytrhání obrub krajníků obrubníků stojatých</t>
  </si>
  <si>
    <t>m</t>
  </si>
  <si>
    <t>-1091807981</t>
  </si>
  <si>
    <t>Vytrhání obrub s vybouráním lože, s přemístěním hmot na skládku na vzdálenost do 3 m nebo s naložením na dopravní prostředek z krajníků nebo obrubníků stojatých</t>
  </si>
  <si>
    <t>2+3</t>
  </si>
  <si>
    <t>8</t>
  </si>
  <si>
    <t>115101201</t>
  </si>
  <si>
    <t>Čerpání vody na dopravní výšku do 10 m průměrný přítok do 500 l/min</t>
  </si>
  <si>
    <t>hod</t>
  </si>
  <si>
    <t>1648501120</t>
  </si>
  <si>
    <t>Čerpání vody na dopravní výšku do 10 m s uvažovaným průměrným přítokem do 500 l/min</t>
  </si>
  <si>
    <t>10*8</t>
  </si>
  <si>
    <t>9</t>
  </si>
  <si>
    <t>115101301</t>
  </si>
  <si>
    <t>Pohotovost čerpací soupravy pro dopravní výšku do 10 m přítok do 500 l/min</t>
  </si>
  <si>
    <t>den</t>
  </si>
  <si>
    <t>1941747048</t>
  </si>
  <si>
    <t>Pohotovost záložní čerpací soupravy pro dopravní výšku do 10 m s uvažovaným průměrným přítokem do 500 l/min</t>
  </si>
  <si>
    <t>10</t>
  </si>
  <si>
    <t>119001421</t>
  </si>
  <si>
    <t>Dočasné zajištění kabelů a kabelových tratí ze 3 volně ložených kabelů</t>
  </si>
  <si>
    <t>-152999314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</si>
  <si>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</si>
  <si>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1+1+2</t>
  </si>
  <si>
    <t>11</t>
  </si>
  <si>
    <t>121151103</t>
  </si>
  <si>
    <t>Sejmutí ornice plochy do 100 m2 tl vrstvy do 200 mm strojně</t>
  </si>
  <si>
    <t>-1477949384</t>
  </si>
  <si>
    <t>Sejmutí ornice strojně při souvislé ploše do 100 m2, tl. vrstvy do 200 mm</t>
  </si>
  <si>
    <t>12*1</t>
  </si>
  <si>
    <t>2,88*4,38</t>
  </si>
  <si>
    <t>131251121</t>
  </si>
  <si>
    <t>Hloubení jam do 15 m3 nezapažených v hornině třídy těžitelnosti I, skupiny 3 při překopech inženýrských sítí strojně</t>
  </si>
  <si>
    <t>m3</t>
  </si>
  <si>
    <t>-748842251</t>
  </si>
  <si>
    <t>Hloubení nezapažených jam a zářezů při překopech inženýrských sítí strojně s urovnáním dna do předepsaného profilu a spádu objemu do 15 m3 v hornině třídy těžitelnosti I skupiny 3</t>
  </si>
  <si>
    <t>3,8*3*0,9</t>
  </si>
  <si>
    <t>-1,2*2*0,9</t>
  </si>
  <si>
    <t>3*1*1,3</t>
  </si>
  <si>
    <t>4*1*1,3</t>
  </si>
  <si>
    <t>13</t>
  </si>
  <si>
    <t>131251202</t>
  </si>
  <si>
    <t>Hloubení jam zapažených v hornině třídy těžitelnosti I, skupiny 3 objem do 50 m3 strojně</t>
  </si>
  <si>
    <t>-1747563542</t>
  </si>
  <si>
    <t>Hloubení zapažených jam a zářezů strojně s urovnáním dna do předepsaného profilu a spádu v hornině třídy těžitelnosti I skupiny 3 přes 20 do 50 m3</t>
  </si>
  <si>
    <t>4,38*2,88*2,25</t>
  </si>
  <si>
    <t>14</t>
  </si>
  <si>
    <t>132254202</t>
  </si>
  <si>
    <t>Hloubení zapažených rýh š do 2000 mm v hornině třídy těžitelnosti I, skupiny 3 objem do 50 m3</t>
  </si>
  <si>
    <t>-620010624</t>
  </si>
  <si>
    <t>Hloubení zapažených rýh šířky přes 800 do 2 000 mm strojně s urovnáním dna do předepsaného profilu a spádu v hornině třídy těžitelnosti I skupiny 3 přes 20 do 50 m3</t>
  </si>
  <si>
    <t>1*1*0,96</t>
  </si>
  <si>
    <t>5*1*1,08</t>
  </si>
  <si>
    <t>12*1*1,28</t>
  </si>
  <si>
    <t>139001101</t>
  </si>
  <si>
    <t>Příplatek za ztížení vykopávky v blízkosti podzemního vedení</t>
  </si>
  <si>
    <t>1223305086</t>
  </si>
  <si>
    <t>Příplatek k cenám hloubených vykopávek za ztížení vykopávky v blízkosti podzemního vedení nebo výbušnin pro jakoukoliv třídu horniny</t>
  </si>
  <si>
    <t>1,5*3</t>
  </si>
  <si>
    <t>16</t>
  </si>
  <si>
    <t>139951123</t>
  </si>
  <si>
    <t>Bourání kcí v hloubených vykopávkách ze zdiva ze ŽB nebo předpjatého strojně</t>
  </si>
  <si>
    <t>-85525983</t>
  </si>
  <si>
    <t>Bourání konstrukcí v hloubených vykopávkách strojně s přemístěním suti na hromady na vzdálenost do 20 m nebo s naložením na dopravní prostředek z betonu železového nebo předpjatého</t>
  </si>
  <si>
    <t>1,2*2*0,2</t>
  </si>
  <si>
    <t>(1,2+1,2+1,6+1,6)*0,2*0,8</t>
  </si>
  <si>
    <t>17</t>
  </si>
  <si>
    <t>151101201</t>
  </si>
  <si>
    <t>Zřízení příložného pažení stěn výkopu hl do 4 m</t>
  </si>
  <si>
    <t>1904338071</t>
  </si>
  <si>
    <t>Zřízení pažení stěn výkopu bez rozepření nebo vzepření příložné, hloubky do 4 m</t>
  </si>
  <si>
    <t>(4,38+4,38+2,88+2,88)*2,45</t>
  </si>
  <si>
    <t>18</t>
  </si>
  <si>
    <t>151101211</t>
  </si>
  <si>
    <t>Odstranění příložného pažení stěn hl do 4 m</t>
  </si>
  <si>
    <t>660384137</t>
  </si>
  <si>
    <t>Odstranění pažení stěn výkopu bez rozepření nebo vzepření s uložením pažin na vzdálenost do 3 m od okraje výkopu příložné, hloubky do 4 m</t>
  </si>
  <si>
    <t>19</t>
  </si>
  <si>
    <t>151101301</t>
  </si>
  <si>
    <t>Zřízení rozepření stěn při pažení příložném hl do 4 m</t>
  </si>
  <si>
    <t>-1786624762</t>
  </si>
  <si>
    <t>Zřízení rozepření zapažených stěn výkopů s potřebným přepažováním při pažení příložném, hloubky do 4 m</t>
  </si>
  <si>
    <t>4,38*2,88*2,45</t>
  </si>
  <si>
    <t>20</t>
  </si>
  <si>
    <t>151101311</t>
  </si>
  <si>
    <t>Odstranění rozepření stěn při pažení příložném hl do 4 m</t>
  </si>
  <si>
    <t>1281080917</t>
  </si>
  <si>
    <t>Odstranění rozepření stěn výkopů s uložením materiálu na vzdálenost do 3 m od okraje výkopu pažení příložného, hloubky do 4 m</t>
  </si>
  <si>
    <t>151811131</t>
  </si>
  <si>
    <t>Osazení pažicího boxu hl výkopu do 4 m š do 1,2 m</t>
  </si>
  <si>
    <t>-1126856828</t>
  </si>
  <si>
    <t>Zřízení pažicích boxů pro pažení a rozepření stěn rýh podzemního vedení hloubka výkopu do 4 m, šířka do 1,2 m</t>
  </si>
  <si>
    <t>1*1,38*2</t>
  </si>
  <si>
    <t>5*1,38*2</t>
  </si>
  <si>
    <t>12*1,38*2</t>
  </si>
  <si>
    <t>22</t>
  </si>
  <si>
    <t>151811231</t>
  </si>
  <si>
    <t>Odstranění pažicího boxu hl výkopu do 4 m š do 1,2 m</t>
  </si>
  <si>
    <t>-386131946</t>
  </si>
  <si>
    <t>Odstranění pažicích boxů pro pažení a rozepření stěn rýh podzemního vedení hloubka výkopu do 4 m, šířka do 1,2 m</t>
  </si>
  <si>
    <t>23</t>
  </si>
  <si>
    <t>162751117</t>
  </si>
  <si>
    <t>Vodorovné přemístění do 10000 m výkopku/sypaniny z horniny třídy těžitelnosti I, skupiny 1 až 3</t>
  </si>
  <si>
    <t>-1622967943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</si>
  <si>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</si>
  <si>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1,8+6,84+3,9</t>
  </si>
  <si>
    <t>17,2</t>
  </si>
  <si>
    <t>9,48236+1,068+0,372+0,372</t>
  </si>
  <si>
    <t>24</t>
  </si>
  <si>
    <t>167151101</t>
  </si>
  <si>
    <t>Nakládání výkopku z hornin třídy těžitelnosti I, skupiny 1 až 3 do 100 m3</t>
  </si>
  <si>
    <t>1552532193</t>
  </si>
  <si>
    <t>Nakládání, skládání a překládání neulehlého výkopku nebo sypaniny strojně nakládání, množství do 100 m3, z horniny třídy těžitelnosti I, skupiny 1 až 3</t>
  </si>
  <si>
    <t>25</t>
  </si>
  <si>
    <t>171201221</t>
  </si>
  <si>
    <t>Poplatek za uložení na skládce (skládkovné) zeminy a kamení kód odpadu 17 05 04</t>
  </si>
  <si>
    <t>t</t>
  </si>
  <si>
    <t>1942689439</t>
  </si>
  <si>
    <t>Poplatek za uložení stavebního odpadu na skládce (skládkovné) zeminy a kamení zatříděného do Katalogu odpadů pod kódem 17 05 04</t>
  </si>
  <si>
    <t>41,034*1,6 'Přepočtené koeficientem množství</t>
  </si>
  <si>
    <t>26</t>
  </si>
  <si>
    <t>171251201</t>
  </si>
  <si>
    <t>Uložení sypaniny na skládky nebo meziskládky</t>
  </si>
  <si>
    <t>-702671867</t>
  </si>
  <si>
    <t>Uložení sypaniny na skládky nebo meziskládky bez hutnění s upravením uložené sypaniny do předepsaného tvaru</t>
  </si>
  <si>
    <t>27</t>
  </si>
  <si>
    <t>174151101</t>
  </si>
  <si>
    <t>Zásyp jam, šachet rýh nebo kolem objektů sypaninou se zhutněním</t>
  </si>
  <si>
    <t>-1327044062</t>
  </si>
  <si>
    <t>Zásyp sypaninou z jakékoliv horniny strojně s uložením výkopku ve vrstvách se zhutněním jam, šachet, rýh nebo kolem objektů v těchto vykopávkách</t>
  </si>
  <si>
    <t>1*1*0,9</t>
  </si>
  <si>
    <t>5*1*0,6</t>
  </si>
  <si>
    <t>28</t>
  </si>
  <si>
    <t>M</t>
  </si>
  <si>
    <t>58344171-R1</t>
  </si>
  <si>
    <t>kamenivo drcené přírodní 0/32</t>
  </si>
  <si>
    <t>-198796703</t>
  </si>
  <si>
    <t>štěrkodrť frakce 0/32</t>
  </si>
  <si>
    <t>3,9*2 'Přepočtené koeficientem množství</t>
  </si>
  <si>
    <t>29</t>
  </si>
  <si>
    <t>-2042468303</t>
  </si>
  <si>
    <t>12*1*0,8</t>
  </si>
  <si>
    <t>30</t>
  </si>
  <si>
    <t>-1744292680</t>
  </si>
  <si>
    <t>1,6*0,8*0,4</t>
  </si>
  <si>
    <t>3,8*3*0,6</t>
  </si>
  <si>
    <t>3*1*1</t>
  </si>
  <si>
    <t>4*1*1</t>
  </si>
  <si>
    <t>31</t>
  </si>
  <si>
    <t>58344197</t>
  </si>
  <si>
    <t>štěrkodrť frakce 0/63</t>
  </si>
  <si>
    <t>92430305</t>
  </si>
  <si>
    <t>14,352*2 'Přepočtené koeficientem množství</t>
  </si>
  <si>
    <t>32</t>
  </si>
  <si>
    <t>175151101</t>
  </si>
  <si>
    <t>Obsypání potrubí strojně sypaninou bez prohození, uloženou do 3 m</t>
  </si>
  <si>
    <t>-171096006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</si>
  <si>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</si>
  <si>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18*1*0,38</t>
  </si>
  <si>
    <t>33</t>
  </si>
  <si>
    <t>58344155-R1</t>
  </si>
  <si>
    <t>kamenivo drcené přírodní 0/16</t>
  </si>
  <si>
    <t>893865240</t>
  </si>
  <si>
    <t>štěrkodrť frakce 0/22</t>
  </si>
  <si>
    <t>6,84*2 'Přepočtené koeficientem množství</t>
  </si>
  <si>
    <t>34</t>
  </si>
  <si>
    <t>175151201</t>
  </si>
  <si>
    <t>Obsypání objektu nad přilehlým původním terénem sypaninou bez prohození, uloženou do 3 m strojně</t>
  </si>
  <si>
    <t>-1180392252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</si>
  <si>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</si>
  <si>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30,90528-9,48236-1,068-0,372-0,372</t>
  </si>
  <si>
    <t>35</t>
  </si>
  <si>
    <t>175111109</t>
  </si>
  <si>
    <t>Příplatek k obsypání potrubí za prohození sypaniny, uložené do 3 m</t>
  </si>
  <si>
    <t>1608373477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</si>
  <si>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</si>
  <si>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36</t>
  </si>
  <si>
    <t>181351003</t>
  </si>
  <si>
    <t>Rozprostření ornice tl vrstvy do 200 mm pl do 100 m2 v rovině nebo ve svahu do 1:5 strojně</t>
  </si>
  <si>
    <t>-821606649</t>
  </si>
  <si>
    <t>Rozprostření a urovnání ornice v rovině nebo ve svahu sklonu do 1:5 strojně při souvislé ploše do 100 m2, tl. vrstvy do 200 mm</t>
  </si>
  <si>
    <t>(5,6*4)-((4*2,6)-(1,08*0,88))</t>
  </si>
  <si>
    <t>Mezisoučet</t>
  </si>
  <si>
    <t>-10,08</t>
  </si>
  <si>
    <t>37</t>
  </si>
  <si>
    <t>181411131</t>
  </si>
  <si>
    <t>Založení parkového trávníku výsevem plochy do 1000 m2 v rovině a ve svahu do 1:5</t>
  </si>
  <si>
    <t>-840500401</t>
  </si>
  <si>
    <t>Založení trávníku na půdě předem připravené plochy do 1000 m2 výsevem včetně utažení parkového v rovině nebo na svahu do 1:5</t>
  </si>
  <si>
    <t>38</t>
  </si>
  <si>
    <t>00572420</t>
  </si>
  <si>
    <t>osivo směs travní parková okrasná</t>
  </si>
  <si>
    <t>kg</t>
  </si>
  <si>
    <t>2851834</t>
  </si>
  <si>
    <t>14,87*0,015 'Přepočtené koeficientem množství</t>
  </si>
  <si>
    <t>39</t>
  </si>
  <si>
    <t>181411132</t>
  </si>
  <si>
    <t>Založení parkového trávníku výsevem plochy do 1000 m2 ve svahu do 1:2</t>
  </si>
  <si>
    <t>-673573225</t>
  </si>
  <si>
    <t>Založení trávníku na půdě předem připravené plochy do 1000 m2 výsevem včetně utažení parkového na svahu přes 1:5 do 1:2</t>
  </si>
  <si>
    <t>(5,6+5,6+2,8+2,8)*0,6</t>
  </si>
  <si>
    <t>40</t>
  </si>
  <si>
    <t>1809488864</t>
  </si>
  <si>
    <t>10,08*0,015 'Přepočtené koeficientem množství</t>
  </si>
  <si>
    <t>41</t>
  </si>
  <si>
    <t>182351023</t>
  </si>
  <si>
    <t>Rozprostření ornice pl do 100 m2 ve svahu přes 1:5 tl vrstvy do 200 mm strojně</t>
  </si>
  <si>
    <t>-210617655</t>
  </si>
  <si>
    <t>Rozprostření a urovnání ornice ve svahu sklonu přes 1:5 strojně při souvislé ploše do 100 m2, tl. vrstvy do 200 mm</t>
  </si>
  <si>
    <t>42</t>
  </si>
  <si>
    <t>183403153</t>
  </si>
  <si>
    <t>Obdělání půdy hrabáním v rovině a svahu do 1:5</t>
  </si>
  <si>
    <t>574350348</t>
  </si>
  <si>
    <t>Obdělání půdy hrabáním v rovině nebo na svahu do 1:5</t>
  </si>
  <si>
    <t>43</t>
  </si>
  <si>
    <t>183403253</t>
  </si>
  <si>
    <t>Obdělání půdy hrabáním ve svahu do 1:2</t>
  </si>
  <si>
    <t>-553622619</t>
  </si>
  <si>
    <t>Obdělání půdy hrabáním na svahu přes 1:5 do 1:2</t>
  </si>
  <si>
    <t>Zakládání</t>
  </si>
  <si>
    <t>44</t>
  </si>
  <si>
    <t>213311142</t>
  </si>
  <si>
    <t>Polštáře zhutněné pod základy ze štěrkopísku netříděného</t>
  </si>
  <si>
    <t>2110579743</t>
  </si>
  <si>
    <t>3,58*2,08*0,05</t>
  </si>
  <si>
    <t>45</t>
  </si>
  <si>
    <t>275261111</t>
  </si>
  <si>
    <t>Osazování opěrných betonových bloků</t>
  </si>
  <si>
    <t>kus</t>
  </si>
  <si>
    <t>-2115033660</t>
  </si>
  <si>
    <t>Osazování betonových základových bloků patek na maltu MC-25, objemu přes 0,06 do 0,10 m3</t>
  </si>
  <si>
    <t>46</t>
  </si>
  <si>
    <t>M001</t>
  </si>
  <si>
    <t>Opěrný betonový blok 0,1 m 3  u uzavírací armatury</t>
  </si>
  <si>
    <t>758267715</t>
  </si>
  <si>
    <t>Opěrný betonový blok 0,1 m 3  pod šoupátkem</t>
  </si>
  <si>
    <t>47</t>
  </si>
  <si>
    <t>M002</t>
  </si>
  <si>
    <t>Opěrný betonový blok 0,1 m 3  u odbočky a 90˚ kolena</t>
  </si>
  <si>
    <t>-2034404763</t>
  </si>
  <si>
    <t>Svislé a kompletní konstrukce</t>
  </si>
  <si>
    <t>48</t>
  </si>
  <si>
    <t>300R1</t>
  </si>
  <si>
    <t>Opěrný betonový blok 200x200x500 mm</t>
  </si>
  <si>
    <t>kpl</t>
  </si>
  <si>
    <t>-1234752176</t>
  </si>
  <si>
    <t>49</t>
  </si>
  <si>
    <t>320101111</t>
  </si>
  <si>
    <t>Osazení betonových a železobetonových prefabrikátů hmotnosti do 1000 kg</t>
  </si>
  <si>
    <t>1409876598</t>
  </si>
  <si>
    <t>Osazení betonových a železobetonových prefabrikátů hmotnosti jednotlivě do 1 000 kg</t>
  </si>
  <si>
    <t>50</t>
  </si>
  <si>
    <t>CN01</t>
  </si>
  <si>
    <t>Prefabrikovaný vstupní komín VŠ</t>
  </si>
  <si>
    <t>-1937900973</t>
  </si>
  <si>
    <t>51</t>
  </si>
  <si>
    <t>320101112</t>
  </si>
  <si>
    <t>Osazení betonových a železobetonových prefabrikátů hmotnosti nad 1000 do 5000 kg</t>
  </si>
  <si>
    <t>226830039</t>
  </si>
  <si>
    <t>Osazení betonových a železobetonových prefabrikátů hmotnosti jednotlivě přes 1 000 do 5 000 kg</t>
  </si>
  <si>
    <t>52</t>
  </si>
  <si>
    <t>CN02</t>
  </si>
  <si>
    <t>Prefabrikovaný strop VŠ</t>
  </si>
  <si>
    <t>156944462</t>
  </si>
  <si>
    <t>53</t>
  </si>
  <si>
    <t>320101113</t>
  </si>
  <si>
    <t>Osazení betonových a železobetonových prefabrikátů hmotnosti nad 5000 do 7000 kg</t>
  </si>
  <si>
    <t>1408357171</t>
  </si>
  <si>
    <t>Osazení betonových a železobetonových prefabrikátů hmotnosti jednotlivě přes 5 000 do 7 000 kg</t>
  </si>
  <si>
    <t>54</t>
  </si>
  <si>
    <t>CN03</t>
  </si>
  <si>
    <t>Prefabrikované dno VŠ včetně 2ks prostupů DN250</t>
  </si>
  <si>
    <t>175203497</t>
  </si>
  <si>
    <t>Vodorovné konstrukce</t>
  </si>
  <si>
    <t>55</t>
  </si>
  <si>
    <t>451572111</t>
  </si>
  <si>
    <t>Lože pod potrubí otevřený výkop z kameniva drobného těženého</t>
  </si>
  <si>
    <t>-1532494724</t>
  </si>
  <si>
    <t>Lože pod potrubí, stoky a drobné objekty v otevřeném výkopu z kameniva drobného těženého 0 až 4 mm</t>
  </si>
  <si>
    <t>18*1*0,1</t>
  </si>
  <si>
    <t>56</t>
  </si>
  <si>
    <t>452311131</t>
  </si>
  <si>
    <t>Podkladní desky z betonu prostého tř. C 12/15 otevřený výkop</t>
  </si>
  <si>
    <t>624153082</t>
  </si>
  <si>
    <t>Podkladní a zajišťovací konstrukce z betonu prostého v otevřeném výkopu desky pod potrubí, stoky a drobné objekty z betonu tř. C 12/15</t>
  </si>
  <si>
    <t>57</t>
  </si>
  <si>
    <t>452321141</t>
  </si>
  <si>
    <t>Podkladní desky ze ŽB tř. C 16/20 otevřený výkop</t>
  </si>
  <si>
    <t>1170132877</t>
  </si>
  <si>
    <t>Podkladní a zajišťovací konstrukce z betonu železového v otevřeném výkopu desky pod potrubí, stoky a drobné objekty z betonu tř. C 16/20</t>
  </si>
  <si>
    <t>3,18*1,68*0,2</t>
  </si>
  <si>
    <t>58</t>
  </si>
  <si>
    <t>452351101</t>
  </si>
  <si>
    <t>Bednění podkladních desek nebo bloků nebo sedlového lože otevřený výkop</t>
  </si>
  <si>
    <t>-389402829</t>
  </si>
  <si>
    <t>Bednění podkladních a zajišťovacích konstrukcí v otevřeném výkopu desek nebo sedlových loží pod potrubí, stoky a drobné objekty</t>
  </si>
  <si>
    <t>(3,18+3,18+1,68+1,68)*0,2</t>
  </si>
  <si>
    <t>59</t>
  </si>
  <si>
    <t>452368113R1</t>
  </si>
  <si>
    <t>Výztuž podkladních desek nebo bloků nebo pražců otevřený výkop z KARI sítí</t>
  </si>
  <si>
    <t>106330626</t>
  </si>
  <si>
    <t>Výztuž podkladních desek, bloků nebo pražců v otevřeném výkopu z betonářské oceli 10 505 (R) nebo BSt 500</t>
  </si>
  <si>
    <t>(3,18*1,68)*2*5,4*0,001</t>
  </si>
  <si>
    <t>60</t>
  </si>
  <si>
    <t>457311115</t>
  </si>
  <si>
    <t>Vyrovnávací nebo spádový beton C 16/20 včetně úpravy povrchu</t>
  </si>
  <si>
    <t>1155134565</t>
  </si>
  <si>
    <t>Vyrovnávací nebo spádový beton včetně úpravy povrchu C 16/20</t>
  </si>
  <si>
    <t>(2,7*1,2*0,17)-(0,3*0,2*0,14)</t>
  </si>
  <si>
    <t>Komunikace pozemní</t>
  </si>
  <si>
    <t>61</t>
  </si>
  <si>
    <t>564851111</t>
  </si>
  <si>
    <t>Podklad ze štěrkodrtě ŠD tl 150 mm</t>
  </si>
  <si>
    <t>-1396173537</t>
  </si>
  <si>
    <t>Podklad ze štěrkodrti ŠD s rozprostřením a zhutněním, po zhutnění tl. 150 mm</t>
  </si>
  <si>
    <t>(4*2,6)-(1,08*0,88)</t>
  </si>
  <si>
    <t>62</t>
  </si>
  <si>
    <t>564861111</t>
  </si>
  <si>
    <t>Podklad ze štěrkodrtě ŠD tl 200 mm</t>
  </si>
  <si>
    <t>-1158139710</t>
  </si>
  <si>
    <t>Podklad ze štěrkodrti ŠD s rozprostřením a zhutněním, po zhutnění tl. 200 mm</t>
  </si>
  <si>
    <t>63</t>
  </si>
  <si>
    <t>564871113</t>
  </si>
  <si>
    <t>Podklad ze štěrkodrtě ŠD tl. 270 mm</t>
  </si>
  <si>
    <t>-1154432966</t>
  </si>
  <si>
    <t>Podklad ze štěrkodrti ŠD s rozprostřením a zhutněním, po zhutnění tl. 270 mm</t>
  </si>
  <si>
    <t>64</t>
  </si>
  <si>
    <t>564871116</t>
  </si>
  <si>
    <t>Podklad ze štěrkodrtě ŠD tl. 300 mm</t>
  </si>
  <si>
    <t>447504071</t>
  </si>
  <si>
    <t>Podklad ze štěrkodrti ŠD s rozprostřením a zhutněním, po zhutnění tl. 300 mm</t>
  </si>
  <si>
    <t>65</t>
  </si>
  <si>
    <t>565155101</t>
  </si>
  <si>
    <t>Asfaltový beton vrstva podkladní ACP 16 (obalované kamenivo OKS) tl 70 mm š do 1,5 m</t>
  </si>
  <si>
    <t>75779391</t>
  </si>
  <si>
    <t>Asfaltový beton vrstva podkladní ACP 16 (obalované kamenivo střednězrnné - OKS) s rozprostřením a zhutněním v pruhu šířky do 1,5 m, po zhutnění tl. 70 mm</t>
  </si>
  <si>
    <t>66</t>
  </si>
  <si>
    <t>573111112</t>
  </si>
  <si>
    <t>Postřik živičný infiltrační s posypem z asfaltu množství 1 kg/m2</t>
  </si>
  <si>
    <t>-2003974895</t>
  </si>
  <si>
    <t>Postřik infiltrační PI z asfaltu silničního s posypem kamenivem, v množství 1,00 kg/m2</t>
  </si>
  <si>
    <t>67</t>
  </si>
  <si>
    <t>573211108</t>
  </si>
  <si>
    <t>Postřik živičný spojovací z asfaltu v množství 0,40 kg/m2</t>
  </si>
  <si>
    <t>-1578747545</t>
  </si>
  <si>
    <t>Postřik spojovací PS bez posypu kamenivem z asfaltu silničního, v množství 0,40 kg/m2</t>
  </si>
  <si>
    <t>68</t>
  </si>
  <si>
    <t>577144031</t>
  </si>
  <si>
    <t>Asfaltový beton vrstva obrusná ACO 11 (ABS) tř. I tl 50 mm š do 1,5 m z modifikovaného asfaltu</t>
  </si>
  <si>
    <t>127045310</t>
  </si>
  <si>
    <t>Asfaltový beton vrstva obrusná ACO 11 (ABS) s rozprostřením a se zhutněním z modifikovaného asfaltu v pruhu šířky do 1,5 m, po zhutnění tl. 50 mm</t>
  </si>
  <si>
    <t>69</t>
  </si>
  <si>
    <t>596212210</t>
  </si>
  <si>
    <t>Kladení zámkové dlažby pozemních komunikací tl 80 mm skupiny A pl do 50 m2</t>
  </si>
  <si>
    <t>-686138508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</si>
  <si>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</si>
  <si>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70</t>
  </si>
  <si>
    <t>59245013</t>
  </si>
  <si>
    <t>dlažba zámková tl. 80mm přírodní</t>
  </si>
  <si>
    <t>597975398</t>
  </si>
  <si>
    <t>dlažba zámková tvaru I 200x165x80mm přírodní</t>
  </si>
  <si>
    <t>19*1,03 'Přepočtené koeficientem množství</t>
  </si>
  <si>
    <t>71</t>
  </si>
  <si>
    <t>596811120</t>
  </si>
  <si>
    <t>Kladení betonové dlažby komunikací pro pěší do lože z kameniva vel do 0,09 m2 plochy do 50 m2</t>
  </si>
  <si>
    <t>-1563736749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</si>
  <si>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</si>
  <si>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5*2</t>
  </si>
  <si>
    <t>72</t>
  </si>
  <si>
    <t>59245620-R1</t>
  </si>
  <si>
    <t>dlažba betonová - dle stávající (15%)</t>
  </si>
  <si>
    <t>-2013115130</t>
  </si>
  <si>
    <t>dlažba desková betonová 500x500x60mm přírodní</t>
  </si>
  <si>
    <t>10*0,15 'Přepočtené koeficientem množství</t>
  </si>
  <si>
    <t>73</t>
  </si>
  <si>
    <t>596811220</t>
  </si>
  <si>
    <t>Kladení betonové dlažby komunikací pro pěší do lože z kameniva vel do 0,25 m2 plochy do 50 m2</t>
  </si>
  <si>
    <t>-40648662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</si>
  <si>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</si>
  <si>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74</t>
  </si>
  <si>
    <t>59245320</t>
  </si>
  <si>
    <t>dlažba plošná betonová 400x400x45mm přírodní</t>
  </si>
  <si>
    <t>2126420266</t>
  </si>
  <si>
    <t>9,45*1,03 'Přepočtené koeficientem množství</t>
  </si>
  <si>
    <t>75</t>
  </si>
  <si>
    <t>599141111</t>
  </si>
  <si>
    <t>Vyplnění spár mezi silničními dílci živičnou zálivkou</t>
  </si>
  <si>
    <t>-1004503160</t>
  </si>
  <si>
    <t>Vyplnění spár mezi silničními dílci jakékoliv tloušťky živičnou zálivkou</t>
  </si>
  <si>
    <t>Úpravy povrchů, podlahy a osazování výplní</t>
  </si>
  <si>
    <t>76</t>
  </si>
  <si>
    <t>631311114</t>
  </si>
  <si>
    <t>Mazanina tl do 80 mm z betonu prostého bez zvýšených nároků na prostředí tř. C 16/20</t>
  </si>
  <si>
    <t>1037825934</t>
  </si>
  <si>
    <t>Mazanina z betonu prostého bez zvýšených nároků na prostředí tl. přes 50 do 80 mm tř. C 16/20</t>
  </si>
  <si>
    <t>(2,98*1,48*0,065)-(1,08*0,88*0,065)</t>
  </si>
  <si>
    <t>Trubní vedení</t>
  </si>
  <si>
    <t>77</t>
  </si>
  <si>
    <t>851241131</t>
  </si>
  <si>
    <t>Montáž potrubí z trub litinových hrdlových s integrovaným těsněním otevřený výkop DN 80</t>
  </si>
  <si>
    <t>-1540638730</t>
  </si>
  <si>
    <t>Montáž potrubí z trub litinových tlakových hrdlových v otevřeném výkopu s integrovaným těsněním DN 80</t>
  </si>
  <si>
    <t>78</t>
  </si>
  <si>
    <t>55253000</t>
  </si>
  <si>
    <t>Trouba hrdlová DN 80, TH, L=6 m</t>
  </si>
  <si>
    <t>-289461076</t>
  </si>
  <si>
    <t>trouba vodovodní litinová hrdlová Pz dl 6m DN 80</t>
  </si>
  <si>
    <t>6*1,01 'Přepočtené koeficientem množství</t>
  </si>
  <si>
    <t>79</t>
  </si>
  <si>
    <t>55291029</t>
  </si>
  <si>
    <t>Jistící těsnící kroužek např. TYTON SIT-PLUS DN 80 pro potrubí, spoj BRS</t>
  </si>
  <si>
    <t>1777831050</t>
  </si>
  <si>
    <t>kroužek těsnící gumový TYTON-SIT-PLUS DN 80 pro vodovodní potrubí</t>
  </si>
  <si>
    <t>80</t>
  </si>
  <si>
    <t>857241131</t>
  </si>
  <si>
    <t>Montáž litinových tvarovek jednoosých hrdlových otevřený výkop s integrovaným těsněním DN 80</t>
  </si>
  <si>
    <t>-2097533259</t>
  </si>
  <si>
    <t>Montáž litinových tvarovek na potrubí litinovém tlakovém jednoosých na potrubí z trub hrdlových v otevřeném výkopu, kanálu nebo v šachtě s integrovaným těsněním DN 80</t>
  </si>
  <si>
    <t>81</t>
  </si>
  <si>
    <t>55253940</t>
  </si>
  <si>
    <t>Koleno hrdlové 45˚ DN 80, K (MMK) 45 st.</t>
  </si>
  <si>
    <t>1313864366</t>
  </si>
  <si>
    <t>koleno hrdlové z tvárné litiny,práškový epoxid tl 250µm MMK-kus DN 80-45°</t>
  </si>
  <si>
    <t>82</t>
  </si>
  <si>
    <t>55291029-1</t>
  </si>
  <si>
    <t>Jistící těsnící kroužek např. TYTON SIT-PLUS DN 80 pro tvarovky, spoj BRS</t>
  </si>
  <si>
    <t>-1620028231</t>
  </si>
  <si>
    <t>83</t>
  </si>
  <si>
    <t>31951003</t>
  </si>
  <si>
    <t>Hrdlová spojka SYNOFLEX, jištěná proti posunu, DN 80, č. 7974</t>
  </si>
  <si>
    <t>-871743831</t>
  </si>
  <si>
    <t>Potrubní spojka jištěná proti posuvu hrdlo-příruba  DN 80</t>
  </si>
  <si>
    <t>84</t>
  </si>
  <si>
    <t>857242122</t>
  </si>
  <si>
    <t>Montáž litinových tvarovek jednoosých přírubových otevřený výkop DN 80</t>
  </si>
  <si>
    <t>-1753845954</t>
  </si>
  <si>
    <t>Montáž litinových tvarovek na potrubí litinovém tlakovém jednoosých na potrubí z trub přírubových v otevřeném výkopu, kanálu nebo v šachtě DN 80</t>
  </si>
  <si>
    <t>85</t>
  </si>
  <si>
    <t>55253247</t>
  </si>
  <si>
    <t>Trouba přírubová DN 80, TP (FF), L=1 m</t>
  </si>
  <si>
    <t>590860192</t>
  </si>
  <si>
    <t>trouba přírubová litinová vodovodní  PN10/16 DN 80 dl 1000mm</t>
  </si>
  <si>
    <t>86</t>
  </si>
  <si>
    <t>55259811</t>
  </si>
  <si>
    <t>Přechod přírubový (redukce) DN 80/50, RP (FFR)</t>
  </si>
  <si>
    <t>-1863292954</t>
  </si>
  <si>
    <t>přechod přírubový (FFR) tvárná litina DN 80/50 dl 200mm</t>
  </si>
  <si>
    <t>87</t>
  </si>
  <si>
    <t>-450166634</t>
  </si>
  <si>
    <t>88</t>
  </si>
  <si>
    <t>55253217</t>
  </si>
  <si>
    <t>Trouba přírubová DN 50, TP (FF), L=300 mm</t>
  </si>
  <si>
    <t>1615127680</t>
  </si>
  <si>
    <t>trouba přírubová litinová vodovodní  PN10/40 DN 50 dl 300mm</t>
  </si>
  <si>
    <t>89</t>
  </si>
  <si>
    <t>55253214</t>
  </si>
  <si>
    <t>Montážní vložka DN 50</t>
  </si>
  <si>
    <t>1934742147</t>
  </si>
  <si>
    <t>trouba přírubová litinová vodovodní  PN10/40 DN 50 dl 150mm</t>
  </si>
  <si>
    <t>90</t>
  </si>
  <si>
    <t>55253215</t>
  </si>
  <si>
    <t>Trouba přírubová DN 50, TP (FF), L=200 mm</t>
  </si>
  <si>
    <t>-817358823</t>
  </si>
  <si>
    <t>trouba přírubová litinová vodovodní  PN10/40 DN 50 dl 200mm</t>
  </si>
  <si>
    <t>91</t>
  </si>
  <si>
    <t>55251262</t>
  </si>
  <si>
    <t>Tvarovka přírubová s hladkým koncem DN 80, F</t>
  </si>
  <si>
    <t>-1596266289</t>
  </si>
  <si>
    <t>tvarovka přírubová s hladkým koncem F, PN 10-16 DN 90/příruba DN 80</t>
  </si>
  <si>
    <t>92</t>
  </si>
  <si>
    <t>857244122</t>
  </si>
  <si>
    <t>Montáž litinových tvarovek odbočných přírubových otevřený výkop DN 80</t>
  </si>
  <si>
    <t>1090445365</t>
  </si>
  <si>
    <t>Montáž litinových tvarovek na potrubí litinovém tlakovém odbočných na potrubí z trub přírubových v otevřeném výkopu, kanálu nebo v šachtě DN 80</t>
  </si>
  <si>
    <t>93</t>
  </si>
  <si>
    <t>55250713</t>
  </si>
  <si>
    <t>Tvarovka přírubová s přírubovou odbočkou DN 80/80, T</t>
  </si>
  <si>
    <t>1461928268</t>
  </si>
  <si>
    <t>tvarovka přírubová s přírubovou odbočkou T-DN 80x80 PN10-16-25-40 natural</t>
  </si>
  <si>
    <t>94</t>
  </si>
  <si>
    <t>871241211</t>
  </si>
  <si>
    <t>Montáž potrubí z PE100 SDR 11 otevřený výkop svařovaných elektrotvarovkou D 90 x 8,2 mm</t>
  </si>
  <si>
    <t>-1248902032</t>
  </si>
  <si>
    <t>Montáž vodovodního potrubí z plastů v otevřeném výkopu z polyetylenu PE 100 svařovaných elektrotvarovkou SDR 11/PN16 D 90 x 8,2 mm</t>
  </si>
  <si>
    <t>95</t>
  </si>
  <si>
    <t>28613530</t>
  </si>
  <si>
    <t>Potrubí Wavin TS d90x8,2 SDR 11, L=6 m (tyč)</t>
  </si>
  <si>
    <t>-558907721</t>
  </si>
  <si>
    <t>potrubí třívrstvé PE100 RC SDR11 90x8,2 dl 12m</t>
  </si>
  <si>
    <t>18*1,015 'Přepočtené koeficientem množství</t>
  </si>
  <si>
    <t>96</t>
  </si>
  <si>
    <t>877241101</t>
  </si>
  <si>
    <t>Montáž elektrospojek na vodovodním potrubí z PE trub d 90</t>
  </si>
  <si>
    <t>1392699713</t>
  </si>
  <si>
    <t>Montáž tvarovek na vodovodním plastovém potrubí z polyetylenu PE 100 elektrotvarovek SDR 11/PN16 spojek, oblouků nebo redukcí d 90</t>
  </si>
  <si>
    <t>97</t>
  </si>
  <si>
    <t>28615974</t>
  </si>
  <si>
    <t>Elektrospojka d90 SDR 11</t>
  </si>
  <si>
    <t>-2141924434</t>
  </si>
  <si>
    <t>elektrospojka SDR11 PE 100 PN16 D 90mm</t>
  </si>
  <si>
    <t>98</t>
  </si>
  <si>
    <t>28653135</t>
  </si>
  <si>
    <t>Lemový nákružek d90 SDR 11</t>
  </si>
  <si>
    <t>1546435306</t>
  </si>
  <si>
    <t>nákružek lemový PE 100 SDR11 90mm</t>
  </si>
  <si>
    <t>99</t>
  </si>
  <si>
    <t>28654368</t>
  </si>
  <si>
    <t>Příruba PP-ocel d90</t>
  </si>
  <si>
    <t>-1969726315</t>
  </si>
  <si>
    <t>příruba volná k lemovému nákružku z polypropylénu 90</t>
  </si>
  <si>
    <t>100</t>
  </si>
  <si>
    <t>877241110</t>
  </si>
  <si>
    <t>Montáž elektrokolen 45° na vodovodním potrubí z PE trub d 90</t>
  </si>
  <si>
    <t>914406756</t>
  </si>
  <si>
    <t>Montáž tvarovek na vodovodním plastovém potrubí z polyetylenu PE 100 elektrotvarovek SDR 11/PN16 kolen 45° d 90</t>
  </si>
  <si>
    <t>101</t>
  </si>
  <si>
    <t>28614948</t>
  </si>
  <si>
    <t>Elektrokoleno 45˚ d90 SDR 11</t>
  </si>
  <si>
    <t>398124316</t>
  </si>
  <si>
    <t>elektrokoleno 45° PE 100 PN16 D 90mm</t>
  </si>
  <si>
    <t>102</t>
  </si>
  <si>
    <t>891211222</t>
  </si>
  <si>
    <t>Montáž vodovodních šoupátek s ručním kolečkem v šachtách DN 50</t>
  </si>
  <si>
    <t>957181929</t>
  </si>
  <si>
    <t>Montáž vodovodních armatur na potrubí šoupátek nebo klapek uzavíracích v šachtách s ručním kolečkem DN 50</t>
  </si>
  <si>
    <t>103</t>
  </si>
  <si>
    <t>42221301</t>
  </si>
  <si>
    <t>Šoupátko EKOplus, krátká stavební délka, PN 10-16, DN 50, č. 7818024</t>
  </si>
  <si>
    <t>-1725433797</t>
  </si>
  <si>
    <t>šoupátko pitná voda litina GGG 50 krátká stavební dl PN10/16 DN 50x150mm</t>
  </si>
  <si>
    <t>104</t>
  </si>
  <si>
    <t>42210100</t>
  </si>
  <si>
    <t>Ruční kolo litinové Dk=200 mm pro šoupátko DN 40-50, č. 1341082</t>
  </si>
  <si>
    <t>-1655677088</t>
  </si>
  <si>
    <t>kolo ruční pro DN 40-50 D 150mm</t>
  </si>
  <si>
    <t>105</t>
  </si>
  <si>
    <t>891212312</t>
  </si>
  <si>
    <t>Montáž přírubového vodoměru DN 50 v šachtě</t>
  </si>
  <si>
    <t>294147980</t>
  </si>
  <si>
    <t>Montáž vodovodních armatur na potrubí vodoměrů v šachtě přírubových DN 50</t>
  </si>
  <si>
    <t>106</t>
  </si>
  <si>
    <t>38821715</t>
  </si>
  <si>
    <t>Vodoměr DN 50 (dodává provozovatel vodovodní sítě)</t>
  </si>
  <si>
    <t>1267697709</t>
  </si>
  <si>
    <t>vodoměr šroubový přírubový na studenou vodu PN16 DN 50</t>
  </si>
  <si>
    <t>107</t>
  </si>
  <si>
    <t>891212312R1</t>
  </si>
  <si>
    <t>Montáž lapače nečistot DN 50 v šachtě</t>
  </si>
  <si>
    <t>1540605006</t>
  </si>
  <si>
    <t>108</t>
  </si>
  <si>
    <t>42265770</t>
  </si>
  <si>
    <t>Lapač nečistot s dvojitým sítem z nerezové oceli DN 50</t>
  </si>
  <si>
    <t>612618342</t>
  </si>
  <si>
    <t>filtr s vypouštěcí přírubou DN 50x230mm</t>
  </si>
  <si>
    <t>109</t>
  </si>
  <si>
    <t>891215321</t>
  </si>
  <si>
    <t>Montáž zpětných klapek DN 50</t>
  </si>
  <si>
    <t>-766368444</t>
  </si>
  <si>
    <t>Montáž vodovodních armatur na potrubí zpětných klapek DN 50</t>
  </si>
  <si>
    <t>110</t>
  </si>
  <si>
    <t>42283740</t>
  </si>
  <si>
    <t>Zpětná klapka bez páky a závaží DN 50</t>
  </si>
  <si>
    <t>244886156</t>
  </si>
  <si>
    <t>klapka zpětná samočinná šedá litina s obtokem L16 117 616 DN 50x200mm</t>
  </si>
  <si>
    <t>111</t>
  </si>
  <si>
    <t>891241112</t>
  </si>
  <si>
    <t>Montáž vodovodních šoupátek otevřený výkop DN 80</t>
  </si>
  <si>
    <t>-799992726</t>
  </si>
  <si>
    <t>Montáž vodovodních armatur na potrubí šoupátek nebo klapek uzavíracích v otevřeném výkopu nebo v šachtách s osazením zemní soupravy (bez poklopů) DN 80</t>
  </si>
  <si>
    <t>112</t>
  </si>
  <si>
    <t>42221303</t>
  </si>
  <si>
    <t>Šoupátko EKOplus, krátká stavební délka, PN 10-16, DN 80, č. 7818044</t>
  </si>
  <si>
    <t>2008921803</t>
  </si>
  <si>
    <t>šoupátko pitná voda litina GGG 50 krátká stavební dl PN10/16 DN 80x180mm</t>
  </si>
  <si>
    <t>113</t>
  </si>
  <si>
    <t>42291067</t>
  </si>
  <si>
    <t>Zemní souprava tuhá LADA-A pro šoupátka, DN 65-80, Rd 1,25 m, č. 8703213</t>
  </si>
  <si>
    <t>727645358</t>
  </si>
  <si>
    <t>souprava zemní pro šoupátka DN 65-80mm Rd 1,25m</t>
  </si>
  <si>
    <t>114</t>
  </si>
  <si>
    <t>AVK.7551050</t>
  </si>
  <si>
    <t>Zemní souprava teleskopická PATENTplus-AT pro šoupátka, DN 65-80, Rd 1,2-1,8 m, č. 0122522.TE0000V</t>
  </si>
  <si>
    <t>-144128510</t>
  </si>
  <si>
    <t>AVK zemní teleskopická souprava 7.5, pro šoupě DN 65-80, rozsah 1,1-1,85 m</t>
  </si>
  <si>
    <t>115</t>
  </si>
  <si>
    <t>892241111</t>
  </si>
  <si>
    <t>Tlaková zkouška vodou potrubí do 80</t>
  </si>
  <si>
    <t>-1267755399</t>
  </si>
  <si>
    <t>Tlakové zkoušky vodou na potrubí DN do 80</t>
  </si>
  <si>
    <t>116</t>
  </si>
  <si>
    <t>892273122</t>
  </si>
  <si>
    <t>Proplach a dezinfekce vodovodního potrubí DN od 80 do 125</t>
  </si>
  <si>
    <t>1348406758</t>
  </si>
  <si>
    <t>117</t>
  </si>
  <si>
    <t>892372111</t>
  </si>
  <si>
    <t>Zabezpečení konců potrubí DN do 300 při tlakových zkouškách vodou</t>
  </si>
  <si>
    <t>2084423279</t>
  </si>
  <si>
    <t>Tlakové zkoušky vodou zabezpečení konců potrubí při tlakových zkouškách DN do 300</t>
  </si>
  <si>
    <t>118</t>
  </si>
  <si>
    <t>899102113R1</t>
  </si>
  <si>
    <t>Osazení poklopů včetně rámů</t>
  </si>
  <si>
    <t>1749969799</t>
  </si>
  <si>
    <t>Osazení poklopů litinových a ocelových bez rámů hmotnosti jednotlivě přes 50 kg do 100 kg</t>
  </si>
  <si>
    <t>119</t>
  </si>
  <si>
    <t>CN06</t>
  </si>
  <si>
    <t>Vodotěsný uzamykatelný poklop s rámem a bezpečnostní zarážkou</t>
  </si>
  <si>
    <t>-1868927336</t>
  </si>
  <si>
    <t>Výlezové madlo včetně kotvícího materiálu</t>
  </si>
  <si>
    <t>120</t>
  </si>
  <si>
    <t>899121102</t>
  </si>
  <si>
    <t>Osazení poklopů plastových šoupátkových</t>
  </si>
  <si>
    <t>419707649</t>
  </si>
  <si>
    <t>121</t>
  </si>
  <si>
    <t>56230632</t>
  </si>
  <si>
    <t>Šoupatový uliční poklop s plastovým víčkem, č. 7.2.13F</t>
  </si>
  <si>
    <t>-987833942</t>
  </si>
  <si>
    <t>poklop uliční plastový PA šoupatový</t>
  </si>
  <si>
    <t>122</t>
  </si>
  <si>
    <t>56230640</t>
  </si>
  <si>
    <t>Podkladová deska pod šoupatový uliční poklop při použití tuhé zemní soupravy, č. 7.2.19</t>
  </si>
  <si>
    <t>2046863561</t>
  </si>
  <si>
    <t>deska podkladová uličního poklopu plastového tuhých souprav</t>
  </si>
  <si>
    <t>123</t>
  </si>
  <si>
    <t>899401112</t>
  </si>
  <si>
    <t>Osazení poklopů litinových šoupátkových</t>
  </si>
  <si>
    <t>231395885</t>
  </si>
  <si>
    <t>124</t>
  </si>
  <si>
    <t>42291352</t>
  </si>
  <si>
    <t>Šoupatový teleskopický uliční poklop s litinovým víčkem, č. 7.2.13T</t>
  </si>
  <si>
    <t>-595081597</t>
  </si>
  <si>
    <t>poklop litinový šoupátkový pro zemní soupravy osazení do terénu a do vozovky</t>
  </si>
  <si>
    <t>125</t>
  </si>
  <si>
    <t>56230636</t>
  </si>
  <si>
    <t>Podkladová deska pod šoupatový uliční poklop při použití teleskopické zemní soupravy, č. 7.2.10</t>
  </si>
  <si>
    <t>354787900</t>
  </si>
  <si>
    <t>deska podkladová uličního poklopu plastového ventilkového a šoupatového</t>
  </si>
  <si>
    <t>126</t>
  </si>
  <si>
    <t>899713111</t>
  </si>
  <si>
    <t>Orientační tabulky na sloupku betonovém nebo ocelovém</t>
  </si>
  <si>
    <t>-476326129</t>
  </si>
  <si>
    <t>Orientační tabulky na vodovodních a kanalizačních řadech na sloupku ocelovém nebo betonovém</t>
  </si>
  <si>
    <t>127</t>
  </si>
  <si>
    <t>899713111R1</t>
  </si>
  <si>
    <t>Osazení sloupku vodárenského</t>
  </si>
  <si>
    <t>-1824977613</t>
  </si>
  <si>
    <t>128</t>
  </si>
  <si>
    <t>ORSLPEV</t>
  </si>
  <si>
    <t xml:space="preserve">SLOUPEK orientační voda PE/ocel s 1 tabulkou (modro-bílý) </t>
  </si>
  <si>
    <t>1358640106</t>
  </si>
  <si>
    <t>129</t>
  </si>
  <si>
    <t>KBP130</t>
  </si>
  <si>
    <t>PATKA ZÁKLADOVÁ KBP 1-30</t>
  </si>
  <si>
    <t>999184459</t>
  </si>
  <si>
    <t>130</t>
  </si>
  <si>
    <t>899721111</t>
  </si>
  <si>
    <t>Signalizační vodič DN do 150 mm na potrubí</t>
  </si>
  <si>
    <t>1415967999</t>
  </si>
  <si>
    <t>Signalizační vodič na potrubí DN do 150 mm</t>
  </si>
  <si>
    <t>131</t>
  </si>
  <si>
    <t>899722113</t>
  </si>
  <si>
    <t>Krytí potrubí z plastů výstražnou fólií z PVC 34cm</t>
  </si>
  <si>
    <t>841016738</t>
  </si>
  <si>
    <t>Krytí potrubí z plastů výstražnou fólií z PVC šířky 34 cm</t>
  </si>
  <si>
    <t>132</t>
  </si>
  <si>
    <t>899-R1</t>
  </si>
  <si>
    <t>Zrušení stávajícího vodovodního potrubí DN 80 se zaslepením</t>
  </si>
  <si>
    <t>-349411564</t>
  </si>
  <si>
    <t>133</t>
  </si>
  <si>
    <t>899-R2</t>
  </si>
  <si>
    <t>Zrušení a demontáž armatur včetně povrchových znaků</t>
  </si>
  <si>
    <t>ks</t>
  </si>
  <si>
    <t>-1114511262</t>
  </si>
  <si>
    <t>134</t>
  </si>
  <si>
    <t>899-R2.1</t>
  </si>
  <si>
    <t>Bakteriologický rozbor vody, odběr vzorků</t>
  </si>
  <si>
    <t>359424816</t>
  </si>
  <si>
    <t>135</t>
  </si>
  <si>
    <t>899-R3</t>
  </si>
  <si>
    <t>Kontrola funkčnosti identifikačního vodiče, ovladatelnosti uzavíracích armatur a podzemních hydrantů</t>
  </si>
  <si>
    <t>625247157</t>
  </si>
  <si>
    <t>Ostatní konstrukce a práce, bourání</t>
  </si>
  <si>
    <t>136</t>
  </si>
  <si>
    <t>900R1</t>
  </si>
  <si>
    <t>Prostorové vytyčení všech podzemních inženýrských sítí (včetně předání jednotlivým správcům)</t>
  </si>
  <si>
    <t>1825631711</t>
  </si>
  <si>
    <t>Vytyčení podzemních inženýrských sítí</t>
  </si>
  <si>
    <t>137</t>
  </si>
  <si>
    <t>900R2-1</t>
  </si>
  <si>
    <t>Prostorové vytyčení stavebního objektu</t>
  </si>
  <si>
    <t>1163155367</t>
  </si>
  <si>
    <t>Geodetické práce dle SoD (vytyčení, zaměření, DSPS, GP)</t>
  </si>
  <si>
    <t>138</t>
  </si>
  <si>
    <t>900R2-2</t>
  </si>
  <si>
    <t>Polohopisné a výškopisné zaměření skutečného provedení stavby</t>
  </si>
  <si>
    <t>-290904027</t>
  </si>
  <si>
    <t>139</t>
  </si>
  <si>
    <t>900R3</t>
  </si>
  <si>
    <t>Přechodné dopravní značení (projekt + provádění)</t>
  </si>
  <si>
    <t>1012346415</t>
  </si>
  <si>
    <t>Provizorní dopravní značení</t>
  </si>
  <si>
    <t>140</t>
  </si>
  <si>
    <t>900R4</t>
  </si>
  <si>
    <t>Náklady na poplatky za pronájem ploch nutných k provedení díla</t>
  </si>
  <si>
    <t>-4494982</t>
  </si>
  <si>
    <t>P</t>
  </si>
  <si>
    <t>Poznámka k položce:
místní komunikace</t>
  </si>
  <si>
    <t>141</t>
  </si>
  <si>
    <t>900R6.1</t>
  </si>
  <si>
    <t>Hutnící zkoušky, měření míry zhutnění lehkou dynamickou deskou</t>
  </si>
  <si>
    <t>-2081621601</t>
  </si>
  <si>
    <t>142</t>
  </si>
  <si>
    <t>900R90</t>
  </si>
  <si>
    <t>Dozor pracovníka odborného bezpečnostního dohledu pro měření metanu</t>
  </si>
  <si>
    <t>-1531095397</t>
  </si>
  <si>
    <t>143</t>
  </si>
  <si>
    <t>900R91</t>
  </si>
  <si>
    <t>Vypracování pasportu dotčeného území stavební činností a staveništní dopravou ve formě protokolu</t>
  </si>
  <si>
    <t>90438218</t>
  </si>
  <si>
    <t>144</t>
  </si>
  <si>
    <t>900R99</t>
  </si>
  <si>
    <t>Náklady jinde neuvedené</t>
  </si>
  <si>
    <t>-2000022845</t>
  </si>
  <si>
    <t>145</t>
  </si>
  <si>
    <t>916131213</t>
  </si>
  <si>
    <t>Osazení silničního obrubníku betonového stojatého s boční opěrou do lože z betonu prostého</t>
  </si>
  <si>
    <t>-1674545131</t>
  </si>
  <si>
    <t>Osazení silničního obrubníku betonového se zřízením lože, s vyplněním a zatřením spár cementovou maltou stojatého s boční opěrou z betonu prostého, do lože z betonu prostého</t>
  </si>
  <si>
    <t>146</t>
  </si>
  <si>
    <t>59217031</t>
  </si>
  <si>
    <t>obrubník betonový silniční 1000x150x250mm</t>
  </si>
  <si>
    <t>1378300184</t>
  </si>
  <si>
    <t>147</t>
  </si>
  <si>
    <t>916231213</t>
  </si>
  <si>
    <t>Osazení chodníkového obrubníku betonového stojatého s boční opěrou do lože z betonu prostého</t>
  </si>
  <si>
    <t>1564081595</t>
  </si>
  <si>
    <t>Osazení chodníkového obrubníku betonového se zřízením lože, s vyplněním a zatřením spár cementovou maltou stojatého s boční opěrou z betonu prostého, do lože z betonu prostého</t>
  </si>
  <si>
    <t>148</t>
  </si>
  <si>
    <t>59217017</t>
  </si>
  <si>
    <t>obrubník betonový chodníkový 1000x100x250mm</t>
  </si>
  <si>
    <t>1824818049</t>
  </si>
  <si>
    <t>149</t>
  </si>
  <si>
    <t>916331112</t>
  </si>
  <si>
    <t>Osazení zahradního obrubníku betonového do lože z betonu s boční opěrou</t>
  </si>
  <si>
    <t>-1617906870</t>
  </si>
  <si>
    <t>Osazení zahradního obrubníku betonového s ložem tl. od 50 do 100 mm z betonu prostého tř. C 12/15 s boční opěrou z betonu prostého tř. C 12/15</t>
  </si>
  <si>
    <t>4+4+2,6+2,6</t>
  </si>
  <si>
    <t>150</t>
  </si>
  <si>
    <t>59217002</t>
  </si>
  <si>
    <t>obrubník betonový zahradní šedý 1000x50x200mm</t>
  </si>
  <si>
    <t>439635546</t>
  </si>
  <si>
    <t>151</t>
  </si>
  <si>
    <t>919731121</t>
  </si>
  <si>
    <t>Zarovnání styčné plochy podkladu nebo krytu živičného tl do 50 mm</t>
  </si>
  <si>
    <t>-583108268</t>
  </si>
  <si>
    <t>Zarovnání styčné plochy podkladu nebo krytu podél vybourané části komunikace nebo zpevněné plochy živičné tl. do 50 mm</t>
  </si>
  <si>
    <t>152</t>
  </si>
  <si>
    <t>919735113</t>
  </si>
  <si>
    <t>Řezání stávajícího živičného krytu hl do 150 mm</t>
  </si>
  <si>
    <t>1931390546</t>
  </si>
  <si>
    <t>Řezání stávajícího živičného krytu nebo podkladu hloubky přes 100 do 150 mm</t>
  </si>
  <si>
    <t>1,5+2+1,5</t>
  </si>
  <si>
    <t>153</t>
  </si>
  <si>
    <t>953334118</t>
  </si>
  <si>
    <t>Těsnění pracovních spár bentonitovým těsnícím pásem</t>
  </si>
  <si>
    <t>-1288909863</t>
  </si>
  <si>
    <t>Bobtnavý pásek do pracovních spar betonových konstrukcí bentonitový, rozměru 20 x 15 mm</t>
  </si>
  <si>
    <t>2,84+2,84+1,34+1,34+0,94+0,94+0,74+0,74</t>
  </si>
  <si>
    <t>154</t>
  </si>
  <si>
    <t>979054441</t>
  </si>
  <si>
    <t>Očištění vybouraných z desek nebo dlaždic s původním spárováním z kameniva těženého</t>
  </si>
  <si>
    <t>558332633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</si>
  <si>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</si>
  <si>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2*5*0,85</t>
  </si>
  <si>
    <t>997</t>
  </si>
  <si>
    <t>Přesun sutě</t>
  </si>
  <si>
    <t>155</t>
  </si>
  <si>
    <t>997221571</t>
  </si>
  <si>
    <t>Vodorovná doprava vybouraných hmot do 1 km</t>
  </si>
  <si>
    <t>-2023946652</t>
  </si>
  <si>
    <t>Vodorovná doprava vybouraných hmot bez naložení, ale se složením a s hrubým urovnáním na vzdálenost do 1 km</t>
  </si>
  <si>
    <t>156</t>
  </si>
  <si>
    <t>997221579</t>
  </si>
  <si>
    <t>Příplatek ZKD 1 km u vodorovné dopravy vybouraných hmot</t>
  </si>
  <si>
    <t>2140331291</t>
  </si>
  <si>
    <t>Vodorovná doprava vybouraných hmot bez naložení, ale se složením a s hrubým urovnáním na vzdálenost Příplatek k ceně za každý další i započatý 1 km přes 1 km</t>
  </si>
  <si>
    <t>12,847*9 'Přepočtené koeficientem množství</t>
  </si>
  <si>
    <t>157</t>
  </si>
  <si>
    <t>997221615</t>
  </si>
  <si>
    <t>Poplatek za uložení na skládce (skládkovné) stavebního odpadu betonového kód odpadu 17 01 01</t>
  </si>
  <si>
    <t>-1517703626</t>
  </si>
  <si>
    <t>Poplatek za uložení stavebního odpadu na skládce (skládkovné) z prostého betonu zatříděného do Katalogu odpadů pod kódem 17 01 01</t>
  </si>
  <si>
    <t>7,395+1,025</t>
  </si>
  <si>
    <t>158</t>
  </si>
  <si>
    <t>997221645</t>
  </si>
  <si>
    <t>Poplatek za uložení na skládce (skládkovné) odpadu asfaltového bez dehtu kód odpadu 17 03 02</t>
  </si>
  <si>
    <t>-1259856808</t>
  </si>
  <si>
    <t>Poplatek za uložení stavebního odpadu na skládce (skládkovné) asfaltového bez obsahu dehtu zatříděného do Katalogu odpadů pod kódem 17 03 02</t>
  </si>
  <si>
    <t>0,98+0,948</t>
  </si>
  <si>
    <t>159</t>
  </si>
  <si>
    <t>997221655</t>
  </si>
  <si>
    <t>-2106382305</t>
  </si>
  <si>
    <t>1,45+0,44+0,609</t>
  </si>
  <si>
    <t>998</t>
  </si>
  <si>
    <t>Přesun hmot</t>
  </si>
  <si>
    <t>160</t>
  </si>
  <si>
    <t>998276101</t>
  </si>
  <si>
    <t>Přesun hmot pro trubní vedení z trub z plastických hmot otevřený výkop</t>
  </si>
  <si>
    <t>1839931961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</si>
  <si>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</si>
  <si>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</si>
  <si>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</si>
  <si>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711</t>
  </si>
  <si>
    <t>Izolace proti vodě, vlhkosti a plynům</t>
  </si>
  <si>
    <t>161</t>
  </si>
  <si>
    <t>711111002</t>
  </si>
  <si>
    <t>Provedení izolace proti zemní vlhkosti vodorovné za studena lakem asfaltovým</t>
  </si>
  <si>
    <t>-838310184</t>
  </si>
  <si>
    <t>Provedení izolace proti zemní vlhkosti natěradly a tmely za studena na ploše vodorovné V nátěrem lakem asfaltovým</t>
  </si>
  <si>
    <t>(2,98*1,48)-(1,08*0,88)</t>
  </si>
  <si>
    <t>162</t>
  </si>
  <si>
    <t>11163152</t>
  </si>
  <si>
    <t>lak hydroizolační asfaltový</t>
  </si>
  <si>
    <t>-426454106</t>
  </si>
  <si>
    <t>3,46*0,00035 'Přepočtené koeficientem množství</t>
  </si>
  <si>
    <t>163</t>
  </si>
  <si>
    <t>711112002</t>
  </si>
  <si>
    <t>Provedení izolace proti zemní vlhkosti svislé za studena lakem asfaltovým</t>
  </si>
  <si>
    <t>693305971</t>
  </si>
  <si>
    <t>Provedení izolace proti zemní vlhkosti natěradly a tmely za studena na ploše svislé S nátěrem lakem asfaltovým</t>
  </si>
  <si>
    <t>(1,08+1,08+0,88+0,88)*0,2</t>
  </si>
  <si>
    <t>(2,98+2,98+1,48+1,48)*0,4</t>
  </si>
  <si>
    <t>164</t>
  </si>
  <si>
    <t>-1533571109</t>
  </si>
  <si>
    <t>4,352*0,00045 'Přepočtené koeficientem množství</t>
  </si>
  <si>
    <t>165</t>
  </si>
  <si>
    <t>711141559</t>
  </si>
  <si>
    <t>Provedení izolace proti zemní vlhkosti pásy přitavením vodorovné NAIP</t>
  </si>
  <si>
    <t>-1958980252</t>
  </si>
  <si>
    <t>Provedení izolace proti zemní vlhkosti pásy přitavením NAIP na ploše vodorovné V</t>
  </si>
  <si>
    <t>((2,98*1,48)-(1,08*0,88))*2</t>
  </si>
  <si>
    <t>166</t>
  </si>
  <si>
    <t>62832001</t>
  </si>
  <si>
    <t>pás asfaltový natavitelný oxidovaný tl 3,5mm typu V60 S35 s vložkou ze skleněné rohože, s jemnozrnným minerálním posypem</t>
  </si>
  <si>
    <t>-2139722950</t>
  </si>
  <si>
    <t>6,92*1,15 'Přepočtené koeficientem množství</t>
  </si>
  <si>
    <t>167</t>
  </si>
  <si>
    <t>711142559</t>
  </si>
  <si>
    <t>Provedení izolace proti zemní vlhkosti pásy přitavením svislé NAIP</t>
  </si>
  <si>
    <t>-2017274299</t>
  </si>
  <si>
    <t>Provedení izolace proti zemní vlhkosti pásy přitavením NAIP na ploše svislé S</t>
  </si>
  <si>
    <t>((1,08+1,08+0,88+0,88)*0,2)*2</t>
  </si>
  <si>
    <t>((2,98+2,98+1,48+1,48)*0,4)*2</t>
  </si>
  <si>
    <t>168</t>
  </si>
  <si>
    <t>-1097076637</t>
  </si>
  <si>
    <t>8,704*1,2 'Přepočtené koeficientem množství</t>
  </si>
  <si>
    <t>169</t>
  </si>
  <si>
    <t>711747067R1</t>
  </si>
  <si>
    <t>Těsnění prostupu DN250</t>
  </si>
  <si>
    <t>-851717940</t>
  </si>
  <si>
    <t>Provedení detailů pásy přitavením opracování trubních prostupů pod těsnící objímkou, průměru do 300 mm, NAIP</t>
  </si>
  <si>
    <t>170</t>
  </si>
  <si>
    <t>CN04</t>
  </si>
  <si>
    <t>Vodotěsný těsnící řetěz KTW, LU-9 (2 x 6ks)</t>
  </si>
  <si>
    <t>93179812</t>
  </si>
  <si>
    <t>767</t>
  </si>
  <si>
    <t>Konstrukce zámečnické</t>
  </si>
  <si>
    <t>171</t>
  </si>
  <si>
    <t>767165111</t>
  </si>
  <si>
    <t>Montáž zábradlí rovného madla z trubek nebo tenkostěnných profilů šroubovaného</t>
  </si>
  <si>
    <t>371510156</t>
  </si>
  <si>
    <t>Montáž zábradlí rovného madel z trubek nebo tenkostěnných profilů šroubováním</t>
  </si>
  <si>
    <t>172</t>
  </si>
  <si>
    <t>CN05</t>
  </si>
  <si>
    <t>79062901</t>
  </si>
  <si>
    <t>173</t>
  </si>
  <si>
    <t>767861011</t>
  </si>
  <si>
    <t>Montáž vnitřních kovových žebříků přímých délky do 5 m kotvených do betonu</t>
  </si>
  <si>
    <t>-1159306261</t>
  </si>
  <si>
    <t>Montáž vnitřních kovových žebříků přímých délky přes 2 do 5 m, ukotvených do betonu</t>
  </si>
  <si>
    <t>174</t>
  </si>
  <si>
    <t>CN07</t>
  </si>
  <si>
    <t>Stěnový žebřík včetně kotvícího materiálu</t>
  </si>
  <si>
    <t>-480501820</t>
  </si>
  <si>
    <t>Práce a dodávky M</t>
  </si>
  <si>
    <t>23-M</t>
  </si>
  <si>
    <t>Montáže potrubí</t>
  </si>
  <si>
    <t>175</t>
  </si>
  <si>
    <t>230032027</t>
  </si>
  <si>
    <t>Montáž přírubových spojů do PN 16 DN 50</t>
  </si>
  <si>
    <t>-2128653285</t>
  </si>
  <si>
    <t>176</t>
  </si>
  <si>
    <t>230-01</t>
  </si>
  <si>
    <t>Přírubový spoj DN 50, nerez (šrouby, matice, podložky, těsnění)</t>
  </si>
  <si>
    <t>256</t>
  </si>
  <si>
    <t>216703584</t>
  </si>
  <si>
    <t>Přírubový spoj DN 50, nerez PD 16 dle ČSN EN 1092-2 (šrouby, matice, podložky, těsnění)</t>
  </si>
  <si>
    <t>177</t>
  </si>
  <si>
    <t>230032029</t>
  </si>
  <si>
    <t>Montáž přírubových spojů do PN 16 DN 80</t>
  </si>
  <si>
    <t>-560920472</t>
  </si>
  <si>
    <t>178</t>
  </si>
  <si>
    <t>230-02</t>
  </si>
  <si>
    <t>Přírubový spoj DN 80, nerez (šrouby, matice, podložky, těsnění)</t>
  </si>
  <si>
    <t>944955504</t>
  </si>
  <si>
    <t>46-M</t>
  </si>
  <si>
    <t>Zemní práce při extr.mont.pracích</t>
  </si>
  <si>
    <t>179</t>
  </si>
  <si>
    <t>460520132</t>
  </si>
  <si>
    <t>Osazení tvárnic kabelových betonových do rýhy s obsypem bez výkopových prací 3-otvorových</t>
  </si>
  <si>
    <t>-289316991</t>
  </si>
  <si>
    <t>Kabelové žlaby nebo kryty osazení tvárnice kabelové betonové do rýhy, bez výkopových prací a obsypu včetně utěsnění a spárování 3-otvorové</t>
  </si>
  <si>
    <t>180</t>
  </si>
  <si>
    <t>59213001</t>
  </si>
  <si>
    <t>Kabelový žlab ZK1 (100/10/10 cm)</t>
  </si>
  <si>
    <t>-47517929</t>
  </si>
  <si>
    <t>žlab kabelový betonový 100x18,5/10x10cm</t>
  </si>
  <si>
    <t>181</t>
  </si>
  <si>
    <t>59213344</t>
  </si>
  <si>
    <t>Deska krycí DK1 (50/10/3,5 cm)</t>
  </si>
  <si>
    <t>1667504201</t>
  </si>
  <si>
    <t>poklop kabelového žlabu betonový 50x16x3,5cm</t>
  </si>
  <si>
    <t>OST</t>
  </si>
  <si>
    <t>Ostatní</t>
  </si>
  <si>
    <t>182</t>
  </si>
  <si>
    <t>O01-1</t>
  </si>
  <si>
    <t>Zřízení zařízení staveniště</t>
  </si>
  <si>
    <t>262144</t>
  </si>
  <si>
    <t>-1988143020</t>
  </si>
  <si>
    <t>183</t>
  </si>
  <si>
    <t>O01-2</t>
  </si>
  <si>
    <t>Provoz zařízení staveniště</t>
  </si>
  <si>
    <t>233213633</t>
  </si>
  <si>
    <t>184</t>
  </si>
  <si>
    <t>O01-3</t>
  </si>
  <si>
    <t>Odstranění a odvoz zařízení staveniště</t>
  </si>
  <si>
    <t>1594035575</t>
  </si>
  <si>
    <t>185</t>
  </si>
  <si>
    <t>O02</t>
  </si>
  <si>
    <t>Průběžné čištění komunikací</t>
  </si>
  <si>
    <t>-2138764153</t>
  </si>
  <si>
    <t>186</t>
  </si>
  <si>
    <t>O03</t>
  </si>
  <si>
    <t>Vypracování dokumentace skutečného provedení stavby</t>
  </si>
  <si>
    <t>-1534951952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</si>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</sst>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ZAK20202-V1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vodovodu v Hrabůvce, ulice Mitušova - vodovodní přípojka pro objekt MŠ Mitušova 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Ostrava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20. 2. 2020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Ostrava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Ing. Petr Műller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Petr Dostál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50.2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Rekonstrukce vodo...'!J30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'SO 01 - Rekonstrukce vodo...'!P97</f>
        <v>0</v>
      </c>
      <c r="AV55" s="121">
        <f>'SO 01 - Rekonstrukce vodo...'!J33</f>
        <v>0</v>
      </c>
      <c r="AW55" s="121">
        <f>'SO 01 - Rekonstrukce vodo...'!J34</f>
        <v>0</v>
      </c>
      <c r="AX55" s="121">
        <f>'SO 01 - Rekonstrukce vodo...'!J35</f>
        <v>0</v>
      </c>
      <c r="AY55" s="121">
        <f>'SO 01 - Rekonstrukce vodo...'!J36</f>
        <v>0</v>
      </c>
      <c r="AZ55" s="121">
        <f>'SO 01 - Rekonstrukce vodo...'!F33</f>
        <v>0</v>
      </c>
      <c r="BA55" s="121">
        <f>'SO 01 - Rekonstrukce vodo...'!F34</f>
        <v>0</v>
      </c>
      <c r="BB55" s="121">
        <f>'SO 01 - Rekonstrukce vodo...'!F35</f>
        <v>0</v>
      </c>
      <c r="BC55" s="121">
        <f>'SO 01 - Rekonstrukce vodo...'!F36</f>
        <v>0</v>
      </c>
      <c r="BD55" s="123">
        <f>'SO 01 - Rekonstrukce vodo...'!F37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Rekonstrukce vod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86</v>
      </c>
    </row>
    <row r="4" spans="2:46" s="1" customFormat="1" ht="24.95" customHeight="1">
      <c r="B4" s="21"/>
      <c r="D4" s="129" t="s">
        <v>87</v>
      </c>
      <c r="I4" s="125"/>
      <c r="L4" s="21"/>
      <c r="M4" s="130" t="s">
        <v>10</v>
      </c>
      <c r="AT4" s="18" t="s">
        <v>4</v>
      </c>
    </row>
    <row r="5" spans="2:12" s="1" customFormat="1" ht="6.95" customHeight="1">
      <c r="B5" s="21"/>
      <c r="I5" s="125"/>
      <c r="L5" s="21"/>
    </row>
    <row r="6" spans="2:12" s="1" customFormat="1" ht="12" customHeight="1">
      <c r="B6" s="21"/>
      <c r="D6" s="131" t="s">
        <v>16</v>
      </c>
      <c r="I6" s="125"/>
      <c r="L6" s="21"/>
    </row>
    <row r="7" spans="2:12" s="1" customFormat="1" ht="23.25" customHeight="1">
      <c r="B7" s="21"/>
      <c r="E7" s="132" t="str">
        <f>'Rekapitulace stavby'!K6</f>
        <v>Oprava vodovodu v Hrabůvce, ulice Mitušova - vodovodní přípojka pro objekt MŠ Mitušova 6</v>
      </c>
      <c r="F7" s="131"/>
      <c r="G7" s="131"/>
      <c r="H7" s="131"/>
      <c r="I7" s="125"/>
      <c r="L7" s="21"/>
    </row>
    <row r="8" spans="1:31" s="2" customFormat="1" ht="12" customHeight="1">
      <c r="A8" s="39"/>
      <c r="B8" s="45"/>
      <c r="C8" s="39"/>
      <c r="D8" s="131" t="s">
        <v>88</v>
      </c>
      <c r="E8" s="39"/>
      <c r="F8" s="39"/>
      <c r="G8" s="39"/>
      <c r="H8" s="39"/>
      <c r="I8" s="133"/>
      <c r="J8" s="39"/>
      <c r="K8" s="39"/>
      <c r="L8" s="13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35" t="s">
        <v>89</v>
      </c>
      <c r="F9" s="39"/>
      <c r="G9" s="39"/>
      <c r="H9" s="39"/>
      <c r="I9" s="133"/>
      <c r="J9" s="39"/>
      <c r="K9" s="39"/>
      <c r="L9" s="1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3"/>
      <c r="J10" s="39"/>
      <c r="K10" s="39"/>
      <c r="L10" s="1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1" t="s">
        <v>18</v>
      </c>
      <c r="E11" s="39"/>
      <c r="F11" s="136" t="s">
        <v>19</v>
      </c>
      <c r="G11" s="39"/>
      <c r="H11" s="39"/>
      <c r="I11" s="137" t="s">
        <v>20</v>
      </c>
      <c r="J11" s="136" t="s">
        <v>19</v>
      </c>
      <c r="K11" s="39"/>
      <c r="L11" s="1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21</v>
      </c>
      <c r="E12" s="39"/>
      <c r="F12" s="136" t="s">
        <v>22</v>
      </c>
      <c r="G12" s="39"/>
      <c r="H12" s="39"/>
      <c r="I12" s="137" t="s">
        <v>23</v>
      </c>
      <c r="J12" s="138" t="str">
        <f>'Rekapitulace stavby'!AN8</f>
        <v>20. 2. 2020</v>
      </c>
      <c r="K12" s="39"/>
      <c r="L12" s="1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3"/>
      <c r="J13" s="39"/>
      <c r="K13" s="39"/>
      <c r="L13" s="1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1" t="s">
        <v>25</v>
      </c>
      <c r="E14" s="39"/>
      <c r="F14" s="39"/>
      <c r="G14" s="39"/>
      <c r="H14" s="39"/>
      <c r="I14" s="137" t="s">
        <v>26</v>
      </c>
      <c r="J14" s="136" t="s">
        <v>27</v>
      </c>
      <c r="K14" s="39"/>
      <c r="L14" s="1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6" t="s">
        <v>28</v>
      </c>
      <c r="F15" s="39"/>
      <c r="G15" s="39"/>
      <c r="H15" s="39"/>
      <c r="I15" s="137" t="s">
        <v>29</v>
      </c>
      <c r="J15" s="136" t="s">
        <v>30</v>
      </c>
      <c r="K15" s="39"/>
      <c r="L15" s="1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3"/>
      <c r="J16" s="39"/>
      <c r="K16" s="39"/>
      <c r="L16" s="1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1" t="s">
        <v>31</v>
      </c>
      <c r="E17" s="39"/>
      <c r="F17" s="39"/>
      <c r="G17" s="39"/>
      <c r="H17" s="39"/>
      <c r="I17" s="137" t="s">
        <v>26</v>
      </c>
      <c r="J17" s="34" t="str">
        <f>'Rekapitulace stavby'!AN13</f>
        <v>Vyplň údaj</v>
      </c>
      <c r="K17" s="39"/>
      <c r="L17" s="13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6"/>
      <c r="G18" s="136"/>
      <c r="H18" s="136"/>
      <c r="I18" s="137" t="s">
        <v>29</v>
      </c>
      <c r="J18" s="34" t="str">
        <f>'Rekapitulace stavby'!AN14</f>
        <v>Vyplň údaj</v>
      </c>
      <c r="K18" s="39"/>
      <c r="L18" s="13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3"/>
      <c r="J19" s="39"/>
      <c r="K19" s="39"/>
      <c r="L19" s="13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1" t="s">
        <v>33</v>
      </c>
      <c r="E20" s="39"/>
      <c r="F20" s="39"/>
      <c r="G20" s="39"/>
      <c r="H20" s="39"/>
      <c r="I20" s="137" t="s">
        <v>26</v>
      </c>
      <c r="J20" s="136" t="s">
        <v>34</v>
      </c>
      <c r="K20" s="39"/>
      <c r="L20" s="13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6" t="s">
        <v>35</v>
      </c>
      <c r="F21" s="39"/>
      <c r="G21" s="39"/>
      <c r="H21" s="39"/>
      <c r="I21" s="137" t="s">
        <v>29</v>
      </c>
      <c r="J21" s="136" t="s">
        <v>19</v>
      </c>
      <c r="K21" s="39"/>
      <c r="L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3"/>
      <c r="J22" s="39"/>
      <c r="K22" s="39"/>
      <c r="L22" s="13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1" t="s">
        <v>37</v>
      </c>
      <c r="E23" s="39"/>
      <c r="F23" s="39"/>
      <c r="G23" s="39"/>
      <c r="H23" s="39"/>
      <c r="I23" s="137" t="s">
        <v>26</v>
      </c>
      <c r="J23" s="136" t="s">
        <v>38</v>
      </c>
      <c r="K23" s="39"/>
      <c r="L23" s="13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6" t="s">
        <v>39</v>
      </c>
      <c r="F24" s="39"/>
      <c r="G24" s="39"/>
      <c r="H24" s="39"/>
      <c r="I24" s="137" t="s">
        <v>29</v>
      </c>
      <c r="J24" s="136" t="s">
        <v>19</v>
      </c>
      <c r="K24" s="39"/>
      <c r="L24" s="13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3"/>
      <c r="J25" s="39"/>
      <c r="K25" s="39"/>
      <c r="L25" s="13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1" t="s">
        <v>40</v>
      </c>
      <c r="E26" s="39"/>
      <c r="F26" s="39"/>
      <c r="G26" s="39"/>
      <c r="H26" s="39"/>
      <c r="I26" s="133"/>
      <c r="J26" s="39"/>
      <c r="K26" s="39"/>
      <c r="L26" s="13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41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3"/>
      <c r="J28" s="39"/>
      <c r="K28" s="39"/>
      <c r="L28" s="13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5"/>
      <c r="J29" s="144"/>
      <c r="K29" s="144"/>
      <c r="L29" s="13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42</v>
      </c>
      <c r="E30" s="39"/>
      <c r="F30" s="39"/>
      <c r="G30" s="39"/>
      <c r="H30" s="39"/>
      <c r="I30" s="133"/>
      <c r="J30" s="147">
        <f>ROUND(J97,2)</f>
        <v>0</v>
      </c>
      <c r="K30" s="39"/>
      <c r="L30" s="13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5"/>
      <c r="J31" s="144"/>
      <c r="K31" s="144"/>
      <c r="L31" s="13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44</v>
      </c>
      <c r="G32" s="39"/>
      <c r="H32" s="39"/>
      <c r="I32" s="149" t="s">
        <v>43</v>
      </c>
      <c r="J32" s="148" t="s">
        <v>45</v>
      </c>
      <c r="K32" s="39"/>
      <c r="L32" s="13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46</v>
      </c>
      <c r="E33" s="131" t="s">
        <v>47</v>
      </c>
      <c r="F33" s="151">
        <f>ROUND((SUM(BE97:BE597)),2)</f>
        <v>0</v>
      </c>
      <c r="G33" s="39"/>
      <c r="H33" s="39"/>
      <c r="I33" s="152">
        <v>0.21</v>
      </c>
      <c r="J33" s="151">
        <f>ROUND(((SUM(BE97:BE597))*I33),2)</f>
        <v>0</v>
      </c>
      <c r="K33" s="39"/>
      <c r="L33" s="13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1" t="s">
        <v>48</v>
      </c>
      <c r="F34" s="151">
        <f>ROUND((SUM(BF97:BF597)),2)</f>
        <v>0</v>
      </c>
      <c r="G34" s="39"/>
      <c r="H34" s="39"/>
      <c r="I34" s="152">
        <v>0.15</v>
      </c>
      <c r="J34" s="151">
        <f>ROUND(((SUM(BF97:BF597))*I34),2)</f>
        <v>0</v>
      </c>
      <c r="K34" s="39"/>
      <c r="L34" s="13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49</v>
      </c>
      <c r="F35" s="151">
        <f>ROUND((SUM(BG97:BG597)),2)</f>
        <v>0</v>
      </c>
      <c r="G35" s="39"/>
      <c r="H35" s="39"/>
      <c r="I35" s="152">
        <v>0.21</v>
      </c>
      <c r="J35" s="151">
        <f>0</f>
        <v>0</v>
      </c>
      <c r="K35" s="39"/>
      <c r="L35" s="13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1" t="s">
        <v>50</v>
      </c>
      <c r="F36" s="151">
        <f>ROUND((SUM(BH97:BH597)),2)</f>
        <v>0</v>
      </c>
      <c r="G36" s="39"/>
      <c r="H36" s="39"/>
      <c r="I36" s="152">
        <v>0.15</v>
      </c>
      <c r="J36" s="151">
        <f>0</f>
        <v>0</v>
      </c>
      <c r="K36" s="39"/>
      <c r="L36" s="1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1" t="s">
        <v>51</v>
      </c>
      <c r="F37" s="151">
        <f>ROUND((SUM(BI97:BI597)),2)</f>
        <v>0</v>
      </c>
      <c r="G37" s="39"/>
      <c r="H37" s="39"/>
      <c r="I37" s="152">
        <v>0</v>
      </c>
      <c r="J37" s="151">
        <f>0</f>
        <v>0</v>
      </c>
      <c r="K37" s="39"/>
      <c r="L37" s="13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3"/>
      <c r="J38" s="39"/>
      <c r="K38" s="39"/>
      <c r="L38" s="13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52</v>
      </c>
      <c r="E39" s="155"/>
      <c r="F39" s="155"/>
      <c r="G39" s="156" t="s">
        <v>53</v>
      </c>
      <c r="H39" s="157" t="s">
        <v>54</v>
      </c>
      <c r="I39" s="158"/>
      <c r="J39" s="159">
        <f>SUM(J30:J37)</f>
        <v>0</v>
      </c>
      <c r="K39" s="160"/>
      <c r="L39" s="13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3"/>
      <c r="J45" s="41"/>
      <c r="K45" s="41"/>
      <c r="L45" s="13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3"/>
      <c r="J46" s="41"/>
      <c r="K46" s="41"/>
      <c r="L46" s="13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3"/>
      <c r="J47" s="41"/>
      <c r="K47" s="41"/>
      <c r="L47" s="13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3.25" customHeight="1">
      <c r="A48" s="39"/>
      <c r="B48" s="40"/>
      <c r="C48" s="41"/>
      <c r="D48" s="41"/>
      <c r="E48" s="167" t="str">
        <f>E7</f>
        <v>Oprava vodovodu v Hrabůvce, ulice Mitušova - vodovodní přípojka pro objekt MŠ Mitušova 6</v>
      </c>
      <c r="F48" s="33"/>
      <c r="G48" s="33"/>
      <c r="H48" s="33"/>
      <c r="I48" s="133"/>
      <c r="J48" s="41"/>
      <c r="K48" s="41"/>
      <c r="L48" s="13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3"/>
      <c r="J49" s="41"/>
      <c r="K49" s="41"/>
      <c r="L49" s="13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4.75" customHeight="1">
      <c r="A50" s="39"/>
      <c r="B50" s="40"/>
      <c r="C50" s="41"/>
      <c r="D50" s="41"/>
      <c r="E50" s="70" t="str">
        <f>E9</f>
        <v>SO 01 - Rekonstrukce vodovodní přípojky,vodoměrné šachty a části vnitřního vodovodu pro objekt MŠ Mitušova 6</v>
      </c>
      <c r="F50" s="41"/>
      <c r="G50" s="41"/>
      <c r="H50" s="41"/>
      <c r="I50" s="133"/>
      <c r="J50" s="41"/>
      <c r="K50" s="41"/>
      <c r="L50" s="13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3"/>
      <c r="J51" s="41"/>
      <c r="K51" s="41"/>
      <c r="L51" s="13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Ostrava</v>
      </c>
      <c r="G52" s="41"/>
      <c r="H52" s="41"/>
      <c r="I52" s="137" t="s">
        <v>23</v>
      </c>
      <c r="J52" s="73" t="str">
        <f>IF(J12="","",J12)</f>
        <v>20. 2. 2020</v>
      </c>
      <c r="K52" s="41"/>
      <c r="L52" s="13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3"/>
      <c r="J53" s="41"/>
      <c r="K53" s="41"/>
      <c r="L53" s="13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137" t="s">
        <v>33</v>
      </c>
      <c r="J54" s="37" t="str">
        <f>E21</f>
        <v>Ing. Petr Műller</v>
      </c>
      <c r="K54" s="41"/>
      <c r="L54" s="13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37" t="s">
        <v>37</v>
      </c>
      <c r="J55" s="37" t="str">
        <f>E24</f>
        <v>Petr Dostál</v>
      </c>
      <c r="K55" s="41"/>
      <c r="L55" s="13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3"/>
      <c r="J56" s="41"/>
      <c r="K56" s="41"/>
      <c r="L56" s="13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8" t="s">
        <v>91</v>
      </c>
      <c r="D57" s="169"/>
      <c r="E57" s="169"/>
      <c r="F57" s="169"/>
      <c r="G57" s="169"/>
      <c r="H57" s="169"/>
      <c r="I57" s="170"/>
      <c r="J57" s="171" t="s">
        <v>92</v>
      </c>
      <c r="K57" s="169"/>
      <c r="L57" s="13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3"/>
      <c r="J58" s="41"/>
      <c r="K58" s="41"/>
      <c r="L58" s="13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2" t="s">
        <v>74</v>
      </c>
      <c r="D59" s="41"/>
      <c r="E59" s="41"/>
      <c r="F59" s="41"/>
      <c r="G59" s="41"/>
      <c r="H59" s="41"/>
      <c r="I59" s="133"/>
      <c r="J59" s="103">
        <f>J97</f>
        <v>0</v>
      </c>
      <c r="K59" s="41"/>
      <c r="L59" s="13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73"/>
      <c r="C60" s="174"/>
      <c r="D60" s="175" t="s">
        <v>94</v>
      </c>
      <c r="E60" s="176"/>
      <c r="F60" s="176"/>
      <c r="G60" s="176"/>
      <c r="H60" s="176"/>
      <c r="I60" s="177"/>
      <c r="J60" s="178">
        <f>J98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95</v>
      </c>
      <c r="E61" s="183"/>
      <c r="F61" s="183"/>
      <c r="G61" s="183"/>
      <c r="H61" s="183"/>
      <c r="I61" s="184"/>
      <c r="J61" s="185">
        <f>J99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96</v>
      </c>
      <c r="E62" s="183"/>
      <c r="F62" s="183"/>
      <c r="G62" s="183"/>
      <c r="H62" s="183"/>
      <c r="I62" s="184"/>
      <c r="J62" s="185">
        <f>J249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97</v>
      </c>
      <c r="E63" s="183"/>
      <c r="F63" s="183"/>
      <c r="G63" s="183"/>
      <c r="H63" s="183"/>
      <c r="I63" s="184"/>
      <c r="J63" s="185">
        <f>J259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81"/>
      <c r="D64" s="182" t="s">
        <v>98</v>
      </c>
      <c r="E64" s="183"/>
      <c r="F64" s="183"/>
      <c r="G64" s="183"/>
      <c r="H64" s="183"/>
      <c r="I64" s="184"/>
      <c r="J64" s="185">
        <f>J274</f>
        <v>0</v>
      </c>
      <c r="K64" s="181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81"/>
      <c r="D65" s="182" t="s">
        <v>99</v>
      </c>
      <c r="E65" s="183"/>
      <c r="F65" s="183"/>
      <c r="G65" s="183"/>
      <c r="H65" s="183"/>
      <c r="I65" s="184"/>
      <c r="J65" s="185">
        <f>J293</f>
        <v>0</v>
      </c>
      <c r="K65" s="181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81"/>
      <c r="D66" s="182" t="s">
        <v>100</v>
      </c>
      <c r="E66" s="183"/>
      <c r="F66" s="183"/>
      <c r="G66" s="183"/>
      <c r="H66" s="183"/>
      <c r="I66" s="184"/>
      <c r="J66" s="185">
        <f>J340</f>
        <v>0</v>
      </c>
      <c r="K66" s="181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81"/>
      <c r="D67" s="182" t="s">
        <v>101</v>
      </c>
      <c r="E67" s="183"/>
      <c r="F67" s="183"/>
      <c r="G67" s="183"/>
      <c r="H67" s="183"/>
      <c r="I67" s="184"/>
      <c r="J67" s="185">
        <f>J344</f>
        <v>0</v>
      </c>
      <c r="K67" s="181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81"/>
      <c r="D68" s="182" t="s">
        <v>102</v>
      </c>
      <c r="E68" s="183"/>
      <c r="F68" s="183"/>
      <c r="G68" s="183"/>
      <c r="H68" s="183"/>
      <c r="I68" s="184"/>
      <c r="J68" s="185">
        <f>J465</f>
        <v>0</v>
      </c>
      <c r="K68" s="181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81"/>
      <c r="D69" s="182" t="s">
        <v>103</v>
      </c>
      <c r="E69" s="183"/>
      <c r="F69" s="183"/>
      <c r="G69" s="183"/>
      <c r="H69" s="183"/>
      <c r="I69" s="184"/>
      <c r="J69" s="185">
        <f>J509</f>
        <v>0</v>
      </c>
      <c r="K69" s="181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81"/>
      <c r="D70" s="182" t="s">
        <v>104</v>
      </c>
      <c r="E70" s="183"/>
      <c r="F70" s="183"/>
      <c r="G70" s="183"/>
      <c r="H70" s="183"/>
      <c r="I70" s="184"/>
      <c r="J70" s="185">
        <f>J524</f>
        <v>0</v>
      </c>
      <c r="K70" s="181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3"/>
      <c r="C71" s="174"/>
      <c r="D71" s="175" t="s">
        <v>105</v>
      </c>
      <c r="E71" s="176"/>
      <c r="F71" s="176"/>
      <c r="G71" s="176"/>
      <c r="H71" s="176"/>
      <c r="I71" s="177"/>
      <c r="J71" s="178">
        <f>J527</f>
        <v>0</v>
      </c>
      <c r="K71" s="174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0"/>
      <c r="C72" s="181"/>
      <c r="D72" s="182" t="s">
        <v>106</v>
      </c>
      <c r="E72" s="183"/>
      <c r="F72" s="183"/>
      <c r="G72" s="183"/>
      <c r="H72" s="183"/>
      <c r="I72" s="184"/>
      <c r="J72" s="185">
        <f>J528</f>
        <v>0</v>
      </c>
      <c r="K72" s="181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81"/>
      <c r="D73" s="182" t="s">
        <v>107</v>
      </c>
      <c r="E73" s="183"/>
      <c r="F73" s="183"/>
      <c r="G73" s="183"/>
      <c r="H73" s="183"/>
      <c r="I73" s="184"/>
      <c r="J73" s="185">
        <f>J561</f>
        <v>0</v>
      </c>
      <c r="K73" s="181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3"/>
      <c r="C74" s="174"/>
      <c r="D74" s="175" t="s">
        <v>108</v>
      </c>
      <c r="E74" s="176"/>
      <c r="F74" s="176"/>
      <c r="G74" s="176"/>
      <c r="H74" s="176"/>
      <c r="I74" s="177"/>
      <c r="J74" s="178">
        <f>J570</f>
        <v>0</v>
      </c>
      <c r="K74" s="174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0"/>
      <c r="C75" s="181"/>
      <c r="D75" s="182" t="s">
        <v>109</v>
      </c>
      <c r="E75" s="183"/>
      <c r="F75" s="183"/>
      <c r="G75" s="183"/>
      <c r="H75" s="183"/>
      <c r="I75" s="184"/>
      <c r="J75" s="185">
        <f>J571</f>
        <v>0</v>
      </c>
      <c r="K75" s="181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81"/>
      <c r="D76" s="182" t="s">
        <v>110</v>
      </c>
      <c r="E76" s="183"/>
      <c r="F76" s="183"/>
      <c r="G76" s="183"/>
      <c r="H76" s="183"/>
      <c r="I76" s="184"/>
      <c r="J76" s="185">
        <f>J580</f>
        <v>0</v>
      </c>
      <c r="K76" s="181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3"/>
      <c r="C77" s="174"/>
      <c r="D77" s="175" t="s">
        <v>111</v>
      </c>
      <c r="E77" s="176"/>
      <c r="F77" s="176"/>
      <c r="G77" s="176"/>
      <c r="H77" s="176"/>
      <c r="I77" s="177"/>
      <c r="J77" s="178">
        <f>J587</f>
        <v>0</v>
      </c>
      <c r="K77" s="174"/>
      <c r="L77" s="17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133"/>
      <c r="J78" s="41"/>
      <c r="K78" s="41"/>
      <c r="L78" s="134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163"/>
      <c r="J79" s="61"/>
      <c r="K79" s="61"/>
      <c r="L79" s="134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166"/>
      <c r="J83" s="63"/>
      <c r="K83" s="63"/>
      <c r="L83" s="13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112</v>
      </c>
      <c r="D84" s="41"/>
      <c r="E84" s="41"/>
      <c r="F84" s="41"/>
      <c r="G84" s="41"/>
      <c r="H84" s="41"/>
      <c r="I84" s="133"/>
      <c r="J84" s="41"/>
      <c r="K84" s="41"/>
      <c r="L84" s="13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3"/>
      <c r="J85" s="41"/>
      <c r="K85" s="41"/>
      <c r="L85" s="13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133"/>
      <c r="J86" s="41"/>
      <c r="K86" s="41"/>
      <c r="L86" s="13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3.25" customHeight="1">
      <c r="A87" s="39"/>
      <c r="B87" s="40"/>
      <c r="C87" s="41"/>
      <c r="D87" s="41"/>
      <c r="E87" s="167" t="str">
        <f>E7</f>
        <v>Oprava vodovodu v Hrabůvce, ulice Mitušova - vodovodní přípojka pro objekt MŠ Mitušova 6</v>
      </c>
      <c r="F87" s="33"/>
      <c r="G87" s="33"/>
      <c r="H87" s="33"/>
      <c r="I87" s="133"/>
      <c r="J87" s="41"/>
      <c r="K87" s="41"/>
      <c r="L87" s="13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88</v>
      </c>
      <c r="D88" s="41"/>
      <c r="E88" s="41"/>
      <c r="F88" s="41"/>
      <c r="G88" s="41"/>
      <c r="H88" s="41"/>
      <c r="I88" s="133"/>
      <c r="J88" s="41"/>
      <c r="K88" s="41"/>
      <c r="L88" s="13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75" customHeight="1">
      <c r="A89" s="39"/>
      <c r="B89" s="40"/>
      <c r="C89" s="41"/>
      <c r="D89" s="41"/>
      <c r="E89" s="70" t="str">
        <f>E9</f>
        <v>SO 01 - Rekonstrukce vodovodní přípojky,vodoměrné šachty a části vnitřního vodovodu pro objekt MŠ Mitušova 6</v>
      </c>
      <c r="F89" s="41"/>
      <c r="G89" s="41"/>
      <c r="H89" s="41"/>
      <c r="I89" s="133"/>
      <c r="J89" s="41"/>
      <c r="K89" s="41"/>
      <c r="L89" s="13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33"/>
      <c r="J90" s="41"/>
      <c r="K90" s="41"/>
      <c r="L90" s="13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Ostrava</v>
      </c>
      <c r="G91" s="41"/>
      <c r="H91" s="41"/>
      <c r="I91" s="137" t="s">
        <v>23</v>
      </c>
      <c r="J91" s="73" t="str">
        <f>IF(J12="","",J12)</f>
        <v>20. 2. 2020</v>
      </c>
      <c r="K91" s="41"/>
      <c r="L91" s="13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33"/>
      <c r="J92" s="41"/>
      <c r="K92" s="41"/>
      <c r="L92" s="13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Statutární město Ostrava</v>
      </c>
      <c r="G93" s="41"/>
      <c r="H93" s="41"/>
      <c r="I93" s="137" t="s">
        <v>33</v>
      </c>
      <c r="J93" s="37" t="str">
        <f>E21</f>
        <v>Ing. Petr Műller</v>
      </c>
      <c r="K93" s="41"/>
      <c r="L93" s="13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IF(E18="","",E18)</f>
        <v>Vyplň údaj</v>
      </c>
      <c r="G94" s="41"/>
      <c r="H94" s="41"/>
      <c r="I94" s="137" t="s">
        <v>37</v>
      </c>
      <c r="J94" s="37" t="str">
        <f>E24</f>
        <v>Petr Dostál</v>
      </c>
      <c r="K94" s="41"/>
      <c r="L94" s="13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33"/>
      <c r="J95" s="41"/>
      <c r="K95" s="41"/>
      <c r="L95" s="13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7"/>
      <c r="B96" s="188"/>
      <c r="C96" s="189" t="s">
        <v>113</v>
      </c>
      <c r="D96" s="190" t="s">
        <v>61</v>
      </c>
      <c r="E96" s="190" t="s">
        <v>57</v>
      </c>
      <c r="F96" s="190" t="s">
        <v>58</v>
      </c>
      <c r="G96" s="190" t="s">
        <v>114</v>
      </c>
      <c r="H96" s="190" t="s">
        <v>115</v>
      </c>
      <c r="I96" s="191" t="s">
        <v>116</v>
      </c>
      <c r="J96" s="192" t="s">
        <v>92</v>
      </c>
      <c r="K96" s="193" t="s">
        <v>117</v>
      </c>
      <c r="L96" s="194"/>
      <c r="M96" s="93" t="s">
        <v>19</v>
      </c>
      <c r="N96" s="94" t="s">
        <v>46</v>
      </c>
      <c r="O96" s="94" t="s">
        <v>118</v>
      </c>
      <c r="P96" s="94" t="s">
        <v>119</v>
      </c>
      <c r="Q96" s="94" t="s">
        <v>120</v>
      </c>
      <c r="R96" s="94" t="s">
        <v>121</v>
      </c>
      <c r="S96" s="94" t="s">
        <v>122</v>
      </c>
      <c r="T96" s="95" t="s">
        <v>123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39"/>
      <c r="B97" s="40"/>
      <c r="C97" s="100" t="s">
        <v>124</v>
      </c>
      <c r="D97" s="41"/>
      <c r="E97" s="41"/>
      <c r="F97" s="41"/>
      <c r="G97" s="41"/>
      <c r="H97" s="41"/>
      <c r="I97" s="133"/>
      <c r="J97" s="195">
        <f>BK97</f>
        <v>0</v>
      </c>
      <c r="K97" s="41"/>
      <c r="L97" s="45"/>
      <c r="M97" s="96"/>
      <c r="N97" s="196"/>
      <c r="O97" s="97"/>
      <c r="P97" s="197">
        <f>P98+P527+P570+P587</f>
        <v>0</v>
      </c>
      <c r="Q97" s="97"/>
      <c r="R97" s="197">
        <f>R98+R527+R570+R587</f>
        <v>65.43914303000001</v>
      </c>
      <c r="S97" s="97"/>
      <c r="T97" s="198">
        <f>T98+T527+T570+T587</f>
        <v>12.847000000000001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75</v>
      </c>
      <c r="AU97" s="18" t="s">
        <v>93</v>
      </c>
      <c r="BK97" s="199">
        <f>BK98+BK527+BK570+BK587</f>
        <v>0</v>
      </c>
    </row>
    <row r="98" spans="1:63" s="12" customFormat="1" ht="25.9" customHeight="1">
      <c r="A98" s="12"/>
      <c r="B98" s="200"/>
      <c r="C98" s="201"/>
      <c r="D98" s="202" t="s">
        <v>75</v>
      </c>
      <c r="E98" s="203" t="s">
        <v>125</v>
      </c>
      <c r="F98" s="203" t="s">
        <v>126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P99+P249+P259+P274+P293+P340+P344+P465+P509+P524</f>
        <v>0</v>
      </c>
      <c r="Q98" s="208"/>
      <c r="R98" s="209">
        <f>R99+R249+R259+R274+R293+R340+R344+R465+R509+R524</f>
        <v>65.21625903</v>
      </c>
      <c r="S98" s="208"/>
      <c r="T98" s="210">
        <f>T99+T249+T259+T274+T293+T340+T344+T465+T509+T524</f>
        <v>12.847000000000001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84</v>
      </c>
      <c r="AT98" s="212" t="s">
        <v>75</v>
      </c>
      <c r="AU98" s="212" t="s">
        <v>76</v>
      </c>
      <c r="AY98" s="211" t="s">
        <v>127</v>
      </c>
      <c r="BK98" s="213">
        <f>BK99+BK249+BK259+BK274+BK293+BK340+BK344+BK465+BK509+BK524</f>
        <v>0</v>
      </c>
    </row>
    <row r="99" spans="1:63" s="12" customFormat="1" ht="22.8" customHeight="1">
      <c r="A99" s="12"/>
      <c r="B99" s="200"/>
      <c r="C99" s="201"/>
      <c r="D99" s="202" t="s">
        <v>75</v>
      </c>
      <c r="E99" s="214" t="s">
        <v>84</v>
      </c>
      <c r="F99" s="214" t="s">
        <v>128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SUM(P100:P248)</f>
        <v>0</v>
      </c>
      <c r="Q99" s="208"/>
      <c r="R99" s="209">
        <f>SUM(R100:R248)</f>
        <v>50.4023065</v>
      </c>
      <c r="S99" s="208"/>
      <c r="T99" s="210">
        <f>SUM(T100:T248)</f>
        <v>12.847000000000001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84</v>
      </c>
      <c r="AT99" s="212" t="s">
        <v>75</v>
      </c>
      <c r="AU99" s="212" t="s">
        <v>84</v>
      </c>
      <c r="AY99" s="211" t="s">
        <v>127</v>
      </c>
      <c r="BK99" s="213">
        <f>SUM(BK100:BK248)</f>
        <v>0</v>
      </c>
    </row>
    <row r="100" spans="1:65" s="2" customFormat="1" ht="21.75" customHeight="1">
      <c r="A100" s="39"/>
      <c r="B100" s="40"/>
      <c r="C100" s="216" t="s">
        <v>84</v>
      </c>
      <c r="D100" s="216" t="s">
        <v>129</v>
      </c>
      <c r="E100" s="217" t="s">
        <v>130</v>
      </c>
      <c r="F100" s="218" t="s">
        <v>131</v>
      </c>
      <c r="G100" s="219" t="s">
        <v>132</v>
      </c>
      <c r="H100" s="220">
        <v>29</v>
      </c>
      <c r="I100" s="221"/>
      <c r="J100" s="222">
        <f>ROUND(I100*H100,2)</f>
        <v>0</v>
      </c>
      <c r="K100" s="223"/>
      <c r="L100" s="45"/>
      <c r="M100" s="224" t="s">
        <v>19</v>
      </c>
      <c r="N100" s="225" t="s">
        <v>47</v>
      </c>
      <c r="O100" s="85"/>
      <c r="P100" s="226">
        <f>O100*H100</f>
        <v>0</v>
      </c>
      <c r="Q100" s="226">
        <v>0</v>
      </c>
      <c r="R100" s="226">
        <f>Q100*H100</f>
        <v>0</v>
      </c>
      <c r="S100" s="226">
        <v>0.255</v>
      </c>
      <c r="T100" s="227">
        <f>S100*H100</f>
        <v>7.3950000000000005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8" t="s">
        <v>133</v>
      </c>
      <c r="AT100" s="228" t="s">
        <v>129</v>
      </c>
      <c r="AU100" s="228" t="s">
        <v>86</v>
      </c>
      <c r="AY100" s="18" t="s">
        <v>127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8" t="s">
        <v>84</v>
      </c>
      <c r="BK100" s="229">
        <f>ROUND(I100*H100,2)</f>
        <v>0</v>
      </c>
      <c r="BL100" s="18" t="s">
        <v>133</v>
      </c>
      <c r="BM100" s="228" t="s">
        <v>134</v>
      </c>
    </row>
    <row r="101" spans="1:47" s="2" customFormat="1" ht="12">
      <c r="A101" s="39"/>
      <c r="B101" s="40"/>
      <c r="C101" s="41"/>
      <c r="D101" s="230" t="s">
        <v>135</v>
      </c>
      <c r="E101" s="41"/>
      <c r="F101" s="231" t="s">
        <v>136</v>
      </c>
      <c r="G101" s="41"/>
      <c r="H101" s="41"/>
      <c r="I101" s="133"/>
      <c r="J101" s="41"/>
      <c r="K101" s="41"/>
      <c r="L101" s="45"/>
      <c r="M101" s="232"/>
      <c r="N101" s="233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135</v>
      </c>
      <c r="AU101" s="18" t="s">
        <v>86</v>
      </c>
    </row>
    <row r="102" spans="1:51" s="13" customFormat="1" ht="12">
      <c r="A102" s="13"/>
      <c r="B102" s="234"/>
      <c r="C102" s="235"/>
      <c r="D102" s="230" t="s">
        <v>137</v>
      </c>
      <c r="E102" s="236" t="s">
        <v>19</v>
      </c>
      <c r="F102" s="237" t="s">
        <v>138</v>
      </c>
      <c r="G102" s="235"/>
      <c r="H102" s="238">
        <v>10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137</v>
      </c>
      <c r="AU102" s="244" t="s">
        <v>86</v>
      </c>
      <c r="AV102" s="13" t="s">
        <v>86</v>
      </c>
      <c r="AW102" s="13" t="s">
        <v>36</v>
      </c>
      <c r="AX102" s="13" t="s">
        <v>76</v>
      </c>
      <c r="AY102" s="244" t="s">
        <v>127</v>
      </c>
    </row>
    <row r="103" spans="1:51" s="13" customFormat="1" ht="12">
      <c r="A103" s="13"/>
      <c r="B103" s="234"/>
      <c r="C103" s="235"/>
      <c r="D103" s="230" t="s">
        <v>137</v>
      </c>
      <c r="E103" s="236" t="s">
        <v>19</v>
      </c>
      <c r="F103" s="237" t="s">
        <v>139</v>
      </c>
      <c r="G103" s="235"/>
      <c r="H103" s="238">
        <v>12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137</v>
      </c>
      <c r="AU103" s="244" t="s">
        <v>86</v>
      </c>
      <c r="AV103" s="13" t="s">
        <v>86</v>
      </c>
      <c r="AW103" s="13" t="s">
        <v>36</v>
      </c>
      <c r="AX103" s="13" t="s">
        <v>76</v>
      </c>
      <c r="AY103" s="244" t="s">
        <v>127</v>
      </c>
    </row>
    <row r="104" spans="1:51" s="13" customFormat="1" ht="12">
      <c r="A104" s="13"/>
      <c r="B104" s="234"/>
      <c r="C104" s="235"/>
      <c r="D104" s="230" t="s">
        <v>137</v>
      </c>
      <c r="E104" s="236" t="s">
        <v>19</v>
      </c>
      <c r="F104" s="237" t="s">
        <v>140</v>
      </c>
      <c r="G104" s="235"/>
      <c r="H104" s="238">
        <v>7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137</v>
      </c>
      <c r="AU104" s="244" t="s">
        <v>86</v>
      </c>
      <c r="AV104" s="13" t="s">
        <v>86</v>
      </c>
      <c r="AW104" s="13" t="s">
        <v>36</v>
      </c>
      <c r="AX104" s="13" t="s">
        <v>76</v>
      </c>
      <c r="AY104" s="244" t="s">
        <v>127</v>
      </c>
    </row>
    <row r="105" spans="1:51" s="14" customFormat="1" ht="12">
      <c r="A105" s="14"/>
      <c r="B105" s="245"/>
      <c r="C105" s="246"/>
      <c r="D105" s="230" t="s">
        <v>137</v>
      </c>
      <c r="E105" s="247" t="s">
        <v>19</v>
      </c>
      <c r="F105" s="248" t="s">
        <v>141</v>
      </c>
      <c r="G105" s="246"/>
      <c r="H105" s="249">
        <v>29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137</v>
      </c>
      <c r="AU105" s="255" t="s">
        <v>86</v>
      </c>
      <c r="AV105" s="14" t="s">
        <v>133</v>
      </c>
      <c r="AW105" s="14" t="s">
        <v>36</v>
      </c>
      <c r="AX105" s="14" t="s">
        <v>84</v>
      </c>
      <c r="AY105" s="255" t="s">
        <v>127</v>
      </c>
    </row>
    <row r="106" spans="1:65" s="2" customFormat="1" ht="21.75" customHeight="1">
      <c r="A106" s="39"/>
      <c r="B106" s="40"/>
      <c r="C106" s="216" t="s">
        <v>86</v>
      </c>
      <c r="D106" s="216" t="s">
        <v>129</v>
      </c>
      <c r="E106" s="217" t="s">
        <v>142</v>
      </c>
      <c r="F106" s="218" t="s">
        <v>143</v>
      </c>
      <c r="G106" s="219" t="s">
        <v>132</v>
      </c>
      <c r="H106" s="220">
        <v>5</v>
      </c>
      <c r="I106" s="221"/>
      <c r="J106" s="222">
        <f>ROUND(I106*H106,2)</f>
        <v>0</v>
      </c>
      <c r="K106" s="223"/>
      <c r="L106" s="45"/>
      <c r="M106" s="224" t="s">
        <v>19</v>
      </c>
      <c r="N106" s="225" t="s">
        <v>47</v>
      </c>
      <c r="O106" s="85"/>
      <c r="P106" s="226">
        <f>O106*H106</f>
        <v>0</v>
      </c>
      <c r="Q106" s="226">
        <v>0</v>
      </c>
      <c r="R106" s="226">
        <f>Q106*H106</f>
        <v>0</v>
      </c>
      <c r="S106" s="226">
        <v>0.29</v>
      </c>
      <c r="T106" s="227">
        <f>S106*H106</f>
        <v>1.45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8" t="s">
        <v>133</v>
      </c>
      <c r="AT106" s="228" t="s">
        <v>129</v>
      </c>
      <c r="AU106" s="228" t="s">
        <v>86</v>
      </c>
      <c r="AY106" s="18" t="s">
        <v>127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8" t="s">
        <v>84</v>
      </c>
      <c r="BK106" s="229">
        <f>ROUND(I106*H106,2)</f>
        <v>0</v>
      </c>
      <c r="BL106" s="18" t="s">
        <v>133</v>
      </c>
      <c r="BM106" s="228" t="s">
        <v>144</v>
      </c>
    </row>
    <row r="107" spans="1:47" s="2" customFormat="1" ht="12">
      <c r="A107" s="39"/>
      <c r="B107" s="40"/>
      <c r="C107" s="41"/>
      <c r="D107" s="230" t="s">
        <v>135</v>
      </c>
      <c r="E107" s="41"/>
      <c r="F107" s="231" t="s">
        <v>145</v>
      </c>
      <c r="G107" s="41"/>
      <c r="H107" s="41"/>
      <c r="I107" s="133"/>
      <c r="J107" s="41"/>
      <c r="K107" s="41"/>
      <c r="L107" s="45"/>
      <c r="M107" s="232"/>
      <c r="N107" s="23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135</v>
      </c>
      <c r="AU107" s="18" t="s">
        <v>86</v>
      </c>
    </row>
    <row r="108" spans="1:51" s="13" customFormat="1" ht="12">
      <c r="A108" s="13"/>
      <c r="B108" s="234"/>
      <c r="C108" s="235"/>
      <c r="D108" s="230" t="s">
        <v>137</v>
      </c>
      <c r="E108" s="236" t="s">
        <v>19</v>
      </c>
      <c r="F108" s="237" t="s">
        <v>146</v>
      </c>
      <c r="G108" s="235"/>
      <c r="H108" s="238">
        <v>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137</v>
      </c>
      <c r="AU108" s="244" t="s">
        <v>86</v>
      </c>
      <c r="AV108" s="13" t="s">
        <v>86</v>
      </c>
      <c r="AW108" s="13" t="s">
        <v>36</v>
      </c>
      <c r="AX108" s="13" t="s">
        <v>84</v>
      </c>
      <c r="AY108" s="244" t="s">
        <v>127</v>
      </c>
    </row>
    <row r="109" spans="1:65" s="2" customFormat="1" ht="21.75" customHeight="1">
      <c r="A109" s="39"/>
      <c r="B109" s="40"/>
      <c r="C109" s="216" t="s">
        <v>147</v>
      </c>
      <c r="D109" s="216" t="s">
        <v>129</v>
      </c>
      <c r="E109" s="217" t="s">
        <v>148</v>
      </c>
      <c r="F109" s="218" t="s">
        <v>149</v>
      </c>
      <c r="G109" s="219" t="s">
        <v>132</v>
      </c>
      <c r="H109" s="220">
        <v>1</v>
      </c>
      <c r="I109" s="221"/>
      <c r="J109" s="222">
        <f>ROUND(I109*H109,2)</f>
        <v>0</v>
      </c>
      <c r="K109" s="223"/>
      <c r="L109" s="45"/>
      <c r="M109" s="224" t="s">
        <v>19</v>
      </c>
      <c r="N109" s="225" t="s">
        <v>47</v>
      </c>
      <c r="O109" s="85"/>
      <c r="P109" s="226">
        <f>O109*H109</f>
        <v>0</v>
      </c>
      <c r="Q109" s="226">
        <v>0</v>
      </c>
      <c r="R109" s="226">
        <f>Q109*H109</f>
        <v>0</v>
      </c>
      <c r="S109" s="226">
        <v>0.44</v>
      </c>
      <c r="T109" s="227">
        <f>S109*H109</f>
        <v>0.44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8" t="s">
        <v>133</v>
      </c>
      <c r="AT109" s="228" t="s">
        <v>129</v>
      </c>
      <c r="AU109" s="228" t="s">
        <v>86</v>
      </c>
      <c r="AY109" s="18" t="s">
        <v>127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8" t="s">
        <v>84</v>
      </c>
      <c r="BK109" s="229">
        <f>ROUND(I109*H109,2)</f>
        <v>0</v>
      </c>
      <c r="BL109" s="18" t="s">
        <v>133</v>
      </c>
      <c r="BM109" s="228" t="s">
        <v>150</v>
      </c>
    </row>
    <row r="110" spans="1:47" s="2" customFormat="1" ht="12">
      <c r="A110" s="39"/>
      <c r="B110" s="40"/>
      <c r="C110" s="41"/>
      <c r="D110" s="230" t="s">
        <v>135</v>
      </c>
      <c r="E110" s="41"/>
      <c r="F110" s="231" t="s">
        <v>151</v>
      </c>
      <c r="G110" s="41"/>
      <c r="H110" s="41"/>
      <c r="I110" s="133"/>
      <c r="J110" s="41"/>
      <c r="K110" s="41"/>
      <c r="L110" s="45"/>
      <c r="M110" s="232"/>
      <c r="N110" s="23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135</v>
      </c>
      <c r="AU110" s="18" t="s">
        <v>86</v>
      </c>
    </row>
    <row r="111" spans="1:51" s="13" customFormat="1" ht="12">
      <c r="A111" s="13"/>
      <c r="B111" s="234"/>
      <c r="C111" s="235"/>
      <c r="D111" s="230" t="s">
        <v>137</v>
      </c>
      <c r="E111" s="236" t="s">
        <v>19</v>
      </c>
      <c r="F111" s="237" t="s">
        <v>152</v>
      </c>
      <c r="G111" s="235"/>
      <c r="H111" s="238">
        <v>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137</v>
      </c>
      <c r="AU111" s="244" t="s">
        <v>86</v>
      </c>
      <c r="AV111" s="13" t="s">
        <v>86</v>
      </c>
      <c r="AW111" s="13" t="s">
        <v>36</v>
      </c>
      <c r="AX111" s="13" t="s">
        <v>84</v>
      </c>
      <c r="AY111" s="244" t="s">
        <v>127</v>
      </c>
    </row>
    <row r="112" spans="1:65" s="2" customFormat="1" ht="21.75" customHeight="1">
      <c r="A112" s="39"/>
      <c r="B112" s="40"/>
      <c r="C112" s="216" t="s">
        <v>133</v>
      </c>
      <c r="D112" s="216" t="s">
        <v>129</v>
      </c>
      <c r="E112" s="217" t="s">
        <v>153</v>
      </c>
      <c r="F112" s="218" t="s">
        <v>154</v>
      </c>
      <c r="G112" s="219" t="s">
        <v>132</v>
      </c>
      <c r="H112" s="220">
        <v>1</v>
      </c>
      <c r="I112" s="221"/>
      <c r="J112" s="222">
        <f>ROUND(I112*H112,2)</f>
        <v>0</v>
      </c>
      <c r="K112" s="223"/>
      <c r="L112" s="45"/>
      <c r="M112" s="224" t="s">
        <v>19</v>
      </c>
      <c r="N112" s="225" t="s">
        <v>47</v>
      </c>
      <c r="O112" s="85"/>
      <c r="P112" s="226">
        <f>O112*H112</f>
        <v>0</v>
      </c>
      <c r="Q112" s="226">
        <v>0</v>
      </c>
      <c r="R112" s="226">
        <f>Q112*H112</f>
        <v>0</v>
      </c>
      <c r="S112" s="226">
        <v>0.609</v>
      </c>
      <c r="T112" s="227">
        <f>S112*H112</f>
        <v>0.609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8" t="s">
        <v>133</v>
      </c>
      <c r="AT112" s="228" t="s">
        <v>129</v>
      </c>
      <c r="AU112" s="228" t="s">
        <v>86</v>
      </c>
      <c r="AY112" s="18" t="s">
        <v>127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8" t="s">
        <v>84</v>
      </c>
      <c r="BK112" s="229">
        <f>ROUND(I112*H112,2)</f>
        <v>0</v>
      </c>
      <c r="BL112" s="18" t="s">
        <v>133</v>
      </c>
      <c r="BM112" s="228" t="s">
        <v>155</v>
      </c>
    </row>
    <row r="113" spans="1:47" s="2" customFormat="1" ht="12">
      <c r="A113" s="39"/>
      <c r="B113" s="40"/>
      <c r="C113" s="41"/>
      <c r="D113" s="230" t="s">
        <v>135</v>
      </c>
      <c r="E113" s="41"/>
      <c r="F113" s="231" t="s">
        <v>156</v>
      </c>
      <c r="G113" s="41"/>
      <c r="H113" s="41"/>
      <c r="I113" s="133"/>
      <c r="J113" s="41"/>
      <c r="K113" s="41"/>
      <c r="L113" s="45"/>
      <c r="M113" s="232"/>
      <c r="N113" s="23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135</v>
      </c>
      <c r="AU113" s="18" t="s">
        <v>86</v>
      </c>
    </row>
    <row r="114" spans="1:51" s="13" customFormat="1" ht="12">
      <c r="A114" s="13"/>
      <c r="B114" s="234"/>
      <c r="C114" s="235"/>
      <c r="D114" s="230" t="s">
        <v>137</v>
      </c>
      <c r="E114" s="236" t="s">
        <v>19</v>
      </c>
      <c r="F114" s="237" t="s">
        <v>152</v>
      </c>
      <c r="G114" s="235"/>
      <c r="H114" s="238">
        <v>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137</v>
      </c>
      <c r="AU114" s="244" t="s">
        <v>86</v>
      </c>
      <c r="AV114" s="13" t="s">
        <v>86</v>
      </c>
      <c r="AW114" s="13" t="s">
        <v>36</v>
      </c>
      <c r="AX114" s="13" t="s">
        <v>84</v>
      </c>
      <c r="AY114" s="244" t="s">
        <v>127</v>
      </c>
    </row>
    <row r="115" spans="1:65" s="2" customFormat="1" ht="21.75" customHeight="1">
      <c r="A115" s="39"/>
      <c r="B115" s="40"/>
      <c r="C115" s="216" t="s">
        <v>157</v>
      </c>
      <c r="D115" s="216" t="s">
        <v>129</v>
      </c>
      <c r="E115" s="217" t="s">
        <v>158</v>
      </c>
      <c r="F115" s="218" t="s">
        <v>159</v>
      </c>
      <c r="G115" s="219" t="s">
        <v>132</v>
      </c>
      <c r="H115" s="220">
        <v>10</v>
      </c>
      <c r="I115" s="221"/>
      <c r="J115" s="222">
        <f>ROUND(I115*H115,2)</f>
        <v>0</v>
      </c>
      <c r="K115" s="223"/>
      <c r="L115" s="45"/>
      <c r="M115" s="224" t="s">
        <v>19</v>
      </c>
      <c r="N115" s="225" t="s">
        <v>47</v>
      </c>
      <c r="O115" s="85"/>
      <c r="P115" s="226">
        <f>O115*H115</f>
        <v>0</v>
      </c>
      <c r="Q115" s="226">
        <v>0</v>
      </c>
      <c r="R115" s="226">
        <f>Q115*H115</f>
        <v>0</v>
      </c>
      <c r="S115" s="226">
        <v>0.098</v>
      </c>
      <c r="T115" s="227">
        <f>S115*H115</f>
        <v>0.98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8" t="s">
        <v>133</v>
      </c>
      <c r="AT115" s="228" t="s">
        <v>129</v>
      </c>
      <c r="AU115" s="228" t="s">
        <v>86</v>
      </c>
      <c r="AY115" s="18" t="s">
        <v>127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8" t="s">
        <v>84</v>
      </c>
      <c r="BK115" s="229">
        <f>ROUND(I115*H115,2)</f>
        <v>0</v>
      </c>
      <c r="BL115" s="18" t="s">
        <v>133</v>
      </c>
      <c r="BM115" s="228" t="s">
        <v>160</v>
      </c>
    </row>
    <row r="116" spans="1:47" s="2" customFormat="1" ht="12">
      <c r="A116" s="39"/>
      <c r="B116" s="40"/>
      <c r="C116" s="41"/>
      <c r="D116" s="230" t="s">
        <v>135</v>
      </c>
      <c r="E116" s="41"/>
      <c r="F116" s="231" t="s">
        <v>161</v>
      </c>
      <c r="G116" s="41"/>
      <c r="H116" s="41"/>
      <c r="I116" s="133"/>
      <c r="J116" s="41"/>
      <c r="K116" s="41"/>
      <c r="L116" s="45"/>
      <c r="M116" s="232"/>
      <c r="N116" s="23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135</v>
      </c>
      <c r="AU116" s="18" t="s">
        <v>86</v>
      </c>
    </row>
    <row r="117" spans="1:65" s="2" customFormat="1" ht="21.75" customHeight="1">
      <c r="A117" s="39"/>
      <c r="B117" s="40"/>
      <c r="C117" s="216" t="s">
        <v>162</v>
      </c>
      <c r="D117" s="216" t="s">
        <v>129</v>
      </c>
      <c r="E117" s="217" t="s">
        <v>163</v>
      </c>
      <c r="F117" s="218" t="s">
        <v>164</v>
      </c>
      <c r="G117" s="219" t="s">
        <v>132</v>
      </c>
      <c r="H117" s="220">
        <v>3</v>
      </c>
      <c r="I117" s="221"/>
      <c r="J117" s="222">
        <f>ROUND(I117*H117,2)</f>
        <v>0</v>
      </c>
      <c r="K117" s="223"/>
      <c r="L117" s="45"/>
      <c r="M117" s="224" t="s">
        <v>19</v>
      </c>
      <c r="N117" s="225" t="s">
        <v>47</v>
      </c>
      <c r="O117" s="85"/>
      <c r="P117" s="226">
        <f>O117*H117</f>
        <v>0</v>
      </c>
      <c r="Q117" s="226">
        <v>0</v>
      </c>
      <c r="R117" s="226">
        <f>Q117*H117</f>
        <v>0</v>
      </c>
      <c r="S117" s="226">
        <v>0.316</v>
      </c>
      <c r="T117" s="227">
        <f>S117*H117</f>
        <v>0.948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8" t="s">
        <v>133</v>
      </c>
      <c r="AT117" s="228" t="s">
        <v>129</v>
      </c>
      <c r="AU117" s="228" t="s">
        <v>86</v>
      </c>
      <c r="AY117" s="18" t="s">
        <v>127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8" t="s">
        <v>84</v>
      </c>
      <c r="BK117" s="229">
        <f>ROUND(I117*H117,2)</f>
        <v>0</v>
      </c>
      <c r="BL117" s="18" t="s">
        <v>133</v>
      </c>
      <c r="BM117" s="228" t="s">
        <v>165</v>
      </c>
    </row>
    <row r="118" spans="1:47" s="2" customFormat="1" ht="12">
      <c r="A118" s="39"/>
      <c r="B118" s="40"/>
      <c r="C118" s="41"/>
      <c r="D118" s="230" t="s">
        <v>135</v>
      </c>
      <c r="E118" s="41"/>
      <c r="F118" s="231" t="s">
        <v>166</v>
      </c>
      <c r="G118" s="41"/>
      <c r="H118" s="41"/>
      <c r="I118" s="133"/>
      <c r="J118" s="41"/>
      <c r="K118" s="41"/>
      <c r="L118" s="45"/>
      <c r="M118" s="232"/>
      <c r="N118" s="23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135</v>
      </c>
      <c r="AU118" s="18" t="s">
        <v>86</v>
      </c>
    </row>
    <row r="119" spans="1:51" s="13" customFormat="1" ht="12">
      <c r="A119" s="13"/>
      <c r="B119" s="234"/>
      <c r="C119" s="235"/>
      <c r="D119" s="230" t="s">
        <v>137</v>
      </c>
      <c r="E119" s="236" t="s">
        <v>19</v>
      </c>
      <c r="F119" s="237" t="s">
        <v>167</v>
      </c>
      <c r="G119" s="235"/>
      <c r="H119" s="238">
        <v>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137</v>
      </c>
      <c r="AU119" s="244" t="s">
        <v>86</v>
      </c>
      <c r="AV119" s="13" t="s">
        <v>86</v>
      </c>
      <c r="AW119" s="13" t="s">
        <v>36</v>
      </c>
      <c r="AX119" s="13" t="s">
        <v>84</v>
      </c>
      <c r="AY119" s="244" t="s">
        <v>127</v>
      </c>
    </row>
    <row r="120" spans="1:65" s="2" customFormat="1" ht="16.5" customHeight="1">
      <c r="A120" s="39"/>
      <c r="B120" s="40"/>
      <c r="C120" s="216" t="s">
        <v>140</v>
      </c>
      <c r="D120" s="216" t="s">
        <v>129</v>
      </c>
      <c r="E120" s="217" t="s">
        <v>168</v>
      </c>
      <c r="F120" s="218" t="s">
        <v>169</v>
      </c>
      <c r="G120" s="219" t="s">
        <v>170</v>
      </c>
      <c r="H120" s="220">
        <v>5</v>
      </c>
      <c r="I120" s="221"/>
      <c r="J120" s="222">
        <f>ROUND(I120*H120,2)</f>
        <v>0</v>
      </c>
      <c r="K120" s="223"/>
      <c r="L120" s="45"/>
      <c r="M120" s="224" t="s">
        <v>19</v>
      </c>
      <c r="N120" s="225" t="s">
        <v>47</v>
      </c>
      <c r="O120" s="85"/>
      <c r="P120" s="226">
        <f>O120*H120</f>
        <v>0</v>
      </c>
      <c r="Q120" s="226">
        <v>0</v>
      </c>
      <c r="R120" s="226">
        <f>Q120*H120</f>
        <v>0</v>
      </c>
      <c r="S120" s="226">
        <v>0.205</v>
      </c>
      <c r="T120" s="227">
        <f>S120*H120</f>
        <v>1.025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8" t="s">
        <v>133</v>
      </c>
      <c r="AT120" s="228" t="s">
        <v>129</v>
      </c>
      <c r="AU120" s="228" t="s">
        <v>86</v>
      </c>
      <c r="AY120" s="18" t="s">
        <v>127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8" t="s">
        <v>84</v>
      </c>
      <c r="BK120" s="229">
        <f>ROUND(I120*H120,2)</f>
        <v>0</v>
      </c>
      <c r="BL120" s="18" t="s">
        <v>133</v>
      </c>
      <c r="BM120" s="228" t="s">
        <v>171</v>
      </c>
    </row>
    <row r="121" spans="1:47" s="2" customFormat="1" ht="12">
      <c r="A121" s="39"/>
      <c r="B121" s="40"/>
      <c r="C121" s="41"/>
      <c r="D121" s="230" t="s">
        <v>135</v>
      </c>
      <c r="E121" s="41"/>
      <c r="F121" s="231" t="s">
        <v>172</v>
      </c>
      <c r="G121" s="41"/>
      <c r="H121" s="41"/>
      <c r="I121" s="133"/>
      <c r="J121" s="41"/>
      <c r="K121" s="41"/>
      <c r="L121" s="45"/>
      <c r="M121" s="232"/>
      <c r="N121" s="23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135</v>
      </c>
      <c r="AU121" s="18" t="s">
        <v>86</v>
      </c>
    </row>
    <row r="122" spans="1:51" s="13" customFormat="1" ht="12">
      <c r="A122" s="13"/>
      <c r="B122" s="234"/>
      <c r="C122" s="235"/>
      <c r="D122" s="230" t="s">
        <v>137</v>
      </c>
      <c r="E122" s="236" t="s">
        <v>19</v>
      </c>
      <c r="F122" s="237" t="s">
        <v>173</v>
      </c>
      <c r="G122" s="235"/>
      <c r="H122" s="238">
        <v>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137</v>
      </c>
      <c r="AU122" s="244" t="s">
        <v>86</v>
      </c>
      <c r="AV122" s="13" t="s">
        <v>86</v>
      </c>
      <c r="AW122" s="13" t="s">
        <v>36</v>
      </c>
      <c r="AX122" s="13" t="s">
        <v>84</v>
      </c>
      <c r="AY122" s="244" t="s">
        <v>127</v>
      </c>
    </row>
    <row r="123" spans="1:65" s="2" customFormat="1" ht="21.75" customHeight="1">
      <c r="A123" s="39"/>
      <c r="B123" s="40"/>
      <c r="C123" s="216" t="s">
        <v>174</v>
      </c>
      <c r="D123" s="216" t="s">
        <v>129</v>
      </c>
      <c r="E123" s="217" t="s">
        <v>175</v>
      </c>
      <c r="F123" s="218" t="s">
        <v>176</v>
      </c>
      <c r="G123" s="219" t="s">
        <v>177</v>
      </c>
      <c r="H123" s="220">
        <v>80</v>
      </c>
      <c r="I123" s="221"/>
      <c r="J123" s="222">
        <f>ROUND(I123*H123,2)</f>
        <v>0</v>
      </c>
      <c r="K123" s="223"/>
      <c r="L123" s="45"/>
      <c r="M123" s="224" t="s">
        <v>19</v>
      </c>
      <c r="N123" s="225" t="s">
        <v>47</v>
      </c>
      <c r="O123" s="85"/>
      <c r="P123" s="226">
        <f>O123*H123</f>
        <v>0</v>
      </c>
      <c r="Q123" s="226">
        <v>3E-05</v>
      </c>
      <c r="R123" s="226">
        <f>Q123*H123</f>
        <v>0.0024000000000000002</v>
      </c>
      <c r="S123" s="226">
        <v>0</v>
      </c>
      <c r="T123" s="22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8" t="s">
        <v>133</v>
      </c>
      <c r="AT123" s="228" t="s">
        <v>129</v>
      </c>
      <c r="AU123" s="228" t="s">
        <v>86</v>
      </c>
      <c r="AY123" s="18" t="s">
        <v>127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8" t="s">
        <v>84</v>
      </c>
      <c r="BK123" s="229">
        <f>ROUND(I123*H123,2)</f>
        <v>0</v>
      </c>
      <c r="BL123" s="18" t="s">
        <v>133</v>
      </c>
      <c r="BM123" s="228" t="s">
        <v>178</v>
      </c>
    </row>
    <row r="124" spans="1:47" s="2" customFormat="1" ht="12">
      <c r="A124" s="39"/>
      <c r="B124" s="40"/>
      <c r="C124" s="41"/>
      <c r="D124" s="230" t="s">
        <v>135</v>
      </c>
      <c r="E124" s="41"/>
      <c r="F124" s="231" t="s">
        <v>179</v>
      </c>
      <c r="G124" s="41"/>
      <c r="H124" s="41"/>
      <c r="I124" s="133"/>
      <c r="J124" s="41"/>
      <c r="K124" s="41"/>
      <c r="L124" s="45"/>
      <c r="M124" s="232"/>
      <c r="N124" s="23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135</v>
      </c>
      <c r="AU124" s="18" t="s">
        <v>86</v>
      </c>
    </row>
    <row r="125" spans="1:51" s="13" customFormat="1" ht="12">
      <c r="A125" s="13"/>
      <c r="B125" s="234"/>
      <c r="C125" s="235"/>
      <c r="D125" s="230" t="s">
        <v>137</v>
      </c>
      <c r="E125" s="236" t="s">
        <v>19</v>
      </c>
      <c r="F125" s="237" t="s">
        <v>180</v>
      </c>
      <c r="G125" s="235"/>
      <c r="H125" s="238">
        <v>80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137</v>
      </c>
      <c r="AU125" s="244" t="s">
        <v>86</v>
      </c>
      <c r="AV125" s="13" t="s">
        <v>86</v>
      </c>
      <c r="AW125" s="13" t="s">
        <v>36</v>
      </c>
      <c r="AX125" s="13" t="s">
        <v>84</v>
      </c>
      <c r="AY125" s="244" t="s">
        <v>127</v>
      </c>
    </row>
    <row r="126" spans="1:65" s="2" customFormat="1" ht="21.75" customHeight="1">
      <c r="A126" s="39"/>
      <c r="B126" s="40"/>
      <c r="C126" s="216" t="s">
        <v>181</v>
      </c>
      <c r="D126" s="216" t="s">
        <v>129</v>
      </c>
      <c r="E126" s="217" t="s">
        <v>182</v>
      </c>
      <c r="F126" s="218" t="s">
        <v>183</v>
      </c>
      <c r="G126" s="219" t="s">
        <v>184</v>
      </c>
      <c r="H126" s="220">
        <v>10</v>
      </c>
      <c r="I126" s="221"/>
      <c r="J126" s="222">
        <f>ROUND(I126*H126,2)</f>
        <v>0</v>
      </c>
      <c r="K126" s="223"/>
      <c r="L126" s="45"/>
      <c r="M126" s="224" t="s">
        <v>19</v>
      </c>
      <c r="N126" s="225" t="s">
        <v>47</v>
      </c>
      <c r="O126" s="85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8" t="s">
        <v>133</v>
      </c>
      <c r="AT126" s="228" t="s">
        <v>129</v>
      </c>
      <c r="AU126" s="228" t="s">
        <v>86</v>
      </c>
      <c r="AY126" s="18" t="s">
        <v>127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8" t="s">
        <v>84</v>
      </c>
      <c r="BK126" s="229">
        <f>ROUND(I126*H126,2)</f>
        <v>0</v>
      </c>
      <c r="BL126" s="18" t="s">
        <v>133</v>
      </c>
      <c r="BM126" s="228" t="s">
        <v>185</v>
      </c>
    </row>
    <row r="127" spans="1:47" s="2" customFormat="1" ht="12">
      <c r="A127" s="39"/>
      <c r="B127" s="40"/>
      <c r="C127" s="41"/>
      <c r="D127" s="230" t="s">
        <v>135</v>
      </c>
      <c r="E127" s="41"/>
      <c r="F127" s="231" t="s">
        <v>186</v>
      </c>
      <c r="G127" s="41"/>
      <c r="H127" s="41"/>
      <c r="I127" s="133"/>
      <c r="J127" s="41"/>
      <c r="K127" s="41"/>
      <c r="L127" s="45"/>
      <c r="M127" s="232"/>
      <c r="N127" s="23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135</v>
      </c>
      <c r="AU127" s="18" t="s">
        <v>86</v>
      </c>
    </row>
    <row r="128" spans="1:65" s="2" customFormat="1" ht="21.75" customHeight="1">
      <c r="A128" s="39"/>
      <c r="B128" s="40"/>
      <c r="C128" s="216" t="s">
        <v>187</v>
      </c>
      <c r="D128" s="216" t="s">
        <v>129</v>
      </c>
      <c r="E128" s="217" t="s">
        <v>188</v>
      </c>
      <c r="F128" s="218" t="s">
        <v>189</v>
      </c>
      <c r="G128" s="219" t="s">
        <v>170</v>
      </c>
      <c r="H128" s="220">
        <v>4</v>
      </c>
      <c r="I128" s="221"/>
      <c r="J128" s="222">
        <f>ROUND(I128*H128,2)</f>
        <v>0</v>
      </c>
      <c r="K128" s="223"/>
      <c r="L128" s="45"/>
      <c r="M128" s="224" t="s">
        <v>19</v>
      </c>
      <c r="N128" s="225" t="s">
        <v>47</v>
      </c>
      <c r="O128" s="85"/>
      <c r="P128" s="226">
        <f>O128*H128</f>
        <v>0</v>
      </c>
      <c r="Q128" s="226">
        <v>0.0369</v>
      </c>
      <c r="R128" s="226">
        <f>Q128*H128</f>
        <v>0.1476</v>
      </c>
      <c r="S128" s="226">
        <v>0</v>
      </c>
      <c r="T128" s="22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8" t="s">
        <v>133</v>
      </c>
      <c r="AT128" s="228" t="s">
        <v>129</v>
      </c>
      <c r="AU128" s="228" t="s">
        <v>86</v>
      </c>
      <c r="AY128" s="18" t="s">
        <v>127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8" t="s">
        <v>84</v>
      </c>
      <c r="BK128" s="229">
        <f>ROUND(I128*H128,2)</f>
        <v>0</v>
      </c>
      <c r="BL128" s="18" t="s">
        <v>133</v>
      </c>
      <c r="BM128" s="228" t="s">
        <v>190</v>
      </c>
    </row>
    <row r="129" spans="1:47" s="2" customFormat="1" ht="12">
      <c r="A129" s="39"/>
      <c r="B129" s="40"/>
      <c r="C129" s="41"/>
      <c r="D129" s="230" t="s">
        <v>135</v>
      </c>
      <c r="E129" s="41"/>
      <c r="F129" s="231" t="s">
        <v>191</v>
      </c>
      <c r="G129" s="41"/>
      <c r="H129" s="41"/>
      <c r="I129" s="133"/>
      <c r="J129" s="41"/>
      <c r="K129" s="41"/>
      <c r="L129" s="45"/>
      <c r="M129" s="232"/>
      <c r="N129" s="23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135</v>
      </c>
      <c r="AU129" s="18" t="s">
        <v>86</v>
      </c>
    </row>
    <row r="130" spans="1:51" s="13" customFormat="1" ht="12">
      <c r="A130" s="13"/>
      <c r="B130" s="234"/>
      <c r="C130" s="235"/>
      <c r="D130" s="230" t="s">
        <v>137</v>
      </c>
      <c r="E130" s="236" t="s">
        <v>19</v>
      </c>
      <c r="F130" s="237" t="s">
        <v>192</v>
      </c>
      <c r="G130" s="235"/>
      <c r="H130" s="238">
        <v>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137</v>
      </c>
      <c r="AU130" s="244" t="s">
        <v>86</v>
      </c>
      <c r="AV130" s="13" t="s">
        <v>86</v>
      </c>
      <c r="AW130" s="13" t="s">
        <v>36</v>
      </c>
      <c r="AX130" s="13" t="s">
        <v>84</v>
      </c>
      <c r="AY130" s="244" t="s">
        <v>127</v>
      </c>
    </row>
    <row r="131" spans="1:65" s="2" customFormat="1" ht="21.75" customHeight="1">
      <c r="A131" s="39"/>
      <c r="B131" s="40"/>
      <c r="C131" s="216" t="s">
        <v>193</v>
      </c>
      <c r="D131" s="216" t="s">
        <v>129</v>
      </c>
      <c r="E131" s="217" t="s">
        <v>194</v>
      </c>
      <c r="F131" s="218" t="s">
        <v>195</v>
      </c>
      <c r="G131" s="219" t="s">
        <v>132</v>
      </c>
      <c r="H131" s="220">
        <v>24.614</v>
      </c>
      <c r="I131" s="221"/>
      <c r="J131" s="222">
        <f>ROUND(I131*H131,2)</f>
        <v>0</v>
      </c>
      <c r="K131" s="223"/>
      <c r="L131" s="45"/>
      <c r="M131" s="224" t="s">
        <v>19</v>
      </c>
      <c r="N131" s="225" t="s">
        <v>47</v>
      </c>
      <c r="O131" s="85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8" t="s">
        <v>133</v>
      </c>
      <c r="AT131" s="228" t="s">
        <v>129</v>
      </c>
      <c r="AU131" s="228" t="s">
        <v>86</v>
      </c>
      <c r="AY131" s="18" t="s">
        <v>127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8" t="s">
        <v>84</v>
      </c>
      <c r="BK131" s="229">
        <f>ROUND(I131*H131,2)</f>
        <v>0</v>
      </c>
      <c r="BL131" s="18" t="s">
        <v>133</v>
      </c>
      <c r="BM131" s="228" t="s">
        <v>196</v>
      </c>
    </row>
    <row r="132" spans="1:47" s="2" customFormat="1" ht="12">
      <c r="A132" s="39"/>
      <c r="B132" s="40"/>
      <c r="C132" s="41"/>
      <c r="D132" s="230" t="s">
        <v>135</v>
      </c>
      <c r="E132" s="41"/>
      <c r="F132" s="231" t="s">
        <v>197</v>
      </c>
      <c r="G132" s="41"/>
      <c r="H132" s="41"/>
      <c r="I132" s="133"/>
      <c r="J132" s="41"/>
      <c r="K132" s="41"/>
      <c r="L132" s="45"/>
      <c r="M132" s="232"/>
      <c r="N132" s="23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135</v>
      </c>
      <c r="AU132" s="18" t="s">
        <v>86</v>
      </c>
    </row>
    <row r="133" spans="1:51" s="13" customFormat="1" ht="12">
      <c r="A133" s="13"/>
      <c r="B133" s="234"/>
      <c r="C133" s="235"/>
      <c r="D133" s="230" t="s">
        <v>137</v>
      </c>
      <c r="E133" s="236" t="s">
        <v>19</v>
      </c>
      <c r="F133" s="237" t="s">
        <v>198</v>
      </c>
      <c r="G133" s="235"/>
      <c r="H133" s="238">
        <v>12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137</v>
      </c>
      <c r="AU133" s="244" t="s">
        <v>86</v>
      </c>
      <c r="AV133" s="13" t="s">
        <v>86</v>
      </c>
      <c r="AW133" s="13" t="s">
        <v>36</v>
      </c>
      <c r="AX133" s="13" t="s">
        <v>76</v>
      </c>
      <c r="AY133" s="244" t="s">
        <v>127</v>
      </c>
    </row>
    <row r="134" spans="1:51" s="13" customFormat="1" ht="12">
      <c r="A134" s="13"/>
      <c r="B134" s="234"/>
      <c r="C134" s="235"/>
      <c r="D134" s="230" t="s">
        <v>137</v>
      </c>
      <c r="E134" s="236" t="s">
        <v>19</v>
      </c>
      <c r="F134" s="237" t="s">
        <v>199</v>
      </c>
      <c r="G134" s="235"/>
      <c r="H134" s="238">
        <v>12.614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137</v>
      </c>
      <c r="AU134" s="244" t="s">
        <v>86</v>
      </c>
      <c r="AV134" s="13" t="s">
        <v>86</v>
      </c>
      <c r="AW134" s="13" t="s">
        <v>36</v>
      </c>
      <c r="AX134" s="13" t="s">
        <v>76</v>
      </c>
      <c r="AY134" s="244" t="s">
        <v>127</v>
      </c>
    </row>
    <row r="135" spans="1:51" s="14" customFormat="1" ht="12">
      <c r="A135" s="14"/>
      <c r="B135" s="245"/>
      <c r="C135" s="246"/>
      <c r="D135" s="230" t="s">
        <v>137</v>
      </c>
      <c r="E135" s="247" t="s">
        <v>19</v>
      </c>
      <c r="F135" s="248" t="s">
        <v>141</v>
      </c>
      <c r="G135" s="246"/>
      <c r="H135" s="249">
        <v>24.614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137</v>
      </c>
      <c r="AU135" s="255" t="s">
        <v>86</v>
      </c>
      <c r="AV135" s="14" t="s">
        <v>133</v>
      </c>
      <c r="AW135" s="14" t="s">
        <v>36</v>
      </c>
      <c r="AX135" s="14" t="s">
        <v>84</v>
      </c>
      <c r="AY135" s="255" t="s">
        <v>127</v>
      </c>
    </row>
    <row r="136" spans="1:65" s="2" customFormat="1" ht="33" customHeight="1">
      <c r="A136" s="39"/>
      <c r="B136" s="40"/>
      <c r="C136" s="216" t="s">
        <v>139</v>
      </c>
      <c r="D136" s="216" t="s">
        <v>129</v>
      </c>
      <c r="E136" s="217" t="s">
        <v>200</v>
      </c>
      <c r="F136" s="218" t="s">
        <v>201</v>
      </c>
      <c r="G136" s="219" t="s">
        <v>202</v>
      </c>
      <c r="H136" s="220">
        <v>17.2</v>
      </c>
      <c r="I136" s="221"/>
      <c r="J136" s="222">
        <f>ROUND(I136*H136,2)</f>
        <v>0</v>
      </c>
      <c r="K136" s="223"/>
      <c r="L136" s="45"/>
      <c r="M136" s="224" t="s">
        <v>19</v>
      </c>
      <c r="N136" s="225" t="s">
        <v>47</v>
      </c>
      <c r="O136" s="85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8" t="s">
        <v>133</v>
      </c>
      <c r="AT136" s="228" t="s">
        <v>129</v>
      </c>
      <c r="AU136" s="228" t="s">
        <v>86</v>
      </c>
      <c r="AY136" s="18" t="s">
        <v>127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8" t="s">
        <v>84</v>
      </c>
      <c r="BK136" s="229">
        <f>ROUND(I136*H136,2)</f>
        <v>0</v>
      </c>
      <c r="BL136" s="18" t="s">
        <v>133</v>
      </c>
      <c r="BM136" s="228" t="s">
        <v>203</v>
      </c>
    </row>
    <row r="137" spans="1:47" s="2" customFormat="1" ht="12">
      <c r="A137" s="39"/>
      <c r="B137" s="40"/>
      <c r="C137" s="41"/>
      <c r="D137" s="230" t="s">
        <v>135</v>
      </c>
      <c r="E137" s="41"/>
      <c r="F137" s="231" t="s">
        <v>204</v>
      </c>
      <c r="G137" s="41"/>
      <c r="H137" s="41"/>
      <c r="I137" s="133"/>
      <c r="J137" s="41"/>
      <c r="K137" s="41"/>
      <c r="L137" s="45"/>
      <c r="M137" s="232"/>
      <c r="N137" s="23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135</v>
      </c>
      <c r="AU137" s="18" t="s">
        <v>86</v>
      </c>
    </row>
    <row r="138" spans="1:51" s="13" customFormat="1" ht="12">
      <c r="A138" s="13"/>
      <c r="B138" s="234"/>
      <c r="C138" s="235"/>
      <c r="D138" s="230" t="s">
        <v>137</v>
      </c>
      <c r="E138" s="236" t="s">
        <v>19</v>
      </c>
      <c r="F138" s="237" t="s">
        <v>205</v>
      </c>
      <c r="G138" s="235"/>
      <c r="H138" s="238">
        <v>10.26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137</v>
      </c>
      <c r="AU138" s="244" t="s">
        <v>86</v>
      </c>
      <c r="AV138" s="13" t="s">
        <v>86</v>
      </c>
      <c r="AW138" s="13" t="s">
        <v>36</v>
      </c>
      <c r="AX138" s="13" t="s">
        <v>76</v>
      </c>
      <c r="AY138" s="244" t="s">
        <v>127</v>
      </c>
    </row>
    <row r="139" spans="1:51" s="13" customFormat="1" ht="12">
      <c r="A139" s="13"/>
      <c r="B139" s="234"/>
      <c r="C139" s="235"/>
      <c r="D139" s="230" t="s">
        <v>137</v>
      </c>
      <c r="E139" s="236" t="s">
        <v>19</v>
      </c>
      <c r="F139" s="237" t="s">
        <v>206</v>
      </c>
      <c r="G139" s="235"/>
      <c r="H139" s="238">
        <v>-2.16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137</v>
      </c>
      <c r="AU139" s="244" t="s">
        <v>86</v>
      </c>
      <c r="AV139" s="13" t="s">
        <v>86</v>
      </c>
      <c r="AW139" s="13" t="s">
        <v>36</v>
      </c>
      <c r="AX139" s="13" t="s">
        <v>76</v>
      </c>
      <c r="AY139" s="244" t="s">
        <v>127</v>
      </c>
    </row>
    <row r="140" spans="1:51" s="13" customFormat="1" ht="12">
      <c r="A140" s="13"/>
      <c r="B140" s="234"/>
      <c r="C140" s="235"/>
      <c r="D140" s="230" t="s">
        <v>137</v>
      </c>
      <c r="E140" s="236" t="s">
        <v>19</v>
      </c>
      <c r="F140" s="237" t="s">
        <v>207</v>
      </c>
      <c r="G140" s="235"/>
      <c r="H140" s="238">
        <v>3.9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137</v>
      </c>
      <c r="AU140" s="244" t="s">
        <v>86</v>
      </c>
      <c r="AV140" s="13" t="s">
        <v>86</v>
      </c>
      <c r="AW140" s="13" t="s">
        <v>36</v>
      </c>
      <c r="AX140" s="13" t="s">
        <v>76</v>
      </c>
      <c r="AY140" s="244" t="s">
        <v>127</v>
      </c>
    </row>
    <row r="141" spans="1:51" s="13" customFormat="1" ht="12">
      <c r="A141" s="13"/>
      <c r="B141" s="234"/>
      <c r="C141" s="235"/>
      <c r="D141" s="230" t="s">
        <v>137</v>
      </c>
      <c r="E141" s="236" t="s">
        <v>19</v>
      </c>
      <c r="F141" s="237" t="s">
        <v>208</v>
      </c>
      <c r="G141" s="235"/>
      <c r="H141" s="238">
        <v>5.2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137</v>
      </c>
      <c r="AU141" s="244" t="s">
        <v>86</v>
      </c>
      <c r="AV141" s="13" t="s">
        <v>86</v>
      </c>
      <c r="AW141" s="13" t="s">
        <v>36</v>
      </c>
      <c r="AX141" s="13" t="s">
        <v>76</v>
      </c>
      <c r="AY141" s="244" t="s">
        <v>127</v>
      </c>
    </row>
    <row r="142" spans="1:51" s="14" customFormat="1" ht="12">
      <c r="A142" s="14"/>
      <c r="B142" s="245"/>
      <c r="C142" s="246"/>
      <c r="D142" s="230" t="s">
        <v>137</v>
      </c>
      <c r="E142" s="247" t="s">
        <v>19</v>
      </c>
      <c r="F142" s="248" t="s">
        <v>141</v>
      </c>
      <c r="G142" s="246"/>
      <c r="H142" s="249">
        <v>17.2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137</v>
      </c>
      <c r="AU142" s="255" t="s">
        <v>86</v>
      </c>
      <c r="AV142" s="14" t="s">
        <v>133</v>
      </c>
      <c r="AW142" s="14" t="s">
        <v>36</v>
      </c>
      <c r="AX142" s="14" t="s">
        <v>84</v>
      </c>
      <c r="AY142" s="255" t="s">
        <v>127</v>
      </c>
    </row>
    <row r="143" spans="1:65" s="2" customFormat="1" ht="21.75" customHeight="1">
      <c r="A143" s="39"/>
      <c r="B143" s="40"/>
      <c r="C143" s="216" t="s">
        <v>209</v>
      </c>
      <c r="D143" s="216" t="s">
        <v>129</v>
      </c>
      <c r="E143" s="217" t="s">
        <v>210</v>
      </c>
      <c r="F143" s="218" t="s">
        <v>211</v>
      </c>
      <c r="G143" s="219" t="s">
        <v>202</v>
      </c>
      <c r="H143" s="220">
        <v>28.382</v>
      </c>
      <c r="I143" s="221"/>
      <c r="J143" s="222">
        <f>ROUND(I143*H143,2)</f>
        <v>0</v>
      </c>
      <c r="K143" s="223"/>
      <c r="L143" s="45"/>
      <c r="M143" s="224" t="s">
        <v>19</v>
      </c>
      <c r="N143" s="225" t="s">
        <v>47</v>
      </c>
      <c r="O143" s="85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8" t="s">
        <v>133</v>
      </c>
      <c r="AT143" s="228" t="s">
        <v>129</v>
      </c>
      <c r="AU143" s="228" t="s">
        <v>86</v>
      </c>
      <c r="AY143" s="18" t="s">
        <v>127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8" t="s">
        <v>84</v>
      </c>
      <c r="BK143" s="229">
        <f>ROUND(I143*H143,2)</f>
        <v>0</v>
      </c>
      <c r="BL143" s="18" t="s">
        <v>133</v>
      </c>
      <c r="BM143" s="228" t="s">
        <v>212</v>
      </c>
    </row>
    <row r="144" spans="1:47" s="2" customFormat="1" ht="12">
      <c r="A144" s="39"/>
      <c r="B144" s="40"/>
      <c r="C144" s="41"/>
      <c r="D144" s="230" t="s">
        <v>135</v>
      </c>
      <c r="E144" s="41"/>
      <c r="F144" s="231" t="s">
        <v>213</v>
      </c>
      <c r="G144" s="41"/>
      <c r="H144" s="41"/>
      <c r="I144" s="133"/>
      <c r="J144" s="41"/>
      <c r="K144" s="41"/>
      <c r="L144" s="45"/>
      <c r="M144" s="232"/>
      <c r="N144" s="23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135</v>
      </c>
      <c r="AU144" s="18" t="s">
        <v>86</v>
      </c>
    </row>
    <row r="145" spans="1:51" s="13" customFormat="1" ht="12">
      <c r="A145" s="13"/>
      <c r="B145" s="234"/>
      <c r="C145" s="235"/>
      <c r="D145" s="230" t="s">
        <v>137</v>
      </c>
      <c r="E145" s="236" t="s">
        <v>19</v>
      </c>
      <c r="F145" s="237" t="s">
        <v>214</v>
      </c>
      <c r="G145" s="235"/>
      <c r="H145" s="238">
        <v>28.382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137</v>
      </c>
      <c r="AU145" s="244" t="s">
        <v>86</v>
      </c>
      <c r="AV145" s="13" t="s">
        <v>86</v>
      </c>
      <c r="AW145" s="13" t="s">
        <v>36</v>
      </c>
      <c r="AX145" s="13" t="s">
        <v>84</v>
      </c>
      <c r="AY145" s="244" t="s">
        <v>127</v>
      </c>
    </row>
    <row r="146" spans="1:65" s="2" customFormat="1" ht="21.75" customHeight="1">
      <c r="A146" s="39"/>
      <c r="B146" s="40"/>
      <c r="C146" s="216" t="s">
        <v>215</v>
      </c>
      <c r="D146" s="216" t="s">
        <v>129</v>
      </c>
      <c r="E146" s="217" t="s">
        <v>216</v>
      </c>
      <c r="F146" s="218" t="s">
        <v>217</v>
      </c>
      <c r="G146" s="219" t="s">
        <v>202</v>
      </c>
      <c r="H146" s="220">
        <v>21.72</v>
      </c>
      <c r="I146" s="221"/>
      <c r="J146" s="222">
        <f>ROUND(I146*H146,2)</f>
        <v>0</v>
      </c>
      <c r="K146" s="223"/>
      <c r="L146" s="45"/>
      <c r="M146" s="224" t="s">
        <v>19</v>
      </c>
      <c r="N146" s="225" t="s">
        <v>47</v>
      </c>
      <c r="O146" s="85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8" t="s">
        <v>133</v>
      </c>
      <c r="AT146" s="228" t="s">
        <v>129</v>
      </c>
      <c r="AU146" s="228" t="s">
        <v>86</v>
      </c>
      <c r="AY146" s="18" t="s">
        <v>127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8" t="s">
        <v>84</v>
      </c>
      <c r="BK146" s="229">
        <f>ROUND(I146*H146,2)</f>
        <v>0</v>
      </c>
      <c r="BL146" s="18" t="s">
        <v>133</v>
      </c>
      <c r="BM146" s="228" t="s">
        <v>218</v>
      </c>
    </row>
    <row r="147" spans="1:47" s="2" customFormat="1" ht="12">
      <c r="A147" s="39"/>
      <c r="B147" s="40"/>
      <c r="C147" s="41"/>
      <c r="D147" s="230" t="s">
        <v>135</v>
      </c>
      <c r="E147" s="41"/>
      <c r="F147" s="231" t="s">
        <v>219</v>
      </c>
      <c r="G147" s="41"/>
      <c r="H147" s="41"/>
      <c r="I147" s="133"/>
      <c r="J147" s="41"/>
      <c r="K147" s="41"/>
      <c r="L147" s="45"/>
      <c r="M147" s="232"/>
      <c r="N147" s="233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135</v>
      </c>
      <c r="AU147" s="18" t="s">
        <v>86</v>
      </c>
    </row>
    <row r="148" spans="1:51" s="13" customFormat="1" ht="12">
      <c r="A148" s="13"/>
      <c r="B148" s="234"/>
      <c r="C148" s="235"/>
      <c r="D148" s="230" t="s">
        <v>137</v>
      </c>
      <c r="E148" s="236" t="s">
        <v>19</v>
      </c>
      <c r="F148" s="237" t="s">
        <v>220</v>
      </c>
      <c r="G148" s="235"/>
      <c r="H148" s="238">
        <v>0.96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137</v>
      </c>
      <c r="AU148" s="244" t="s">
        <v>86</v>
      </c>
      <c r="AV148" s="13" t="s">
        <v>86</v>
      </c>
      <c r="AW148" s="13" t="s">
        <v>36</v>
      </c>
      <c r="AX148" s="13" t="s">
        <v>76</v>
      </c>
      <c r="AY148" s="244" t="s">
        <v>127</v>
      </c>
    </row>
    <row r="149" spans="1:51" s="13" customFormat="1" ht="12">
      <c r="A149" s="13"/>
      <c r="B149" s="234"/>
      <c r="C149" s="235"/>
      <c r="D149" s="230" t="s">
        <v>137</v>
      </c>
      <c r="E149" s="236" t="s">
        <v>19</v>
      </c>
      <c r="F149" s="237" t="s">
        <v>221</v>
      </c>
      <c r="G149" s="235"/>
      <c r="H149" s="238">
        <v>5.4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137</v>
      </c>
      <c r="AU149" s="244" t="s">
        <v>86</v>
      </c>
      <c r="AV149" s="13" t="s">
        <v>86</v>
      </c>
      <c r="AW149" s="13" t="s">
        <v>36</v>
      </c>
      <c r="AX149" s="13" t="s">
        <v>76</v>
      </c>
      <c r="AY149" s="244" t="s">
        <v>127</v>
      </c>
    </row>
    <row r="150" spans="1:51" s="13" customFormat="1" ht="12">
      <c r="A150" s="13"/>
      <c r="B150" s="234"/>
      <c r="C150" s="235"/>
      <c r="D150" s="230" t="s">
        <v>137</v>
      </c>
      <c r="E150" s="236" t="s">
        <v>19</v>
      </c>
      <c r="F150" s="237" t="s">
        <v>222</v>
      </c>
      <c r="G150" s="235"/>
      <c r="H150" s="238">
        <v>15.36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137</v>
      </c>
      <c r="AU150" s="244" t="s">
        <v>86</v>
      </c>
      <c r="AV150" s="13" t="s">
        <v>86</v>
      </c>
      <c r="AW150" s="13" t="s">
        <v>36</v>
      </c>
      <c r="AX150" s="13" t="s">
        <v>76</v>
      </c>
      <c r="AY150" s="244" t="s">
        <v>127</v>
      </c>
    </row>
    <row r="151" spans="1:51" s="14" customFormat="1" ht="12">
      <c r="A151" s="14"/>
      <c r="B151" s="245"/>
      <c r="C151" s="246"/>
      <c r="D151" s="230" t="s">
        <v>137</v>
      </c>
      <c r="E151" s="247" t="s">
        <v>19</v>
      </c>
      <c r="F151" s="248" t="s">
        <v>141</v>
      </c>
      <c r="G151" s="246"/>
      <c r="H151" s="249">
        <v>21.72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137</v>
      </c>
      <c r="AU151" s="255" t="s">
        <v>86</v>
      </c>
      <c r="AV151" s="14" t="s">
        <v>133</v>
      </c>
      <c r="AW151" s="14" t="s">
        <v>36</v>
      </c>
      <c r="AX151" s="14" t="s">
        <v>84</v>
      </c>
      <c r="AY151" s="255" t="s">
        <v>127</v>
      </c>
    </row>
    <row r="152" spans="1:65" s="2" customFormat="1" ht="21.75" customHeight="1">
      <c r="A152" s="39"/>
      <c r="B152" s="40"/>
      <c r="C152" s="216" t="s">
        <v>8</v>
      </c>
      <c r="D152" s="216" t="s">
        <v>129</v>
      </c>
      <c r="E152" s="217" t="s">
        <v>223</v>
      </c>
      <c r="F152" s="218" t="s">
        <v>224</v>
      </c>
      <c r="G152" s="219" t="s">
        <v>202</v>
      </c>
      <c r="H152" s="220">
        <v>4.5</v>
      </c>
      <c r="I152" s="221"/>
      <c r="J152" s="222">
        <f>ROUND(I152*H152,2)</f>
        <v>0</v>
      </c>
      <c r="K152" s="223"/>
      <c r="L152" s="45"/>
      <c r="M152" s="224" t="s">
        <v>19</v>
      </c>
      <c r="N152" s="225" t="s">
        <v>47</v>
      </c>
      <c r="O152" s="85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8" t="s">
        <v>133</v>
      </c>
      <c r="AT152" s="228" t="s">
        <v>129</v>
      </c>
      <c r="AU152" s="228" t="s">
        <v>86</v>
      </c>
      <c r="AY152" s="18" t="s">
        <v>127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8" t="s">
        <v>84</v>
      </c>
      <c r="BK152" s="229">
        <f>ROUND(I152*H152,2)</f>
        <v>0</v>
      </c>
      <c r="BL152" s="18" t="s">
        <v>133</v>
      </c>
      <c r="BM152" s="228" t="s">
        <v>225</v>
      </c>
    </row>
    <row r="153" spans="1:47" s="2" customFormat="1" ht="12">
      <c r="A153" s="39"/>
      <c r="B153" s="40"/>
      <c r="C153" s="41"/>
      <c r="D153" s="230" t="s">
        <v>135</v>
      </c>
      <c r="E153" s="41"/>
      <c r="F153" s="231" t="s">
        <v>226</v>
      </c>
      <c r="G153" s="41"/>
      <c r="H153" s="41"/>
      <c r="I153" s="133"/>
      <c r="J153" s="41"/>
      <c r="K153" s="41"/>
      <c r="L153" s="45"/>
      <c r="M153" s="232"/>
      <c r="N153" s="23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135</v>
      </c>
      <c r="AU153" s="18" t="s">
        <v>86</v>
      </c>
    </row>
    <row r="154" spans="1:51" s="13" customFormat="1" ht="12">
      <c r="A154" s="13"/>
      <c r="B154" s="234"/>
      <c r="C154" s="235"/>
      <c r="D154" s="230" t="s">
        <v>137</v>
      </c>
      <c r="E154" s="236" t="s">
        <v>19</v>
      </c>
      <c r="F154" s="237" t="s">
        <v>227</v>
      </c>
      <c r="G154" s="235"/>
      <c r="H154" s="238">
        <v>4.5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137</v>
      </c>
      <c r="AU154" s="244" t="s">
        <v>86</v>
      </c>
      <c r="AV154" s="13" t="s">
        <v>86</v>
      </c>
      <c r="AW154" s="13" t="s">
        <v>36</v>
      </c>
      <c r="AX154" s="13" t="s">
        <v>84</v>
      </c>
      <c r="AY154" s="244" t="s">
        <v>127</v>
      </c>
    </row>
    <row r="155" spans="1:65" s="2" customFormat="1" ht="21.75" customHeight="1">
      <c r="A155" s="39"/>
      <c r="B155" s="40"/>
      <c r="C155" s="216" t="s">
        <v>228</v>
      </c>
      <c r="D155" s="216" t="s">
        <v>129</v>
      </c>
      <c r="E155" s="217" t="s">
        <v>229</v>
      </c>
      <c r="F155" s="218" t="s">
        <v>230</v>
      </c>
      <c r="G155" s="219" t="s">
        <v>202</v>
      </c>
      <c r="H155" s="220">
        <v>1.376</v>
      </c>
      <c r="I155" s="221"/>
      <c r="J155" s="222">
        <f>ROUND(I155*H155,2)</f>
        <v>0</v>
      </c>
      <c r="K155" s="223"/>
      <c r="L155" s="45"/>
      <c r="M155" s="224" t="s">
        <v>19</v>
      </c>
      <c r="N155" s="225" t="s">
        <v>47</v>
      </c>
      <c r="O155" s="85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8" t="s">
        <v>133</v>
      </c>
      <c r="AT155" s="228" t="s">
        <v>129</v>
      </c>
      <c r="AU155" s="228" t="s">
        <v>86</v>
      </c>
      <c r="AY155" s="18" t="s">
        <v>127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8" t="s">
        <v>84</v>
      </c>
      <c r="BK155" s="229">
        <f>ROUND(I155*H155,2)</f>
        <v>0</v>
      </c>
      <c r="BL155" s="18" t="s">
        <v>133</v>
      </c>
      <c r="BM155" s="228" t="s">
        <v>231</v>
      </c>
    </row>
    <row r="156" spans="1:47" s="2" customFormat="1" ht="12">
      <c r="A156" s="39"/>
      <c r="B156" s="40"/>
      <c r="C156" s="41"/>
      <c r="D156" s="230" t="s">
        <v>135</v>
      </c>
      <c r="E156" s="41"/>
      <c r="F156" s="231" t="s">
        <v>232</v>
      </c>
      <c r="G156" s="41"/>
      <c r="H156" s="41"/>
      <c r="I156" s="133"/>
      <c r="J156" s="41"/>
      <c r="K156" s="41"/>
      <c r="L156" s="45"/>
      <c r="M156" s="232"/>
      <c r="N156" s="23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135</v>
      </c>
      <c r="AU156" s="18" t="s">
        <v>86</v>
      </c>
    </row>
    <row r="157" spans="1:51" s="13" customFormat="1" ht="12">
      <c r="A157" s="13"/>
      <c r="B157" s="234"/>
      <c r="C157" s="235"/>
      <c r="D157" s="230" t="s">
        <v>137</v>
      </c>
      <c r="E157" s="236" t="s">
        <v>19</v>
      </c>
      <c r="F157" s="237" t="s">
        <v>233</v>
      </c>
      <c r="G157" s="235"/>
      <c r="H157" s="238">
        <v>0.48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137</v>
      </c>
      <c r="AU157" s="244" t="s">
        <v>86</v>
      </c>
      <c r="AV157" s="13" t="s">
        <v>86</v>
      </c>
      <c r="AW157" s="13" t="s">
        <v>36</v>
      </c>
      <c r="AX157" s="13" t="s">
        <v>76</v>
      </c>
      <c r="AY157" s="244" t="s">
        <v>127</v>
      </c>
    </row>
    <row r="158" spans="1:51" s="13" customFormat="1" ht="12">
      <c r="A158" s="13"/>
      <c r="B158" s="234"/>
      <c r="C158" s="235"/>
      <c r="D158" s="230" t="s">
        <v>137</v>
      </c>
      <c r="E158" s="236" t="s">
        <v>19</v>
      </c>
      <c r="F158" s="237" t="s">
        <v>234</v>
      </c>
      <c r="G158" s="235"/>
      <c r="H158" s="238">
        <v>0.896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137</v>
      </c>
      <c r="AU158" s="244" t="s">
        <v>86</v>
      </c>
      <c r="AV158" s="13" t="s">
        <v>86</v>
      </c>
      <c r="AW158" s="13" t="s">
        <v>36</v>
      </c>
      <c r="AX158" s="13" t="s">
        <v>76</v>
      </c>
      <c r="AY158" s="244" t="s">
        <v>127</v>
      </c>
    </row>
    <row r="159" spans="1:51" s="14" customFormat="1" ht="12">
      <c r="A159" s="14"/>
      <c r="B159" s="245"/>
      <c r="C159" s="246"/>
      <c r="D159" s="230" t="s">
        <v>137</v>
      </c>
      <c r="E159" s="247" t="s">
        <v>19</v>
      </c>
      <c r="F159" s="248" t="s">
        <v>141</v>
      </c>
      <c r="G159" s="246"/>
      <c r="H159" s="249">
        <v>1.376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137</v>
      </c>
      <c r="AU159" s="255" t="s">
        <v>86</v>
      </c>
      <c r="AV159" s="14" t="s">
        <v>133</v>
      </c>
      <c r="AW159" s="14" t="s">
        <v>36</v>
      </c>
      <c r="AX159" s="14" t="s">
        <v>84</v>
      </c>
      <c r="AY159" s="255" t="s">
        <v>127</v>
      </c>
    </row>
    <row r="160" spans="1:65" s="2" customFormat="1" ht="16.5" customHeight="1">
      <c r="A160" s="39"/>
      <c r="B160" s="40"/>
      <c r="C160" s="216" t="s">
        <v>235</v>
      </c>
      <c r="D160" s="216" t="s">
        <v>129</v>
      </c>
      <c r="E160" s="217" t="s">
        <v>236</v>
      </c>
      <c r="F160" s="218" t="s">
        <v>237</v>
      </c>
      <c r="G160" s="219" t="s">
        <v>132</v>
      </c>
      <c r="H160" s="220">
        <v>35.574</v>
      </c>
      <c r="I160" s="221"/>
      <c r="J160" s="222">
        <f>ROUND(I160*H160,2)</f>
        <v>0</v>
      </c>
      <c r="K160" s="223"/>
      <c r="L160" s="45"/>
      <c r="M160" s="224" t="s">
        <v>19</v>
      </c>
      <c r="N160" s="225" t="s">
        <v>47</v>
      </c>
      <c r="O160" s="85"/>
      <c r="P160" s="226">
        <f>O160*H160</f>
        <v>0</v>
      </c>
      <c r="Q160" s="226">
        <v>0.0007</v>
      </c>
      <c r="R160" s="226">
        <f>Q160*H160</f>
        <v>0.024901799999999998</v>
      </c>
      <c r="S160" s="226">
        <v>0</v>
      </c>
      <c r="T160" s="22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8" t="s">
        <v>133</v>
      </c>
      <c r="AT160" s="228" t="s">
        <v>129</v>
      </c>
      <c r="AU160" s="228" t="s">
        <v>86</v>
      </c>
      <c r="AY160" s="18" t="s">
        <v>127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8" t="s">
        <v>84</v>
      </c>
      <c r="BK160" s="229">
        <f>ROUND(I160*H160,2)</f>
        <v>0</v>
      </c>
      <c r="BL160" s="18" t="s">
        <v>133</v>
      </c>
      <c r="BM160" s="228" t="s">
        <v>238</v>
      </c>
    </row>
    <row r="161" spans="1:47" s="2" customFormat="1" ht="12">
      <c r="A161" s="39"/>
      <c r="B161" s="40"/>
      <c r="C161" s="41"/>
      <c r="D161" s="230" t="s">
        <v>135</v>
      </c>
      <c r="E161" s="41"/>
      <c r="F161" s="231" t="s">
        <v>239</v>
      </c>
      <c r="G161" s="41"/>
      <c r="H161" s="41"/>
      <c r="I161" s="133"/>
      <c r="J161" s="41"/>
      <c r="K161" s="41"/>
      <c r="L161" s="45"/>
      <c r="M161" s="232"/>
      <c r="N161" s="23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135</v>
      </c>
      <c r="AU161" s="18" t="s">
        <v>86</v>
      </c>
    </row>
    <row r="162" spans="1:51" s="13" customFormat="1" ht="12">
      <c r="A162" s="13"/>
      <c r="B162" s="234"/>
      <c r="C162" s="235"/>
      <c r="D162" s="230" t="s">
        <v>137</v>
      </c>
      <c r="E162" s="236" t="s">
        <v>19</v>
      </c>
      <c r="F162" s="237" t="s">
        <v>240</v>
      </c>
      <c r="G162" s="235"/>
      <c r="H162" s="238">
        <v>35.574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137</v>
      </c>
      <c r="AU162" s="244" t="s">
        <v>86</v>
      </c>
      <c r="AV162" s="13" t="s">
        <v>86</v>
      </c>
      <c r="AW162" s="13" t="s">
        <v>36</v>
      </c>
      <c r="AX162" s="13" t="s">
        <v>84</v>
      </c>
      <c r="AY162" s="244" t="s">
        <v>127</v>
      </c>
    </row>
    <row r="163" spans="1:65" s="2" customFormat="1" ht="16.5" customHeight="1">
      <c r="A163" s="39"/>
      <c r="B163" s="40"/>
      <c r="C163" s="216" t="s">
        <v>241</v>
      </c>
      <c r="D163" s="216" t="s">
        <v>129</v>
      </c>
      <c r="E163" s="217" t="s">
        <v>242</v>
      </c>
      <c r="F163" s="218" t="s">
        <v>243</v>
      </c>
      <c r="G163" s="219" t="s">
        <v>132</v>
      </c>
      <c r="H163" s="220">
        <v>35.574</v>
      </c>
      <c r="I163" s="221"/>
      <c r="J163" s="222">
        <f>ROUND(I163*H163,2)</f>
        <v>0</v>
      </c>
      <c r="K163" s="223"/>
      <c r="L163" s="45"/>
      <c r="M163" s="224" t="s">
        <v>19</v>
      </c>
      <c r="N163" s="225" t="s">
        <v>47</v>
      </c>
      <c r="O163" s="85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8" t="s">
        <v>133</v>
      </c>
      <c r="AT163" s="228" t="s">
        <v>129</v>
      </c>
      <c r="AU163" s="228" t="s">
        <v>86</v>
      </c>
      <c r="AY163" s="18" t="s">
        <v>127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8" t="s">
        <v>84</v>
      </c>
      <c r="BK163" s="229">
        <f>ROUND(I163*H163,2)</f>
        <v>0</v>
      </c>
      <c r="BL163" s="18" t="s">
        <v>133</v>
      </c>
      <c r="BM163" s="228" t="s">
        <v>244</v>
      </c>
    </row>
    <row r="164" spans="1:47" s="2" customFormat="1" ht="12">
      <c r="A164" s="39"/>
      <c r="B164" s="40"/>
      <c r="C164" s="41"/>
      <c r="D164" s="230" t="s">
        <v>135</v>
      </c>
      <c r="E164" s="41"/>
      <c r="F164" s="231" t="s">
        <v>245</v>
      </c>
      <c r="G164" s="41"/>
      <c r="H164" s="41"/>
      <c r="I164" s="133"/>
      <c r="J164" s="41"/>
      <c r="K164" s="41"/>
      <c r="L164" s="45"/>
      <c r="M164" s="232"/>
      <c r="N164" s="23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135</v>
      </c>
      <c r="AU164" s="18" t="s">
        <v>86</v>
      </c>
    </row>
    <row r="165" spans="1:65" s="2" customFormat="1" ht="16.5" customHeight="1">
      <c r="A165" s="39"/>
      <c r="B165" s="40"/>
      <c r="C165" s="216" t="s">
        <v>246</v>
      </c>
      <c r="D165" s="216" t="s">
        <v>129</v>
      </c>
      <c r="E165" s="217" t="s">
        <v>247</v>
      </c>
      <c r="F165" s="218" t="s">
        <v>248</v>
      </c>
      <c r="G165" s="219" t="s">
        <v>202</v>
      </c>
      <c r="H165" s="220">
        <v>30.905</v>
      </c>
      <c r="I165" s="221"/>
      <c r="J165" s="222">
        <f>ROUND(I165*H165,2)</f>
        <v>0</v>
      </c>
      <c r="K165" s="223"/>
      <c r="L165" s="45"/>
      <c r="M165" s="224" t="s">
        <v>19</v>
      </c>
      <c r="N165" s="225" t="s">
        <v>47</v>
      </c>
      <c r="O165" s="85"/>
      <c r="P165" s="226">
        <f>O165*H165</f>
        <v>0</v>
      </c>
      <c r="Q165" s="226">
        <v>0.00046</v>
      </c>
      <c r="R165" s="226">
        <f>Q165*H165</f>
        <v>0.014216300000000001</v>
      </c>
      <c r="S165" s="226">
        <v>0</v>
      </c>
      <c r="T165" s="22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8" t="s">
        <v>133</v>
      </c>
      <c r="AT165" s="228" t="s">
        <v>129</v>
      </c>
      <c r="AU165" s="228" t="s">
        <v>86</v>
      </c>
      <c r="AY165" s="18" t="s">
        <v>127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8" t="s">
        <v>84</v>
      </c>
      <c r="BK165" s="229">
        <f>ROUND(I165*H165,2)</f>
        <v>0</v>
      </c>
      <c r="BL165" s="18" t="s">
        <v>133</v>
      </c>
      <c r="BM165" s="228" t="s">
        <v>249</v>
      </c>
    </row>
    <row r="166" spans="1:47" s="2" customFormat="1" ht="12">
      <c r="A166" s="39"/>
      <c r="B166" s="40"/>
      <c r="C166" s="41"/>
      <c r="D166" s="230" t="s">
        <v>135</v>
      </c>
      <c r="E166" s="41"/>
      <c r="F166" s="231" t="s">
        <v>250</v>
      </c>
      <c r="G166" s="41"/>
      <c r="H166" s="41"/>
      <c r="I166" s="133"/>
      <c r="J166" s="41"/>
      <c r="K166" s="41"/>
      <c r="L166" s="45"/>
      <c r="M166" s="232"/>
      <c r="N166" s="23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135</v>
      </c>
      <c r="AU166" s="18" t="s">
        <v>86</v>
      </c>
    </row>
    <row r="167" spans="1:51" s="13" customFormat="1" ht="12">
      <c r="A167" s="13"/>
      <c r="B167" s="234"/>
      <c r="C167" s="235"/>
      <c r="D167" s="230" t="s">
        <v>137</v>
      </c>
      <c r="E167" s="236" t="s">
        <v>19</v>
      </c>
      <c r="F167" s="237" t="s">
        <v>251</v>
      </c>
      <c r="G167" s="235"/>
      <c r="H167" s="238">
        <v>30.905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137</v>
      </c>
      <c r="AU167" s="244" t="s">
        <v>86</v>
      </c>
      <c r="AV167" s="13" t="s">
        <v>86</v>
      </c>
      <c r="AW167" s="13" t="s">
        <v>36</v>
      </c>
      <c r="AX167" s="13" t="s">
        <v>84</v>
      </c>
      <c r="AY167" s="244" t="s">
        <v>127</v>
      </c>
    </row>
    <row r="168" spans="1:65" s="2" customFormat="1" ht="21.75" customHeight="1">
      <c r="A168" s="39"/>
      <c r="B168" s="40"/>
      <c r="C168" s="216" t="s">
        <v>252</v>
      </c>
      <c r="D168" s="216" t="s">
        <v>129</v>
      </c>
      <c r="E168" s="217" t="s">
        <v>253</v>
      </c>
      <c r="F168" s="218" t="s">
        <v>254</v>
      </c>
      <c r="G168" s="219" t="s">
        <v>202</v>
      </c>
      <c r="H168" s="220">
        <v>30.905</v>
      </c>
      <c r="I168" s="221"/>
      <c r="J168" s="222">
        <f>ROUND(I168*H168,2)</f>
        <v>0</v>
      </c>
      <c r="K168" s="223"/>
      <c r="L168" s="45"/>
      <c r="M168" s="224" t="s">
        <v>19</v>
      </c>
      <c r="N168" s="225" t="s">
        <v>47</v>
      </c>
      <c r="O168" s="85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8" t="s">
        <v>133</v>
      </c>
      <c r="AT168" s="228" t="s">
        <v>129</v>
      </c>
      <c r="AU168" s="228" t="s">
        <v>86</v>
      </c>
      <c r="AY168" s="18" t="s">
        <v>127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8" t="s">
        <v>84</v>
      </c>
      <c r="BK168" s="229">
        <f>ROUND(I168*H168,2)</f>
        <v>0</v>
      </c>
      <c r="BL168" s="18" t="s">
        <v>133</v>
      </c>
      <c r="BM168" s="228" t="s">
        <v>255</v>
      </c>
    </row>
    <row r="169" spans="1:47" s="2" customFormat="1" ht="12">
      <c r="A169" s="39"/>
      <c r="B169" s="40"/>
      <c r="C169" s="41"/>
      <c r="D169" s="230" t="s">
        <v>135</v>
      </c>
      <c r="E169" s="41"/>
      <c r="F169" s="231" t="s">
        <v>256</v>
      </c>
      <c r="G169" s="41"/>
      <c r="H169" s="41"/>
      <c r="I169" s="133"/>
      <c r="J169" s="41"/>
      <c r="K169" s="41"/>
      <c r="L169" s="45"/>
      <c r="M169" s="232"/>
      <c r="N169" s="23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135</v>
      </c>
      <c r="AU169" s="18" t="s">
        <v>86</v>
      </c>
    </row>
    <row r="170" spans="1:65" s="2" customFormat="1" ht="16.5" customHeight="1">
      <c r="A170" s="39"/>
      <c r="B170" s="40"/>
      <c r="C170" s="216" t="s">
        <v>7</v>
      </c>
      <c r="D170" s="216" t="s">
        <v>129</v>
      </c>
      <c r="E170" s="217" t="s">
        <v>257</v>
      </c>
      <c r="F170" s="218" t="s">
        <v>258</v>
      </c>
      <c r="G170" s="219" t="s">
        <v>132</v>
      </c>
      <c r="H170" s="220">
        <v>49.68</v>
      </c>
      <c r="I170" s="221"/>
      <c r="J170" s="222">
        <f>ROUND(I170*H170,2)</f>
        <v>0</v>
      </c>
      <c r="K170" s="223"/>
      <c r="L170" s="45"/>
      <c r="M170" s="224" t="s">
        <v>19</v>
      </c>
      <c r="N170" s="225" t="s">
        <v>47</v>
      </c>
      <c r="O170" s="85"/>
      <c r="P170" s="226">
        <f>O170*H170</f>
        <v>0</v>
      </c>
      <c r="Q170" s="226">
        <v>0.00058</v>
      </c>
      <c r="R170" s="226">
        <f>Q170*H170</f>
        <v>0.0288144</v>
      </c>
      <c r="S170" s="226">
        <v>0</v>
      </c>
      <c r="T170" s="22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8" t="s">
        <v>133</v>
      </c>
      <c r="AT170" s="228" t="s">
        <v>129</v>
      </c>
      <c r="AU170" s="228" t="s">
        <v>86</v>
      </c>
      <c r="AY170" s="18" t="s">
        <v>127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8" t="s">
        <v>84</v>
      </c>
      <c r="BK170" s="229">
        <f>ROUND(I170*H170,2)</f>
        <v>0</v>
      </c>
      <c r="BL170" s="18" t="s">
        <v>133</v>
      </c>
      <c r="BM170" s="228" t="s">
        <v>259</v>
      </c>
    </row>
    <row r="171" spans="1:47" s="2" customFormat="1" ht="12">
      <c r="A171" s="39"/>
      <c r="B171" s="40"/>
      <c r="C171" s="41"/>
      <c r="D171" s="230" t="s">
        <v>135</v>
      </c>
      <c r="E171" s="41"/>
      <c r="F171" s="231" t="s">
        <v>260</v>
      </c>
      <c r="G171" s="41"/>
      <c r="H171" s="41"/>
      <c r="I171" s="133"/>
      <c r="J171" s="41"/>
      <c r="K171" s="41"/>
      <c r="L171" s="45"/>
      <c r="M171" s="232"/>
      <c r="N171" s="23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135</v>
      </c>
      <c r="AU171" s="18" t="s">
        <v>86</v>
      </c>
    </row>
    <row r="172" spans="1:51" s="13" customFormat="1" ht="12">
      <c r="A172" s="13"/>
      <c r="B172" s="234"/>
      <c r="C172" s="235"/>
      <c r="D172" s="230" t="s">
        <v>137</v>
      </c>
      <c r="E172" s="236" t="s">
        <v>19</v>
      </c>
      <c r="F172" s="237" t="s">
        <v>261</v>
      </c>
      <c r="G172" s="235"/>
      <c r="H172" s="238">
        <v>2.76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137</v>
      </c>
      <c r="AU172" s="244" t="s">
        <v>86</v>
      </c>
      <c r="AV172" s="13" t="s">
        <v>86</v>
      </c>
      <c r="AW172" s="13" t="s">
        <v>36</v>
      </c>
      <c r="AX172" s="13" t="s">
        <v>76</v>
      </c>
      <c r="AY172" s="244" t="s">
        <v>127</v>
      </c>
    </row>
    <row r="173" spans="1:51" s="13" customFormat="1" ht="12">
      <c r="A173" s="13"/>
      <c r="B173" s="234"/>
      <c r="C173" s="235"/>
      <c r="D173" s="230" t="s">
        <v>137</v>
      </c>
      <c r="E173" s="236" t="s">
        <v>19</v>
      </c>
      <c r="F173" s="237" t="s">
        <v>262</v>
      </c>
      <c r="G173" s="235"/>
      <c r="H173" s="238">
        <v>13.8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137</v>
      </c>
      <c r="AU173" s="244" t="s">
        <v>86</v>
      </c>
      <c r="AV173" s="13" t="s">
        <v>86</v>
      </c>
      <c r="AW173" s="13" t="s">
        <v>36</v>
      </c>
      <c r="AX173" s="13" t="s">
        <v>76</v>
      </c>
      <c r="AY173" s="244" t="s">
        <v>127</v>
      </c>
    </row>
    <row r="174" spans="1:51" s="13" customFormat="1" ht="12">
      <c r="A174" s="13"/>
      <c r="B174" s="234"/>
      <c r="C174" s="235"/>
      <c r="D174" s="230" t="s">
        <v>137</v>
      </c>
      <c r="E174" s="236" t="s">
        <v>19</v>
      </c>
      <c r="F174" s="237" t="s">
        <v>263</v>
      </c>
      <c r="G174" s="235"/>
      <c r="H174" s="238">
        <v>33.12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137</v>
      </c>
      <c r="AU174" s="244" t="s">
        <v>86</v>
      </c>
      <c r="AV174" s="13" t="s">
        <v>86</v>
      </c>
      <c r="AW174" s="13" t="s">
        <v>36</v>
      </c>
      <c r="AX174" s="13" t="s">
        <v>76</v>
      </c>
      <c r="AY174" s="244" t="s">
        <v>127</v>
      </c>
    </row>
    <row r="175" spans="1:51" s="14" customFormat="1" ht="12">
      <c r="A175" s="14"/>
      <c r="B175" s="245"/>
      <c r="C175" s="246"/>
      <c r="D175" s="230" t="s">
        <v>137</v>
      </c>
      <c r="E175" s="247" t="s">
        <v>19</v>
      </c>
      <c r="F175" s="248" t="s">
        <v>141</v>
      </c>
      <c r="G175" s="246"/>
      <c r="H175" s="249">
        <v>49.68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137</v>
      </c>
      <c r="AU175" s="255" t="s">
        <v>86</v>
      </c>
      <c r="AV175" s="14" t="s">
        <v>133</v>
      </c>
      <c r="AW175" s="14" t="s">
        <v>36</v>
      </c>
      <c r="AX175" s="14" t="s">
        <v>84</v>
      </c>
      <c r="AY175" s="255" t="s">
        <v>127</v>
      </c>
    </row>
    <row r="176" spans="1:65" s="2" customFormat="1" ht="16.5" customHeight="1">
      <c r="A176" s="39"/>
      <c r="B176" s="40"/>
      <c r="C176" s="216" t="s">
        <v>264</v>
      </c>
      <c r="D176" s="216" t="s">
        <v>129</v>
      </c>
      <c r="E176" s="217" t="s">
        <v>265</v>
      </c>
      <c r="F176" s="218" t="s">
        <v>266</v>
      </c>
      <c r="G176" s="219" t="s">
        <v>132</v>
      </c>
      <c r="H176" s="220">
        <v>49.68</v>
      </c>
      <c r="I176" s="221"/>
      <c r="J176" s="222">
        <f>ROUND(I176*H176,2)</f>
        <v>0</v>
      </c>
      <c r="K176" s="223"/>
      <c r="L176" s="45"/>
      <c r="M176" s="224" t="s">
        <v>19</v>
      </c>
      <c r="N176" s="225" t="s">
        <v>47</v>
      </c>
      <c r="O176" s="85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8" t="s">
        <v>133</v>
      </c>
      <c r="AT176" s="228" t="s">
        <v>129</v>
      </c>
      <c r="AU176" s="228" t="s">
        <v>86</v>
      </c>
      <c r="AY176" s="18" t="s">
        <v>127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8" t="s">
        <v>84</v>
      </c>
      <c r="BK176" s="229">
        <f>ROUND(I176*H176,2)</f>
        <v>0</v>
      </c>
      <c r="BL176" s="18" t="s">
        <v>133</v>
      </c>
      <c r="BM176" s="228" t="s">
        <v>267</v>
      </c>
    </row>
    <row r="177" spans="1:47" s="2" customFormat="1" ht="12">
      <c r="A177" s="39"/>
      <c r="B177" s="40"/>
      <c r="C177" s="41"/>
      <c r="D177" s="230" t="s">
        <v>135</v>
      </c>
      <c r="E177" s="41"/>
      <c r="F177" s="231" t="s">
        <v>268</v>
      </c>
      <c r="G177" s="41"/>
      <c r="H177" s="41"/>
      <c r="I177" s="133"/>
      <c r="J177" s="41"/>
      <c r="K177" s="41"/>
      <c r="L177" s="45"/>
      <c r="M177" s="232"/>
      <c r="N177" s="23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135</v>
      </c>
      <c r="AU177" s="18" t="s">
        <v>86</v>
      </c>
    </row>
    <row r="178" spans="1:65" s="2" customFormat="1" ht="21.75" customHeight="1">
      <c r="A178" s="39"/>
      <c r="B178" s="40"/>
      <c r="C178" s="216" t="s">
        <v>269</v>
      </c>
      <c r="D178" s="216" t="s">
        <v>129</v>
      </c>
      <c r="E178" s="217" t="s">
        <v>270</v>
      </c>
      <c r="F178" s="218" t="s">
        <v>271</v>
      </c>
      <c r="G178" s="219" t="s">
        <v>202</v>
      </c>
      <c r="H178" s="220">
        <v>41.034</v>
      </c>
      <c r="I178" s="221"/>
      <c r="J178" s="222">
        <f>ROUND(I178*H178,2)</f>
        <v>0</v>
      </c>
      <c r="K178" s="223"/>
      <c r="L178" s="45"/>
      <c r="M178" s="224" t="s">
        <v>19</v>
      </c>
      <c r="N178" s="225" t="s">
        <v>47</v>
      </c>
      <c r="O178" s="85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8" t="s">
        <v>133</v>
      </c>
      <c r="AT178" s="228" t="s">
        <v>129</v>
      </c>
      <c r="AU178" s="228" t="s">
        <v>86</v>
      </c>
      <c r="AY178" s="18" t="s">
        <v>127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8" t="s">
        <v>84</v>
      </c>
      <c r="BK178" s="229">
        <f>ROUND(I178*H178,2)</f>
        <v>0</v>
      </c>
      <c r="BL178" s="18" t="s">
        <v>133</v>
      </c>
      <c r="BM178" s="228" t="s">
        <v>272</v>
      </c>
    </row>
    <row r="179" spans="1:47" s="2" customFormat="1" ht="12">
      <c r="A179" s="39"/>
      <c r="B179" s="40"/>
      <c r="C179" s="41"/>
      <c r="D179" s="230" t="s">
        <v>135</v>
      </c>
      <c r="E179" s="41"/>
      <c r="F179" s="231" t="s">
        <v>273</v>
      </c>
      <c r="G179" s="41"/>
      <c r="H179" s="41"/>
      <c r="I179" s="133"/>
      <c r="J179" s="41"/>
      <c r="K179" s="41"/>
      <c r="L179" s="45"/>
      <c r="M179" s="232"/>
      <c r="N179" s="23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135</v>
      </c>
      <c r="AU179" s="18" t="s">
        <v>86</v>
      </c>
    </row>
    <row r="180" spans="1:51" s="13" customFormat="1" ht="12">
      <c r="A180" s="13"/>
      <c r="B180" s="234"/>
      <c r="C180" s="235"/>
      <c r="D180" s="230" t="s">
        <v>137</v>
      </c>
      <c r="E180" s="236" t="s">
        <v>19</v>
      </c>
      <c r="F180" s="237" t="s">
        <v>274</v>
      </c>
      <c r="G180" s="235"/>
      <c r="H180" s="238">
        <v>12.54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137</v>
      </c>
      <c r="AU180" s="244" t="s">
        <v>86</v>
      </c>
      <c r="AV180" s="13" t="s">
        <v>86</v>
      </c>
      <c r="AW180" s="13" t="s">
        <v>36</v>
      </c>
      <c r="AX180" s="13" t="s">
        <v>76</v>
      </c>
      <c r="AY180" s="244" t="s">
        <v>127</v>
      </c>
    </row>
    <row r="181" spans="1:51" s="13" customFormat="1" ht="12">
      <c r="A181" s="13"/>
      <c r="B181" s="234"/>
      <c r="C181" s="235"/>
      <c r="D181" s="230" t="s">
        <v>137</v>
      </c>
      <c r="E181" s="236" t="s">
        <v>19</v>
      </c>
      <c r="F181" s="237" t="s">
        <v>275</v>
      </c>
      <c r="G181" s="235"/>
      <c r="H181" s="238">
        <v>17.2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137</v>
      </c>
      <c r="AU181" s="244" t="s">
        <v>86</v>
      </c>
      <c r="AV181" s="13" t="s">
        <v>86</v>
      </c>
      <c r="AW181" s="13" t="s">
        <v>36</v>
      </c>
      <c r="AX181" s="13" t="s">
        <v>76</v>
      </c>
      <c r="AY181" s="244" t="s">
        <v>127</v>
      </c>
    </row>
    <row r="182" spans="1:51" s="13" customFormat="1" ht="12">
      <c r="A182" s="13"/>
      <c r="B182" s="234"/>
      <c r="C182" s="235"/>
      <c r="D182" s="230" t="s">
        <v>137</v>
      </c>
      <c r="E182" s="236" t="s">
        <v>19</v>
      </c>
      <c r="F182" s="237" t="s">
        <v>276</v>
      </c>
      <c r="G182" s="235"/>
      <c r="H182" s="238">
        <v>11.294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137</v>
      </c>
      <c r="AU182" s="244" t="s">
        <v>86</v>
      </c>
      <c r="AV182" s="13" t="s">
        <v>86</v>
      </c>
      <c r="AW182" s="13" t="s">
        <v>36</v>
      </c>
      <c r="AX182" s="13" t="s">
        <v>76</v>
      </c>
      <c r="AY182" s="244" t="s">
        <v>127</v>
      </c>
    </row>
    <row r="183" spans="1:51" s="14" customFormat="1" ht="12">
      <c r="A183" s="14"/>
      <c r="B183" s="245"/>
      <c r="C183" s="246"/>
      <c r="D183" s="230" t="s">
        <v>137</v>
      </c>
      <c r="E183" s="247" t="s">
        <v>19</v>
      </c>
      <c r="F183" s="248" t="s">
        <v>141</v>
      </c>
      <c r="G183" s="246"/>
      <c r="H183" s="249">
        <v>41.034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137</v>
      </c>
      <c r="AU183" s="255" t="s">
        <v>86</v>
      </c>
      <c r="AV183" s="14" t="s">
        <v>133</v>
      </c>
      <c r="AW183" s="14" t="s">
        <v>36</v>
      </c>
      <c r="AX183" s="14" t="s">
        <v>84</v>
      </c>
      <c r="AY183" s="255" t="s">
        <v>127</v>
      </c>
    </row>
    <row r="184" spans="1:65" s="2" customFormat="1" ht="21.75" customHeight="1">
      <c r="A184" s="39"/>
      <c r="B184" s="40"/>
      <c r="C184" s="216" t="s">
        <v>277</v>
      </c>
      <c r="D184" s="216" t="s">
        <v>129</v>
      </c>
      <c r="E184" s="217" t="s">
        <v>278</v>
      </c>
      <c r="F184" s="218" t="s">
        <v>279</v>
      </c>
      <c r="G184" s="219" t="s">
        <v>202</v>
      </c>
      <c r="H184" s="220">
        <v>41.034</v>
      </c>
      <c r="I184" s="221"/>
      <c r="J184" s="222">
        <f>ROUND(I184*H184,2)</f>
        <v>0</v>
      </c>
      <c r="K184" s="223"/>
      <c r="L184" s="45"/>
      <c r="M184" s="224" t="s">
        <v>19</v>
      </c>
      <c r="N184" s="225" t="s">
        <v>47</v>
      </c>
      <c r="O184" s="85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8" t="s">
        <v>133</v>
      </c>
      <c r="AT184" s="228" t="s">
        <v>129</v>
      </c>
      <c r="AU184" s="228" t="s">
        <v>86</v>
      </c>
      <c r="AY184" s="18" t="s">
        <v>127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8" t="s">
        <v>84</v>
      </c>
      <c r="BK184" s="229">
        <f>ROUND(I184*H184,2)</f>
        <v>0</v>
      </c>
      <c r="BL184" s="18" t="s">
        <v>133</v>
      </c>
      <c r="BM184" s="228" t="s">
        <v>280</v>
      </c>
    </row>
    <row r="185" spans="1:47" s="2" customFormat="1" ht="12">
      <c r="A185" s="39"/>
      <c r="B185" s="40"/>
      <c r="C185" s="41"/>
      <c r="D185" s="230" t="s">
        <v>135</v>
      </c>
      <c r="E185" s="41"/>
      <c r="F185" s="231" t="s">
        <v>281</v>
      </c>
      <c r="G185" s="41"/>
      <c r="H185" s="41"/>
      <c r="I185" s="133"/>
      <c r="J185" s="41"/>
      <c r="K185" s="41"/>
      <c r="L185" s="45"/>
      <c r="M185" s="232"/>
      <c r="N185" s="23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135</v>
      </c>
      <c r="AU185" s="18" t="s">
        <v>86</v>
      </c>
    </row>
    <row r="186" spans="1:65" s="2" customFormat="1" ht="21.75" customHeight="1">
      <c r="A186" s="39"/>
      <c r="B186" s="40"/>
      <c r="C186" s="216" t="s">
        <v>282</v>
      </c>
      <c r="D186" s="216" t="s">
        <v>129</v>
      </c>
      <c r="E186" s="217" t="s">
        <v>283</v>
      </c>
      <c r="F186" s="218" t="s">
        <v>284</v>
      </c>
      <c r="G186" s="219" t="s">
        <v>285</v>
      </c>
      <c r="H186" s="220">
        <v>65.654</v>
      </c>
      <c r="I186" s="221"/>
      <c r="J186" s="222">
        <f>ROUND(I186*H186,2)</f>
        <v>0</v>
      </c>
      <c r="K186" s="223"/>
      <c r="L186" s="45"/>
      <c r="M186" s="224" t="s">
        <v>19</v>
      </c>
      <c r="N186" s="225" t="s">
        <v>47</v>
      </c>
      <c r="O186" s="85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8" t="s">
        <v>133</v>
      </c>
      <c r="AT186" s="228" t="s">
        <v>129</v>
      </c>
      <c r="AU186" s="228" t="s">
        <v>86</v>
      </c>
      <c r="AY186" s="18" t="s">
        <v>127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8" t="s">
        <v>84</v>
      </c>
      <c r="BK186" s="229">
        <f>ROUND(I186*H186,2)</f>
        <v>0</v>
      </c>
      <c r="BL186" s="18" t="s">
        <v>133</v>
      </c>
      <c r="BM186" s="228" t="s">
        <v>286</v>
      </c>
    </row>
    <row r="187" spans="1:47" s="2" customFormat="1" ht="12">
      <c r="A187" s="39"/>
      <c r="B187" s="40"/>
      <c r="C187" s="41"/>
      <c r="D187" s="230" t="s">
        <v>135</v>
      </c>
      <c r="E187" s="41"/>
      <c r="F187" s="231" t="s">
        <v>287</v>
      </c>
      <c r="G187" s="41"/>
      <c r="H187" s="41"/>
      <c r="I187" s="133"/>
      <c r="J187" s="41"/>
      <c r="K187" s="41"/>
      <c r="L187" s="45"/>
      <c r="M187" s="232"/>
      <c r="N187" s="23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135</v>
      </c>
      <c r="AU187" s="18" t="s">
        <v>86</v>
      </c>
    </row>
    <row r="188" spans="1:51" s="13" customFormat="1" ht="12">
      <c r="A188" s="13"/>
      <c r="B188" s="234"/>
      <c r="C188" s="235"/>
      <c r="D188" s="230" t="s">
        <v>137</v>
      </c>
      <c r="E188" s="235"/>
      <c r="F188" s="237" t="s">
        <v>288</v>
      </c>
      <c r="G188" s="235"/>
      <c r="H188" s="238">
        <v>65.654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137</v>
      </c>
      <c r="AU188" s="244" t="s">
        <v>86</v>
      </c>
      <c r="AV188" s="13" t="s">
        <v>86</v>
      </c>
      <c r="AW188" s="13" t="s">
        <v>4</v>
      </c>
      <c r="AX188" s="13" t="s">
        <v>84</v>
      </c>
      <c r="AY188" s="244" t="s">
        <v>127</v>
      </c>
    </row>
    <row r="189" spans="1:65" s="2" customFormat="1" ht="16.5" customHeight="1">
      <c r="A189" s="39"/>
      <c r="B189" s="40"/>
      <c r="C189" s="216" t="s">
        <v>289</v>
      </c>
      <c r="D189" s="216" t="s">
        <v>129</v>
      </c>
      <c r="E189" s="217" t="s">
        <v>290</v>
      </c>
      <c r="F189" s="218" t="s">
        <v>291</v>
      </c>
      <c r="G189" s="219" t="s">
        <v>202</v>
      </c>
      <c r="H189" s="220">
        <v>41.034</v>
      </c>
      <c r="I189" s="221"/>
      <c r="J189" s="222">
        <f>ROUND(I189*H189,2)</f>
        <v>0</v>
      </c>
      <c r="K189" s="223"/>
      <c r="L189" s="45"/>
      <c r="M189" s="224" t="s">
        <v>19</v>
      </c>
      <c r="N189" s="225" t="s">
        <v>47</v>
      </c>
      <c r="O189" s="85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8" t="s">
        <v>133</v>
      </c>
      <c r="AT189" s="228" t="s">
        <v>129</v>
      </c>
      <c r="AU189" s="228" t="s">
        <v>86</v>
      </c>
      <c r="AY189" s="18" t="s">
        <v>127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8" t="s">
        <v>84</v>
      </c>
      <c r="BK189" s="229">
        <f>ROUND(I189*H189,2)</f>
        <v>0</v>
      </c>
      <c r="BL189" s="18" t="s">
        <v>133</v>
      </c>
      <c r="BM189" s="228" t="s">
        <v>292</v>
      </c>
    </row>
    <row r="190" spans="1:47" s="2" customFormat="1" ht="12">
      <c r="A190" s="39"/>
      <c r="B190" s="40"/>
      <c r="C190" s="41"/>
      <c r="D190" s="230" t="s">
        <v>135</v>
      </c>
      <c r="E190" s="41"/>
      <c r="F190" s="231" t="s">
        <v>293</v>
      </c>
      <c r="G190" s="41"/>
      <c r="H190" s="41"/>
      <c r="I190" s="133"/>
      <c r="J190" s="41"/>
      <c r="K190" s="41"/>
      <c r="L190" s="45"/>
      <c r="M190" s="232"/>
      <c r="N190" s="23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135</v>
      </c>
      <c r="AU190" s="18" t="s">
        <v>86</v>
      </c>
    </row>
    <row r="191" spans="1:65" s="2" customFormat="1" ht="21.75" customHeight="1">
      <c r="A191" s="39"/>
      <c r="B191" s="40"/>
      <c r="C191" s="216" t="s">
        <v>294</v>
      </c>
      <c r="D191" s="216" t="s">
        <v>129</v>
      </c>
      <c r="E191" s="217" t="s">
        <v>295</v>
      </c>
      <c r="F191" s="218" t="s">
        <v>296</v>
      </c>
      <c r="G191" s="219" t="s">
        <v>202</v>
      </c>
      <c r="H191" s="220">
        <v>3.9</v>
      </c>
      <c r="I191" s="221"/>
      <c r="J191" s="222">
        <f>ROUND(I191*H191,2)</f>
        <v>0</v>
      </c>
      <c r="K191" s="223"/>
      <c r="L191" s="45"/>
      <c r="M191" s="224" t="s">
        <v>19</v>
      </c>
      <c r="N191" s="225" t="s">
        <v>47</v>
      </c>
      <c r="O191" s="85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8" t="s">
        <v>133</v>
      </c>
      <c r="AT191" s="228" t="s">
        <v>129</v>
      </c>
      <c r="AU191" s="228" t="s">
        <v>86</v>
      </c>
      <c r="AY191" s="18" t="s">
        <v>127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8" t="s">
        <v>84</v>
      </c>
      <c r="BK191" s="229">
        <f>ROUND(I191*H191,2)</f>
        <v>0</v>
      </c>
      <c r="BL191" s="18" t="s">
        <v>133</v>
      </c>
      <c r="BM191" s="228" t="s">
        <v>297</v>
      </c>
    </row>
    <row r="192" spans="1:47" s="2" customFormat="1" ht="12">
      <c r="A192" s="39"/>
      <c r="B192" s="40"/>
      <c r="C192" s="41"/>
      <c r="D192" s="230" t="s">
        <v>135</v>
      </c>
      <c r="E192" s="41"/>
      <c r="F192" s="231" t="s">
        <v>298</v>
      </c>
      <c r="G192" s="41"/>
      <c r="H192" s="41"/>
      <c r="I192" s="133"/>
      <c r="J192" s="41"/>
      <c r="K192" s="41"/>
      <c r="L192" s="45"/>
      <c r="M192" s="232"/>
      <c r="N192" s="23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135</v>
      </c>
      <c r="AU192" s="18" t="s">
        <v>86</v>
      </c>
    </row>
    <row r="193" spans="1:51" s="13" customFormat="1" ht="12">
      <c r="A193" s="13"/>
      <c r="B193" s="234"/>
      <c r="C193" s="235"/>
      <c r="D193" s="230" t="s">
        <v>137</v>
      </c>
      <c r="E193" s="236" t="s">
        <v>19</v>
      </c>
      <c r="F193" s="237" t="s">
        <v>299</v>
      </c>
      <c r="G193" s="235"/>
      <c r="H193" s="238">
        <v>0.9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137</v>
      </c>
      <c r="AU193" s="244" t="s">
        <v>86</v>
      </c>
      <c r="AV193" s="13" t="s">
        <v>86</v>
      </c>
      <c r="AW193" s="13" t="s">
        <v>36</v>
      </c>
      <c r="AX193" s="13" t="s">
        <v>76</v>
      </c>
      <c r="AY193" s="244" t="s">
        <v>127</v>
      </c>
    </row>
    <row r="194" spans="1:51" s="13" customFormat="1" ht="12">
      <c r="A194" s="13"/>
      <c r="B194" s="234"/>
      <c r="C194" s="235"/>
      <c r="D194" s="230" t="s">
        <v>137</v>
      </c>
      <c r="E194" s="236" t="s">
        <v>19</v>
      </c>
      <c r="F194" s="237" t="s">
        <v>300</v>
      </c>
      <c r="G194" s="235"/>
      <c r="H194" s="238">
        <v>3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137</v>
      </c>
      <c r="AU194" s="244" t="s">
        <v>86</v>
      </c>
      <c r="AV194" s="13" t="s">
        <v>86</v>
      </c>
      <c r="AW194" s="13" t="s">
        <v>36</v>
      </c>
      <c r="AX194" s="13" t="s">
        <v>76</v>
      </c>
      <c r="AY194" s="244" t="s">
        <v>127</v>
      </c>
    </row>
    <row r="195" spans="1:51" s="14" customFormat="1" ht="12">
      <c r="A195" s="14"/>
      <c r="B195" s="245"/>
      <c r="C195" s="246"/>
      <c r="D195" s="230" t="s">
        <v>137</v>
      </c>
      <c r="E195" s="247" t="s">
        <v>19</v>
      </c>
      <c r="F195" s="248" t="s">
        <v>141</v>
      </c>
      <c r="G195" s="246"/>
      <c r="H195" s="249">
        <v>3.9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137</v>
      </c>
      <c r="AU195" s="255" t="s">
        <v>86</v>
      </c>
      <c r="AV195" s="14" t="s">
        <v>133</v>
      </c>
      <c r="AW195" s="14" t="s">
        <v>36</v>
      </c>
      <c r="AX195" s="14" t="s">
        <v>84</v>
      </c>
      <c r="AY195" s="255" t="s">
        <v>127</v>
      </c>
    </row>
    <row r="196" spans="1:65" s="2" customFormat="1" ht="16.5" customHeight="1">
      <c r="A196" s="39"/>
      <c r="B196" s="40"/>
      <c r="C196" s="256" t="s">
        <v>301</v>
      </c>
      <c r="D196" s="256" t="s">
        <v>302</v>
      </c>
      <c r="E196" s="257" t="s">
        <v>303</v>
      </c>
      <c r="F196" s="258" t="s">
        <v>304</v>
      </c>
      <c r="G196" s="259" t="s">
        <v>285</v>
      </c>
      <c r="H196" s="260">
        <v>7.8</v>
      </c>
      <c r="I196" s="261"/>
      <c r="J196" s="262">
        <f>ROUND(I196*H196,2)</f>
        <v>0</v>
      </c>
      <c r="K196" s="263"/>
      <c r="L196" s="264"/>
      <c r="M196" s="265" t="s">
        <v>19</v>
      </c>
      <c r="N196" s="266" t="s">
        <v>47</v>
      </c>
      <c r="O196" s="85"/>
      <c r="P196" s="226">
        <f>O196*H196</f>
        <v>0</v>
      </c>
      <c r="Q196" s="226">
        <v>1</v>
      </c>
      <c r="R196" s="226">
        <f>Q196*H196</f>
        <v>7.8</v>
      </c>
      <c r="S196" s="226">
        <v>0</v>
      </c>
      <c r="T196" s="22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8" t="s">
        <v>174</v>
      </c>
      <c r="AT196" s="228" t="s">
        <v>302</v>
      </c>
      <c r="AU196" s="228" t="s">
        <v>86</v>
      </c>
      <c r="AY196" s="18" t="s">
        <v>127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8" t="s">
        <v>84</v>
      </c>
      <c r="BK196" s="229">
        <f>ROUND(I196*H196,2)</f>
        <v>0</v>
      </c>
      <c r="BL196" s="18" t="s">
        <v>133</v>
      </c>
      <c r="BM196" s="228" t="s">
        <v>305</v>
      </c>
    </row>
    <row r="197" spans="1:47" s="2" customFormat="1" ht="12">
      <c r="A197" s="39"/>
      <c r="B197" s="40"/>
      <c r="C197" s="41"/>
      <c r="D197" s="230" t="s">
        <v>135</v>
      </c>
      <c r="E197" s="41"/>
      <c r="F197" s="231" t="s">
        <v>306</v>
      </c>
      <c r="G197" s="41"/>
      <c r="H197" s="41"/>
      <c r="I197" s="133"/>
      <c r="J197" s="41"/>
      <c r="K197" s="41"/>
      <c r="L197" s="45"/>
      <c r="M197" s="232"/>
      <c r="N197" s="23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135</v>
      </c>
      <c r="AU197" s="18" t="s">
        <v>86</v>
      </c>
    </row>
    <row r="198" spans="1:51" s="13" customFormat="1" ht="12">
      <c r="A198" s="13"/>
      <c r="B198" s="234"/>
      <c r="C198" s="235"/>
      <c r="D198" s="230" t="s">
        <v>137</v>
      </c>
      <c r="E198" s="235"/>
      <c r="F198" s="237" t="s">
        <v>307</v>
      </c>
      <c r="G198" s="235"/>
      <c r="H198" s="238">
        <v>7.8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137</v>
      </c>
      <c r="AU198" s="244" t="s">
        <v>86</v>
      </c>
      <c r="AV198" s="13" t="s">
        <v>86</v>
      </c>
      <c r="AW198" s="13" t="s">
        <v>4</v>
      </c>
      <c r="AX198" s="13" t="s">
        <v>84</v>
      </c>
      <c r="AY198" s="244" t="s">
        <v>127</v>
      </c>
    </row>
    <row r="199" spans="1:65" s="2" customFormat="1" ht="21.75" customHeight="1">
      <c r="A199" s="39"/>
      <c r="B199" s="40"/>
      <c r="C199" s="216" t="s">
        <v>308</v>
      </c>
      <c r="D199" s="216" t="s">
        <v>129</v>
      </c>
      <c r="E199" s="217" t="s">
        <v>295</v>
      </c>
      <c r="F199" s="218" t="s">
        <v>296</v>
      </c>
      <c r="G199" s="219" t="s">
        <v>202</v>
      </c>
      <c r="H199" s="220">
        <v>9.6</v>
      </c>
      <c r="I199" s="221"/>
      <c r="J199" s="222">
        <f>ROUND(I199*H199,2)</f>
        <v>0</v>
      </c>
      <c r="K199" s="223"/>
      <c r="L199" s="45"/>
      <c r="M199" s="224" t="s">
        <v>19</v>
      </c>
      <c r="N199" s="225" t="s">
        <v>47</v>
      </c>
      <c r="O199" s="85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8" t="s">
        <v>133</v>
      </c>
      <c r="AT199" s="228" t="s">
        <v>129</v>
      </c>
      <c r="AU199" s="228" t="s">
        <v>86</v>
      </c>
      <c r="AY199" s="18" t="s">
        <v>127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8" t="s">
        <v>84</v>
      </c>
      <c r="BK199" s="229">
        <f>ROUND(I199*H199,2)</f>
        <v>0</v>
      </c>
      <c r="BL199" s="18" t="s">
        <v>133</v>
      </c>
      <c r="BM199" s="228" t="s">
        <v>309</v>
      </c>
    </row>
    <row r="200" spans="1:47" s="2" customFormat="1" ht="12">
      <c r="A200" s="39"/>
      <c r="B200" s="40"/>
      <c r="C200" s="41"/>
      <c r="D200" s="230" t="s">
        <v>135</v>
      </c>
      <c r="E200" s="41"/>
      <c r="F200" s="231" t="s">
        <v>298</v>
      </c>
      <c r="G200" s="41"/>
      <c r="H200" s="41"/>
      <c r="I200" s="133"/>
      <c r="J200" s="41"/>
      <c r="K200" s="41"/>
      <c r="L200" s="45"/>
      <c r="M200" s="232"/>
      <c r="N200" s="23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135</v>
      </c>
      <c r="AU200" s="18" t="s">
        <v>86</v>
      </c>
    </row>
    <row r="201" spans="1:51" s="13" customFormat="1" ht="12">
      <c r="A201" s="13"/>
      <c r="B201" s="234"/>
      <c r="C201" s="235"/>
      <c r="D201" s="230" t="s">
        <v>137</v>
      </c>
      <c r="E201" s="236" t="s">
        <v>19</v>
      </c>
      <c r="F201" s="237" t="s">
        <v>310</v>
      </c>
      <c r="G201" s="235"/>
      <c r="H201" s="238">
        <v>9.6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137</v>
      </c>
      <c r="AU201" s="244" t="s">
        <v>86</v>
      </c>
      <c r="AV201" s="13" t="s">
        <v>86</v>
      </c>
      <c r="AW201" s="13" t="s">
        <v>36</v>
      </c>
      <c r="AX201" s="13" t="s">
        <v>84</v>
      </c>
      <c r="AY201" s="244" t="s">
        <v>127</v>
      </c>
    </row>
    <row r="202" spans="1:65" s="2" customFormat="1" ht="21.75" customHeight="1">
      <c r="A202" s="39"/>
      <c r="B202" s="40"/>
      <c r="C202" s="216" t="s">
        <v>311</v>
      </c>
      <c r="D202" s="216" t="s">
        <v>129</v>
      </c>
      <c r="E202" s="217" t="s">
        <v>295</v>
      </c>
      <c r="F202" s="218" t="s">
        <v>296</v>
      </c>
      <c r="G202" s="219" t="s">
        <v>202</v>
      </c>
      <c r="H202" s="220">
        <v>14.352</v>
      </c>
      <c r="I202" s="221"/>
      <c r="J202" s="222">
        <f>ROUND(I202*H202,2)</f>
        <v>0</v>
      </c>
      <c r="K202" s="223"/>
      <c r="L202" s="45"/>
      <c r="M202" s="224" t="s">
        <v>19</v>
      </c>
      <c r="N202" s="225" t="s">
        <v>47</v>
      </c>
      <c r="O202" s="85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8" t="s">
        <v>133</v>
      </c>
      <c r="AT202" s="228" t="s">
        <v>129</v>
      </c>
      <c r="AU202" s="228" t="s">
        <v>86</v>
      </c>
      <c r="AY202" s="18" t="s">
        <v>127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8" t="s">
        <v>84</v>
      </c>
      <c r="BK202" s="229">
        <f>ROUND(I202*H202,2)</f>
        <v>0</v>
      </c>
      <c r="BL202" s="18" t="s">
        <v>133</v>
      </c>
      <c r="BM202" s="228" t="s">
        <v>312</v>
      </c>
    </row>
    <row r="203" spans="1:47" s="2" customFormat="1" ht="12">
      <c r="A203" s="39"/>
      <c r="B203" s="40"/>
      <c r="C203" s="41"/>
      <c r="D203" s="230" t="s">
        <v>135</v>
      </c>
      <c r="E203" s="41"/>
      <c r="F203" s="231" t="s">
        <v>298</v>
      </c>
      <c r="G203" s="41"/>
      <c r="H203" s="41"/>
      <c r="I203" s="133"/>
      <c r="J203" s="41"/>
      <c r="K203" s="41"/>
      <c r="L203" s="45"/>
      <c r="M203" s="232"/>
      <c r="N203" s="23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135</v>
      </c>
      <c r="AU203" s="18" t="s">
        <v>86</v>
      </c>
    </row>
    <row r="204" spans="1:51" s="13" customFormat="1" ht="12">
      <c r="A204" s="13"/>
      <c r="B204" s="234"/>
      <c r="C204" s="235"/>
      <c r="D204" s="230" t="s">
        <v>137</v>
      </c>
      <c r="E204" s="236" t="s">
        <v>19</v>
      </c>
      <c r="F204" s="237" t="s">
        <v>313</v>
      </c>
      <c r="G204" s="235"/>
      <c r="H204" s="238">
        <v>0.512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137</v>
      </c>
      <c r="AU204" s="244" t="s">
        <v>86</v>
      </c>
      <c r="AV204" s="13" t="s">
        <v>86</v>
      </c>
      <c r="AW204" s="13" t="s">
        <v>36</v>
      </c>
      <c r="AX204" s="13" t="s">
        <v>76</v>
      </c>
      <c r="AY204" s="244" t="s">
        <v>127</v>
      </c>
    </row>
    <row r="205" spans="1:51" s="13" customFormat="1" ht="12">
      <c r="A205" s="13"/>
      <c r="B205" s="234"/>
      <c r="C205" s="235"/>
      <c r="D205" s="230" t="s">
        <v>137</v>
      </c>
      <c r="E205" s="236" t="s">
        <v>19</v>
      </c>
      <c r="F205" s="237" t="s">
        <v>314</v>
      </c>
      <c r="G205" s="235"/>
      <c r="H205" s="238">
        <v>6.84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137</v>
      </c>
      <c r="AU205" s="244" t="s">
        <v>86</v>
      </c>
      <c r="AV205" s="13" t="s">
        <v>86</v>
      </c>
      <c r="AW205" s="13" t="s">
        <v>36</v>
      </c>
      <c r="AX205" s="13" t="s">
        <v>76</v>
      </c>
      <c r="AY205" s="244" t="s">
        <v>127</v>
      </c>
    </row>
    <row r="206" spans="1:51" s="13" customFormat="1" ht="12">
      <c r="A206" s="13"/>
      <c r="B206" s="234"/>
      <c r="C206" s="235"/>
      <c r="D206" s="230" t="s">
        <v>137</v>
      </c>
      <c r="E206" s="236" t="s">
        <v>19</v>
      </c>
      <c r="F206" s="237" t="s">
        <v>315</v>
      </c>
      <c r="G206" s="235"/>
      <c r="H206" s="238">
        <v>3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137</v>
      </c>
      <c r="AU206" s="244" t="s">
        <v>86</v>
      </c>
      <c r="AV206" s="13" t="s">
        <v>86</v>
      </c>
      <c r="AW206" s="13" t="s">
        <v>36</v>
      </c>
      <c r="AX206" s="13" t="s">
        <v>76</v>
      </c>
      <c r="AY206" s="244" t="s">
        <v>127</v>
      </c>
    </row>
    <row r="207" spans="1:51" s="13" customFormat="1" ht="12">
      <c r="A207" s="13"/>
      <c r="B207" s="234"/>
      <c r="C207" s="235"/>
      <c r="D207" s="230" t="s">
        <v>137</v>
      </c>
      <c r="E207" s="236" t="s">
        <v>19</v>
      </c>
      <c r="F207" s="237" t="s">
        <v>316</v>
      </c>
      <c r="G207" s="235"/>
      <c r="H207" s="238">
        <v>4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137</v>
      </c>
      <c r="AU207" s="244" t="s">
        <v>86</v>
      </c>
      <c r="AV207" s="13" t="s">
        <v>86</v>
      </c>
      <c r="AW207" s="13" t="s">
        <v>36</v>
      </c>
      <c r="AX207" s="13" t="s">
        <v>76</v>
      </c>
      <c r="AY207" s="244" t="s">
        <v>127</v>
      </c>
    </row>
    <row r="208" spans="1:51" s="14" customFormat="1" ht="12">
      <c r="A208" s="14"/>
      <c r="B208" s="245"/>
      <c r="C208" s="246"/>
      <c r="D208" s="230" t="s">
        <v>137</v>
      </c>
      <c r="E208" s="247" t="s">
        <v>19</v>
      </c>
      <c r="F208" s="248" t="s">
        <v>141</v>
      </c>
      <c r="G208" s="246"/>
      <c r="H208" s="249">
        <v>14.352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137</v>
      </c>
      <c r="AU208" s="255" t="s">
        <v>86</v>
      </c>
      <c r="AV208" s="14" t="s">
        <v>133</v>
      </c>
      <c r="AW208" s="14" t="s">
        <v>36</v>
      </c>
      <c r="AX208" s="14" t="s">
        <v>84</v>
      </c>
      <c r="AY208" s="255" t="s">
        <v>127</v>
      </c>
    </row>
    <row r="209" spans="1:65" s="2" customFormat="1" ht="16.5" customHeight="1">
      <c r="A209" s="39"/>
      <c r="B209" s="40"/>
      <c r="C209" s="256" t="s">
        <v>317</v>
      </c>
      <c r="D209" s="256" t="s">
        <v>302</v>
      </c>
      <c r="E209" s="257" t="s">
        <v>318</v>
      </c>
      <c r="F209" s="258" t="s">
        <v>319</v>
      </c>
      <c r="G209" s="259" t="s">
        <v>285</v>
      </c>
      <c r="H209" s="260">
        <v>28.704</v>
      </c>
      <c r="I209" s="261"/>
      <c r="J209" s="262">
        <f>ROUND(I209*H209,2)</f>
        <v>0</v>
      </c>
      <c r="K209" s="263"/>
      <c r="L209" s="264"/>
      <c r="M209" s="265" t="s">
        <v>19</v>
      </c>
      <c r="N209" s="266" t="s">
        <v>47</v>
      </c>
      <c r="O209" s="85"/>
      <c r="P209" s="226">
        <f>O209*H209</f>
        <v>0</v>
      </c>
      <c r="Q209" s="226">
        <v>1</v>
      </c>
      <c r="R209" s="226">
        <f>Q209*H209</f>
        <v>28.704</v>
      </c>
      <c r="S209" s="226">
        <v>0</v>
      </c>
      <c r="T209" s="22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8" t="s">
        <v>174</v>
      </c>
      <c r="AT209" s="228" t="s">
        <v>302</v>
      </c>
      <c r="AU209" s="228" t="s">
        <v>86</v>
      </c>
      <c r="AY209" s="18" t="s">
        <v>127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8" t="s">
        <v>84</v>
      </c>
      <c r="BK209" s="229">
        <f>ROUND(I209*H209,2)</f>
        <v>0</v>
      </c>
      <c r="BL209" s="18" t="s">
        <v>133</v>
      </c>
      <c r="BM209" s="228" t="s">
        <v>320</v>
      </c>
    </row>
    <row r="210" spans="1:47" s="2" customFormat="1" ht="12">
      <c r="A210" s="39"/>
      <c r="B210" s="40"/>
      <c r="C210" s="41"/>
      <c r="D210" s="230" t="s">
        <v>135</v>
      </c>
      <c r="E210" s="41"/>
      <c r="F210" s="231" t="s">
        <v>319</v>
      </c>
      <c r="G210" s="41"/>
      <c r="H210" s="41"/>
      <c r="I210" s="133"/>
      <c r="J210" s="41"/>
      <c r="K210" s="41"/>
      <c r="L210" s="45"/>
      <c r="M210" s="232"/>
      <c r="N210" s="23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135</v>
      </c>
      <c r="AU210" s="18" t="s">
        <v>86</v>
      </c>
    </row>
    <row r="211" spans="1:51" s="13" customFormat="1" ht="12">
      <c r="A211" s="13"/>
      <c r="B211" s="234"/>
      <c r="C211" s="235"/>
      <c r="D211" s="230" t="s">
        <v>137</v>
      </c>
      <c r="E211" s="235"/>
      <c r="F211" s="237" t="s">
        <v>321</v>
      </c>
      <c r="G211" s="235"/>
      <c r="H211" s="238">
        <v>28.704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137</v>
      </c>
      <c r="AU211" s="244" t="s">
        <v>86</v>
      </c>
      <c r="AV211" s="13" t="s">
        <v>86</v>
      </c>
      <c r="AW211" s="13" t="s">
        <v>4</v>
      </c>
      <c r="AX211" s="13" t="s">
        <v>84</v>
      </c>
      <c r="AY211" s="244" t="s">
        <v>127</v>
      </c>
    </row>
    <row r="212" spans="1:65" s="2" customFormat="1" ht="21.75" customHeight="1">
      <c r="A212" s="39"/>
      <c r="B212" s="40"/>
      <c r="C212" s="216" t="s">
        <v>322</v>
      </c>
      <c r="D212" s="216" t="s">
        <v>129</v>
      </c>
      <c r="E212" s="217" t="s">
        <v>323</v>
      </c>
      <c r="F212" s="218" t="s">
        <v>324</v>
      </c>
      <c r="G212" s="219" t="s">
        <v>202</v>
      </c>
      <c r="H212" s="220">
        <v>6.84</v>
      </c>
      <c r="I212" s="221"/>
      <c r="J212" s="222">
        <f>ROUND(I212*H212,2)</f>
        <v>0</v>
      </c>
      <c r="K212" s="223"/>
      <c r="L212" s="45"/>
      <c r="M212" s="224" t="s">
        <v>19</v>
      </c>
      <c r="N212" s="225" t="s">
        <v>47</v>
      </c>
      <c r="O212" s="85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8" t="s">
        <v>133</v>
      </c>
      <c r="AT212" s="228" t="s">
        <v>129</v>
      </c>
      <c r="AU212" s="228" t="s">
        <v>86</v>
      </c>
      <c r="AY212" s="18" t="s">
        <v>127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8" t="s">
        <v>84</v>
      </c>
      <c r="BK212" s="229">
        <f>ROUND(I212*H212,2)</f>
        <v>0</v>
      </c>
      <c r="BL212" s="18" t="s">
        <v>133</v>
      </c>
      <c r="BM212" s="228" t="s">
        <v>325</v>
      </c>
    </row>
    <row r="213" spans="1:47" s="2" customFormat="1" ht="12">
      <c r="A213" s="39"/>
      <c r="B213" s="40"/>
      <c r="C213" s="41"/>
      <c r="D213" s="230" t="s">
        <v>135</v>
      </c>
      <c r="E213" s="41"/>
      <c r="F213" s="231" t="s">
        <v>326</v>
      </c>
      <c r="G213" s="41"/>
      <c r="H213" s="41"/>
      <c r="I213" s="133"/>
      <c r="J213" s="41"/>
      <c r="K213" s="41"/>
      <c r="L213" s="45"/>
      <c r="M213" s="232"/>
      <c r="N213" s="23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135</v>
      </c>
      <c r="AU213" s="18" t="s">
        <v>86</v>
      </c>
    </row>
    <row r="214" spans="1:51" s="13" customFormat="1" ht="12">
      <c r="A214" s="13"/>
      <c r="B214" s="234"/>
      <c r="C214" s="235"/>
      <c r="D214" s="230" t="s">
        <v>137</v>
      </c>
      <c r="E214" s="236" t="s">
        <v>19</v>
      </c>
      <c r="F214" s="237" t="s">
        <v>327</v>
      </c>
      <c r="G214" s="235"/>
      <c r="H214" s="238">
        <v>6.84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137</v>
      </c>
      <c r="AU214" s="244" t="s">
        <v>86</v>
      </c>
      <c r="AV214" s="13" t="s">
        <v>86</v>
      </c>
      <c r="AW214" s="13" t="s">
        <v>36</v>
      </c>
      <c r="AX214" s="13" t="s">
        <v>84</v>
      </c>
      <c r="AY214" s="244" t="s">
        <v>127</v>
      </c>
    </row>
    <row r="215" spans="1:65" s="2" customFormat="1" ht="16.5" customHeight="1">
      <c r="A215" s="39"/>
      <c r="B215" s="40"/>
      <c r="C215" s="256" t="s">
        <v>328</v>
      </c>
      <c r="D215" s="256" t="s">
        <v>302</v>
      </c>
      <c r="E215" s="257" t="s">
        <v>329</v>
      </c>
      <c r="F215" s="258" t="s">
        <v>330</v>
      </c>
      <c r="G215" s="259" t="s">
        <v>285</v>
      </c>
      <c r="H215" s="260">
        <v>13.68</v>
      </c>
      <c r="I215" s="261"/>
      <c r="J215" s="262">
        <f>ROUND(I215*H215,2)</f>
        <v>0</v>
      </c>
      <c r="K215" s="263"/>
      <c r="L215" s="264"/>
      <c r="M215" s="265" t="s">
        <v>19</v>
      </c>
      <c r="N215" s="266" t="s">
        <v>47</v>
      </c>
      <c r="O215" s="85"/>
      <c r="P215" s="226">
        <f>O215*H215</f>
        <v>0</v>
      </c>
      <c r="Q215" s="226">
        <v>1</v>
      </c>
      <c r="R215" s="226">
        <f>Q215*H215</f>
        <v>13.68</v>
      </c>
      <c r="S215" s="226">
        <v>0</v>
      </c>
      <c r="T215" s="22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8" t="s">
        <v>174</v>
      </c>
      <c r="AT215" s="228" t="s">
        <v>302</v>
      </c>
      <c r="AU215" s="228" t="s">
        <v>86</v>
      </c>
      <c r="AY215" s="18" t="s">
        <v>127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8" t="s">
        <v>84</v>
      </c>
      <c r="BK215" s="229">
        <f>ROUND(I215*H215,2)</f>
        <v>0</v>
      </c>
      <c r="BL215" s="18" t="s">
        <v>133</v>
      </c>
      <c r="BM215" s="228" t="s">
        <v>331</v>
      </c>
    </row>
    <row r="216" spans="1:47" s="2" customFormat="1" ht="12">
      <c r="A216" s="39"/>
      <c r="B216" s="40"/>
      <c r="C216" s="41"/>
      <c r="D216" s="230" t="s">
        <v>135</v>
      </c>
      <c r="E216" s="41"/>
      <c r="F216" s="231" t="s">
        <v>332</v>
      </c>
      <c r="G216" s="41"/>
      <c r="H216" s="41"/>
      <c r="I216" s="133"/>
      <c r="J216" s="41"/>
      <c r="K216" s="41"/>
      <c r="L216" s="45"/>
      <c r="M216" s="232"/>
      <c r="N216" s="23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135</v>
      </c>
      <c r="AU216" s="18" t="s">
        <v>86</v>
      </c>
    </row>
    <row r="217" spans="1:51" s="13" customFormat="1" ht="12">
      <c r="A217" s="13"/>
      <c r="B217" s="234"/>
      <c r="C217" s="235"/>
      <c r="D217" s="230" t="s">
        <v>137</v>
      </c>
      <c r="E217" s="235"/>
      <c r="F217" s="237" t="s">
        <v>333</v>
      </c>
      <c r="G217" s="235"/>
      <c r="H217" s="238">
        <v>13.68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137</v>
      </c>
      <c r="AU217" s="244" t="s">
        <v>86</v>
      </c>
      <c r="AV217" s="13" t="s">
        <v>86</v>
      </c>
      <c r="AW217" s="13" t="s">
        <v>4</v>
      </c>
      <c r="AX217" s="13" t="s">
        <v>84</v>
      </c>
      <c r="AY217" s="244" t="s">
        <v>127</v>
      </c>
    </row>
    <row r="218" spans="1:65" s="2" customFormat="1" ht="21.75" customHeight="1">
      <c r="A218" s="39"/>
      <c r="B218" s="40"/>
      <c r="C218" s="216" t="s">
        <v>334</v>
      </c>
      <c r="D218" s="216" t="s">
        <v>129</v>
      </c>
      <c r="E218" s="217" t="s">
        <v>335</v>
      </c>
      <c r="F218" s="218" t="s">
        <v>336</v>
      </c>
      <c r="G218" s="219" t="s">
        <v>202</v>
      </c>
      <c r="H218" s="220">
        <v>19.611</v>
      </c>
      <c r="I218" s="221"/>
      <c r="J218" s="222">
        <f>ROUND(I218*H218,2)</f>
        <v>0</v>
      </c>
      <c r="K218" s="223"/>
      <c r="L218" s="45"/>
      <c r="M218" s="224" t="s">
        <v>19</v>
      </c>
      <c r="N218" s="225" t="s">
        <v>47</v>
      </c>
      <c r="O218" s="85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8" t="s">
        <v>133</v>
      </c>
      <c r="AT218" s="228" t="s">
        <v>129</v>
      </c>
      <c r="AU218" s="228" t="s">
        <v>86</v>
      </c>
      <c r="AY218" s="18" t="s">
        <v>127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8" t="s">
        <v>84</v>
      </c>
      <c r="BK218" s="229">
        <f>ROUND(I218*H218,2)</f>
        <v>0</v>
      </c>
      <c r="BL218" s="18" t="s">
        <v>133</v>
      </c>
      <c r="BM218" s="228" t="s">
        <v>337</v>
      </c>
    </row>
    <row r="219" spans="1:47" s="2" customFormat="1" ht="12">
      <c r="A219" s="39"/>
      <c r="B219" s="40"/>
      <c r="C219" s="41"/>
      <c r="D219" s="230" t="s">
        <v>135</v>
      </c>
      <c r="E219" s="41"/>
      <c r="F219" s="231" t="s">
        <v>338</v>
      </c>
      <c r="G219" s="41"/>
      <c r="H219" s="41"/>
      <c r="I219" s="133"/>
      <c r="J219" s="41"/>
      <c r="K219" s="41"/>
      <c r="L219" s="45"/>
      <c r="M219" s="232"/>
      <c r="N219" s="23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135</v>
      </c>
      <c r="AU219" s="18" t="s">
        <v>86</v>
      </c>
    </row>
    <row r="220" spans="1:51" s="13" customFormat="1" ht="12">
      <c r="A220" s="13"/>
      <c r="B220" s="234"/>
      <c r="C220" s="235"/>
      <c r="D220" s="230" t="s">
        <v>137</v>
      </c>
      <c r="E220" s="236" t="s">
        <v>19</v>
      </c>
      <c r="F220" s="237" t="s">
        <v>339</v>
      </c>
      <c r="G220" s="235"/>
      <c r="H220" s="238">
        <v>19.611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137</v>
      </c>
      <c r="AU220" s="244" t="s">
        <v>86</v>
      </c>
      <c r="AV220" s="13" t="s">
        <v>86</v>
      </c>
      <c r="AW220" s="13" t="s">
        <v>36</v>
      </c>
      <c r="AX220" s="13" t="s">
        <v>84</v>
      </c>
      <c r="AY220" s="244" t="s">
        <v>127</v>
      </c>
    </row>
    <row r="221" spans="1:65" s="2" customFormat="1" ht="21.75" customHeight="1">
      <c r="A221" s="39"/>
      <c r="B221" s="40"/>
      <c r="C221" s="216" t="s">
        <v>340</v>
      </c>
      <c r="D221" s="216" t="s">
        <v>129</v>
      </c>
      <c r="E221" s="217" t="s">
        <v>341</v>
      </c>
      <c r="F221" s="218" t="s">
        <v>342</v>
      </c>
      <c r="G221" s="219" t="s">
        <v>202</v>
      </c>
      <c r="H221" s="220">
        <v>19.611</v>
      </c>
      <c r="I221" s="221"/>
      <c r="J221" s="222">
        <f>ROUND(I221*H221,2)</f>
        <v>0</v>
      </c>
      <c r="K221" s="223"/>
      <c r="L221" s="45"/>
      <c r="M221" s="224" t="s">
        <v>19</v>
      </c>
      <c r="N221" s="225" t="s">
        <v>47</v>
      </c>
      <c r="O221" s="85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8" t="s">
        <v>133</v>
      </c>
      <c r="AT221" s="228" t="s">
        <v>129</v>
      </c>
      <c r="AU221" s="228" t="s">
        <v>86</v>
      </c>
      <c r="AY221" s="18" t="s">
        <v>127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8" t="s">
        <v>84</v>
      </c>
      <c r="BK221" s="229">
        <f>ROUND(I221*H221,2)</f>
        <v>0</v>
      </c>
      <c r="BL221" s="18" t="s">
        <v>133</v>
      </c>
      <c r="BM221" s="228" t="s">
        <v>343</v>
      </c>
    </row>
    <row r="222" spans="1:47" s="2" customFormat="1" ht="12">
      <c r="A222" s="39"/>
      <c r="B222" s="40"/>
      <c r="C222" s="41"/>
      <c r="D222" s="230" t="s">
        <v>135</v>
      </c>
      <c r="E222" s="41"/>
      <c r="F222" s="231" t="s">
        <v>344</v>
      </c>
      <c r="G222" s="41"/>
      <c r="H222" s="41"/>
      <c r="I222" s="133"/>
      <c r="J222" s="41"/>
      <c r="K222" s="41"/>
      <c r="L222" s="45"/>
      <c r="M222" s="232"/>
      <c r="N222" s="23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135</v>
      </c>
      <c r="AU222" s="18" t="s">
        <v>86</v>
      </c>
    </row>
    <row r="223" spans="1:65" s="2" customFormat="1" ht="21.75" customHeight="1">
      <c r="A223" s="39"/>
      <c r="B223" s="40"/>
      <c r="C223" s="216" t="s">
        <v>345</v>
      </c>
      <c r="D223" s="216" t="s">
        <v>129</v>
      </c>
      <c r="E223" s="217" t="s">
        <v>346</v>
      </c>
      <c r="F223" s="218" t="s">
        <v>347</v>
      </c>
      <c r="G223" s="219" t="s">
        <v>132</v>
      </c>
      <c r="H223" s="220">
        <v>14.87</v>
      </c>
      <c r="I223" s="221"/>
      <c r="J223" s="222">
        <f>ROUND(I223*H223,2)</f>
        <v>0</v>
      </c>
      <c r="K223" s="223"/>
      <c r="L223" s="45"/>
      <c r="M223" s="224" t="s">
        <v>19</v>
      </c>
      <c r="N223" s="225" t="s">
        <v>47</v>
      </c>
      <c r="O223" s="85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8" t="s">
        <v>133</v>
      </c>
      <c r="AT223" s="228" t="s">
        <v>129</v>
      </c>
      <c r="AU223" s="228" t="s">
        <v>86</v>
      </c>
      <c r="AY223" s="18" t="s">
        <v>127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8" t="s">
        <v>84</v>
      </c>
      <c r="BK223" s="229">
        <f>ROUND(I223*H223,2)</f>
        <v>0</v>
      </c>
      <c r="BL223" s="18" t="s">
        <v>133</v>
      </c>
      <c r="BM223" s="228" t="s">
        <v>348</v>
      </c>
    </row>
    <row r="224" spans="1:47" s="2" customFormat="1" ht="12">
      <c r="A224" s="39"/>
      <c r="B224" s="40"/>
      <c r="C224" s="41"/>
      <c r="D224" s="230" t="s">
        <v>135</v>
      </c>
      <c r="E224" s="41"/>
      <c r="F224" s="231" t="s">
        <v>349</v>
      </c>
      <c r="G224" s="41"/>
      <c r="H224" s="41"/>
      <c r="I224" s="133"/>
      <c r="J224" s="41"/>
      <c r="K224" s="41"/>
      <c r="L224" s="45"/>
      <c r="M224" s="232"/>
      <c r="N224" s="23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135</v>
      </c>
      <c r="AU224" s="18" t="s">
        <v>86</v>
      </c>
    </row>
    <row r="225" spans="1:51" s="13" customFormat="1" ht="12">
      <c r="A225" s="13"/>
      <c r="B225" s="234"/>
      <c r="C225" s="235"/>
      <c r="D225" s="230" t="s">
        <v>137</v>
      </c>
      <c r="E225" s="236" t="s">
        <v>19</v>
      </c>
      <c r="F225" s="237" t="s">
        <v>198</v>
      </c>
      <c r="G225" s="235"/>
      <c r="H225" s="238">
        <v>12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137</v>
      </c>
      <c r="AU225" s="244" t="s">
        <v>86</v>
      </c>
      <c r="AV225" s="13" t="s">
        <v>86</v>
      </c>
      <c r="AW225" s="13" t="s">
        <v>36</v>
      </c>
      <c r="AX225" s="13" t="s">
        <v>76</v>
      </c>
      <c r="AY225" s="244" t="s">
        <v>127</v>
      </c>
    </row>
    <row r="226" spans="1:51" s="13" customFormat="1" ht="12">
      <c r="A226" s="13"/>
      <c r="B226" s="234"/>
      <c r="C226" s="235"/>
      <c r="D226" s="230" t="s">
        <v>137</v>
      </c>
      <c r="E226" s="236" t="s">
        <v>19</v>
      </c>
      <c r="F226" s="237" t="s">
        <v>350</v>
      </c>
      <c r="G226" s="235"/>
      <c r="H226" s="238">
        <v>12.95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137</v>
      </c>
      <c r="AU226" s="244" t="s">
        <v>86</v>
      </c>
      <c r="AV226" s="13" t="s">
        <v>86</v>
      </c>
      <c r="AW226" s="13" t="s">
        <v>36</v>
      </c>
      <c r="AX226" s="13" t="s">
        <v>76</v>
      </c>
      <c r="AY226" s="244" t="s">
        <v>127</v>
      </c>
    </row>
    <row r="227" spans="1:51" s="15" customFormat="1" ht="12">
      <c r="A227" s="15"/>
      <c r="B227" s="267"/>
      <c r="C227" s="268"/>
      <c r="D227" s="230" t="s">
        <v>137</v>
      </c>
      <c r="E227" s="269" t="s">
        <v>19</v>
      </c>
      <c r="F227" s="270" t="s">
        <v>351</v>
      </c>
      <c r="G227" s="268"/>
      <c r="H227" s="271">
        <v>24.95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7" t="s">
        <v>137</v>
      </c>
      <c r="AU227" s="277" t="s">
        <v>86</v>
      </c>
      <c r="AV227" s="15" t="s">
        <v>147</v>
      </c>
      <c r="AW227" s="15" t="s">
        <v>36</v>
      </c>
      <c r="AX227" s="15" t="s">
        <v>76</v>
      </c>
      <c r="AY227" s="277" t="s">
        <v>127</v>
      </c>
    </row>
    <row r="228" spans="1:51" s="13" customFormat="1" ht="12">
      <c r="A228" s="13"/>
      <c r="B228" s="234"/>
      <c r="C228" s="235"/>
      <c r="D228" s="230" t="s">
        <v>137</v>
      </c>
      <c r="E228" s="236" t="s">
        <v>19</v>
      </c>
      <c r="F228" s="237" t="s">
        <v>352</v>
      </c>
      <c r="G228" s="235"/>
      <c r="H228" s="238">
        <v>-10.08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137</v>
      </c>
      <c r="AU228" s="244" t="s">
        <v>86</v>
      </c>
      <c r="AV228" s="13" t="s">
        <v>86</v>
      </c>
      <c r="AW228" s="13" t="s">
        <v>36</v>
      </c>
      <c r="AX228" s="13" t="s">
        <v>76</v>
      </c>
      <c r="AY228" s="244" t="s">
        <v>127</v>
      </c>
    </row>
    <row r="229" spans="1:51" s="14" customFormat="1" ht="12">
      <c r="A229" s="14"/>
      <c r="B229" s="245"/>
      <c r="C229" s="246"/>
      <c r="D229" s="230" t="s">
        <v>137</v>
      </c>
      <c r="E229" s="247" t="s">
        <v>19</v>
      </c>
      <c r="F229" s="248" t="s">
        <v>141</v>
      </c>
      <c r="G229" s="246"/>
      <c r="H229" s="249">
        <v>14.87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137</v>
      </c>
      <c r="AU229" s="255" t="s">
        <v>86</v>
      </c>
      <c r="AV229" s="14" t="s">
        <v>133</v>
      </c>
      <c r="AW229" s="14" t="s">
        <v>36</v>
      </c>
      <c r="AX229" s="14" t="s">
        <v>84</v>
      </c>
      <c r="AY229" s="255" t="s">
        <v>127</v>
      </c>
    </row>
    <row r="230" spans="1:65" s="2" customFormat="1" ht="21.75" customHeight="1">
      <c r="A230" s="39"/>
      <c r="B230" s="40"/>
      <c r="C230" s="216" t="s">
        <v>353</v>
      </c>
      <c r="D230" s="216" t="s">
        <v>129</v>
      </c>
      <c r="E230" s="217" t="s">
        <v>354</v>
      </c>
      <c r="F230" s="218" t="s">
        <v>355</v>
      </c>
      <c r="G230" s="219" t="s">
        <v>132</v>
      </c>
      <c r="H230" s="220">
        <v>14.87</v>
      </c>
      <c r="I230" s="221"/>
      <c r="J230" s="222">
        <f>ROUND(I230*H230,2)</f>
        <v>0</v>
      </c>
      <c r="K230" s="223"/>
      <c r="L230" s="45"/>
      <c r="M230" s="224" t="s">
        <v>19</v>
      </c>
      <c r="N230" s="225" t="s">
        <v>47</v>
      </c>
      <c r="O230" s="85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8" t="s">
        <v>133</v>
      </c>
      <c r="AT230" s="228" t="s">
        <v>129</v>
      </c>
      <c r="AU230" s="228" t="s">
        <v>86</v>
      </c>
      <c r="AY230" s="18" t="s">
        <v>127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8" t="s">
        <v>84</v>
      </c>
      <c r="BK230" s="229">
        <f>ROUND(I230*H230,2)</f>
        <v>0</v>
      </c>
      <c r="BL230" s="18" t="s">
        <v>133</v>
      </c>
      <c r="BM230" s="228" t="s">
        <v>356</v>
      </c>
    </row>
    <row r="231" spans="1:47" s="2" customFormat="1" ht="12">
      <c r="A231" s="39"/>
      <c r="B231" s="40"/>
      <c r="C231" s="41"/>
      <c r="D231" s="230" t="s">
        <v>135</v>
      </c>
      <c r="E231" s="41"/>
      <c r="F231" s="231" t="s">
        <v>357</v>
      </c>
      <c r="G231" s="41"/>
      <c r="H231" s="41"/>
      <c r="I231" s="133"/>
      <c r="J231" s="41"/>
      <c r="K231" s="41"/>
      <c r="L231" s="45"/>
      <c r="M231" s="232"/>
      <c r="N231" s="23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135</v>
      </c>
      <c r="AU231" s="18" t="s">
        <v>86</v>
      </c>
    </row>
    <row r="232" spans="1:65" s="2" customFormat="1" ht="16.5" customHeight="1">
      <c r="A232" s="39"/>
      <c r="B232" s="40"/>
      <c r="C232" s="256" t="s">
        <v>358</v>
      </c>
      <c r="D232" s="256" t="s">
        <v>302</v>
      </c>
      <c r="E232" s="257" t="s">
        <v>359</v>
      </c>
      <c r="F232" s="258" t="s">
        <v>360</v>
      </c>
      <c r="G232" s="259" t="s">
        <v>361</v>
      </c>
      <c r="H232" s="260">
        <v>0.223</v>
      </c>
      <c r="I232" s="261"/>
      <c r="J232" s="262">
        <f>ROUND(I232*H232,2)</f>
        <v>0</v>
      </c>
      <c r="K232" s="263"/>
      <c r="L232" s="264"/>
      <c r="M232" s="265" t="s">
        <v>19</v>
      </c>
      <c r="N232" s="266" t="s">
        <v>47</v>
      </c>
      <c r="O232" s="85"/>
      <c r="P232" s="226">
        <f>O232*H232</f>
        <v>0</v>
      </c>
      <c r="Q232" s="226">
        <v>0.001</v>
      </c>
      <c r="R232" s="226">
        <f>Q232*H232</f>
        <v>0.000223</v>
      </c>
      <c r="S232" s="226">
        <v>0</v>
      </c>
      <c r="T232" s="22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8" t="s">
        <v>174</v>
      </c>
      <c r="AT232" s="228" t="s">
        <v>302</v>
      </c>
      <c r="AU232" s="228" t="s">
        <v>86</v>
      </c>
      <c r="AY232" s="18" t="s">
        <v>127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8" t="s">
        <v>84</v>
      </c>
      <c r="BK232" s="229">
        <f>ROUND(I232*H232,2)</f>
        <v>0</v>
      </c>
      <c r="BL232" s="18" t="s">
        <v>133</v>
      </c>
      <c r="BM232" s="228" t="s">
        <v>362</v>
      </c>
    </row>
    <row r="233" spans="1:47" s="2" customFormat="1" ht="12">
      <c r="A233" s="39"/>
      <c r="B233" s="40"/>
      <c r="C233" s="41"/>
      <c r="D233" s="230" t="s">
        <v>135</v>
      </c>
      <c r="E233" s="41"/>
      <c r="F233" s="231" t="s">
        <v>360</v>
      </c>
      <c r="G233" s="41"/>
      <c r="H233" s="41"/>
      <c r="I233" s="133"/>
      <c r="J233" s="41"/>
      <c r="K233" s="41"/>
      <c r="L233" s="45"/>
      <c r="M233" s="232"/>
      <c r="N233" s="233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135</v>
      </c>
      <c r="AU233" s="18" t="s">
        <v>86</v>
      </c>
    </row>
    <row r="234" spans="1:51" s="13" customFormat="1" ht="12">
      <c r="A234" s="13"/>
      <c r="B234" s="234"/>
      <c r="C234" s="235"/>
      <c r="D234" s="230" t="s">
        <v>137</v>
      </c>
      <c r="E234" s="235"/>
      <c r="F234" s="237" t="s">
        <v>363</v>
      </c>
      <c r="G234" s="235"/>
      <c r="H234" s="238">
        <v>0.223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137</v>
      </c>
      <c r="AU234" s="244" t="s">
        <v>86</v>
      </c>
      <c r="AV234" s="13" t="s">
        <v>86</v>
      </c>
      <c r="AW234" s="13" t="s">
        <v>4</v>
      </c>
      <c r="AX234" s="13" t="s">
        <v>84</v>
      </c>
      <c r="AY234" s="244" t="s">
        <v>127</v>
      </c>
    </row>
    <row r="235" spans="1:65" s="2" customFormat="1" ht="21.75" customHeight="1">
      <c r="A235" s="39"/>
      <c r="B235" s="40"/>
      <c r="C235" s="216" t="s">
        <v>364</v>
      </c>
      <c r="D235" s="216" t="s">
        <v>129</v>
      </c>
      <c r="E235" s="217" t="s">
        <v>365</v>
      </c>
      <c r="F235" s="218" t="s">
        <v>366</v>
      </c>
      <c r="G235" s="219" t="s">
        <v>132</v>
      </c>
      <c r="H235" s="220">
        <v>10.08</v>
      </c>
      <c r="I235" s="221"/>
      <c r="J235" s="222">
        <f>ROUND(I235*H235,2)</f>
        <v>0</v>
      </c>
      <c r="K235" s="223"/>
      <c r="L235" s="45"/>
      <c r="M235" s="224" t="s">
        <v>19</v>
      </c>
      <c r="N235" s="225" t="s">
        <v>47</v>
      </c>
      <c r="O235" s="85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8" t="s">
        <v>133</v>
      </c>
      <c r="AT235" s="228" t="s">
        <v>129</v>
      </c>
      <c r="AU235" s="228" t="s">
        <v>86</v>
      </c>
      <c r="AY235" s="18" t="s">
        <v>127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8" t="s">
        <v>84</v>
      </c>
      <c r="BK235" s="229">
        <f>ROUND(I235*H235,2)</f>
        <v>0</v>
      </c>
      <c r="BL235" s="18" t="s">
        <v>133</v>
      </c>
      <c r="BM235" s="228" t="s">
        <v>367</v>
      </c>
    </row>
    <row r="236" spans="1:47" s="2" customFormat="1" ht="12">
      <c r="A236" s="39"/>
      <c r="B236" s="40"/>
      <c r="C236" s="41"/>
      <c r="D236" s="230" t="s">
        <v>135</v>
      </c>
      <c r="E236" s="41"/>
      <c r="F236" s="231" t="s">
        <v>368</v>
      </c>
      <c r="G236" s="41"/>
      <c r="H236" s="41"/>
      <c r="I236" s="133"/>
      <c r="J236" s="41"/>
      <c r="K236" s="41"/>
      <c r="L236" s="45"/>
      <c r="M236" s="232"/>
      <c r="N236" s="23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135</v>
      </c>
      <c r="AU236" s="18" t="s">
        <v>86</v>
      </c>
    </row>
    <row r="237" spans="1:51" s="13" customFormat="1" ht="12">
      <c r="A237" s="13"/>
      <c r="B237" s="234"/>
      <c r="C237" s="235"/>
      <c r="D237" s="230" t="s">
        <v>137</v>
      </c>
      <c r="E237" s="236" t="s">
        <v>19</v>
      </c>
      <c r="F237" s="237" t="s">
        <v>369</v>
      </c>
      <c r="G237" s="235"/>
      <c r="H237" s="238">
        <v>10.08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137</v>
      </c>
      <c r="AU237" s="244" t="s">
        <v>86</v>
      </c>
      <c r="AV237" s="13" t="s">
        <v>86</v>
      </c>
      <c r="AW237" s="13" t="s">
        <v>36</v>
      </c>
      <c r="AX237" s="13" t="s">
        <v>84</v>
      </c>
      <c r="AY237" s="244" t="s">
        <v>127</v>
      </c>
    </row>
    <row r="238" spans="1:65" s="2" customFormat="1" ht="16.5" customHeight="1">
      <c r="A238" s="39"/>
      <c r="B238" s="40"/>
      <c r="C238" s="256" t="s">
        <v>370</v>
      </c>
      <c r="D238" s="256" t="s">
        <v>302</v>
      </c>
      <c r="E238" s="257" t="s">
        <v>359</v>
      </c>
      <c r="F238" s="258" t="s">
        <v>360</v>
      </c>
      <c r="G238" s="259" t="s">
        <v>361</v>
      </c>
      <c r="H238" s="260">
        <v>0.151</v>
      </c>
      <c r="I238" s="261"/>
      <c r="J238" s="262">
        <f>ROUND(I238*H238,2)</f>
        <v>0</v>
      </c>
      <c r="K238" s="263"/>
      <c r="L238" s="264"/>
      <c r="M238" s="265" t="s">
        <v>19</v>
      </c>
      <c r="N238" s="266" t="s">
        <v>47</v>
      </c>
      <c r="O238" s="85"/>
      <c r="P238" s="226">
        <f>O238*H238</f>
        <v>0</v>
      </c>
      <c r="Q238" s="226">
        <v>0.001</v>
      </c>
      <c r="R238" s="226">
        <f>Q238*H238</f>
        <v>0.000151</v>
      </c>
      <c r="S238" s="226">
        <v>0</v>
      </c>
      <c r="T238" s="22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8" t="s">
        <v>174</v>
      </c>
      <c r="AT238" s="228" t="s">
        <v>302</v>
      </c>
      <c r="AU238" s="228" t="s">
        <v>86</v>
      </c>
      <c r="AY238" s="18" t="s">
        <v>127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8" t="s">
        <v>84</v>
      </c>
      <c r="BK238" s="229">
        <f>ROUND(I238*H238,2)</f>
        <v>0</v>
      </c>
      <c r="BL238" s="18" t="s">
        <v>133</v>
      </c>
      <c r="BM238" s="228" t="s">
        <v>371</v>
      </c>
    </row>
    <row r="239" spans="1:47" s="2" customFormat="1" ht="12">
      <c r="A239" s="39"/>
      <c r="B239" s="40"/>
      <c r="C239" s="41"/>
      <c r="D239" s="230" t="s">
        <v>135</v>
      </c>
      <c r="E239" s="41"/>
      <c r="F239" s="231" t="s">
        <v>360</v>
      </c>
      <c r="G239" s="41"/>
      <c r="H239" s="41"/>
      <c r="I239" s="133"/>
      <c r="J239" s="41"/>
      <c r="K239" s="41"/>
      <c r="L239" s="45"/>
      <c r="M239" s="232"/>
      <c r="N239" s="23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135</v>
      </c>
      <c r="AU239" s="18" t="s">
        <v>86</v>
      </c>
    </row>
    <row r="240" spans="1:51" s="13" customFormat="1" ht="12">
      <c r="A240" s="13"/>
      <c r="B240" s="234"/>
      <c r="C240" s="235"/>
      <c r="D240" s="230" t="s">
        <v>137</v>
      </c>
      <c r="E240" s="235"/>
      <c r="F240" s="237" t="s">
        <v>372</v>
      </c>
      <c r="G240" s="235"/>
      <c r="H240" s="238">
        <v>0.151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137</v>
      </c>
      <c r="AU240" s="244" t="s">
        <v>86</v>
      </c>
      <c r="AV240" s="13" t="s">
        <v>86</v>
      </c>
      <c r="AW240" s="13" t="s">
        <v>4</v>
      </c>
      <c r="AX240" s="13" t="s">
        <v>84</v>
      </c>
      <c r="AY240" s="244" t="s">
        <v>127</v>
      </c>
    </row>
    <row r="241" spans="1:65" s="2" customFormat="1" ht="21.75" customHeight="1">
      <c r="A241" s="39"/>
      <c r="B241" s="40"/>
      <c r="C241" s="216" t="s">
        <v>373</v>
      </c>
      <c r="D241" s="216" t="s">
        <v>129</v>
      </c>
      <c r="E241" s="217" t="s">
        <v>374</v>
      </c>
      <c r="F241" s="218" t="s">
        <v>375</v>
      </c>
      <c r="G241" s="219" t="s">
        <v>132</v>
      </c>
      <c r="H241" s="220">
        <v>10.08</v>
      </c>
      <c r="I241" s="221"/>
      <c r="J241" s="222">
        <f>ROUND(I241*H241,2)</f>
        <v>0</v>
      </c>
      <c r="K241" s="223"/>
      <c r="L241" s="45"/>
      <c r="M241" s="224" t="s">
        <v>19</v>
      </c>
      <c r="N241" s="225" t="s">
        <v>47</v>
      </c>
      <c r="O241" s="85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8" t="s">
        <v>133</v>
      </c>
      <c r="AT241" s="228" t="s">
        <v>129</v>
      </c>
      <c r="AU241" s="228" t="s">
        <v>86</v>
      </c>
      <c r="AY241" s="18" t="s">
        <v>127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8" t="s">
        <v>84</v>
      </c>
      <c r="BK241" s="229">
        <f>ROUND(I241*H241,2)</f>
        <v>0</v>
      </c>
      <c r="BL241" s="18" t="s">
        <v>133</v>
      </c>
      <c r="BM241" s="228" t="s">
        <v>376</v>
      </c>
    </row>
    <row r="242" spans="1:47" s="2" customFormat="1" ht="12">
      <c r="A242" s="39"/>
      <c r="B242" s="40"/>
      <c r="C242" s="41"/>
      <c r="D242" s="230" t="s">
        <v>135</v>
      </c>
      <c r="E242" s="41"/>
      <c r="F242" s="231" t="s">
        <v>377</v>
      </c>
      <c r="G242" s="41"/>
      <c r="H242" s="41"/>
      <c r="I242" s="133"/>
      <c r="J242" s="41"/>
      <c r="K242" s="41"/>
      <c r="L242" s="45"/>
      <c r="M242" s="232"/>
      <c r="N242" s="233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135</v>
      </c>
      <c r="AU242" s="18" t="s">
        <v>86</v>
      </c>
    </row>
    <row r="243" spans="1:51" s="13" customFormat="1" ht="12">
      <c r="A243" s="13"/>
      <c r="B243" s="234"/>
      <c r="C243" s="235"/>
      <c r="D243" s="230" t="s">
        <v>137</v>
      </c>
      <c r="E243" s="236" t="s">
        <v>19</v>
      </c>
      <c r="F243" s="237" t="s">
        <v>369</v>
      </c>
      <c r="G243" s="235"/>
      <c r="H243" s="238">
        <v>10.08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137</v>
      </c>
      <c r="AU243" s="244" t="s">
        <v>86</v>
      </c>
      <c r="AV243" s="13" t="s">
        <v>86</v>
      </c>
      <c r="AW243" s="13" t="s">
        <v>36</v>
      </c>
      <c r="AX243" s="13" t="s">
        <v>84</v>
      </c>
      <c r="AY243" s="244" t="s">
        <v>127</v>
      </c>
    </row>
    <row r="244" spans="1:65" s="2" customFormat="1" ht="16.5" customHeight="1">
      <c r="A244" s="39"/>
      <c r="B244" s="40"/>
      <c r="C244" s="216" t="s">
        <v>378</v>
      </c>
      <c r="D244" s="216" t="s">
        <v>129</v>
      </c>
      <c r="E244" s="217" t="s">
        <v>379</v>
      </c>
      <c r="F244" s="218" t="s">
        <v>380</v>
      </c>
      <c r="G244" s="219" t="s">
        <v>132</v>
      </c>
      <c r="H244" s="220">
        <v>14.87</v>
      </c>
      <c r="I244" s="221"/>
      <c r="J244" s="222">
        <f>ROUND(I244*H244,2)</f>
        <v>0</v>
      </c>
      <c r="K244" s="223"/>
      <c r="L244" s="45"/>
      <c r="M244" s="224" t="s">
        <v>19</v>
      </c>
      <c r="N244" s="225" t="s">
        <v>47</v>
      </c>
      <c r="O244" s="85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8" t="s">
        <v>133</v>
      </c>
      <c r="AT244" s="228" t="s">
        <v>129</v>
      </c>
      <c r="AU244" s="228" t="s">
        <v>86</v>
      </c>
      <c r="AY244" s="18" t="s">
        <v>127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8" t="s">
        <v>84</v>
      </c>
      <c r="BK244" s="229">
        <f>ROUND(I244*H244,2)</f>
        <v>0</v>
      </c>
      <c r="BL244" s="18" t="s">
        <v>133</v>
      </c>
      <c r="BM244" s="228" t="s">
        <v>381</v>
      </c>
    </row>
    <row r="245" spans="1:47" s="2" customFormat="1" ht="12">
      <c r="A245" s="39"/>
      <c r="B245" s="40"/>
      <c r="C245" s="41"/>
      <c r="D245" s="230" t="s">
        <v>135</v>
      </c>
      <c r="E245" s="41"/>
      <c r="F245" s="231" t="s">
        <v>382</v>
      </c>
      <c r="G245" s="41"/>
      <c r="H245" s="41"/>
      <c r="I245" s="133"/>
      <c r="J245" s="41"/>
      <c r="K245" s="41"/>
      <c r="L245" s="45"/>
      <c r="M245" s="232"/>
      <c r="N245" s="233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135</v>
      </c>
      <c r="AU245" s="18" t="s">
        <v>86</v>
      </c>
    </row>
    <row r="246" spans="1:65" s="2" customFormat="1" ht="16.5" customHeight="1">
      <c r="A246" s="39"/>
      <c r="B246" s="40"/>
      <c r="C246" s="216" t="s">
        <v>383</v>
      </c>
      <c r="D246" s="216" t="s">
        <v>129</v>
      </c>
      <c r="E246" s="217" t="s">
        <v>384</v>
      </c>
      <c r="F246" s="218" t="s">
        <v>385</v>
      </c>
      <c r="G246" s="219" t="s">
        <v>132</v>
      </c>
      <c r="H246" s="220">
        <v>10.08</v>
      </c>
      <c r="I246" s="221"/>
      <c r="J246" s="222">
        <f>ROUND(I246*H246,2)</f>
        <v>0</v>
      </c>
      <c r="K246" s="223"/>
      <c r="L246" s="45"/>
      <c r="M246" s="224" t="s">
        <v>19</v>
      </c>
      <c r="N246" s="225" t="s">
        <v>47</v>
      </c>
      <c r="O246" s="85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8" t="s">
        <v>133</v>
      </c>
      <c r="AT246" s="228" t="s">
        <v>129</v>
      </c>
      <c r="AU246" s="228" t="s">
        <v>86</v>
      </c>
      <c r="AY246" s="18" t="s">
        <v>127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8" t="s">
        <v>84</v>
      </c>
      <c r="BK246" s="229">
        <f>ROUND(I246*H246,2)</f>
        <v>0</v>
      </c>
      <c r="BL246" s="18" t="s">
        <v>133</v>
      </c>
      <c r="BM246" s="228" t="s">
        <v>386</v>
      </c>
    </row>
    <row r="247" spans="1:47" s="2" customFormat="1" ht="12">
      <c r="A247" s="39"/>
      <c r="B247" s="40"/>
      <c r="C247" s="41"/>
      <c r="D247" s="230" t="s">
        <v>135</v>
      </c>
      <c r="E247" s="41"/>
      <c r="F247" s="231" t="s">
        <v>387</v>
      </c>
      <c r="G247" s="41"/>
      <c r="H247" s="41"/>
      <c r="I247" s="133"/>
      <c r="J247" s="41"/>
      <c r="K247" s="41"/>
      <c r="L247" s="45"/>
      <c r="M247" s="232"/>
      <c r="N247" s="23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135</v>
      </c>
      <c r="AU247" s="18" t="s">
        <v>86</v>
      </c>
    </row>
    <row r="248" spans="1:51" s="13" customFormat="1" ht="12">
      <c r="A248" s="13"/>
      <c r="B248" s="234"/>
      <c r="C248" s="235"/>
      <c r="D248" s="230" t="s">
        <v>137</v>
      </c>
      <c r="E248" s="236" t="s">
        <v>19</v>
      </c>
      <c r="F248" s="237" t="s">
        <v>369</v>
      </c>
      <c r="G248" s="235"/>
      <c r="H248" s="238">
        <v>10.08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137</v>
      </c>
      <c r="AU248" s="244" t="s">
        <v>86</v>
      </c>
      <c r="AV248" s="13" t="s">
        <v>86</v>
      </c>
      <c r="AW248" s="13" t="s">
        <v>36</v>
      </c>
      <c r="AX248" s="13" t="s">
        <v>84</v>
      </c>
      <c r="AY248" s="244" t="s">
        <v>127</v>
      </c>
    </row>
    <row r="249" spans="1:63" s="12" customFormat="1" ht="22.8" customHeight="1">
      <c r="A249" s="12"/>
      <c r="B249" s="200"/>
      <c r="C249" s="201"/>
      <c r="D249" s="202" t="s">
        <v>75</v>
      </c>
      <c r="E249" s="214" t="s">
        <v>86</v>
      </c>
      <c r="F249" s="214" t="s">
        <v>388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SUM(P250:P258)</f>
        <v>0</v>
      </c>
      <c r="Q249" s="208"/>
      <c r="R249" s="209">
        <f>SUM(R250:R258)</f>
        <v>1.57428</v>
      </c>
      <c r="S249" s="208"/>
      <c r="T249" s="210">
        <f>SUM(T250:T258)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84</v>
      </c>
      <c r="AT249" s="212" t="s">
        <v>75</v>
      </c>
      <c r="AU249" s="212" t="s">
        <v>84</v>
      </c>
      <c r="AY249" s="211" t="s">
        <v>127</v>
      </c>
      <c r="BK249" s="213">
        <f>SUM(BK250:BK258)</f>
        <v>0</v>
      </c>
    </row>
    <row r="250" spans="1:65" s="2" customFormat="1" ht="21.75" customHeight="1">
      <c r="A250" s="39"/>
      <c r="B250" s="40"/>
      <c r="C250" s="216" t="s">
        <v>389</v>
      </c>
      <c r="D250" s="216" t="s">
        <v>129</v>
      </c>
      <c r="E250" s="217" t="s">
        <v>390</v>
      </c>
      <c r="F250" s="218" t="s">
        <v>391</v>
      </c>
      <c r="G250" s="219" t="s">
        <v>202</v>
      </c>
      <c r="H250" s="220">
        <v>0.372</v>
      </c>
      <c r="I250" s="221"/>
      <c r="J250" s="222">
        <f>ROUND(I250*H250,2)</f>
        <v>0</v>
      </c>
      <c r="K250" s="223"/>
      <c r="L250" s="45"/>
      <c r="M250" s="224" t="s">
        <v>19</v>
      </c>
      <c r="N250" s="225" t="s">
        <v>47</v>
      </c>
      <c r="O250" s="85"/>
      <c r="P250" s="226">
        <f>O250*H250</f>
        <v>0</v>
      </c>
      <c r="Q250" s="226">
        <v>2.16</v>
      </c>
      <c r="R250" s="226">
        <f>Q250*H250</f>
        <v>0.80352</v>
      </c>
      <c r="S250" s="226">
        <v>0</v>
      </c>
      <c r="T250" s="22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8" t="s">
        <v>133</v>
      </c>
      <c r="AT250" s="228" t="s">
        <v>129</v>
      </c>
      <c r="AU250" s="228" t="s">
        <v>86</v>
      </c>
      <c r="AY250" s="18" t="s">
        <v>127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8" t="s">
        <v>84</v>
      </c>
      <c r="BK250" s="229">
        <f>ROUND(I250*H250,2)</f>
        <v>0</v>
      </c>
      <c r="BL250" s="18" t="s">
        <v>133</v>
      </c>
      <c r="BM250" s="228" t="s">
        <v>392</v>
      </c>
    </row>
    <row r="251" spans="1:47" s="2" customFormat="1" ht="12">
      <c r="A251" s="39"/>
      <c r="B251" s="40"/>
      <c r="C251" s="41"/>
      <c r="D251" s="230" t="s">
        <v>135</v>
      </c>
      <c r="E251" s="41"/>
      <c r="F251" s="231" t="s">
        <v>391</v>
      </c>
      <c r="G251" s="41"/>
      <c r="H251" s="41"/>
      <c r="I251" s="133"/>
      <c r="J251" s="41"/>
      <c r="K251" s="41"/>
      <c r="L251" s="45"/>
      <c r="M251" s="232"/>
      <c r="N251" s="23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135</v>
      </c>
      <c r="AU251" s="18" t="s">
        <v>86</v>
      </c>
    </row>
    <row r="252" spans="1:51" s="13" customFormat="1" ht="12">
      <c r="A252" s="13"/>
      <c r="B252" s="234"/>
      <c r="C252" s="235"/>
      <c r="D252" s="230" t="s">
        <v>137</v>
      </c>
      <c r="E252" s="236" t="s">
        <v>19</v>
      </c>
      <c r="F252" s="237" t="s">
        <v>393</v>
      </c>
      <c r="G252" s="235"/>
      <c r="H252" s="238">
        <v>0.372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137</v>
      </c>
      <c r="AU252" s="244" t="s">
        <v>86</v>
      </c>
      <c r="AV252" s="13" t="s">
        <v>86</v>
      </c>
      <c r="AW252" s="13" t="s">
        <v>36</v>
      </c>
      <c r="AX252" s="13" t="s">
        <v>84</v>
      </c>
      <c r="AY252" s="244" t="s">
        <v>127</v>
      </c>
    </row>
    <row r="253" spans="1:65" s="2" customFormat="1" ht="16.5" customHeight="1">
      <c r="A253" s="39"/>
      <c r="B253" s="40"/>
      <c r="C253" s="216" t="s">
        <v>394</v>
      </c>
      <c r="D253" s="216" t="s">
        <v>129</v>
      </c>
      <c r="E253" s="217" t="s">
        <v>395</v>
      </c>
      <c r="F253" s="218" t="s">
        <v>396</v>
      </c>
      <c r="G253" s="219" t="s">
        <v>397</v>
      </c>
      <c r="H253" s="220">
        <v>6</v>
      </c>
      <c r="I253" s="221"/>
      <c r="J253" s="222">
        <f>ROUND(I253*H253,2)</f>
        <v>0</v>
      </c>
      <c r="K253" s="223"/>
      <c r="L253" s="45"/>
      <c r="M253" s="224" t="s">
        <v>19</v>
      </c>
      <c r="N253" s="225" t="s">
        <v>47</v>
      </c>
      <c r="O253" s="85"/>
      <c r="P253" s="226">
        <f>O253*H253</f>
        <v>0</v>
      </c>
      <c r="Q253" s="226">
        <v>0.12846</v>
      </c>
      <c r="R253" s="226">
        <f>Q253*H253</f>
        <v>0.7707599999999999</v>
      </c>
      <c r="S253" s="226">
        <v>0</v>
      </c>
      <c r="T253" s="22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8" t="s">
        <v>133</v>
      </c>
      <c r="AT253" s="228" t="s">
        <v>129</v>
      </c>
      <c r="AU253" s="228" t="s">
        <v>86</v>
      </c>
      <c r="AY253" s="18" t="s">
        <v>127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8" t="s">
        <v>84</v>
      </c>
      <c r="BK253" s="229">
        <f>ROUND(I253*H253,2)</f>
        <v>0</v>
      </c>
      <c r="BL253" s="18" t="s">
        <v>133</v>
      </c>
      <c r="BM253" s="228" t="s">
        <v>398</v>
      </c>
    </row>
    <row r="254" spans="1:47" s="2" customFormat="1" ht="12">
      <c r="A254" s="39"/>
      <c r="B254" s="40"/>
      <c r="C254" s="41"/>
      <c r="D254" s="230" t="s">
        <v>135</v>
      </c>
      <c r="E254" s="41"/>
      <c r="F254" s="231" t="s">
        <v>399</v>
      </c>
      <c r="G254" s="41"/>
      <c r="H254" s="41"/>
      <c r="I254" s="133"/>
      <c r="J254" s="41"/>
      <c r="K254" s="41"/>
      <c r="L254" s="45"/>
      <c r="M254" s="232"/>
      <c r="N254" s="233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135</v>
      </c>
      <c r="AU254" s="18" t="s">
        <v>86</v>
      </c>
    </row>
    <row r="255" spans="1:65" s="2" customFormat="1" ht="16.5" customHeight="1">
      <c r="A255" s="39"/>
      <c r="B255" s="40"/>
      <c r="C255" s="256" t="s">
        <v>400</v>
      </c>
      <c r="D255" s="256" t="s">
        <v>302</v>
      </c>
      <c r="E255" s="257" t="s">
        <v>401</v>
      </c>
      <c r="F255" s="258" t="s">
        <v>402</v>
      </c>
      <c r="G255" s="259" t="s">
        <v>397</v>
      </c>
      <c r="H255" s="260">
        <v>4</v>
      </c>
      <c r="I255" s="261"/>
      <c r="J255" s="262">
        <f>ROUND(I255*H255,2)</f>
        <v>0</v>
      </c>
      <c r="K255" s="263"/>
      <c r="L255" s="264"/>
      <c r="M255" s="265" t="s">
        <v>19</v>
      </c>
      <c r="N255" s="266" t="s">
        <v>47</v>
      </c>
      <c r="O255" s="85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8" t="s">
        <v>174</v>
      </c>
      <c r="AT255" s="228" t="s">
        <v>302</v>
      </c>
      <c r="AU255" s="228" t="s">
        <v>86</v>
      </c>
      <c r="AY255" s="18" t="s">
        <v>127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8" t="s">
        <v>84</v>
      </c>
      <c r="BK255" s="229">
        <f>ROUND(I255*H255,2)</f>
        <v>0</v>
      </c>
      <c r="BL255" s="18" t="s">
        <v>133</v>
      </c>
      <c r="BM255" s="228" t="s">
        <v>403</v>
      </c>
    </row>
    <row r="256" spans="1:47" s="2" customFormat="1" ht="12">
      <c r="A256" s="39"/>
      <c r="B256" s="40"/>
      <c r="C256" s="41"/>
      <c r="D256" s="230" t="s">
        <v>135</v>
      </c>
      <c r="E256" s="41"/>
      <c r="F256" s="231" t="s">
        <v>404</v>
      </c>
      <c r="G256" s="41"/>
      <c r="H256" s="41"/>
      <c r="I256" s="133"/>
      <c r="J256" s="41"/>
      <c r="K256" s="41"/>
      <c r="L256" s="45"/>
      <c r="M256" s="232"/>
      <c r="N256" s="23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135</v>
      </c>
      <c r="AU256" s="18" t="s">
        <v>86</v>
      </c>
    </row>
    <row r="257" spans="1:65" s="2" customFormat="1" ht="16.5" customHeight="1">
      <c r="A257" s="39"/>
      <c r="B257" s="40"/>
      <c r="C257" s="256" t="s">
        <v>405</v>
      </c>
      <c r="D257" s="256" t="s">
        <v>302</v>
      </c>
      <c r="E257" s="257" t="s">
        <v>406</v>
      </c>
      <c r="F257" s="258" t="s">
        <v>407</v>
      </c>
      <c r="G257" s="259" t="s">
        <v>397</v>
      </c>
      <c r="H257" s="260">
        <v>2</v>
      </c>
      <c r="I257" s="261"/>
      <c r="J257" s="262">
        <f>ROUND(I257*H257,2)</f>
        <v>0</v>
      </c>
      <c r="K257" s="263"/>
      <c r="L257" s="264"/>
      <c r="M257" s="265" t="s">
        <v>19</v>
      </c>
      <c r="N257" s="266" t="s">
        <v>47</v>
      </c>
      <c r="O257" s="85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8" t="s">
        <v>174</v>
      </c>
      <c r="AT257" s="228" t="s">
        <v>302</v>
      </c>
      <c r="AU257" s="228" t="s">
        <v>86</v>
      </c>
      <c r="AY257" s="18" t="s">
        <v>127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8" t="s">
        <v>84</v>
      </c>
      <c r="BK257" s="229">
        <f>ROUND(I257*H257,2)</f>
        <v>0</v>
      </c>
      <c r="BL257" s="18" t="s">
        <v>133</v>
      </c>
      <c r="BM257" s="228" t="s">
        <v>408</v>
      </c>
    </row>
    <row r="258" spans="1:47" s="2" customFormat="1" ht="12">
      <c r="A258" s="39"/>
      <c r="B258" s="40"/>
      <c r="C258" s="41"/>
      <c r="D258" s="230" t="s">
        <v>135</v>
      </c>
      <c r="E258" s="41"/>
      <c r="F258" s="231" t="s">
        <v>407</v>
      </c>
      <c r="G258" s="41"/>
      <c r="H258" s="41"/>
      <c r="I258" s="133"/>
      <c r="J258" s="41"/>
      <c r="K258" s="41"/>
      <c r="L258" s="45"/>
      <c r="M258" s="232"/>
      <c r="N258" s="23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135</v>
      </c>
      <c r="AU258" s="18" t="s">
        <v>86</v>
      </c>
    </row>
    <row r="259" spans="1:63" s="12" customFormat="1" ht="22.8" customHeight="1">
      <c r="A259" s="12"/>
      <c r="B259" s="200"/>
      <c r="C259" s="201"/>
      <c r="D259" s="202" t="s">
        <v>75</v>
      </c>
      <c r="E259" s="214" t="s">
        <v>147</v>
      </c>
      <c r="F259" s="214" t="s">
        <v>409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SUM(P260:P273)</f>
        <v>0</v>
      </c>
      <c r="Q259" s="208"/>
      <c r="R259" s="209">
        <f>SUM(R260:R273)</f>
        <v>0.33967456999999995</v>
      </c>
      <c r="S259" s="208"/>
      <c r="T259" s="210">
        <f>SUM(T260:T273)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84</v>
      </c>
      <c r="AT259" s="212" t="s">
        <v>75</v>
      </c>
      <c r="AU259" s="212" t="s">
        <v>84</v>
      </c>
      <c r="AY259" s="211" t="s">
        <v>127</v>
      </c>
      <c r="BK259" s="213">
        <f>SUM(BK260:BK273)</f>
        <v>0</v>
      </c>
    </row>
    <row r="260" spans="1:65" s="2" customFormat="1" ht="16.5" customHeight="1">
      <c r="A260" s="39"/>
      <c r="B260" s="40"/>
      <c r="C260" s="216" t="s">
        <v>410</v>
      </c>
      <c r="D260" s="216" t="s">
        <v>129</v>
      </c>
      <c r="E260" s="217" t="s">
        <v>411</v>
      </c>
      <c r="F260" s="218" t="s">
        <v>412</v>
      </c>
      <c r="G260" s="219" t="s">
        <v>413</v>
      </c>
      <c r="H260" s="220">
        <v>2</v>
      </c>
      <c r="I260" s="221"/>
      <c r="J260" s="222">
        <f>ROUND(I260*H260,2)</f>
        <v>0</v>
      </c>
      <c r="K260" s="223"/>
      <c r="L260" s="45"/>
      <c r="M260" s="224" t="s">
        <v>19</v>
      </c>
      <c r="N260" s="225" t="s">
        <v>47</v>
      </c>
      <c r="O260" s="85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8" t="s">
        <v>133</v>
      </c>
      <c r="AT260" s="228" t="s">
        <v>129</v>
      </c>
      <c r="AU260" s="228" t="s">
        <v>86</v>
      </c>
      <c r="AY260" s="18" t="s">
        <v>127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8" t="s">
        <v>84</v>
      </c>
      <c r="BK260" s="229">
        <f>ROUND(I260*H260,2)</f>
        <v>0</v>
      </c>
      <c r="BL260" s="18" t="s">
        <v>133</v>
      </c>
      <c r="BM260" s="228" t="s">
        <v>414</v>
      </c>
    </row>
    <row r="261" spans="1:47" s="2" customFormat="1" ht="12">
      <c r="A261" s="39"/>
      <c r="B261" s="40"/>
      <c r="C261" s="41"/>
      <c r="D261" s="230" t="s">
        <v>135</v>
      </c>
      <c r="E261" s="41"/>
      <c r="F261" s="231" t="s">
        <v>412</v>
      </c>
      <c r="G261" s="41"/>
      <c r="H261" s="41"/>
      <c r="I261" s="133"/>
      <c r="J261" s="41"/>
      <c r="K261" s="41"/>
      <c r="L261" s="45"/>
      <c r="M261" s="232"/>
      <c r="N261" s="233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135</v>
      </c>
      <c r="AU261" s="18" t="s">
        <v>86</v>
      </c>
    </row>
    <row r="262" spans="1:65" s="2" customFormat="1" ht="21.75" customHeight="1">
      <c r="A262" s="39"/>
      <c r="B262" s="40"/>
      <c r="C262" s="216" t="s">
        <v>415</v>
      </c>
      <c r="D262" s="216" t="s">
        <v>129</v>
      </c>
      <c r="E262" s="217" t="s">
        <v>416</v>
      </c>
      <c r="F262" s="218" t="s">
        <v>417</v>
      </c>
      <c r="G262" s="219" t="s">
        <v>202</v>
      </c>
      <c r="H262" s="220">
        <v>0.212</v>
      </c>
      <c r="I262" s="221"/>
      <c r="J262" s="222">
        <f>ROUND(I262*H262,2)</f>
        <v>0</v>
      </c>
      <c r="K262" s="223"/>
      <c r="L262" s="45"/>
      <c r="M262" s="224" t="s">
        <v>19</v>
      </c>
      <c r="N262" s="225" t="s">
        <v>47</v>
      </c>
      <c r="O262" s="85"/>
      <c r="P262" s="226">
        <f>O262*H262</f>
        <v>0</v>
      </c>
      <c r="Q262" s="226">
        <v>0.25081</v>
      </c>
      <c r="R262" s="226">
        <f>Q262*H262</f>
        <v>0.05317171999999999</v>
      </c>
      <c r="S262" s="226">
        <v>0</v>
      </c>
      <c r="T262" s="22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8" t="s">
        <v>133</v>
      </c>
      <c r="AT262" s="228" t="s">
        <v>129</v>
      </c>
      <c r="AU262" s="228" t="s">
        <v>86</v>
      </c>
      <c r="AY262" s="18" t="s">
        <v>127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8" t="s">
        <v>84</v>
      </c>
      <c r="BK262" s="229">
        <f>ROUND(I262*H262,2)</f>
        <v>0</v>
      </c>
      <c r="BL262" s="18" t="s">
        <v>133</v>
      </c>
      <c r="BM262" s="228" t="s">
        <v>418</v>
      </c>
    </row>
    <row r="263" spans="1:47" s="2" customFormat="1" ht="12">
      <c r="A263" s="39"/>
      <c r="B263" s="40"/>
      <c r="C263" s="41"/>
      <c r="D263" s="230" t="s">
        <v>135</v>
      </c>
      <c r="E263" s="41"/>
      <c r="F263" s="231" t="s">
        <v>419</v>
      </c>
      <c r="G263" s="41"/>
      <c r="H263" s="41"/>
      <c r="I263" s="133"/>
      <c r="J263" s="41"/>
      <c r="K263" s="41"/>
      <c r="L263" s="45"/>
      <c r="M263" s="232"/>
      <c r="N263" s="23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135</v>
      </c>
      <c r="AU263" s="18" t="s">
        <v>86</v>
      </c>
    </row>
    <row r="264" spans="1:65" s="2" customFormat="1" ht="16.5" customHeight="1">
      <c r="A264" s="39"/>
      <c r="B264" s="40"/>
      <c r="C264" s="256" t="s">
        <v>420</v>
      </c>
      <c r="D264" s="256" t="s">
        <v>302</v>
      </c>
      <c r="E264" s="257" t="s">
        <v>421</v>
      </c>
      <c r="F264" s="258" t="s">
        <v>422</v>
      </c>
      <c r="G264" s="259" t="s">
        <v>413</v>
      </c>
      <c r="H264" s="260">
        <v>1</v>
      </c>
      <c r="I264" s="261"/>
      <c r="J264" s="262">
        <f>ROUND(I264*H264,2)</f>
        <v>0</v>
      </c>
      <c r="K264" s="263"/>
      <c r="L264" s="264"/>
      <c r="M264" s="265" t="s">
        <v>19</v>
      </c>
      <c r="N264" s="266" t="s">
        <v>47</v>
      </c>
      <c r="O264" s="85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8" t="s">
        <v>174</v>
      </c>
      <c r="AT264" s="228" t="s">
        <v>302</v>
      </c>
      <c r="AU264" s="228" t="s">
        <v>86</v>
      </c>
      <c r="AY264" s="18" t="s">
        <v>127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8" t="s">
        <v>84</v>
      </c>
      <c r="BK264" s="229">
        <f>ROUND(I264*H264,2)</f>
        <v>0</v>
      </c>
      <c r="BL264" s="18" t="s">
        <v>133</v>
      </c>
      <c r="BM264" s="228" t="s">
        <v>423</v>
      </c>
    </row>
    <row r="265" spans="1:47" s="2" customFormat="1" ht="12">
      <c r="A265" s="39"/>
      <c r="B265" s="40"/>
      <c r="C265" s="41"/>
      <c r="D265" s="230" t="s">
        <v>135</v>
      </c>
      <c r="E265" s="41"/>
      <c r="F265" s="231" t="s">
        <v>422</v>
      </c>
      <c r="G265" s="41"/>
      <c r="H265" s="41"/>
      <c r="I265" s="133"/>
      <c r="J265" s="41"/>
      <c r="K265" s="41"/>
      <c r="L265" s="45"/>
      <c r="M265" s="232"/>
      <c r="N265" s="233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135</v>
      </c>
      <c r="AU265" s="18" t="s">
        <v>86</v>
      </c>
    </row>
    <row r="266" spans="1:65" s="2" customFormat="1" ht="21.75" customHeight="1">
      <c r="A266" s="39"/>
      <c r="B266" s="40"/>
      <c r="C266" s="216" t="s">
        <v>424</v>
      </c>
      <c r="D266" s="216" t="s">
        <v>129</v>
      </c>
      <c r="E266" s="217" t="s">
        <v>425</v>
      </c>
      <c r="F266" s="218" t="s">
        <v>426</v>
      </c>
      <c r="G266" s="219" t="s">
        <v>202</v>
      </c>
      <c r="H266" s="220">
        <v>0.59</v>
      </c>
      <c r="I266" s="221"/>
      <c r="J266" s="222">
        <f>ROUND(I266*H266,2)</f>
        <v>0</v>
      </c>
      <c r="K266" s="223"/>
      <c r="L266" s="45"/>
      <c r="M266" s="224" t="s">
        <v>19</v>
      </c>
      <c r="N266" s="225" t="s">
        <v>47</v>
      </c>
      <c r="O266" s="85"/>
      <c r="P266" s="226">
        <f>O266*H266</f>
        <v>0</v>
      </c>
      <c r="Q266" s="226">
        <v>0.07955</v>
      </c>
      <c r="R266" s="226">
        <f>Q266*H266</f>
        <v>0.0469345</v>
      </c>
      <c r="S266" s="226">
        <v>0</v>
      </c>
      <c r="T266" s="22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8" t="s">
        <v>133</v>
      </c>
      <c r="AT266" s="228" t="s">
        <v>129</v>
      </c>
      <c r="AU266" s="228" t="s">
        <v>86</v>
      </c>
      <c r="AY266" s="18" t="s">
        <v>127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8" t="s">
        <v>84</v>
      </c>
      <c r="BK266" s="229">
        <f>ROUND(I266*H266,2)</f>
        <v>0</v>
      </c>
      <c r="BL266" s="18" t="s">
        <v>133</v>
      </c>
      <c r="BM266" s="228" t="s">
        <v>427</v>
      </c>
    </row>
    <row r="267" spans="1:47" s="2" customFormat="1" ht="12">
      <c r="A267" s="39"/>
      <c r="B267" s="40"/>
      <c r="C267" s="41"/>
      <c r="D267" s="230" t="s">
        <v>135</v>
      </c>
      <c r="E267" s="41"/>
      <c r="F267" s="231" t="s">
        <v>428</v>
      </c>
      <c r="G267" s="41"/>
      <c r="H267" s="41"/>
      <c r="I267" s="133"/>
      <c r="J267" s="41"/>
      <c r="K267" s="41"/>
      <c r="L267" s="45"/>
      <c r="M267" s="232"/>
      <c r="N267" s="233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135</v>
      </c>
      <c r="AU267" s="18" t="s">
        <v>86</v>
      </c>
    </row>
    <row r="268" spans="1:65" s="2" customFormat="1" ht="16.5" customHeight="1">
      <c r="A268" s="39"/>
      <c r="B268" s="40"/>
      <c r="C268" s="256" t="s">
        <v>429</v>
      </c>
      <c r="D268" s="256" t="s">
        <v>302</v>
      </c>
      <c r="E268" s="257" t="s">
        <v>430</v>
      </c>
      <c r="F268" s="258" t="s">
        <v>431</v>
      </c>
      <c r="G268" s="259" t="s">
        <v>413</v>
      </c>
      <c r="H268" s="260">
        <v>1</v>
      </c>
      <c r="I268" s="261"/>
      <c r="J268" s="262">
        <f>ROUND(I268*H268,2)</f>
        <v>0</v>
      </c>
      <c r="K268" s="263"/>
      <c r="L268" s="264"/>
      <c r="M268" s="265" t="s">
        <v>19</v>
      </c>
      <c r="N268" s="266" t="s">
        <v>47</v>
      </c>
      <c r="O268" s="85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8" t="s">
        <v>174</v>
      </c>
      <c r="AT268" s="228" t="s">
        <v>302</v>
      </c>
      <c r="AU268" s="228" t="s">
        <v>86</v>
      </c>
      <c r="AY268" s="18" t="s">
        <v>127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8" t="s">
        <v>84</v>
      </c>
      <c r="BK268" s="229">
        <f>ROUND(I268*H268,2)</f>
        <v>0</v>
      </c>
      <c r="BL268" s="18" t="s">
        <v>133</v>
      </c>
      <c r="BM268" s="228" t="s">
        <v>432</v>
      </c>
    </row>
    <row r="269" spans="1:47" s="2" customFormat="1" ht="12">
      <c r="A269" s="39"/>
      <c r="B269" s="40"/>
      <c r="C269" s="41"/>
      <c r="D269" s="230" t="s">
        <v>135</v>
      </c>
      <c r="E269" s="41"/>
      <c r="F269" s="231" t="s">
        <v>431</v>
      </c>
      <c r="G269" s="41"/>
      <c r="H269" s="41"/>
      <c r="I269" s="133"/>
      <c r="J269" s="41"/>
      <c r="K269" s="41"/>
      <c r="L269" s="45"/>
      <c r="M269" s="232"/>
      <c r="N269" s="233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135</v>
      </c>
      <c r="AU269" s="18" t="s">
        <v>86</v>
      </c>
    </row>
    <row r="270" spans="1:65" s="2" customFormat="1" ht="21.75" customHeight="1">
      <c r="A270" s="39"/>
      <c r="B270" s="40"/>
      <c r="C270" s="216" t="s">
        <v>433</v>
      </c>
      <c r="D270" s="216" t="s">
        <v>129</v>
      </c>
      <c r="E270" s="217" t="s">
        <v>434</v>
      </c>
      <c r="F270" s="218" t="s">
        <v>435</v>
      </c>
      <c r="G270" s="219" t="s">
        <v>202</v>
      </c>
      <c r="H270" s="220">
        <v>2.989</v>
      </c>
      <c r="I270" s="221"/>
      <c r="J270" s="222">
        <f>ROUND(I270*H270,2)</f>
        <v>0</v>
      </c>
      <c r="K270" s="223"/>
      <c r="L270" s="45"/>
      <c r="M270" s="224" t="s">
        <v>19</v>
      </c>
      <c r="N270" s="225" t="s">
        <v>47</v>
      </c>
      <c r="O270" s="85"/>
      <c r="P270" s="226">
        <f>O270*H270</f>
        <v>0</v>
      </c>
      <c r="Q270" s="226">
        <v>0.08015</v>
      </c>
      <c r="R270" s="226">
        <f>Q270*H270</f>
        <v>0.23956834999999999</v>
      </c>
      <c r="S270" s="226">
        <v>0</v>
      </c>
      <c r="T270" s="22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8" t="s">
        <v>133</v>
      </c>
      <c r="AT270" s="228" t="s">
        <v>129</v>
      </c>
      <c r="AU270" s="228" t="s">
        <v>86</v>
      </c>
      <c r="AY270" s="18" t="s">
        <v>127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8" t="s">
        <v>84</v>
      </c>
      <c r="BK270" s="229">
        <f>ROUND(I270*H270,2)</f>
        <v>0</v>
      </c>
      <c r="BL270" s="18" t="s">
        <v>133</v>
      </c>
      <c r="BM270" s="228" t="s">
        <v>436</v>
      </c>
    </row>
    <row r="271" spans="1:47" s="2" customFormat="1" ht="12">
      <c r="A271" s="39"/>
      <c r="B271" s="40"/>
      <c r="C271" s="41"/>
      <c r="D271" s="230" t="s">
        <v>135</v>
      </c>
      <c r="E271" s="41"/>
      <c r="F271" s="231" t="s">
        <v>437</v>
      </c>
      <c r="G271" s="41"/>
      <c r="H271" s="41"/>
      <c r="I271" s="133"/>
      <c r="J271" s="41"/>
      <c r="K271" s="41"/>
      <c r="L271" s="45"/>
      <c r="M271" s="232"/>
      <c r="N271" s="233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135</v>
      </c>
      <c r="AU271" s="18" t="s">
        <v>86</v>
      </c>
    </row>
    <row r="272" spans="1:65" s="2" customFormat="1" ht="16.5" customHeight="1">
      <c r="A272" s="39"/>
      <c r="B272" s="40"/>
      <c r="C272" s="256" t="s">
        <v>438</v>
      </c>
      <c r="D272" s="256" t="s">
        <v>302</v>
      </c>
      <c r="E272" s="257" t="s">
        <v>439</v>
      </c>
      <c r="F272" s="258" t="s">
        <v>440</v>
      </c>
      <c r="G272" s="259" t="s">
        <v>413</v>
      </c>
      <c r="H272" s="260">
        <v>1</v>
      </c>
      <c r="I272" s="261"/>
      <c r="J272" s="262">
        <f>ROUND(I272*H272,2)</f>
        <v>0</v>
      </c>
      <c r="K272" s="263"/>
      <c r="L272" s="264"/>
      <c r="M272" s="265" t="s">
        <v>19</v>
      </c>
      <c r="N272" s="266" t="s">
        <v>47</v>
      </c>
      <c r="O272" s="85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8" t="s">
        <v>174</v>
      </c>
      <c r="AT272" s="228" t="s">
        <v>302</v>
      </c>
      <c r="AU272" s="228" t="s">
        <v>86</v>
      </c>
      <c r="AY272" s="18" t="s">
        <v>127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8" t="s">
        <v>84</v>
      </c>
      <c r="BK272" s="229">
        <f>ROUND(I272*H272,2)</f>
        <v>0</v>
      </c>
      <c r="BL272" s="18" t="s">
        <v>133</v>
      </c>
      <c r="BM272" s="228" t="s">
        <v>441</v>
      </c>
    </row>
    <row r="273" spans="1:47" s="2" customFormat="1" ht="12">
      <c r="A273" s="39"/>
      <c r="B273" s="40"/>
      <c r="C273" s="41"/>
      <c r="D273" s="230" t="s">
        <v>135</v>
      </c>
      <c r="E273" s="41"/>
      <c r="F273" s="231" t="s">
        <v>440</v>
      </c>
      <c r="G273" s="41"/>
      <c r="H273" s="41"/>
      <c r="I273" s="133"/>
      <c r="J273" s="41"/>
      <c r="K273" s="41"/>
      <c r="L273" s="45"/>
      <c r="M273" s="232"/>
      <c r="N273" s="233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135</v>
      </c>
      <c r="AU273" s="18" t="s">
        <v>86</v>
      </c>
    </row>
    <row r="274" spans="1:63" s="12" customFormat="1" ht="22.8" customHeight="1">
      <c r="A274" s="12"/>
      <c r="B274" s="200"/>
      <c r="C274" s="201"/>
      <c r="D274" s="202" t="s">
        <v>75</v>
      </c>
      <c r="E274" s="214" t="s">
        <v>133</v>
      </c>
      <c r="F274" s="214" t="s">
        <v>442</v>
      </c>
      <c r="G274" s="201"/>
      <c r="H274" s="201"/>
      <c r="I274" s="204"/>
      <c r="J274" s="215">
        <f>BK274</f>
        <v>0</v>
      </c>
      <c r="K274" s="201"/>
      <c r="L274" s="206"/>
      <c r="M274" s="207"/>
      <c r="N274" s="208"/>
      <c r="O274" s="208"/>
      <c r="P274" s="209">
        <f>SUM(P275:P292)</f>
        <v>0</v>
      </c>
      <c r="Q274" s="208"/>
      <c r="R274" s="209">
        <f>SUM(R275:R292)</f>
        <v>0.07380726000000001</v>
      </c>
      <c r="S274" s="208"/>
      <c r="T274" s="210">
        <f>SUM(T275:T292)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1" t="s">
        <v>84</v>
      </c>
      <c r="AT274" s="212" t="s">
        <v>75</v>
      </c>
      <c r="AU274" s="212" t="s">
        <v>84</v>
      </c>
      <c r="AY274" s="211" t="s">
        <v>127</v>
      </c>
      <c r="BK274" s="213">
        <f>SUM(BK275:BK292)</f>
        <v>0</v>
      </c>
    </row>
    <row r="275" spans="1:65" s="2" customFormat="1" ht="21.75" customHeight="1">
      <c r="A275" s="39"/>
      <c r="B275" s="40"/>
      <c r="C275" s="216" t="s">
        <v>443</v>
      </c>
      <c r="D275" s="216" t="s">
        <v>129</v>
      </c>
      <c r="E275" s="217" t="s">
        <v>444</v>
      </c>
      <c r="F275" s="218" t="s">
        <v>445</v>
      </c>
      <c r="G275" s="219" t="s">
        <v>202</v>
      </c>
      <c r="H275" s="220">
        <v>1.8</v>
      </c>
      <c r="I275" s="221"/>
      <c r="J275" s="222">
        <f>ROUND(I275*H275,2)</f>
        <v>0</v>
      </c>
      <c r="K275" s="223"/>
      <c r="L275" s="45"/>
      <c r="M275" s="224" t="s">
        <v>19</v>
      </c>
      <c r="N275" s="225" t="s">
        <v>47</v>
      </c>
      <c r="O275" s="85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8" t="s">
        <v>133</v>
      </c>
      <c r="AT275" s="228" t="s">
        <v>129</v>
      </c>
      <c r="AU275" s="228" t="s">
        <v>86</v>
      </c>
      <c r="AY275" s="18" t="s">
        <v>127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8" t="s">
        <v>84</v>
      </c>
      <c r="BK275" s="229">
        <f>ROUND(I275*H275,2)</f>
        <v>0</v>
      </c>
      <c r="BL275" s="18" t="s">
        <v>133</v>
      </c>
      <c r="BM275" s="228" t="s">
        <v>446</v>
      </c>
    </row>
    <row r="276" spans="1:47" s="2" customFormat="1" ht="12">
      <c r="A276" s="39"/>
      <c r="B276" s="40"/>
      <c r="C276" s="41"/>
      <c r="D276" s="230" t="s">
        <v>135</v>
      </c>
      <c r="E276" s="41"/>
      <c r="F276" s="231" t="s">
        <v>447</v>
      </c>
      <c r="G276" s="41"/>
      <c r="H276" s="41"/>
      <c r="I276" s="133"/>
      <c r="J276" s="41"/>
      <c r="K276" s="41"/>
      <c r="L276" s="45"/>
      <c r="M276" s="232"/>
      <c r="N276" s="233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135</v>
      </c>
      <c r="AU276" s="18" t="s">
        <v>86</v>
      </c>
    </row>
    <row r="277" spans="1:51" s="13" customFormat="1" ht="12">
      <c r="A277" s="13"/>
      <c r="B277" s="234"/>
      <c r="C277" s="235"/>
      <c r="D277" s="230" t="s">
        <v>137</v>
      </c>
      <c r="E277" s="236" t="s">
        <v>19</v>
      </c>
      <c r="F277" s="237" t="s">
        <v>448</v>
      </c>
      <c r="G277" s="235"/>
      <c r="H277" s="238">
        <v>1.8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137</v>
      </c>
      <c r="AU277" s="244" t="s">
        <v>86</v>
      </c>
      <c r="AV277" s="13" t="s">
        <v>86</v>
      </c>
      <c r="AW277" s="13" t="s">
        <v>36</v>
      </c>
      <c r="AX277" s="13" t="s">
        <v>84</v>
      </c>
      <c r="AY277" s="244" t="s">
        <v>127</v>
      </c>
    </row>
    <row r="278" spans="1:65" s="2" customFormat="1" ht="21.75" customHeight="1">
      <c r="A278" s="39"/>
      <c r="B278" s="40"/>
      <c r="C278" s="216" t="s">
        <v>449</v>
      </c>
      <c r="D278" s="216" t="s">
        <v>129</v>
      </c>
      <c r="E278" s="217" t="s">
        <v>450</v>
      </c>
      <c r="F278" s="218" t="s">
        <v>451</v>
      </c>
      <c r="G278" s="219" t="s">
        <v>202</v>
      </c>
      <c r="H278" s="220">
        <v>0.372</v>
      </c>
      <c r="I278" s="221"/>
      <c r="J278" s="222">
        <f>ROUND(I278*H278,2)</f>
        <v>0</v>
      </c>
      <c r="K278" s="223"/>
      <c r="L278" s="45"/>
      <c r="M278" s="224" t="s">
        <v>19</v>
      </c>
      <c r="N278" s="225" t="s">
        <v>47</v>
      </c>
      <c r="O278" s="85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8" t="s">
        <v>133</v>
      </c>
      <c r="AT278" s="228" t="s">
        <v>129</v>
      </c>
      <c r="AU278" s="228" t="s">
        <v>86</v>
      </c>
      <c r="AY278" s="18" t="s">
        <v>127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8" t="s">
        <v>84</v>
      </c>
      <c r="BK278" s="229">
        <f>ROUND(I278*H278,2)</f>
        <v>0</v>
      </c>
      <c r="BL278" s="18" t="s">
        <v>133</v>
      </c>
      <c r="BM278" s="228" t="s">
        <v>452</v>
      </c>
    </row>
    <row r="279" spans="1:47" s="2" customFormat="1" ht="12">
      <c r="A279" s="39"/>
      <c r="B279" s="40"/>
      <c r="C279" s="41"/>
      <c r="D279" s="230" t="s">
        <v>135</v>
      </c>
      <c r="E279" s="41"/>
      <c r="F279" s="231" t="s">
        <v>453</v>
      </c>
      <c r="G279" s="41"/>
      <c r="H279" s="41"/>
      <c r="I279" s="133"/>
      <c r="J279" s="41"/>
      <c r="K279" s="41"/>
      <c r="L279" s="45"/>
      <c r="M279" s="232"/>
      <c r="N279" s="233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135</v>
      </c>
      <c r="AU279" s="18" t="s">
        <v>86</v>
      </c>
    </row>
    <row r="280" spans="1:51" s="13" customFormat="1" ht="12">
      <c r="A280" s="13"/>
      <c r="B280" s="234"/>
      <c r="C280" s="235"/>
      <c r="D280" s="230" t="s">
        <v>137</v>
      </c>
      <c r="E280" s="236" t="s">
        <v>19</v>
      </c>
      <c r="F280" s="237" t="s">
        <v>393</v>
      </c>
      <c r="G280" s="235"/>
      <c r="H280" s="238">
        <v>0.372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137</v>
      </c>
      <c r="AU280" s="244" t="s">
        <v>86</v>
      </c>
      <c r="AV280" s="13" t="s">
        <v>86</v>
      </c>
      <c r="AW280" s="13" t="s">
        <v>36</v>
      </c>
      <c r="AX280" s="13" t="s">
        <v>84</v>
      </c>
      <c r="AY280" s="244" t="s">
        <v>127</v>
      </c>
    </row>
    <row r="281" spans="1:65" s="2" customFormat="1" ht="16.5" customHeight="1">
      <c r="A281" s="39"/>
      <c r="B281" s="40"/>
      <c r="C281" s="216" t="s">
        <v>454</v>
      </c>
      <c r="D281" s="216" t="s">
        <v>129</v>
      </c>
      <c r="E281" s="217" t="s">
        <v>455</v>
      </c>
      <c r="F281" s="218" t="s">
        <v>456</v>
      </c>
      <c r="G281" s="219" t="s">
        <v>202</v>
      </c>
      <c r="H281" s="220">
        <v>1.068</v>
      </c>
      <c r="I281" s="221"/>
      <c r="J281" s="222">
        <f>ROUND(I281*H281,2)</f>
        <v>0</v>
      </c>
      <c r="K281" s="223"/>
      <c r="L281" s="45"/>
      <c r="M281" s="224" t="s">
        <v>19</v>
      </c>
      <c r="N281" s="225" t="s">
        <v>47</v>
      </c>
      <c r="O281" s="85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8" t="s">
        <v>133</v>
      </c>
      <c r="AT281" s="228" t="s">
        <v>129</v>
      </c>
      <c r="AU281" s="228" t="s">
        <v>86</v>
      </c>
      <c r="AY281" s="18" t="s">
        <v>127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8" t="s">
        <v>84</v>
      </c>
      <c r="BK281" s="229">
        <f>ROUND(I281*H281,2)</f>
        <v>0</v>
      </c>
      <c r="BL281" s="18" t="s">
        <v>133</v>
      </c>
      <c r="BM281" s="228" t="s">
        <v>457</v>
      </c>
    </row>
    <row r="282" spans="1:47" s="2" customFormat="1" ht="12">
      <c r="A282" s="39"/>
      <c r="B282" s="40"/>
      <c r="C282" s="41"/>
      <c r="D282" s="230" t="s">
        <v>135</v>
      </c>
      <c r="E282" s="41"/>
      <c r="F282" s="231" t="s">
        <v>458</v>
      </c>
      <c r="G282" s="41"/>
      <c r="H282" s="41"/>
      <c r="I282" s="133"/>
      <c r="J282" s="41"/>
      <c r="K282" s="41"/>
      <c r="L282" s="45"/>
      <c r="M282" s="232"/>
      <c r="N282" s="23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135</v>
      </c>
      <c r="AU282" s="18" t="s">
        <v>86</v>
      </c>
    </row>
    <row r="283" spans="1:51" s="13" customFormat="1" ht="12">
      <c r="A283" s="13"/>
      <c r="B283" s="234"/>
      <c r="C283" s="235"/>
      <c r="D283" s="230" t="s">
        <v>137</v>
      </c>
      <c r="E283" s="236" t="s">
        <v>19</v>
      </c>
      <c r="F283" s="237" t="s">
        <v>459</v>
      </c>
      <c r="G283" s="235"/>
      <c r="H283" s="238">
        <v>1.068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137</v>
      </c>
      <c r="AU283" s="244" t="s">
        <v>86</v>
      </c>
      <c r="AV283" s="13" t="s">
        <v>86</v>
      </c>
      <c r="AW283" s="13" t="s">
        <v>36</v>
      </c>
      <c r="AX283" s="13" t="s">
        <v>84</v>
      </c>
      <c r="AY283" s="244" t="s">
        <v>127</v>
      </c>
    </row>
    <row r="284" spans="1:65" s="2" customFormat="1" ht="21.75" customHeight="1">
      <c r="A284" s="39"/>
      <c r="B284" s="40"/>
      <c r="C284" s="216" t="s">
        <v>460</v>
      </c>
      <c r="D284" s="216" t="s">
        <v>129</v>
      </c>
      <c r="E284" s="217" t="s">
        <v>461</v>
      </c>
      <c r="F284" s="218" t="s">
        <v>462</v>
      </c>
      <c r="G284" s="219" t="s">
        <v>132</v>
      </c>
      <c r="H284" s="220">
        <v>1.944</v>
      </c>
      <c r="I284" s="221"/>
      <c r="J284" s="222">
        <f>ROUND(I284*H284,2)</f>
        <v>0</v>
      </c>
      <c r="K284" s="223"/>
      <c r="L284" s="45"/>
      <c r="M284" s="224" t="s">
        <v>19</v>
      </c>
      <c r="N284" s="225" t="s">
        <v>47</v>
      </c>
      <c r="O284" s="85"/>
      <c r="P284" s="226">
        <f>O284*H284</f>
        <v>0</v>
      </c>
      <c r="Q284" s="226">
        <v>0.00632</v>
      </c>
      <c r="R284" s="226">
        <f>Q284*H284</f>
        <v>0.01228608</v>
      </c>
      <c r="S284" s="226">
        <v>0</v>
      </c>
      <c r="T284" s="22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8" t="s">
        <v>133</v>
      </c>
      <c r="AT284" s="228" t="s">
        <v>129</v>
      </c>
      <c r="AU284" s="228" t="s">
        <v>86</v>
      </c>
      <c r="AY284" s="18" t="s">
        <v>127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8" t="s">
        <v>84</v>
      </c>
      <c r="BK284" s="229">
        <f>ROUND(I284*H284,2)</f>
        <v>0</v>
      </c>
      <c r="BL284" s="18" t="s">
        <v>133</v>
      </c>
      <c r="BM284" s="228" t="s">
        <v>463</v>
      </c>
    </row>
    <row r="285" spans="1:47" s="2" customFormat="1" ht="12">
      <c r="A285" s="39"/>
      <c r="B285" s="40"/>
      <c r="C285" s="41"/>
      <c r="D285" s="230" t="s">
        <v>135</v>
      </c>
      <c r="E285" s="41"/>
      <c r="F285" s="231" t="s">
        <v>464</v>
      </c>
      <c r="G285" s="41"/>
      <c r="H285" s="41"/>
      <c r="I285" s="133"/>
      <c r="J285" s="41"/>
      <c r="K285" s="41"/>
      <c r="L285" s="45"/>
      <c r="M285" s="232"/>
      <c r="N285" s="233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135</v>
      </c>
      <c r="AU285" s="18" t="s">
        <v>86</v>
      </c>
    </row>
    <row r="286" spans="1:51" s="13" customFormat="1" ht="12">
      <c r="A286" s="13"/>
      <c r="B286" s="234"/>
      <c r="C286" s="235"/>
      <c r="D286" s="230" t="s">
        <v>137</v>
      </c>
      <c r="E286" s="236" t="s">
        <v>19</v>
      </c>
      <c r="F286" s="237" t="s">
        <v>465</v>
      </c>
      <c r="G286" s="235"/>
      <c r="H286" s="238">
        <v>1.944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137</v>
      </c>
      <c r="AU286" s="244" t="s">
        <v>86</v>
      </c>
      <c r="AV286" s="13" t="s">
        <v>86</v>
      </c>
      <c r="AW286" s="13" t="s">
        <v>36</v>
      </c>
      <c r="AX286" s="13" t="s">
        <v>84</v>
      </c>
      <c r="AY286" s="244" t="s">
        <v>127</v>
      </c>
    </row>
    <row r="287" spans="1:65" s="2" customFormat="1" ht="21.75" customHeight="1">
      <c r="A287" s="39"/>
      <c r="B287" s="40"/>
      <c r="C287" s="216" t="s">
        <v>466</v>
      </c>
      <c r="D287" s="216" t="s">
        <v>129</v>
      </c>
      <c r="E287" s="217" t="s">
        <v>467</v>
      </c>
      <c r="F287" s="218" t="s">
        <v>468</v>
      </c>
      <c r="G287" s="219" t="s">
        <v>285</v>
      </c>
      <c r="H287" s="220">
        <v>0.058</v>
      </c>
      <c r="I287" s="221"/>
      <c r="J287" s="222">
        <f>ROUND(I287*H287,2)</f>
        <v>0</v>
      </c>
      <c r="K287" s="223"/>
      <c r="L287" s="45"/>
      <c r="M287" s="224" t="s">
        <v>19</v>
      </c>
      <c r="N287" s="225" t="s">
        <v>47</v>
      </c>
      <c r="O287" s="85"/>
      <c r="P287" s="226">
        <f>O287*H287</f>
        <v>0</v>
      </c>
      <c r="Q287" s="226">
        <v>1.06071</v>
      </c>
      <c r="R287" s="226">
        <f>Q287*H287</f>
        <v>0.06152118000000001</v>
      </c>
      <c r="S287" s="226">
        <v>0</v>
      </c>
      <c r="T287" s="22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8" t="s">
        <v>133</v>
      </c>
      <c r="AT287" s="228" t="s">
        <v>129</v>
      </c>
      <c r="AU287" s="228" t="s">
        <v>86</v>
      </c>
      <c r="AY287" s="18" t="s">
        <v>127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8" t="s">
        <v>84</v>
      </c>
      <c r="BK287" s="229">
        <f>ROUND(I287*H287,2)</f>
        <v>0</v>
      </c>
      <c r="BL287" s="18" t="s">
        <v>133</v>
      </c>
      <c r="BM287" s="228" t="s">
        <v>469</v>
      </c>
    </row>
    <row r="288" spans="1:47" s="2" customFormat="1" ht="12">
      <c r="A288" s="39"/>
      <c r="B288" s="40"/>
      <c r="C288" s="41"/>
      <c r="D288" s="230" t="s">
        <v>135</v>
      </c>
      <c r="E288" s="41"/>
      <c r="F288" s="231" t="s">
        <v>470</v>
      </c>
      <c r="G288" s="41"/>
      <c r="H288" s="41"/>
      <c r="I288" s="133"/>
      <c r="J288" s="41"/>
      <c r="K288" s="41"/>
      <c r="L288" s="45"/>
      <c r="M288" s="232"/>
      <c r="N288" s="233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135</v>
      </c>
      <c r="AU288" s="18" t="s">
        <v>86</v>
      </c>
    </row>
    <row r="289" spans="1:51" s="13" customFormat="1" ht="12">
      <c r="A289" s="13"/>
      <c r="B289" s="234"/>
      <c r="C289" s="235"/>
      <c r="D289" s="230" t="s">
        <v>137</v>
      </c>
      <c r="E289" s="236" t="s">
        <v>19</v>
      </c>
      <c r="F289" s="237" t="s">
        <v>471</v>
      </c>
      <c r="G289" s="235"/>
      <c r="H289" s="238">
        <v>0.058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137</v>
      </c>
      <c r="AU289" s="244" t="s">
        <v>86</v>
      </c>
      <c r="AV289" s="13" t="s">
        <v>86</v>
      </c>
      <c r="AW289" s="13" t="s">
        <v>36</v>
      </c>
      <c r="AX289" s="13" t="s">
        <v>84</v>
      </c>
      <c r="AY289" s="244" t="s">
        <v>127</v>
      </c>
    </row>
    <row r="290" spans="1:65" s="2" customFormat="1" ht="21.75" customHeight="1">
      <c r="A290" s="39"/>
      <c r="B290" s="40"/>
      <c r="C290" s="216" t="s">
        <v>472</v>
      </c>
      <c r="D290" s="216" t="s">
        <v>129</v>
      </c>
      <c r="E290" s="217" t="s">
        <v>473</v>
      </c>
      <c r="F290" s="218" t="s">
        <v>474</v>
      </c>
      <c r="G290" s="219" t="s">
        <v>202</v>
      </c>
      <c r="H290" s="220">
        <v>0.542</v>
      </c>
      <c r="I290" s="221"/>
      <c r="J290" s="222">
        <f>ROUND(I290*H290,2)</f>
        <v>0</v>
      </c>
      <c r="K290" s="223"/>
      <c r="L290" s="45"/>
      <c r="M290" s="224" t="s">
        <v>19</v>
      </c>
      <c r="N290" s="225" t="s">
        <v>47</v>
      </c>
      <c r="O290" s="85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8" t="s">
        <v>133</v>
      </c>
      <c r="AT290" s="228" t="s">
        <v>129</v>
      </c>
      <c r="AU290" s="228" t="s">
        <v>86</v>
      </c>
      <c r="AY290" s="18" t="s">
        <v>127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8" t="s">
        <v>84</v>
      </c>
      <c r="BK290" s="229">
        <f>ROUND(I290*H290,2)</f>
        <v>0</v>
      </c>
      <c r="BL290" s="18" t="s">
        <v>133</v>
      </c>
      <c r="BM290" s="228" t="s">
        <v>475</v>
      </c>
    </row>
    <row r="291" spans="1:47" s="2" customFormat="1" ht="12">
      <c r="A291" s="39"/>
      <c r="B291" s="40"/>
      <c r="C291" s="41"/>
      <c r="D291" s="230" t="s">
        <v>135</v>
      </c>
      <c r="E291" s="41"/>
      <c r="F291" s="231" t="s">
        <v>476</v>
      </c>
      <c r="G291" s="41"/>
      <c r="H291" s="41"/>
      <c r="I291" s="133"/>
      <c r="J291" s="41"/>
      <c r="K291" s="41"/>
      <c r="L291" s="45"/>
      <c r="M291" s="232"/>
      <c r="N291" s="233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135</v>
      </c>
      <c r="AU291" s="18" t="s">
        <v>86</v>
      </c>
    </row>
    <row r="292" spans="1:51" s="13" customFormat="1" ht="12">
      <c r="A292" s="13"/>
      <c r="B292" s="234"/>
      <c r="C292" s="235"/>
      <c r="D292" s="230" t="s">
        <v>137</v>
      </c>
      <c r="E292" s="236" t="s">
        <v>19</v>
      </c>
      <c r="F292" s="237" t="s">
        <v>477</v>
      </c>
      <c r="G292" s="235"/>
      <c r="H292" s="238">
        <v>0.542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137</v>
      </c>
      <c r="AU292" s="244" t="s">
        <v>86</v>
      </c>
      <c r="AV292" s="13" t="s">
        <v>86</v>
      </c>
      <c r="AW292" s="13" t="s">
        <v>36</v>
      </c>
      <c r="AX292" s="13" t="s">
        <v>84</v>
      </c>
      <c r="AY292" s="244" t="s">
        <v>127</v>
      </c>
    </row>
    <row r="293" spans="1:63" s="12" customFormat="1" ht="22.8" customHeight="1">
      <c r="A293" s="12"/>
      <c r="B293" s="200"/>
      <c r="C293" s="201"/>
      <c r="D293" s="202" t="s">
        <v>75</v>
      </c>
      <c r="E293" s="214" t="s">
        <v>157</v>
      </c>
      <c r="F293" s="214" t="s">
        <v>478</v>
      </c>
      <c r="G293" s="201"/>
      <c r="H293" s="201"/>
      <c r="I293" s="204"/>
      <c r="J293" s="215">
        <f>BK293</f>
        <v>0</v>
      </c>
      <c r="K293" s="201"/>
      <c r="L293" s="206"/>
      <c r="M293" s="207"/>
      <c r="N293" s="208"/>
      <c r="O293" s="208"/>
      <c r="P293" s="209">
        <f>SUM(P294:P339)</f>
        <v>0</v>
      </c>
      <c r="Q293" s="208"/>
      <c r="R293" s="209">
        <f>SUM(R294:R339)</f>
        <v>8.45596</v>
      </c>
      <c r="S293" s="208"/>
      <c r="T293" s="210">
        <f>SUM(T294:T339)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1" t="s">
        <v>84</v>
      </c>
      <c r="AT293" s="212" t="s">
        <v>75</v>
      </c>
      <c r="AU293" s="212" t="s">
        <v>84</v>
      </c>
      <c r="AY293" s="211" t="s">
        <v>127</v>
      </c>
      <c r="BK293" s="213">
        <f>SUM(BK294:BK339)</f>
        <v>0</v>
      </c>
    </row>
    <row r="294" spans="1:65" s="2" customFormat="1" ht="16.5" customHeight="1">
      <c r="A294" s="39"/>
      <c r="B294" s="40"/>
      <c r="C294" s="216" t="s">
        <v>479</v>
      </c>
      <c r="D294" s="216" t="s">
        <v>129</v>
      </c>
      <c r="E294" s="217" t="s">
        <v>480</v>
      </c>
      <c r="F294" s="218" t="s">
        <v>481</v>
      </c>
      <c r="G294" s="219" t="s">
        <v>132</v>
      </c>
      <c r="H294" s="220">
        <v>9.45</v>
      </c>
      <c r="I294" s="221"/>
      <c r="J294" s="222">
        <f>ROUND(I294*H294,2)</f>
        <v>0</v>
      </c>
      <c r="K294" s="223"/>
      <c r="L294" s="45"/>
      <c r="M294" s="224" t="s">
        <v>19</v>
      </c>
      <c r="N294" s="225" t="s">
        <v>47</v>
      </c>
      <c r="O294" s="85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8" t="s">
        <v>133</v>
      </c>
      <c r="AT294" s="228" t="s">
        <v>129</v>
      </c>
      <c r="AU294" s="228" t="s">
        <v>86</v>
      </c>
      <c r="AY294" s="18" t="s">
        <v>127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8" t="s">
        <v>84</v>
      </c>
      <c r="BK294" s="229">
        <f>ROUND(I294*H294,2)</f>
        <v>0</v>
      </c>
      <c r="BL294" s="18" t="s">
        <v>133</v>
      </c>
      <c r="BM294" s="228" t="s">
        <v>482</v>
      </c>
    </row>
    <row r="295" spans="1:47" s="2" customFormat="1" ht="12">
      <c r="A295" s="39"/>
      <c r="B295" s="40"/>
      <c r="C295" s="41"/>
      <c r="D295" s="230" t="s">
        <v>135</v>
      </c>
      <c r="E295" s="41"/>
      <c r="F295" s="231" t="s">
        <v>483</v>
      </c>
      <c r="G295" s="41"/>
      <c r="H295" s="41"/>
      <c r="I295" s="133"/>
      <c r="J295" s="41"/>
      <c r="K295" s="41"/>
      <c r="L295" s="45"/>
      <c r="M295" s="232"/>
      <c r="N295" s="233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135</v>
      </c>
      <c r="AU295" s="18" t="s">
        <v>86</v>
      </c>
    </row>
    <row r="296" spans="1:51" s="13" customFormat="1" ht="12">
      <c r="A296" s="13"/>
      <c r="B296" s="234"/>
      <c r="C296" s="235"/>
      <c r="D296" s="230" t="s">
        <v>137</v>
      </c>
      <c r="E296" s="236" t="s">
        <v>19</v>
      </c>
      <c r="F296" s="237" t="s">
        <v>484</v>
      </c>
      <c r="G296" s="235"/>
      <c r="H296" s="238">
        <v>9.45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137</v>
      </c>
      <c r="AU296" s="244" t="s">
        <v>86</v>
      </c>
      <c r="AV296" s="13" t="s">
        <v>86</v>
      </c>
      <c r="AW296" s="13" t="s">
        <v>36</v>
      </c>
      <c r="AX296" s="13" t="s">
        <v>84</v>
      </c>
      <c r="AY296" s="244" t="s">
        <v>127</v>
      </c>
    </row>
    <row r="297" spans="1:65" s="2" customFormat="1" ht="16.5" customHeight="1">
      <c r="A297" s="39"/>
      <c r="B297" s="40"/>
      <c r="C297" s="216" t="s">
        <v>485</v>
      </c>
      <c r="D297" s="216" t="s">
        <v>129</v>
      </c>
      <c r="E297" s="217" t="s">
        <v>486</v>
      </c>
      <c r="F297" s="218" t="s">
        <v>487</v>
      </c>
      <c r="G297" s="219" t="s">
        <v>132</v>
      </c>
      <c r="H297" s="220">
        <v>5</v>
      </c>
      <c r="I297" s="221"/>
      <c r="J297" s="222">
        <f>ROUND(I297*H297,2)</f>
        <v>0</v>
      </c>
      <c r="K297" s="223"/>
      <c r="L297" s="45"/>
      <c r="M297" s="224" t="s">
        <v>19</v>
      </c>
      <c r="N297" s="225" t="s">
        <v>47</v>
      </c>
      <c r="O297" s="85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8" t="s">
        <v>133</v>
      </c>
      <c r="AT297" s="228" t="s">
        <v>129</v>
      </c>
      <c r="AU297" s="228" t="s">
        <v>86</v>
      </c>
      <c r="AY297" s="18" t="s">
        <v>127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8" t="s">
        <v>84</v>
      </c>
      <c r="BK297" s="229">
        <f>ROUND(I297*H297,2)</f>
        <v>0</v>
      </c>
      <c r="BL297" s="18" t="s">
        <v>133</v>
      </c>
      <c r="BM297" s="228" t="s">
        <v>488</v>
      </c>
    </row>
    <row r="298" spans="1:47" s="2" customFormat="1" ht="12">
      <c r="A298" s="39"/>
      <c r="B298" s="40"/>
      <c r="C298" s="41"/>
      <c r="D298" s="230" t="s">
        <v>135</v>
      </c>
      <c r="E298" s="41"/>
      <c r="F298" s="231" t="s">
        <v>489</v>
      </c>
      <c r="G298" s="41"/>
      <c r="H298" s="41"/>
      <c r="I298" s="133"/>
      <c r="J298" s="41"/>
      <c r="K298" s="41"/>
      <c r="L298" s="45"/>
      <c r="M298" s="232"/>
      <c r="N298" s="233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135</v>
      </c>
      <c r="AU298" s="18" t="s">
        <v>86</v>
      </c>
    </row>
    <row r="299" spans="1:51" s="13" customFormat="1" ht="12">
      <c r="A299" s="13"/>
      <c r="B299" s="234"/>
      <c r="C299" s="235"/>
      <c r="D299" s="230" t="s">
        <v>137</v>
      </c>
      <c r="E299" s="236" t="s">
        <v>19</v>
      </c>
      <c r="F299" s="237" t="s">
        <v>146</v>
      </c>
      <c r="G299" s="235"/>
      <c r="H299" s="238">
        <v>5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137</v>
      </c>
      <c r="AU299" s="244" t="s">
        <v>86</v>
      </c>
      <c r="AV299" s="13" t="s">
        <v>86</v>
      </c>
      <c r="AW299" s="13" t="s">
        <v>36</v>
      </c>
      <c r="AX299" s="13" t="s">
        <v>84</v>
      </c>
      <c r="AY299" s="244" t="s">
        <v>127</v>
      </c>
    </row>
    <row r="300" spans="1:65" s="2" customFormat="1" ht="16.5" customHeight="1">
      <c r="A300" s="39"/>
      <c r="B300" s="40"/>
      <c r="C300" s="216" t="s">
        <v>490</v>
      </c>
      <c r="D300" s="216" t="s">
        <v>129</v>
      </c>
      <c r="E300" s="217" t="s">
        <v>491</v>
      </c>
      <c r="F300" s="218" t="s">
        <v>492</v>
      </c>
      <c r="G300" s="219" t="s">
        <v>132</v>
      </c>
      <c r="H300" s="220">
        <v>19</v>
      </c>
      <c r="I300" s="221"/>
      <c r="J300" s="222">
        <f>ROUND(I300*H300,2)</f>
        <v>0</v>
      </c>
      <c r="K300" s="223"/>
      <c r="L300" s="45"/>
      <c r="M300" s="224" t="s">
        <v>19</v>
      </c>
      <c r="N300" s="225" t="s">
        <v>47</v>
      </c>
      <c r="O300" s="85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8" t="s">
        <v>133</v>
      </c>
      <c r="AT300" s="228" t="s">
        <v>129</v>
      </c>
      <c r="AU300" s="228" t="s">
        <v>86</v>
      </c>
      <c r="AY300" s="18" t="s">
        <v>127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8" t="s">
        <v>84</v>
      </c>
      <c r="BK300" s="229">
        <f>ROUND(I300*H300,2)</f>
        <v>0</v>
      </c>
      <c r="BL300" s="18" t="s">
        <v>133</v>
      </c>
      <c r="BM300" s="228" t="s">
        <v>493</v>
      </c>
    </row>
    <row r="301" spans="1:47" s="2" customFormat="1" ht="12">
      <c r="A301" s="39"/>
      <c r="B301" s="40"/>
      <c r="C301" s="41"/>
      <c r="D301" s="230" t="s">
        <v>135</v>
      </c>
      <c r="E301" s="41"/>
      <c r="F301" s="231" t="s">
        <v>494</v>
      </c>
      <c r="G301" s="41"/>
      <c r="H301" s="41"/>
      <c r="I301" s="133"/>
      <c r="J301" s="41"/>
      <c r="K301" s="41"/>
      <c r="L301" s="45"/>
      <c r="M301" s="232"/>
      <c r="N301" s="233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135</v>
      </c>
      <c r="AU301" s="18" t="s">
        <v>86</v>
      </c>
    </row>
    <row r="302" spans="1:51" s="13" customFormat="1" ht="12">
      <c r="A302" s="13"/>
      <c r="B302" s="234"/>
      <c r="C302" s="235"/>
      <c r="D302" s="230" t="s">
        <v>137</v>
      </c>
      <c r="E302" s="236" t="s">
        <v>19</v>
      </c>
      <c r="F302" s="237" t="s">
        <v>139</v>
      </c>
      <c r="G302" s="235"/>
      <c r="H302" s="238">
        <v>12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137</v>
      </c>
      <c r="AU302" s="244" t="s">
        <v>86</v>
      </c>
      <c r="AV302" s="13" t="s">
        <v>86</v>
      </c>
      <c r="AW302" s="13" t="s">
        <v>36</v>
      </c>
      <c r="AX302" s="13" t="s">
        <v>76</v>
      </c>
      <c r="AY302" s="244" t="s">
        <v>127</v>
      </c>
    </row>
    <row r="303" spans="1:51" s="13" customFormat="1" ht="12">
      <c r="A303" s="13"/>
      <c r="B303" s="234"/>
      <c r="C303" s="235"/>
      <c r="D303" s="230" t="s">
        <v>137</v>
      </c>
      <c r="E303" s="236" t="s">
        <v>19</v>
      </c>
      <c r="F303" s="237" t="s">
        <v>140</v>
      </c>
      <c r="G303" s="235"/>
      <c r="H303" s="238">
        <v>7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137</v>
      </c>
      <c r="AU303" s="244" t="s">
        <v>86</v>
      </c>
      <c r="AV303" s="13" t="s">
        <v>86</v>
      </c>
      <c r="AW303" s="13" t="s">
        <v>36</v>
      </c>
      <c r="AX303" s="13" t="s">
        <v>76</v>
      </c>
      <c r="AY303" s="244" t="s">
        <v>127</v>
      </c>
    </row>
    <row r="304" spans="1:51" s="14" customFormat="1" ht="12">
      <c r="A304" s="14"/>
      <c r="B304" s="245"/>
      <c r="C304" s="246"/>
      <c r="D304" s="230" t="s">
        <v>137</v>
      </c>
      <c r="E304" s="247" t="s">
        <v>19</v>
      </c>
      <c r="F304" s="248" t="s">
        <v>141</v>
      </c>
      <c r="G304" s="246"/>
      <c r="H304" s="249">
        <v>19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137</v>
      </c>
      <c r="AU304" s="255" t="s">
        <v>86</v>
      </c>
      <c r="AV304" s="14" t="s">
        <v>133</v>
      </c>
      <c r="AW304" s="14" t="s">
        <v>36</v>
      </c>
      <c r="AX304" s="14" t="s">
        <v>84</v>
      </c>
      <c r="AY304" s="255" t="s">
        <v>127</v>
      </c>
    </row>
    <row r="305" spans="1:65" s="2" customFormat="1" ht="16.5" customHeight="1">
      <c r="A305" s="39"/>
      <c r="B305" s="40"/>
      <c r="C305" s="216" t="s">
        <v>495</v>
      </c>
      <c r="D305" s="216" t="s">
        <v>129</v>
      </c>
      <c r="E305" s="217" t="s">
        <v>496</v>
      </c>
      <c r="F305" s="218" t="s">
        <v>497</v>
      </c>
      <c r="G305" s="219" t="s">
        <v>132</v>
      </c>
      <c r="H305" s="220">
        <v>1</v>
      </c>
      <c r="I305" s="221"/>
      <c r="J305" s="222">
        <f>ROUND(I305*H305,2)</f>
        <v>0</v>
      </c>
      <c r="K305" s="223"/>
      <c r="L305" s="45"/>
      <c r="M305" s="224" t="s">
        <v>19</v>
      </c>
      <c r="N305" s="225" t="s">
        <v>47</v>
      </c>
      <c r="O305" s="85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8" t="s">
        <v>133</v>
      </c>
      <c r="AT305" s="228" t="s">
        <v>129</v>
      </c>
      <c r="AU305" s="228" t="s">
        <v>86</v>
      </c>
      <c r="AY305" s="18" t="s">
        <v>127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8" t="s">
        <v>84</v>
      </c>
      <c r="BK305" s="229">
        <f>ROUND(I305*H305,2)</f>
        <v>0</v>
      </c>
      <c r="BL305" s="18" t="s">
        <v>133</v>
      </c>
      <c r="BM305" s="228" t="s">
        <v>498</v>
      </c>
    </row>
    <row r="306" spans="1:47" s="2" customFormat="1" ht="12">
      <c r="A306" s="39"/>
      <c r="B306" s="40"/>
      <c r="C306" s="41"/>
      <c r="D306" s="230" t="s">
        <v>135</v>
      </c>
      <c r="E306" s="41"/>
      <c r="F306" s="231" t="s">
        <v>499</v>
      </c>
      <c r="G306" s="41"/>
      <c r="H306" s="41"/>
      <c r="I306" s="133"/>
      <c r="J306" s="41"/>
      <c r="K306" s="41"/>
      <c r="L306" s="45"/>
      <c r="M306" s="232"/>
      <c r="N306" s="233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135</v>
      </c>
      <c r="AU306" s="18" t="s">
        <v>86</v>
      </c>
    </row>
    <row r="307" spans="1:51" s="13" customFormat="1" ht="12">
      <c r="A307" s="13"/>
      <c r="B307" s="234"/>
      <c r="C307" s="235"/>
      <c r="D307" s="230" t="s">
        <v>137</v>
      </c>
      <c r="E307" s="236" t="s">
        <v>19</v>
      </c>
      <c r="F307" s="237" t="s">
        <v>152</v>
      </c>
      <c r="G307" s="235"/>
      <c r="H307" s="238">
        <v>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137</v>
      </c>
      <c r="AU307" s="244" t="s">
        <v>86</v>
      </c>
      <c r="AV307" s="13" t="s">
        <v>86</v>
      </c>
      <c r="AW307" s="13" t="s">
        <v>36</v>
      </c>
      <c r="AX307" s="13" t="s">
        <v>84</v>
      </c>
      <c r="AY307" s="244" t="s">
        <v>127</v>
      </c>
    </row>
    <row r="308" spans="1:65" s="2" customFormat="1" ht="21.75" customHeight="1">
      <c r="A308" s="39"/>
      <c r="B308" s="40"/>
      <c r="C308" s="216" t="s">
        <v>500</v>
      </c>
      <c r="D308" s="216" t="s">
        <v>129</v>
      </c>
      <c r="E308" s="217" t="s">
        <v>501</v>
      </c>
      <c r="F308" s="218" t="s">
        <v>502</v>
      </c>
      <c r="G308" s="219" t="s">
        <v>132</v>
      </c>
      <c r="H308" s="220">
        <v>3</v>
      </c>
      <c r="I308" s="221"/>
      <c r="J308" s="222">
        <f>ROUND(I308*H308,2)</f>
        <v>0</v>
      </c>
      <c r="K308" s="223"/>
      <c r="L308" s="45"/>
      <c r="M308" s="224" t="s">
        <v>19</v>
      </c>
      <c r="N308" s="225" t="s">
        <v>47</v>
      </c>
      <c r="O308" s="85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8" t="s">
        <v>133</v>
      </c>
      <c r="AT308" s="228" t="s">
        <v>129</v>
      </c>
      <c r="AU308" s="228" t="s">
        <v>86</v>
      </c>
      <c r="AY308" s="18" t="s">
        <v>127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8" t="s">
        <v>84</v>
      </c>
      <c r="BK308" s="229">
        <f>ROUND(I308*H308,2)</f>
        <v>0</v>
      </c>
      <c r="BL308" s="18" t="s">
        <v>133</v>
      </c>
      <c r="BM308" s="228" t="s">
        <v>503</v>
      </c>
    </row>
    <row r="309" spans="1:47" s="2" customFormat="1" ht="12">
      <c r="A309" s="39"/>
      <c r="B309" s="40"/>
      <c r="C309" s="41"/>
      <c r="D309" s="230" t="s">
        <v>135</v>
      </c>
      <c r="E309" s="41"/>
      <c r="F309" s="231" t="s">
        <v>504</v>
      </c>
      <c r="G309" s="41"/>
      <c r="H309" s="41"/>
      <c r="I309" s="133"/>
      <c r="J309" s="41"/>
      <c r="K309" s="41"/>
      <c r="L309" s="45"/>
      <c r="M309" s="232"/>
      <c r="N309" s="233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135</v>
      </c>
      <c r="AU309" s="18" t="s">
        <v>86</v>
      </c>
    </row>
    <row r="310" spans="1:51" s="13" customFormat="1" ht="12">
      <c r="A310" s="13"/>
      <c r="B310" s="234"/>
      <c r="C310" s="235"/>
      <c r="D310" s="230" t="s">
        <v>137</v>
      </c>
      <c r="E310" s="236" t="s">
        <v>19</v>
      </c>
      <c r="F310" s="237" t="s">
        <v>167</v>
      </c>
      <c r="G310" s="235"/>
      <c r="H310" s="238">
        <v>3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137</v>
      </c>
      <c r="AU310" s="244" t="s">
        <v>86</v>
      </c>
      <c r="AV310" s="13" t="s">
        <v>86</v>
      </c>
      <c r="AW310" s="13" t="s">
        <v>36</v>
      </c>
      <c r="AX310" s="13" t="s">
        <v>84</v>
      </c>
      <c r="AY310" s="244" t="s">
        <v>127</v>
      </c>
    </row>
    <row r="311" spans="1:65" s="2" customFormat="1" ht="21.75" customHeight="1">
      <c r="A311" s="39"/>
      <c r="B311" s="40"/>
      <c r="C311" s="216" t="s">
        <v>505</v>
      </c>
      <c r="D311" s="216" t="s">
        <v>129</v>
      </c>
      <c r="E311" s="217" t="s">
        <v>506</v>
      </c>
      <c r="F311" s="218" t="s">
        <v>507</v>
      </c>
      <c r="G311" s="219" t="s">
        <v>132</v>
      </c>
      <c r="H311" s="220">
        <v>3</v>
      </c>
      <c r="I311" s="221"/>
      <c r="J311" s="222">
        <f>ROUND(I311*H311,2)</f>
        <v>0</v>
      </c>
      <c r="K311" s="223"/>
      <c r="L311" s="45"/>
      <c r="M311" s="224" t="s">
        <v>19</v>
      </c>
      <c r="N311" s="225" t="s">
        <v>47</v>
      </c>
      <c r="O311" s="85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8" t="s">
        <v>133</v>
      </c>
      <c r="AT311" s="228" t="s">
        <v>129</v>
      </c>
      <c r="AU311" s="228" t="s">
        <v>86</v>
      </c>
      <c r="AY311" s="18" t="s">
        <v>127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8" t="s">
        <v>84</v>
      </c>
      <c r="BK311" s="229">
        <f>ROUND(I311*H311,2)</f>
        <v>0</v>
      </c>
      <c r="BL311" s="18" t="s">
        <v>133</v>
      </c>
      <c r="BM311" s="228" t="s">
        <v>508</v>
      </c>
    </row>
    <row r="312" spans="1:47" s="2" customFormat="1" ht="12">
      <c r="A312" s="39"/>
      <c r="B312" s="40"/>
      <c r="C312" s="41"/>
      <c r="D312" s="230" t="s">
        <v>135</v>
      </c>
      <c r="E312" s="41"/>
      <c r="F312" s="231" t="s">
        <v>509</v>
      </c>
      <c r="G312" s="41"/>
      <c r="H312" s="41"/>
      <c r="I312" s="133"/>
      <c r="J312" s="41"/>
      <c r="K312" s="41"/>
      <c r="L312" s="45"/>
      <c r="M312" s="232"/>
      <c r="N312" s="233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135</v>
      </c>
      <c r="AU312" s="18" t="s">
        <v>86</v>
      </c>
    </row>
    <row r="313" spans="1:51" s="13" customFormat="1" ht="12">
      <c r="A313" s="13"/>
      <c r="B313" s="234"/>
      <c r="C313" s="235"/>
      <c r="D313" s="230" t="s">
        <v>137</v>
      </c>
      <c r="E313" s="236" t="s">
        <v>19</v>
      </c>
      <c r="F313" s="237" t="s">
        <v>167</v>
      </c>
      <c r="G313" s="235"/>
      <c r="H313" s="238">
        <v>3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137</v>
      </c>
      <c r="AU313" s="244" t="s">
        <v>86</v>
      </c>
      <c r="AV313" s="13" t="s">
        <v>86</v>
      </c>
      <c r="AW313" s="13" t="s">
        <v>36</v>
      </c>
      <c r="AX313" s="13" t="s">
        <v>84</v>
      </c>
      <c r="AY313" s="244" t="s">
        <v>127</v>
      </c>
    </row>
    <row r="314" spans="1:65" s="2" customFormat="1" ht="16.5" customHeight="1">
      <c r="A314" s="39"/>
      <c r="B314" s="40"/>
      <c r="C314" s="216" t="s">
        <v>510</v>
      </c>
      <c r="D314" s="216" t="s">
        <v>129</v>
      </c>
      <c r="E314" s="217" t="s">
        <v>511</v>
      </c>
      <c r="F314" s="218" t="s">
        <v>512</v>
      </c>
      <c r="G314" s="219" t="s">
        <v>132</v>
      </c>
      <c r="H314" s="220">
        <v>13</v>
      </c>
      <c r="I314" s="221"/>
      <c r="J314" s="222">
        <f>ROUND(I314*H314,2)</f>
        <v>0</v>
      </c>
      <c r="K314" s="223"/>
      <c r="L314" s="45"/>
      <c r="M314" s="224" t="s">
        <v>19</v>
      </c>
      <c r="N314" s="225" t="s">
        <v>47</v>
      </c>
      <c r="O314" s="85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8" t="s">
        <v>133</v>
      </c>
      <c r="AT314" s="228" t="s">
        <v>129</v>
      </c>
      <c r="AU314" s="228" t="s">
        <v>86</v>
      </c>
      <c r="AY314" s="18" t="s">
        <v>127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8" t="s">
        <v>84</v>
      </c>
      <c r="BK314" s="229">
        <f>ROUND(I314*H314,2)</f>
        <v>0</v>
      </c>
      <c r="BL314" s="18" t="s">
        <v>133</v>
      </c>
      <c r="BM314" s="228" t="s">
        <v>513</v>
      </c>
    </row>
    <row r="315" spans="1:47" s="2" customFormat="1" ht="12">
      <c r="A315" s="39"/>
      <c r="B315" s="40"/>
      <c r="C315" s="41"/>
      <c r="D315" s="230" t="s">
        <v>135</v>
      </c>
      <c r="E315" s="41"/>
      <c r="F315" s="231" t="s">
        <v>514</v>
      </c>
      <c r="G315" s="41"/>
      <c r="H315" s="41"/>
      <c r="I315" s="133"/>
      <c r="J315" s="41"/>
      <c r="K315" s="41"/>
      <c r="L315" s="45"/>
      <c r="M315" s="232"/>
      <c r="N315" s="233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135</v>
      </c>
      <c r="AU315" s="18" t="s">
        <v>86</v>
      </c>
    </row>
    <row r="316" spans="1:65" s="2" customFormat="1" ht="21.75" customHeight="1">
      <c r="A316" s="39"/>
      <c r="B316" s="40"/>
      <c r="C316" s="216" t="s">
        <v>515</v>
      </c>
      <c r="D316" s="216" t="s">
        <v>129</v>
      </c>
      <c r="E316" s="217" t="s">
        <v>516</v>
      </c>
      <c r="F316" s="218" t="s">
        <v>517</v>
      </c>
      <c r="G316" s="219" t="s">
        <v>132</v>
      </c>
      <c r="H316" s="220">
        <v>13</v>
      </c>
      <c r="I316" s="221"/>
      <c r="J316" s="222">
        <f>ROUND(I316*H316,2)</f>
        <v>0</v>
      </c>
      <c r="K316" s="223"/>
      <c r="L316" s="45"/>
      <c r="M316" s="224" t="s">
        <v>19</v>
      </c>
      <c r="N316" s="225" t="s">
        <v>47</v>
      </c>
      <c r="O316" s="85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8" t="s">
        <v>133</v>
      </c>
      <c r="AT316" s="228" t="s">
        <v>129</v>
      </c>
      <c r="AU316" s="228" t="s">
        <v>86</v>
      </c>
      <c r="AY316" s="18" t="s">
        <v>127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8" t="s">
        <v>84</v>
      </c>
      <c r="BK316" s="229">
        <f>ROUND(I316*H316,2)</f>
        <v>0</v>
      </c>
      <c r="BL316" s="18" t="s">
        <v>133</v>
      </c>
      <c r="BM316" s="228" t="s">
        <v>518</v>
      </c>
    </row>
    <row r="317" spans="1:47" s="2" customFormat="1" ht="12">
      <c r="A317" s="39"/>
      <c r="B317" s="40"/>
      <c r="C317" s="41"/>
      <c r="D317" s="230" t="s">
        <v>135</v>
      </c>
      <c r="E317" s="41"/>
      <c r="F317" s="231" t="s">
        <v>519</v>
      </c>
      <c r="G317" s="41"/>
      <c r="H317" s="41"/>
      <c r="I317" s="133"/>
      <c r="J317" s="41"/>
      <c r="K317" s="41"/>
      <c r="L317" s="45"/>
      <c r="M317" s="232"/>
      <c r="N317" s="233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135</v>
      </c>
      <c r="AU317" s="18" t="s">
        <v>86</v>
      </c>
    </row>
    <row r="318" spans="1:65" s="2" customFormat="1" ht="21.75" customHeight="1">
      <c r="A318" s="39"/>
      <c r="B318" s="40"/>
      <c r="C318" s="216" t="s">
        <v>520</v>
      </c>
      <c r="D318" s="216" t="s">
        <v>129</v>
      </c>
      <c r="E318" s="217" t="s">
        <v>521</v>
      </c>
      <c r="F318" s="218" t="s">
        <v>522</v>
      </c>
      <c r="G318" s="219" t="s">
        <v>132</v>
      </c>
      <c r="H318" s="220">
        <v>19</v>
      </c>
      <c r="I318" s="221"/>
      <c r="J318" s="222">
        <f>ROUND(I318*H318,2)</f>
        <v>0</v>
      </c>
      <c r="K318" s="223"/>
      <c r="L318" s="45"/>
      <c r="M318" s="224" t="s">
        <v>19</v>
      </c>
      <c r="N318" s="225" t="s">
        <v>47</v>
      </c>
      <c r="O318" s="85"/>
      <c r="P318" s="226">
        <f>O318*H318</f>
        <v>0</v>
      </c>
      <c r="Q318" s="226">
        <v>0.10362</v>
      </c>
      <c r="R318" s="226">
        <f>Q318*H318</f>
        <v>1.96878</v>
      </c>
      <c r="S318" s="226">
        <v>0</v>
      </c>
      <c r="T318" s="22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8" t="s">
        <v>133</v>
      </c>
      <c r="AT318" s="228" t="s">
        <v>129</v>
      </c>
      <c r="AU318" s="228" t="s">
        <v>86</v>
      </c>
      <c r="AY318" s="18" t="s">
        <v>127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8" t="s">
        <v>84</v>
      </c>
      <c r="BK318" s="229">
        <f>ROUND(I318*H318,2)</f>
        <v>0</v>
      </c>
      <c r="BL318" s="18" t="s">
        <v>133</v>
      </c>
      <c r="BM318" s="228" t="s">
        <v>523</v>
      </c>
    </row>
    <row r="319" spans="1:47" s="2" customFormat="1" ht="12">
      <c r="A319" s="39"/>
      <c r="B319" s="40"/>
      <c r="C319" s="41"/>
      <c r="D319" s="230" t="s">
        <v>135</v>
      </c>
      <c r="E319" s="41"/>
      <c r="F319" s="231" t="s">
        <v>524</v>
      </c>
      <c r="G319" s="41"/>
      <c r="H319" s="41"/>
      <c r="I319" s="133"/>
      <c r="J319" s="41"/>
      <c r="K319" s="41"/>
      <c r="L319" s="45"/>
      <c r="M319" s="232"/>
      <c r="N319" s="233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135</v>
      </c>
      <c r="AU319" s="18" t="s">
        <v>86</v>
      </c>
    </row>
    <row r="320" spans="1:51" s="13" customFormat="1" ht="12">
      <c r="A320" s="13"/>
      <c r="B320" s="234"/>
      <c r="C320" s="235"/>
      <c r="D320" s="230" t="s">
        <v>137</v>
      </c>
      <c r="E320" s="236" t="s">
        <v>19</v>
      </c>
      <c r="F320" s="237" t="s">
        <v>139</v>
      </c>
      <c r="G320" s="235"/>
      <c r="H320" s="238">
        <v>12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137</v>
      </c>
      <c r="AU320" s="244" t="s">
        <v>86</v>
      </c>
      <c r="AV320" s="13" t="s">
        <v>86</v>
      </c>
      <c r="AW320" s="13" t="s">
        <v>36</v>
      </c>
      <c r="AX320" s="13" t="s">
        <v>76</v>
      </c>
      <c r="AY320" s="244" t="s">
        <v>127</v>
      </c>
    </row>
    <row r="321" spans="1:51" s="13" customFormat="1" ht="12">
      <c r="A321" s="13"/>
      <c r="B321" s="234"/>
      <c r="C321" s="235"/>
      <c r="D321" s="230" t="s">
        <v>137</v>
      </c>
      <c r="E321" s="236" t="s">
        <v>19</v>
      </c>
      <c r="F321" s="237" t="s">
        <v>140</v>
      </c>
      <c r="G321" s="235"/>
      <c r="H321" s="238">
        <v>7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137</v>
      </c>
      <c r="AU321" s="244" t="s">
        <v>86</v>
      </c>
      <c r="AV321" s="13" t="s">
        <v>86</v>
      </c>
      <c r="AW321" s="13" t="s">
        <v>36</v>
      </c>
      <c r="AX321" s="13" t="s">
        <v>76</v>
      </c>
      <c r="AY321" s="244" t="s">
        <v>127</v>
      </c>
    </row>
    <row r="322" spans="1:51" s="14" customFormat="1" ht="12">
      <c r="A322" s="14"/>
      <c r="B322" s="245"/>
      <c r="C322" s="246"/>
      <c r="D322" s="230" t="s">
        <v>137</v>
      </c>
      <c r="E322" s="247" t="s">
        <v>19</v>
      </c>
      <c r="F322" s="248" t="s">
        <v>141</v>
      </c>
      <c r="G322" s="246"/>
      <c r="H322" s="249">
        <v>19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137</v>
      </c>
      <c r="AU322" s="255" t="s">
        <v>86</v>
      </c>
      <c r="AV322" s="14" t="s">
        <v>133</v>
      </c>
      <c r="AW322" s="14" t="s">
        <v>36</v>
      </c>
      <c r="AX322" s="14" t="s">
        <v>84</v>
      </c>
      <c r="AY322" s="255" t="s">
        <v>127</v>
      </c>
    </row>
    <row r="323" spans="1:65" s="2" customFormat="1" ht="16.5" customHeight="1">
      <c r="A323" s="39"/>
      <c r="B323" s="40"/>
      <c r="C323" s="256" t="s">
        <v>525</v>
      </c>
      <c r="D323" s="256" t="s">
        <v>302</v>
      </c>
      <c r="E323" s="257" t="s">
        <v>526</v>
      </c>
      <c r="F323" s="258" t="s">
        <v>527</v>
      </c>
      <c r="G323" s="259" t="s">
        <v>132</v>
      </c>
      <c r="H323" s="260">
        <v>19.57</v>
      </c>
      <c r="I323" s="261"/>
      <c r="J323" s="262">
        <f>ROUND(I323*H323,2)</f>
        <v>0</v>
      </c>
      <c r="K323" s="263"/>
      <c r="L323" s="264"/>
      <c r="M323" s="265" t="s">
        <v>19</v>
      </c>
      <c r="N323" s="266" t="s">
        <v>47</v>
      </c>
      <c r="O323" s="85"/>
      <c r="P323" s="226">
        <f>O323*H323</f>
        <v>0</v>
      </c>
      <c r="Q323" s="226">
        <v>0.152</v>
      </c>
      <c r="R323" s="226">
        <f>Q323*H323</f>
        <v>2.97464</v>
      </c>
      <c r="S323" s="226">
        <v>0</v>
      </c>
      <c r="T323" s="22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8" t="s">
        <v>174</v>
      </c>
      <c r="AT323" s="228" t="s">
        <v>302</v>
      </c>
      <c r="AU323" s="228" t="s">
        <v>86</v>
      </c>
      <c r="AY323" s="18" t="s">
        <v>127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8" t="s">
        <v>84</v>
      </c>
      <c r="BK323" s="229">
        <f>ROUND(I323*H323,2)</f>
        <v>0</v>
      </c>
      <c r="BL323" s="18" t="s">
        <v>133</v>
      </c>
      <c r="BM323" s="228" t="s">
        <v>528</v>
      </c>
    </row>
    <row r="324" spans="1:47" s="2" customFormat="1" ht="12">
      <c r="A324" s="39"/>
      <c r="B324" s="40"/>
      <c r="C324" s="41"/>
      <c r="D324" s="230" t="s">
        <v>135</v>
      </c>
      <c r="E324" s="41"/>
      <c r="F324" s="231" t="s">
        <v>529</v>
      </c>
      <c r="G324" s="41"/>
      <c r="H324" s="41"/>
      <c r="I324" s="133"/>
      <c r="J324" s="41"/>
      <c r="K324" s="41"/>
      <c r="L324" s="45"/>
      <c r="M324" s="232"/>
      <c r="N324" s="233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135</v>
      </c>
      <c r="AU324" s="18" t="s">
        <v>86</v>
      </c>
    </row>
    <row r="325" spans="1:51" s="13" customFormat="1" ht="12">
      <c r="A325" s="13"/>
      <c r="B325" s="234"/>
      <c r="C325" s="235"/>
      <c r="D325" s="230" t="s">
        <v>137</v>
      </c>
      <c r="E325" s="235"/>
      <c r="F325" s="237" t="s">
        <v>530</v>
      </c>
      <c r="G325" s="235"/>
      <c r="H325" s="238">
        <v>19.57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137</v>
      </c>
      <c r="AU325" s="244" t="s">
        <v>86</v>
      </c>
      <c r="AV325" s="13" t="s">
        <v>86</v>
      </c>
      <c r="AW325" s="13" t="s">
        <v>4</v>
      </c>
      <c r="AX325" s="13" t="s">
        <v>84</v>
      </c>
      <c r="AY325" s="244" t="s">
        <v>127</v>
      </c>
    </row>
    <row r="326" spans="1:65" s="2" customFormat="1" ht="21.75" customHeight="1">
      <c r="A326" s="39"/>
      <c r="B326" s="40"/>
      <c r="C326" s="216" t="s">
        <v>531</v>
      </c>
      <c r="D326" s="216" t="s">
        <v>129</v>
      </c>
      <c r="E326" s="217" t="s">
        <v>532</v>
      </c>
      <c r="F326" s="218" t="s">
        <v>533</v>
      </c>
      <c r="G326" s="219" t="s">
        <v>132</v>
      </c>
      <c r="H326" s="220">
        <v>10</v>
      </c>
      <c r="I326" s="221"/>
      <c r="J326" s="222">
        <f>ROUND(I326*H326,2)</f>
        <v>0</v>
      </c>
      <c r="K326" s="223"/>
      <c r="L326" s="45"/>
      <c r="M326" s="224" t="s">
        <v>19</v>
      </c>
      <c r="N326" s="225" t="s">
        <v>47</v>
      </c>
      <c r="O326" s="85"/>
      <c r="P326" s="226">
        <f>O326*H326</f>
        <v>0</v>
      </c>
      <c r="Q326" s="226">
        <v>0.101</v>
      </c>
      <c r="R326" s="226">
        <f>Q326*H326</f>
        <v>1.01</v>
      </c>
      <c r="S326" s="226">
        <v>0</v>
      </c>
      <c r="T326" s="22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8" t="s">
        <v>133</v>
      </c>
      <c r="AT326" s="228" t="s">
        <v>129</v>
      </c>
      <c r="AU326" s="228" t="s">
        <v>86</v>
      </c>
      <c r="AY326" s="18" t="s">
        <v>127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8" t="s">
        <v>84</v>
      </c>
      <c r="BK326" s="229">
        <f>ROUND(I326*H326,2)</f>
        <v>0</v>
      </c>
      <c r="BL326" s="18" t="s">
        <v>133</v>
      </c>
      <c r="BM326" s="228" t="s">
        <v>534</v>
      </c>
    </row>
    <row r="327" spans="1:47" s="2" customFormat="1" ht="12">
      <c r="A327" s="39"/>
      <c r="B327" s="40"/>
      <c r="C327" s="41"/>
      <c r="D327" s="230" t="s">
        <v>135</v>
      </c>
      <c r="E327" s="41"/>
      <c r="F327" s="231" t="s">
        <v>535</v>
      </c>
      <c r="G327" s="41"/>
      <c r="H327" s="41"/>
      <c r="I327" s="133"/>
      <c r="J327" s="41"/>
      <c r="K327" s="41"/>
      <c r="L327" s="45"/>
      <c r="M327" s="232"/>
      <c r="N327" s="233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135</v>
      </c>
      <c r="AU327" s="18" t="s">
        <v>86</v>
      </c>
    </row>
    <row r="328" spans="1:51" s="13" customFormat="1" ht="12">
      <c r="A328" s="13"/>
      <c r="B328" s="234"/>
      <c r="C328" s="235"/>
      <c r="D328" s="230" t="s">
        <v>137</v>
      </c>
      <c r="E328" s="236" t="s">
        <v>19</v>
      </c>
      <c r="F328" s="237" t="s">
        <v>536</v>
      </c>
      <c r="G328" s="235"/>
      <c r="H328" s="238">
        <v>10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137</v>
      </c>
      <c r="AU328" s="244" t="s">
        <v>86</v>
      </c>
      <c r="AV328" s="13" t="s">
        <v>86</v>
      </c>
      <c r="AW328" s="13" t="s">
        <v>36</v>
      </c>
      <c r="AX328" s="13" t="s">
        <v>84</v>
      </c>
      <c r="AY328" s="244" t="s">
        <v>127</v>
      </c>
    </row>
    <row r="329" spans="1:65" s="2" customFormat="1" ht="16.5" customHeight="1">
      <c r="A329" s="39"/>
      <c r="B329" s="40"/>
      <c r="C329" s="256" t="s">
        <v>537</v>
      </c>
      <c r="D329" s="256" t="s">
        <v>302</v>
      </c>
      <c r="E329" s="257" t="s">
        <v>538</v>
      </c>
      <c r="F329" s="258" t="s">
        <v>539</v>
      </c>
      <c r="G329" s="259" t="s">
        <v>132</v>
      </c>
      <c r="H329" s="260">
        <v>1.5</v>
      </c>
      <c r="I329" s="261"/>
      <c r="J329" s="262">
        <f>ROUND(I329*H329,2)</f>
        <v>0</v>
      </c>
      <c r="K329" s="263"/>
      <c r="L329" s="264"/>
      <c r="M329" s="265" t="s">
        <v>19</v>
      </c>
      <c r="N329" s="266" t="s">
        <v>47</v>
      </c>
      <c r="O329" s="85"/>
      <c r="P329" s="226">
        <f>O329*H329</f>
        <v>0</v>
      </c>
      <c r="Q329" s="226">
        <v>0.132</v>
      </c>
      <c r="R329" s="226">
        <f>Q329*H329</f>
        <v>0.198</v>
      </c>
      <c r="S329" s="226">
        <v>0</v>
      </c>
      <c r="T329" s="22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8" t="s">
        <v>174</v>
      </c>
      <c r="AT329" s="228" t="s">
        <v>302</v>
      </c>
      <c r="AU329" s="228" t="s">
        <v>86</v>
      </c>
      <c r="AY329" s="18" t="s">
        <v>127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8" t="s">
        <v>84</v>
      </c>
      <c r="BK329" s="229">
        <f>ROUND(I329*H329,2)</f>
        <v>0</v>
      </c>
      <c r="BL329" s="18" t="s">
        <v>133</v>
      </c>
      <c r="BM329" s="228" t="s">
        <v>540</v>
      </c>
    </row>
    <row r="330" spans="1:47" s="2" customFormat="1" ht="12">
      <c r="A330" s="39"/>
      <c r="B330" s="40"/>
      <c r="C330" s="41"/>
      <c r="D330" s="230" t="s">
        <v>135</v>
      </c>
      <c r="E330" s="41"/>
      <c r="F330" s="231" t="s">
        <v>541</v>
      </c>
      <c r="G330" s="41"/>
      <c r="H330" s="41"/>
      <c r="I330" s="133"/>
      <c r="J330" s="41"/>
      <c r="K330" s="41"/>
      <c r="L330" s="45"/>
      <c r="M330" s="232"/>
      <c r="N330" s="233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135</v>
      </c>
      <c r="AU330" s="18" t="s">
        <v>86</v>
      </c>
    </row>
    <row r="331" spans="1:51" s="13" customFormat="1" ht="12">
      <c r="A331" s="13"/>
      <c r="B331" s="234"/>
      <c r="C331" s="235"/>
      <c r="D331" s="230" t="s">
        <v>137</v>
      </c>
      <c r="E331" s="235"/>
      <c r="F331" s="237" t="s">
        <v>542</v>
      </c>
      <c r="G331" s="235"/>
      <c r="H331" s="238">
        <v>1.5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137</v>
      </c>
      <c r="AU331" s="244" t="s">
        <v>86</v>
      </c>
      <c r="AV331" s="13" t="s">
        <v>86</v>
      </c>
      <c r="AW331" s="13" t="s">
        <v>4</v>
      </c>
      <c r="AX331" s="13" t="s">
        <v>84</v>
      </c>
      <c r="AY331" s="244" t="s">
        <v>127</v>
      </c>
    </row>
    <row r="332" spans="1:65" s="2" customFormat="1" ht="21.75" customHeight="1">
      <c r="A332" s="39"/>
      <c r="B332" s="40"/>
      <c r="C332" s="216" t="s">
        <v>543</v>
      </c>
      <c r="D332" s="216" t="s">
        <v>129</v>
      </c>
      <c r="E332" s="217" t="s">
        <v>544</v>
      </c>
      <c r="F332" s="218" t="s">
        <v>545</v>
      </c>
      <c r="G332" s="219" t="s">
        <v>132</v>
      </c>
      <c r="H332" s="220">
        <v>9.45</v>
      </c>
      <c r="I332" s="221"/>
      <c r="J332" s="222">
        <f>ROUND(I332*H332,2)</f>
        <v>0</v>
      </c>
      <c r="K332" s="223"/>
      <c r="L332" s="45"/>
      <c r="M332" s="224" t="s">
        <v>19</v>
      </c>
      <c r="N332" s="225" t="s">
        <v>47</v>
      </c>
      <c r="O332" s="85"/>
      <c r="P332" s="226">
        <f>O332*H332</f>
        <v>0</v>
      </c>
      <c r="Q332" s="226">
        <v>0.101</v>
      </c>
      <c r="R332" s="226">
        <f>Q332*H332</f>
        <v>0.95445</v>
      </c>
      <c r="S332" s="226">
        <v>0</v>
      </c>
      <c r="T332" s="22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8" t="s">
        <v>133</v>
      </c>
      <c r="AT332" s="228" t="s">
        <v>129</v>
      </c>
      <c r="AU332" s="228" t="s">
        <v>86</v>
      </c>
      <c r="AY332" s="18" t="s">
        <v>127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8" t="s">
        <v>84</v>
      </c>
      <c r="BK332" s="229">
        <f>ROUND(I332*H332,2)</f>
        <v>0</v>
      </c>
      <c r="BL332" s="18" t="s">
        <v>133</v>
      </c>
      <c r="BM332" s="228" t="s">
        <v>546</v>
      </c>
    </row>
    <row r="333" spans="1:47" s="2" customFormat="1" ht="12">
      <c r="A333" s="39"/>
      <c r="B333" s="40"/>
      <c r="C333" s="41"/>
      <c r="D333" s="230" t="s">
        <v>135</v>
      </c>
      <c r="E333" s="41"/>
      <c r="F333" s="231" t="s">
        <v>547</v>
      </c>
      <c r="G333" s="41"/>
      <c r="H333" s="41"/>
      <c r="I333" s="133"/>
      <c r="J333" s="41"/>
      <c r="K333" s="41"/>
      <c r="L333" s="45"/>
      <c r="M333" s="232"/>
      <c r="N333" s="233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135</v>
      </c>
      <c r="AU333" s="18" t="s">
        <v>86</v>
      </c>
    </row>
    <row r="334" spans="1:51" s="13" customFormat="1" ht="12">
      <c r="A334" s="13"/>
      <c r="B334" s="234"/>
      <c r="C334" s="235"/>
      <c r="D334" s="230" t="s">
        <v>137</v>
      </c>
      <c r="E334" s="236" t="s">
        <v>19</v>
      </c>
      <c r="F334" s="237" t="s">
        <v>484</v>
      </c>
      <c r="G334" s="235"/>
      <c r="H334" s="238">
        <v>9.45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137</v>
      </c>
      <c r="AU334" s="244" t="s">
        <v>86</v>
      </c>
      <c r="AV334" s="13" t="s">
        <v>86</v>
      </c>
      <c r="AW334" s="13" t="s">
        <v>36</v>
      </c>
      <c r="AX334" s="13" t="s">
        <v>84</v>
      </c>
      <c r="AY334" s="244" t="s">
        <v>127</v>
      </c>
    </row>
    <row r="335" spans="1:65" s="2" customFormat="1" ht="16.5" customHeight="1">
      <c r="A335" s="39"/>
      <c r="B335" s="40"/>
      <c r="C335" s="256" t="s">
        <v>548</v>
      </c>
      <c r="D335" s="256" t="s">
        <v>302</v>
      </c>
      <c r="E335" s="257" t="s">
        <v>549</v>
      </c>
      <c r="F335" s="258" t="s">
        <v>550</v>
      </c>
      <c r="G335" s="259" t="s">
        <v>132</v>
      </c>
      <c r="H335" s="260">
        <v>9.734</v>
      </c>
      <c r="I335" s="261"/>
      <c r="J335" s="262">
        <f>ROUND(I335*H335,2)</f>
        <v>0</v>
      </c>
      <c r="K335" s="263"/>
      <c r="L335" s="264"/>
      <c r="M335" s="265" t="s">
        <v>19</v>
      </c>
      <c r="N335" s="266" t="s">
        <v>47</v>
      </c>
      <c r="O335" s="85"/>
      <c r="P335" s="226">
        <f>O335*H335</f>
        <v>0</v>
      </c>
      <c r="Q335" s="226">
        <v>0.135</v>
      </c>
      <c r="R335" s="226">
        <f>Q335*H335</f>
        <v>1.31409</v>
      </c>
      <c r="S335" s="226">
        <v>0</v>
      </c>
      <c r="T335" s="22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8" t="s">
        <v>174</v>
      </c>
      <c r="AT335" s="228" t="s">
        <v>302</v>
      </c>
      <c r="AU335" s="228" t="s">
        <v>86</v>
      </c>
      <c r="AY335" s="18" t="s">
        <v>127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8" t="s">
        <v>84</v>
      </c>
      <c r="BK335" s="229">
        <f>ROUND(I335*H335,2)</f>
        <v>0</v>
      </c>
      <c r="BL335" s="18" t="s">
        <v>133</v>
      </c>
      <c r="BM335" s="228" t="s">
        <v>551</v>
      </c>
    </row>
    <row r="336" spans="1:47" s="2" customFormat="1" ht="12">
      <c r="A336" s="39"/>
      <c r="B336" s="40"/>
      <c r="C336" s="41"/>
      <c r="D336" s="230" t="s">
        <v>135</v>
      </c>
      <c r="E336" s="41"/>
      <c r="F336" s="231" t="s">
        <v>550</v>
      </c>
      <c r="G336" s="41"/>
      <c r="H336" s="41"/>
      <c r="I336" s="133"/>
      <c r="J336" s="41"/>
      <c r="K336" s="41"/>
      <c r="L336" s="45"/>
      <c r="M336" s="232"/>
      <c r="N336" s="233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135</v>
      </c>
      <c r="AU336" s="18" t="s">
        <v>86</v>
      </c>
    </row>
    <row r="337" spans="1:51" s="13" customFormat="1" ht="12">
      <c r="A337" s="13"/>
      <c r="B337" s="234"/>
      <c r="C337" s="235"/>
      <c r="D337" s="230" t="s">
        <v>137</v>
      </c>
      <c r="E337" s="235"/>
      <c r="F337" s="237" t="s">
        <v>552</v>
      </c>
      <c r="G337" s="235"/>
      <c r="H337" s="238">
        <v>9.734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137</v>
      </c>
      <c r="AU337" s="244" t="s">
        <v>86</v>
      </c>
      <c r="AV337" s="13" t="s">
        <v>86</v>
      </c>
      <c r="AW337" s="13" t="s">
        <v>4</v>
      </c>
      <c r="AX337" s="13" t="s">
        <v>84</v>
      </c>
      <c r="AY337" s="244" t="s">
        <v>127</v>
      </c>
    </row>
    <row r="338" spans="1:65" s="2" customFormat="1" ht="16.5" customHeight="1">
      <c r="A338" s="39"/>
      <c r="B338" s="40"/>
      <c r="C338" s="216" t="s">
        <v>553</v>
      </c>
      <c r="D338" s="216" t="s">
        <v>129</v>
      </c>
      <c r="E338" s="217" t="s">
        <v>554</v>
      </c>
      <c r="F338" s="218" t="s">
        <v>555</v>
      </c>
      <c r="G338" s="219" t="s">
        <v>170</v>
      </c>
      <c r="H338" s="220">
        <v>10</v>
      </c>
      <c r="I338" s="221"/>
      <c r="J338" s="222">
        <f>ROUND(I338*H338,2)</f>
        <v>0</v>
      </c>
      <c r="K338" s="223"/>
      <c r="L338" s="45"/>
      <c r="M338" s="224" t="s">
        <v>19</v>
      </c>
      <c r="N338" s="225" t="s">
        <v>47</v>
      </c>
      <c r="O338" s="85"/>
      <c r="P338" s="226">
        <f>O338*H338</f>
        <v>0</v>
      </c>
      <c r="Q338" s="226">
        <v>0.0036</v>
      </c>
      <c r="R338" s="226">
        <f>Q338*H338</f>
        <v>0.036</v>
      </c>
      <c r="S338" s="226">
        <v>0</v>
      </c>
      <c r="T338" s="22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8" t="s">
        <v>133</v>
      </c>
      <c r="AT338" s="228" t="s">
        <v>129</v>
      </c>
      <c r="AU338" s="228" t="s">
        <v>86</v>
      </c>
      <c r="AY338" s="18" t="s">
        <v>127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8" t="s">
        <v>84</v>
      </c>
      <c r="BK338" s="229">
        <f>ROUND(I338*H338,2)</f>
        <v>0</v>
      </c>
      <c r="BL338" s="18" t="s">
        <v>133</v>
      </c>
      <c r="BM338" s="228" t="s">
        <v>556</v>
      </c>
    </row>
    <row r="339" spans="1:47" s="2" customFormat="1" ht="12">
      <c r="A339" s="39"/>
      <c r="B339" s="40"/>
      <c r="C339" s="41"/>
      <c r="D339" s="230" t="s">
        <v>135</v>
      </c>
      <c r="E339" s="41"/>
      <c r="F339" s="231" t="s">
        <v>557</v>
      </c>
      <c r="G339" s="41"/>
      <c r="H339" s="41"/>
      <c r="I339" s="133"/>
      <c r="J339" s="41"/>
      <c r="K339" s="41"/>
      <c r="L339" s="45"/>
      <c r="M339" s="232"/>
      <c r="N339" s="23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135</v>
      </c>
      <c r="AU339" s="18" t="s">
        <v>86</v>
      </c>
    </row>
    <row r="340" spans="1:63" s="12" customFormat="1" ht="22.8" customHeight="1">
      <c r="A340" s="12"/>
      <c r="B340" s="200"/>
      <c r="C340" s="201"/>
      <c r="D340" s="202" t="s">
        <v>75</v>
      </c>
      <c r="E340" s="214" t="s">
        <v>162</v>
      </c>
      <c r="F340" s="214" t="s">
        <v>558</v>
      </c>
      <c r="G340" s="201"/>
      <c r="H340" s="201"/>
      <c r="I340" s="204"/>
      <c r="J340" s="215">
        <f>BK340</f>
        <v>0</v>
      </c>
      <c r="K340" s="201"/>
      <c r="L340" s="206"/>
      <c r="M340" s="207"/>
      <c r="N340" s="208"/>
      <c r="O340" s="208"/>
      <c r="P340" s="209">
        <f>SUM(P341:P343)</f>
        <v>0</v>
      </c>
      <c r="Q340" s="208"/>
      <c r="R340" s="209">
        <f>SUM(R341:R343)</f>
        <v>0.5076765</v>
      </c>
      <c r="S340" s="208"/>
      <c r="T340" s="210">
        <f>SUM(T341:T343)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1" t="s">
        <v>84</v>
      </c>
      <c r="AT340" s="212" t="s">
        <v>75</v>
      </c>
      <c r="AU340" s="212" t="s">
        <v>84</v>
      </c>
      <c r="AY340" s="211" t="s">
        <v>127</v>
      </c>
      <c r="BK340" s="213">
        <f>SUM(BK341:BK343)</f>
        <v>0</v>
      </c>
    </row>
    <row r="341" spans="1:65" s="2" customFormat="1" ht="21.75" customHeight="1">
      <c r="A341" s="39"/>
      <c r="B341" s="40"/>
      <c r="C341" s="216" t="s">
        <v>559</v>
      </c>
      <c r="D341" s="216" t="s">
        <v>129</v>
      </c>
      <c r="E341" s="217" t="s">
        <v>560</v>
      </c>
      <c r="F341" s="218" t="s">
        <v>561</v>
      </c>
      <c r="G341" s="219" t="s">
        <v>202</v>
      </c>
      <c r="H341" s="220">
        <v>0.225</v>
      </c>
      <c r="I341" s="221"/>
      <c r="J341" s="222">
        <f>ROUND(I341*H341,2)</f>
        <v>0</v>
      </c>
      <c r="K341" s="223"/>
      <c r="L341" s="45"/>
      <c r="M341" s="224" t="s">
        <v>19</v>
      </c>
      <c r="N341" s="225" t="s">
        <v>47</v>
      </c>
      <c r="O341" s="85"/>
      <c r="P341" s="226">
        <f>O341*H341</f>
        <v>0</v>
      </c>
      <c r="Q341" s="226">
        <v>2.25634</v>
      </c>
      <c r="R341" s="226">
        <f>Q341*H341</f>
        <v>0.5076765</v>
      </c>
      <c r="S341" s="226">
        <v>0</v>
      </c>
      <c r="T341" s="22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8" t="s">
        <v>133</v>
      </c>
      <c r="AT341" s="228" t="s">
        <v>129</v>
      </c>
      <c r="AU341" s="228" t="s">
        <v>86</v>
      </c>
      <c r="AY341" s="18" t="s">
        <v>127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8" t="s">
        <v>84</v>
      </c>
      <c r="BK341" s="229">
        <f>ROUND(I341*H341,2)</f>
        <v>0</v>
      </c>
      <c r="BL341" s="18" t="s">
        <v>133</v>
      </c>
      <c r="BM341" s="228" t="s">
        <v>562</v>
      </c>
    </row>
    <row r="342" spans="1:47" s="2" customFormat="1" ht="12">
      <c r="A342" s="39"/>
      <c r="B342" s="40"/>
      <c r="C342" s="41"/>
      <c r="D342" s="230" t="s">
        <v>135</v>
      </c>
      <c r="E342" s="41"/>
      <c r="F342" s="231" t="s">
        <v>563</v>
      </c>
      <c r="G342" s="41"/>
      <c r="H342" s="41"/>
      <c r="I342" s="133"/>
      <c r="J342" s="41"/>
      <c r="K342" s="41"/>
      <c r="L342" s="45"/>
      <c r="M342" s="232"/>
      <c r="N342" s="233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135</v>
      </c>
      <c r="AU342" s="18" t="s">
        <v>86</v>
      </c>
    </row>
    <row r="343" spans="1:51" s="13" customFormat="1" ht="12">
      <c r="A343" s="13"/>
      <c r="B343" s="234"/>
      <c r="C343" s="235"/>
      <c r="D343" s="230" t="s">
        <v>137</v>
      </c>
      <c r="E343" s="236" t="s">
        <v>19</v>
      </c>
      <c r="F343" s="237" t="s">
        <v>564</v>
      </c>
      <c r="G343" s="235"/>
      <c r="H343" s="238">
        <v>0.225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137</v>
      </c>
      <c r="AU343" s="244" t="s">
        <v>86</v>
      </c>
      <c r="AV343" s="13" t="s">
        <v>86</v>
      </c>
      <c r="AW343" s="13" t="s">
        <v>36</v>
      </c>
      <c r="AX343" s="13" t="s">
        <v>84</v>
      </c>
      <c r="AY343" s="244" t="s">
        <v>127</v>
      </c>
    </row>
    <row r="344" spans="1:63" s="12" customFormat="1" ht="22.8" customHeight="1">
      <c r="A344" s="12"/>
      <c r="B344" s="200"/>
      <c r="C344" s="201"/>
      <c r="D344" s="202" t="s">
        <v>75</v>
      </c>
      <c r="E344" s="214" t="s">
        <v>174</v>
      </c>
      <c r="F344" s="214" t="s">
        <v>565</v>
      </c>
      <c r="G344" s="201"/>
      <c r="H344" s="201"/>
      <c r="I344" s="204"/>
      <c r="J344" s="215">
        <f>BK344</f>
        <v>0</v>
      </c>
      <c r="K344" s="201"/>
      <c r="L344" s="206"/>
      <c r="M344" s="207"/>
      <c r="N344" s="208"/>
      <c r="O344" s="208"/>
      <c r="P344" s="209">
        <f>SUM(P345:P464)</f>
        <v>0</v>
      </c>
      <c r="Q344" s="208"/>
      <c r="R344" s="209">
        <f>SUM(R345:R464)</f>
        <v>1.1740686</v>
      </c>
      <c r="S344" s="208"/>
      <c r="T344" s="210">
        <f>SUM(T345:T464)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1" t="s">
        <v>84</v>
      </c>
      <c r="AT344" s="212" t="s">
        <v>75</v>
      </c>
      <c r="AU344" s="212" t="s">
        <v>84</v>
      </c>
      <c r="AY344" s="211" t="s">
        <v>127</v>
      </c>
      <c r="BK344" s="213">
        <f>SUM(BK345:BK464)</f>
        <v>0</v>
      </c>
    </row>
    <row r="345" spans="1:65" s="2" customFormat="1" ht="21.75" customHeight="1">
      <c r="A345" s="39"/>
      <c r="B345" s="40"/>
      <c r="C345" s="216" t="s">
        <v>566</v>
      </c>
      <c r="D345" s="216" t="s">
        <v>129</v>
      </c>
      <c r="E345" s="217" t="s">
        <v>567</v>
      </c>
      <c r="F345" s="218" t="s">
        <v>568</v>
      </c>
      <c r="G345" s="219" t="s">
        <v>170</v>
      </c>
      <c r="H345" s="220">
        <v>6</v>
      </c>
      <c r="I345" s="221"/>
      <c r="J345" s="222">
        <f>ROUND(I345*H345,2)</f>
        <v>0</v>
      </c>
      <c r="K345" s="223"/>
      <c r="L345" s="45"/>
      <c r="M345" s="224" t="s">
        <v>19</v>
      </c>
      <c r="N345" s="225" t="s">
        <v>47</v>
      </c>
      <c r="O345" s="85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8" t="s">
        <v>133</v>
      </c>
      <c r="AT345" s="228" t="s">
        <v>129</v>
      </c>
      <c r="AU345" s="228" t="s">
        <v>86</v>
      </c>
      <c r="AY345" s="18" t="s">
        <v>127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8" t="s">
        <v>84</v>
      </c>
      <c r="BK345" s="229">
        <f>ROUND(I345*H345,2)</f>
        <v>0</v>
      </c>
      <c r="BL345" s="18" t="s">
        <v>133</v>
      </c>
      <c r="BM345" s="228" t="s">
        <v>569</v>
      </c>
    </row>
    <row r="346" spans="1:47" s="2" customFormat="1" ht="12">
      <c r="A346" s="39"/>
      <c r="B346" s="40"/>
      <c r="C346" s="41"/>
      <c r="D346" s="230" t="s">
        <v>135</v>
      </c>
      <c r="E346" s="41"/>
      <c r="F346" s="231" t="s">
        <v>570</v>
      </c>
      <c r="G346" s="41"/>
      <c r="H346" s="41"/>
      <c r="I346" s="133"/>
      <c r="J346" s="41"/>
      <c r="K346" s="41"/>
      <c r="L346" s="45"/>
      <c r="M346" s="232"/>
      <c r="N346" s="233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135</v>
      </c>
      <c r="AU346" s="18" t="s">
        <v>86</v>
      </c>
    </row>
    <row r="347" spans="1:65" s="2" customFormat="1" ht="16.5" customHeight="1">
      <c r="A347" s="39"/>
      <c r="B347" s="40"/>
      <c r="C347" s="256" t="s">
        <v>571</v>
      </c>
      <c r="D347" s="256" t="s">
        <v>302</v>
      </c>
      <c r="E347" s="257" t="s">
        <v>572</v>
      </c>
      <c r="F347" s="258" t="s">
        <v>573</v>
      </c>
      <c r="G347" s="259" t="s">
        <v>170</v>
      </c>
      <c r="H347" s="260">
        <v>6.06</v>
      </c>
      <c r="I347" s="261"/>
      <c r="J347" s="262">
        <f>ROUND(I347*H347,2)</f>
        <v>0</v>
      </c>
      <c r="K347" s="263"/>
      <c r="L347" s="264"/>
      <c r="M347" s="265" t="s">
        <v>19</v>
      </c>
      <c r="N347" s="266" t="s">
        <v>47</v>
      </c>
      <c r="O347" s="85"/>
      <c r="P347" s="226">
        <f>O347*H347</f>
        <v>0</v>
      </c>
      <c r="Q347" s="226">
        <v>0.0145</v>
      </c>
      <c r="R347" s="226">
        <f>Q347*H347</f>
        <v>0.08787</v>
      </c>
      <c r="S347" s="226">
        <v>0</v>
      </c>
      <c r="T347" s="22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8" t="s">
        <v>174</v>
      </c>
      <c r="AT347" s="228" t="s">
        <v>302</v>
      </c>
      <c r="AU347" s="228" t="s">
        <v>86</v>
      </c>
      <c r="AY347" s="18" t="s">
        <v>127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8" t="s">
        <v>84</v>
      </c>
      <c r="BK347" s="229">
        <f>ROUND(I347*H347,2)</f>
        <v>0</v>
      </c>
      <c r="BL347" s="18" t="s">
        <v>133</v>
      </c>
      <c r="BM347" s="228" t="s">
        <v>574</v>
      </c>
    </row>
    <row r="348" spans="1:47" s="2" customFormat="1" ht="12">
      <c r="A348" s="39"/>
      <c r="B348" s="40"/>
      <c r="C348" s="41"/>
      <c r="D348" s="230" t="s">
        <v>135</v>
      </c>
      <c r="E348" s="41"/>
      <c r="F348" s="231" t="s">
        <v>575</v>
      </c>
      <c r="G348" s="41"/>
      <c r="H348" s="41"/>
      <c r="I348" s="133"/>
      <c r="J348" s="41"/>
      <c r="K348" s="41"/>
      <c r="L348" s="45"/>
      <c r="M348" s="232"/>
      <c r="N348" s="233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135</v>
      </c>
      <c r="AU348" s="18" t="s">
        <v>86</v>
      </c>
    </row>
    <row r="349" spans="1:51" s="13" customFormat="1" ht="12">
      <c r="A349" s="13"/>
      <c r="B349" s="234"/>
      <c r="C349" s="235"/>
      <c r="D349" s="230" t="s">
        <v>137</v>
      </c>
      <c r="E349" s="235"/>
      <c r="F349" s="237" t="s">
        <v>576</v>
      </c>
      <c r="G349" s="235"/>
      <c r="H349" s="238">
        <v>6.06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137</v>
      </c>
      <c r="AU349" s="244" t="s">
        <v>86</v>
      </c>
      <c r="AV349" s="13" t="s">
        <v>86</v>
      </c>
      <c r="AW349" s="13" t="s">
        <v>4</v>
      </c>
      <c r="AX349" s="13" t="s">
        <v>84</v>
      </c>
      <c r="AY349" s="244" t="s">
        <v>127</v>
      </c>
    </row>
    <row r="350" spans="1:65" s="2" customFormat="1" ht="21.75" customHeight="1">
      <c r="A350" s="39"/>
      <c r="B350" s="40"/>
      <c r="C350" s="256" t="s">
        <v>577</v>
      </c>
      <c r="D350" s="256" t="s">
        <v>302</v>
      </c>
      <c r="E350" s="257" t="s">
        <v>578</v>
      </c>
      <c r="F350" s="258" t="s">
        <v>579</v>
      </c>
      <c r="G350" s="259" t="s">
        <v>397</v>
      </c>
      <c r="H350" s="260">
        <v>1</v>
      </c>
      <c r="I350" s="261"/>
      <c r="J350" s="262">
        <f>ROUND(I350*H350,2)</f>
        <v>0</v>
      </c>
      <c r="K350" s="263"/>
      <c r="L350" s="264"/>
      <c r="M350" s="265" t="s">
        <v>19</v>
      </c>
      <c r="N350" s="266" t="s">
        <v>47</v>
      </c>
      <c r="O350" s="85"/>
      <c r="P350" s="226">
        <f>O350*H350</f>
        <v>0</v>
      </c>
      <c r="Q350" s="226">
        <v>0.0003</v>
      </c>
      <c r="R350" s="226">
        <f>Q350*H350</f>
        <v>0.0003</v>
      </c>
      <c r="S350" s="226">
        <v>0</v>
      </c>
      <c r="T350" s="22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8" t="s">
        <v>174</v>
      </c>
      <c r="AT350" s="228" t="s">
        <v>302</v>
      </c>
      <c r="AU350" s="228" t="s">
        <v>86</v>
      </c>
      <c r="AY350" s="18" t="s">
        <v>127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8" t="s">
        <v>84</v>
      </c>
      <c r="BK350" s="229">
        <f>ROUND(I350*H350,2)</f>
        <v>0</v>
      </c>
      <c r="BL350" s="18" t="s">
        <v>133</v>
      </c>
      <c r="BM350" s="228" t="s">
        <v>580</v>
      </c>
    </row>
    <row r="351" spans="1:47" s="2" customFormat="1" ht="12">
      <c r="A351" s="39"/>
      <c r="B351" s="40"/>
      <c r="C351" s="41"/>
      <c r="D351" s="230" t="s">
        <v>135</v>
      </c>
      <c r="E351" s="41"/>
      <c r="F351" s="231" t="s">
        <v>581</v>
      </c>
      <c r="G351" s="41"/>
      <c r="H351" s="41"/>
      <c r="I351" s="133"/>
      <c r="J351" s="41"/>
      <c r="K351" s="41"/>
      <c r="L351" s="45"/>
      <c r="M351" s="232"/>
      <c r="N351" s="233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135</v>
      </c>
      <c r="AU351" s="18" t="s">
        <v>86</v>
      </c>
    </row>
    <row r="352" spans="1:65" s="2" customFormat="1" ht="21.75" customHeight="1">
      <c r="A352" s="39"/>
      <c r="B352" s="40"/>
      <c r="C352" s="216" t="s">
        <v>582</v>
      </c>
      <c r="D352" s="216" t="s">
        <v>129</v>
      </c>
      <c r="E352" s="217" t="s">
        <v>583</v>
      </c>
      <c r="F352" s="218" t="s">
        <v>584</v>
      </c>
      <c r="G352" s="219" t="s">
        <v>397</v>
      </c>
      <c r="H352" s="220">
        <v>14</v>
      </c>
      <c r="I352" s="221"/>
      <c r="J352" s="222">
        <f>ROUND(I352*H352,2)</f>
        <v>0</v>
      </c>
      <c r="K352" s="223"/>
      <c r="L352" s="45"/>
      <c r="M352" s="224" t="s">
        <v>19</v>
      </c>
      <c r="N352" s="225" t="s">
        <v>47</v>
      </c>
      <c r="O352" s="85"/>
      <c r="P352" s="226">
        <f>O352*H352</f>
        <v>0</v>
      </c>
      <c r="Q352" s="226">
        <v>0</v>
      </c>
      <c r="R352" s="226">
        <f>Q352*H352</f>
        <v>0</v>
      </c>
      <c r="S352" s="226">
        <v>0</v>
      </c>
      <c r="T352" s="22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8" t="s">
        <v>133</v>
      </c>
      <c r="AT352" s="228" t="s">
        <v>129</v>
      </c>
      <c r="AU352" s="228" t="s">
        <v>86</v>
      </c>
      <c r="AY352" s="18" t="s">
        <v>127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8" t="s">
        <v>84</v>
      </c>
      <c r="BK352" s="229">
        <f>ROUND(I352*H352,2)</f>
        <v>0</v>
      </c>
      <c r="BL352" s="18" t="s">
        <v>133</v>
      </c>
      <c r="BM352" s="228" t="s">
        <v>585</v>
      </c>
    </row>
    <row r="353" spans="1:47" s="2" customFormat="1" ht="12">
      <c r="A353" s="39"/>
      <c r="B353" s="40"/>
      <c r="C353" s="41"/>
      <c r="D353" s="230" t="s">
        <v>135</v>
      </c>
      <c r="E353" s="41"/>
      <c r="F353" s="231" t="s">
        <v>586</v>
      </c>
      <c r="G353" s="41"/>
      <c r="H353" s="41"/>
      <c r="I353" s="133"/>
      <c r="J353" s="41"/>
      <c r="K353" s="41"/>
      <c r="L353" s="45"/>
      <c r="M353" s="232"/>
      <c r="N353" s="233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135</v>
      </c>
      <c r="AU353" s="18" t="s">
        <v>86</v>
      </c>
    </row>
    <row r="354" spans="1:65" s="2" customFormat="1" ht="16.5" customHeight="1">
      <c r="A354" s="39"/>
      <c r="B354" s="40"/>
      <c r="C354" s="256" t="s">
        <v>587</v>
      </c>
      <c r="D354" s="256" t="s">
        <v>302</v>
      </c>
      <c r="E354" s="257" t="s">
        <v>588</v>
      </c>
      <c r="F354" s="258" t="s">
        <v>589</v>
      </c>
      <c r="G354" s="259" t="s">
        <v>397</v>
      </c>
      <c r="H354" s="260">
        <v>6</v>
      </c>
      <c r="I354" s="261"/>
      <c r="J354" s="262">
        <f>ROUND(I354*H354,2)</f>
        <v>0</v>
      </c>
      <c r="K354" s="263"/>
      <c r="L354" s="264"/>
      <c r="M354" s="265" t="s">
        <v>19</v>
      </c>
      <c r="N354" s="266" t="s">
        <v>47</v>
      </c>
      <c r="O354" s="85"/>
      <c r="P354" s="226">
        <f>O354*H354</f>
        <v>0</v>
      </c>
      <c r="Q354" s="226">
        <v>0.0087</v>
      </c>
      <c r="R354" s="226">
        <f>Q354*H354</f>
        <v>0.052199999999999996</v>
      </c>
      <c r="S354" s="226">
        <v>0</v>
      </c>
      <c r="T354" s="227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8" t="s">
        <v>174</v>
      </c>
      <c r="AT354" s="228" t="s">
        <v>302</v>
      </c>
      <c r="AU354" s="228" t="s">
        <v>86</v>
      </c>
      <c r="AY354" s="18" t="s">
        <v>127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8" t="s">
        <v>84</v>
      </c>
      <c r="BK354" s="229">
        <f>ROUND(I354*H354,2)</f>
        <v>0</v>
      </c>
      <c r="BL354" s="18" t="s">
        <v>133</v>
      </c>
      <c r="BM354" s="228" t="s">
        <v>590</v>
      </c>
    </row>
    <row r="355" spans="1:47" s="2" customFormat="1" ht="12">
      <c r="A355" s="39"/>
      <c r="B355" s="40"/>
      <c r="C355" s="41"/>
      <c r="D355" s="230" t="s">
        <v>135</v>
      </c>
      <c r="E355" s="41"/>
      <c r="F355" s="231" t="s">
        <v>591</v>
      </c>
      <c r="G355" s="41"/>
      <c r="H355" s="41"/>
      <c r="I355" s="133"/>
      <c r="J355" s="41"/>
      <c r="K355" s="41"/>
      <c r="L355" s="45"/>
      <c r="M355" s="232"/>
      <c r="N355" s="233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135</v>
      </c>
      <c r="AU355" s="18" t="s">
        <v>86</v>
      </c>
    </row>
    <row r="356" spans="1:65" s="2" customFormat="1" ht="21.75" customHeight="1">
      <c r="A356" s="39"/>
      <c r="B356" s="40"/>
      <c r="C356" s="256" t="s">
        <v>592</v>
      </c>
      <c r="D356" s="256" t="s">
        <v>302</v>
      </c>
      <c r="E356" s="257" t="s">
        <v>593</v>
      </c>
      <c r="F356" s="258" t="s">
        <v>594</v>
      </c>
      <c r="G356" s="259" t="s">
        <v>397</v>
      </c>
      <c r="H356" s="260">
        <v>6</v>
      </c>
      <c r="I356" s="261"/>
      <c r="J356" s="262">
        <f>ROUND(I356*H356,2)</f>
        <v>0</v>
      </c>
      <c r="K356" s="263"/>
      <c r="L356" s="264"/>
      <c r="M356" s="265" t="s">
        <v>19</v>
      </c>
      <c r="N356" s="266" t="s">
        <v>47</v>
      </c>
      <c r="O356" s="85"/>
      <c r="P356" s="226">
        <f>O356*H356</f>
        <v>0</v>
      </c>
      <c r="Q356" s="226">
        <v>0.0003</v>
      </c>
      <c r="R356" s="226">
        <f>Q356*H356</f>
        <v>0.0018</v>
      </c>
      <c r="S356" s="226">
        <v>0</v>
      </c>
      <c r="T356" s="22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8" t="s">
        <v>174</v>
      </c>
      <c r="AT356" s="228" t="s">
        <v>302</v>
      </c>
      <c r="AU356" s="228" t="s">
        <v>86</v>
      </c>
      <c r="AY356" s="18" t="s">
        <v>127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8" t="s">
        <v>84</v>
      </c>
      <c r="BK356" s="229">
        <f>ROUND(I356*H356,2)</f>
        <v>0</v>
      </c>
      <c r="BL356" s="18" t="s">
        <v>133</v>
      </c>
      <c r="BM356" s="228" t="s">
        <v>595</v>
      </c>
    </row>
    <row r="357" spans="1:47" s="2" customFormat="1" ht="12">
      <c r="A357" s="39"/>
      <c r="B357" s="40"/>
      <c r="C357" s="41"/>
      <c r="D357" s="230" t="s">
        <v>135</v>
      </c>
      <c r="E357" s="41"/>
      <c r="F357" s="231" t="s">
        <v>581</v>
      </c>
      <c r="G357" s="41"/>
      <c r="H357" s="41"/>
      <c r="I357" s="133"/>
      <c r="J357" s="41"/>
      <c r="K357" s="41"/>
      <c r="L357" s="45"/>
      <c r="M357" s="232"/>
      <c r="N357" s="233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135</v>
      </c>
      <c r="AU357" s="18" t="s">
        <v>86</v>
      </c>
    </row>
    <row r="358" spans="1:65" s="2" customFormat="1" ht="21.75" customHeight="1">
      <c r="A358" s="39"/>
      <c r="B358" s="40"/>
      <c r="C358" s="256" t="s">
        <v>596</v>
      </c>
      <c r="D358" s="256" t="s">
        <v>302</v>
      </c>
      <c r="E358" s="257" t="s">
        <v>597</v>
      </c>
      <c r="F358" s="258" t="s">
        <v>598</v>
      </c>
      <c r="G358" s="259" t="s">
        <v>397</v>
      </c>
      <c r="H358" s="260">
        <v>8</v>
      </c>
      <c r="I358" s="261"/>
      <c r="J358" s="262">
        <f>ROUND(I358*H358,2)</f>
        <v>0</v>
      </c>
      <c r="K358" s="263"/>
      <c r="L358" s="264"/>
      <c r="M358" s="265" t="s">
        <v>19</v>
      </c>
      <c r="N358" s="266" t="s">
        <v>47</v>
      </c>
      <c r="O358" s="85"/>
      <c r="P358" s="226">
        <f>O358*H358</f>
        <v>0</v>
      </c>
      <c r="Q358" s="226">
        <v>0.008</v>
      </c>
      <c r="R358" s="226">
        <f>Q358*H358</f>
        <v>0.064</v>
      </c>
      <c r="S358" s="226">
        <v>0</v>
      </c>
      <c r="T358" s="22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8" t="s">
        <v>174</v>
      </c>
      <c r="AT358" s="228" t="s">
        <v>302</v>
      </c>
      <c r="AU358" s="228" t="s">
        <v>86</v>
      </c>
      <c r="AY358" s="18" t="s">
        <v>127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8" t="s">
        <v>84</v>
      </c>
      <c r="BK358" s="229">
        <f>ROUND(I358*H358,2)</f>
        <v>0</v>
      </c>
      <c r="BL358" s="18" t="s">
        <v>133</v>
      </c>
      <c r="BM358" s="228" t="s">
        <v>599</v>
      </c>
    </row>
    <row r="359" spans="1:47" s="2" customFormat="1" ht="12">
      <c r="A359" s="39"/>
      <c r="B359" s="40"/>
      <c r="C359" s="41"/>
      <c r="D359" s="230" t="s">
        <v>135</v>
      </c>
      <c r="E359" s="41"/>
      <c r="F359" s="231" t="s">
        <v>600</v>
      </c>
      <c r="G359" s="41"/>
      <c r="H359" s="41"/>
      <c r="I359" s="133"/>
      <c r="J359" s="41"/>
      <c r="K359" s="41"/>
      <c r="L359" s="45"/>
      <c r="M359" s="232"/>
      <c r="N359" s="233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135</v>
      </c>
      <c r="AU359" s="18" t="s">
        <v>86</v>
      </c>
    </row>
    <row r="360" spans="1:65" s="2" customFormat="1" ht="21.75" customHeight="1">
      <c r="A360" s="39"/>
      <c r="B360" s="40"/>
      <c r="C360" s="216" t="s">
        <v>601</v>
      </c>
      <c r="D360" s="216" t="s">
        <v>129</v>
      </c>
      <c r="E360" s="217" t="s">
        <v>602</v>
      </c>
      <c r="F360" s="218" t="s">
        <v>603</v>
      </c>
      <c r="G360" s="219" t="s">
        <v>397</v>
      </c>
      <c r="H360" s="220">
        <v>11</v>
      </c>
      <c r="I360" s="221"/>
      <c r="J360" s="222">
        <f>ROUND(I360*H360,2)</f>
        <v>0</v>
      </c>
      <c r="K360" s="223"/>
      <c r="L360" s="45"/>
      <c r="M360" s="224" t="s">
        <v>19</v>
      </c>
      <c r="N360" s="225" t="s">
        <v>47</v>
      </c>
      <c r="O360" s="85"/>
      <c r="P360" s="226">
        <f>O360*H360</f>
        <v>0</v>
      </c>
      <c r="Q360" s="226">
        <v>0.00167</v>
      </c>
      <c r="R360" s="226">
        <f>Q360*H360</f>
        <v>0.01837</v>
      </c>
      <c r="S360" s="226">
        <v>0</v>
      </c>
      <c r="T360" s="22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8" t="s">
        <v>133</v>
      </c>
      <c r="AT360" s="228" t="s">
        <v>129</v>
      </c>
      <c r="AU360" s="228" t="s">
        <v>86</v>
      </c>
      <c r="AY360" s="18" t="s">
        <v>127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8" t="s">
        <v>84</v>
      </c>
      <c r="BK360" s="229">
        <f>ROUND(I360*H360,2)</f>
        <v>0</v>
      </c>
      <c r="BL360" s="18" t="s">
        <v>133</v>
      </c>
      <c r="BM360" s="228" t="s">
        <v>604</v>
      </c>
    </row>
    <row r="361" spans="1:47" s="2" customFormat="1" ht="12">
      <c r="A361" s="39"/>
      <c r="B361" s="40"/>
      <c r="C361" s="41"/>
      <c r="D361" s="230" t="s">
        <v>135</v>
      </c>
      <c r="E361" s="41"/>
      <c r="F361" s="231" t="s">
        <v>605</v>
      </c>
      <c r="G361" s="41"/>
      <c r="H361" s="41"/>
      <c r="I361" s="133"/>
      <c r="J361" s="41"/>
      <c r="K361" s="41"/>
      <c r="L361" s="45"/>
      <c r="M361" s="232"/>
      <c r="N361" s="233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135</v>
      </c>
      <c r="AU361" s="18" t="s">
        <v>86</v>
      </c>
    </row>
    <row r="362" spans="1:65" s="2" customFormat="1" ht="16.5" customHeight="1">
      <c r="A362" s="39"/>
      <c r="B362" s="40"/>
      <c r="C362" s="256" t="s">
        <v>606</v>
      </c>
      <c r="D362" s="256" t="s">
        <v>302</v>
      </c>
      <c r="E362" s="257" t="s">
        <v>607</v>
      </c>
      <c r="F362" s="258" t="s">
        <v>608</v>
      </c>
      <c r="G362" s="259" t="s">
        <v>397</v>
      </c>
      <c r="H362" s="260">
        <v>2</v>
      </c>
      <c r="I362" s="261"/>
      <c r="J362" s="262">
        <f>ROUND(I362*H362,2)</f>
        <v>0</v>
      </c>
      <c r="K362" s="263"/>
      <c r="L362" s="264"/>
      <c r="M362" s="265" t="s">
        <v>19</v>
      </c>
      <c r="N362" s="266" t="s">
        <v>47</v>
      </c>
      <c r="O362" s="85"/>
      <c r="P362" s="226">
        <f>O362*H362</f>
        <v>0</v>
      </c>
      <c r="Q362" s="226">
        <v>0.0178</v>
      </c>
      <c r="R362" s="226">
        <f>Q362*H362</f>
        <v>0.0356</v>
      </c>
      <c r="S362" s="226">
        <v>0</v>
      </c>
      <c r="T362" s="22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8" t="s">
        <v>174</v>
      </c>
      <c r="AT362" s="228" t="s">
        <v>302</v>
      </c>
      <c r="AU362" s="228" t="s">
        <v>86</v>
      </c>
      <c r="AY362" s="18" t="s">
        <v>127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8" t="s">
        <v>84</v>
      </c>
      <c r="BK362" s="229">
        <f>ROUND(I362*H362,2)</f>
        <v>0</v>
      </c>
      <c r="BL362" s="18" t="s">
        <v>133</v>
      </c>
      <c r="BM362" s="228" t="s">
        <v>609</v>
      </c>
    </row>
    <row r="363" spans="1:47" s="2" customFormat="1" ht="12">
      <c r="A363" s="39"/>
      <c r="B363" s="40"/>
      <c r="C363" s="41"/>
      <c r="D363" s="230" t="s">
        <v>135</v>
      </c>
      <c r="E363" s="41"/>
      <c r="F363" s="231" t="s">
        <v>610</v>
      </c>
      <c r="G363" s="41"/>
      <c r="H363" s="41"/>
      <c r="I363" s="133"/>
      <c r="J363" s="41"/>
      <c r="K363" s="41"/>
      <c r="L363" s="45"/>
      <c r="M363" s="232"/>
      <c r="N363" s="233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135</v>
      </c>
      <c r="AU363" s="18" t="s">
        <v>86</v>
      </c>
    </row>
    <row r="364" spans="1:65" s="2" customFormat="1" ht="16.5" customHeight="1">
      <c r="A364" s="39"/>
      <c r="B364" s="40"/>
      <c r="C364" s="256" t="s">
        <v>611</v>
      </c>
      <c r="D364" s="256" t="s">
        <v>302</v>
      </c>
      <c r="E364" s="257" t="s">
        <v>612</v>
      </c>
      <c r="F364" s="258" t="s">
        <v>613</v>
      </c>
      <c r="G364" s="259" t="s">
        <v>397</v>
      </c>
      <c r="H364" s="260">
        <v>2</v>
      </c>
      <c r="I364" s="261"/>
      <c r="J364" s="262">
        <f>ROUND(I364*H364,2)</f>
        <v>0</v>
      </c>
      <c r="K364" s="263"/>
      <c r="L364" s="264"/>
      <c r="M364" s="265" t="s">
        <v>19</v>
      </c>
      <c r="N364" s="266" t="s">
        <v>47</v>
      </c>
      <c r="O364" s="85"/>
      <c r="P364" s="226">
        <f>O364*H364</f>
        <v>0</v>
      </c>
      <c r="Q364" s="226">
        <v>0.0084</v>
      </c>
      <c r="R364" s="226">
        <f>Q364*H364</f>
        <v>0.0168</v>
      </c>
      <c r="S364" s="226">
        <v>0</v>
      </c>
      <c r="T364" s="22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8" t="s">
        <v>174</v>
      </c>
      <c r="AT364" s="228" t="s">
        <v>302</v>
      </c>
      <c r="AU364" s="228" t="s">
        <v>86</v>
      </c>
      <c r="AY364" s="18" t="s">
        <v>127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18" t="s">
        <v>84</v>
      </c>
      <c r="BK364" s="229">
        <f>ROUND(I364*H364,2)</f>
        <v>0</v>
      </c>
      <c r="BL364" s="18" t="s">
        <v>133</v>
      </c>
      <c r="BM364" s="228" t="s">
        <v>614</v>
      </c>
    </row>
    <row r="365" spans="1:47" s="2" customFormat="1" ht="12">
      <c r="A365" s="39"/>
      <c r="B365" s="40"/>
      <c r="C365" s="41"/>
      <c r="D365" s="230" t="s">
        <v>135</v>
      </c>
      <c r="E365" s="41"/>
      <c r="F365" s="231" t="s">
        <v>615</v>
      </c>
      <c r="G365" s="41"/>
      <c r="H365" s="41"/>
      <c r="I365" s="133"/>
      <c r="J365" s="41"/>
      <c r="K365" s="41"/>
      <c r="L365" s="45"/>
      <c r="M365" s="232"/>
      <c r="N365" s="233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135</v>
      </c>
      <c r="AU365" s="18" t="s">
        <v>86</v>
      </c>
    </row>
    <row r="366" spans="1:65" s="2" customFormat="1" ht="21.75" customHeight="1">
      <c r="A366" s="39"/>
      <c r="B366" s="40"/>
      <c r="C366" s="256" t="s">
        <v>616</v>
      </c>
      <c r="D366" s="256" t="s">
        <v>302</v>
      </c>
      <c r="E366" s="257" t="s">
        <v>593</v>
      </c>
      <c r="F366" s="258" t="s">
        <v>594</v>
      </c>
      <c r="G366" s="259" t="s">
        <v>397</v>
      </c>
      <c r="H366" s="260">
        <v>2</v>
      </c>
      <c r="I366" s="261"/>
      <c r="J366" s="262">
        <f>ROUND(I366*H366,2)</f>
        <v>0</v>
      </c>
      <c r="K366" s="263"/>
      <c r="L366" s="264"/>
      <c r="M366" s="265" t="s">
        <v>19</v>
      </c>
      <c r="N366" s="266" t="s">
        <v>47</v>
      </c>
      <c r="O366" s="85"/>
      <c r="P366" s="226">
        <f>O366*H366</f>
        <v>0</v>
      </c>
      <c r="Q366" s="226">
        <v>0.0003</v>
      </c>
      <c r="R366" s="226">
        <f>Q366*H366</f>
        <v>0.0006</v>
      </c>
      <c r="S366" s="226">
        <v>0</v>
      </c>
      <c r="T366" s="22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8" t="s">
        <v>174</v>
      </c>
      <c r="AT366" s="228" t="s">
        <v>302</v>
      </c>
      <c r="AU366" s="228" t="s">
        <v>86</v>
      </c>
      <c r="AY366" s="18" t="s">
        <v>127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8" t="s">
        <v>84</v>
      </c>
      <c r="BK366" s="229">
        <f>ROUND(I366*H366,2)</f>
        <v>0</v>
      </c>
      <c r="BL366" s="18" t="s">
        <v>133</v>
      </c>
      <c r="BM366" s="228" t="s">
        <v>617</v>
      </c>
    </row>
    <row r="367" spans="1:47" s="2" customFormat="1" ht="12">
      <c r="A367" s="39"/>
      <c r="B367" s="40"/>
      <c r="C367" s="41"/>
      <c r="D367" s="230" t="s">
        <v>135</v>
      </c>
      <c r="E367" s="41"/>
      <c r="F367" s="231" t="s">
        <v>581</v>
      </c>
      <c r="G367" s="41"/>
      <c r="H367" s="41"/>
      <c r="I367" s="133"/>
      <c r="J367" s="41"/>
      <c r="K367" s="41"/>
      <c r="L367" s="45"/>
      <c r="M367" s="232"/>
      <c r="N367" s="233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135</v>
      </c>
      <c r="AU367" s="18" t="s">
        <v>86</v>
      </c>
    </row>
    <row r="368" spans="1:65" s="2" customFormat="1" ht="16.5" customHeight="1">
      <c r="A368" s="39"/>
      <c r="B368" s="40"/>
      <c r="C368" s="256" t="s">
        <v>618</v>
      </c>
      <c r="D368" s="256" t="s">
        <v>302</v>
      </c>
      <c r="E368" s="257" t="s">
        <v>619</v>
      </c>
      <c r="F368" s="258" t="s">
        <v>620</v>
      </c>
      <c r="G368" s="259" t="s">
        <v>397</v>
      </c>
      <c r="H368" s="260">
        <v>1</v>
      </c>
      <c r="I368" s="261"/>
      <c r="J368" s="262">
        <f>ROUND(I368*H368,2)</f>
        <v>0</v>
      </c>
      <c r="K368" s="263"/>
      <c r="L368" s="264"/>
      <c r="M368" s="265" t="s">
        <v>19</v>
      </c>
      <c r="N368" s="266" t="s">
        <v>47</v>
      </c>
      <c r="O368" s="85"/>
      <c r="P368" s="226">
        <f>O368*H368</f>
        <v>0</v>
      </c>
      <c r="Q368" s="226">
        <v>0.008</v>
      </c>
      <c r="R368" s="226">
        <f>Q368*H368</f>
        <v>0.008</v>
      </c>
      <c r="S368" s="226">
        <v>0</v>
      </c>
      <c r="T368" s="22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8" t="s">
        <v>174</v>
      </c>
      <c r="AT368" s="228" t="s">
        <v>302</v>
      </c>
      <c r="AU368" s="228" t="s">
        <v>86</v>
      </c>
      <c r="AY368" s="18" t="s">
        <v>127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8" t="s">
        <v>84</v>
      </c>
      <c r="BK368" s="229">
        <f>ROUND(I368*H368,2)</f>
        <v>0</v>
      </c>
      <c r="BL368" s="18" t="s">
        <v>133</v>
      </c>
      <c r="BM368" s="228" t="s">
        <v>621</v>
      </c>
    </row>
    <row r="369" spans="1:47" s="2" customFormat="1" ht="12">
      <c r="A369" s="39"/>
      <c r="B369" s="40"/>
      <c r="C369" s="41"/>
      <c r="D369" s="230" t="s">
        <v>135</v>
      </c>
      <c r="E369" s="41"/>
      <c r="F369" s="231" t="s">
        <v>622</v>
      </c>
      <c r="G369" s="41"/>
      <c r="H369" s="41"/>
      <c r="I369" s="133"/>
      <c r="J369" s="41"/>
      <c r="K369" s="41"/>
      <c r="L369" s="45"/>
      <c r="M369" s="232"/>
      <c r="N369" s="233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135</v>
      </c>
      <c r="AU369" s="18" t="s">
        <v>86</v>
      </c>
    </row>
    <row r="370" spans="1:65" s="2" customFormat="1" ht="16.5" customHeight="1">
      <c r="A370" s="39"/>
      <c r="B370" s="40"/>
      <c r="C370" s="256" t="s">
        <v>623</v>
      </c>
      <c r="D370" s="256" t="s">
        <v>302</v>
      </c>
      <c r="E370" s="257" t="s">
        <v>624</v>
      </c>
      <c r="F370" s="258" t="s">
        <v>625</v>
      </c>
      <c r="G370" s="259" t="s">
        <v>397</v>
      </c>
      <c r="H370" s="260">
        <v>1</v>
      </c>
      <c r="I370" s="261"/>
      <c r="J370" s="262">
        <f>ROUND(I370*H370,2)</f>
        <v>0</v>
      </c>
      <c r="K370" s="263"/>
      <c r="L370" s="264"/>
      <c r="M370" s="265" t="s">
        <v>19</v>
      </c>
      <c r="N370" s="266" t="s">
        <v>47</v>
      </c>
      <c r="O370" s="85"/>
      <c r="P370" s="226">
        <f>O370*H370</f>
        <v>0</v>
      </c>
      <c r="Q370" s="226">
        <v>0.0065</v>
      </c>
      <c r="R370" s="226">
        <f>Q370*H370</f>
        <v>0.0065</v>
      </c>
      <c r="S370" s="226">
        <v>0</v>
      </c>
      <c r="T370" s="22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8" t="s">
        <v>174</v>
      </c>
      <c r="AT370" s="228" t="s">
        <v>302</v>
      </c>
      <c r="AU370" s="228" t="s">
        <v>86</v>
      </c>
      <c r="AY370" s="18" t="s">
        <v>127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8" t="s">
        <v>84</v>
      </c>
      <c r="BK370" s="229">
        <f>ROUND(I370*H370,2)</f>
        <v>0</v>
      </c>
      <c r="BL370" s="18" t="s">
        <v>133</v>
      </c>
      <c r="BM370" s="228" t="s">
        <v>626</v>
      </c>
    </row>
    <row r="371" spans="1:47" s="2" customFormat="1" ht="12">
      <c r="A371" s="39"/>
      <c r="B371" s="40"/>
      <c r="C371" s="41"/>
      <c r="D371" s="230" t="s">
        <v>135</v>
      </c>
      <c r="E371" s="41"/>
      <c r="F371" s="231" t="s">
        <v>627</v>
      </c>
      <c r="G371" s="41"/>
      <c r="H371" s="41"/>
      <c r="I371" s="133"/>
      <c r="J371" s="41"/>
      <c r="K371" s="41"/>
      <c r="L371" s="45"/>
      <c r="M371" s="232"/>
      <c r="N371" s="233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135</v>
      </c>
      <c r="AU371" s="18" t="s">
        <v>86</v>
      </c>
    </row>
    <row r="372" spans="1:65" s="2" customFormat="1" ht="16.5" customHeight="1">
      <c r="A372" s="39"/>
      <c r="B372" s="40"/>
      <c r="C372" s="256" t="s">
        <v>628</v>
      </c>
      <c r="D372" s="256" t="s">
        <v>302</v>
      </c>
      <c r="E372" s="257" t="s">
        <v>629</v>
      </c>
      <c r="F372" s="258" t="s">
        <v>630</v>
      </c>
      <c r="G372" s="259" t="s">
        <v>397</v>
      </c>
      <c r="H372" s="260">
        <v>1</v>
      </c>
      <c r="I372" s="261"/>
      <c r="J372" s="262">
        <f>ROUND(I372*H372,2)</f>
        <v>0</v>
      </c>
      <c r="K372" s="263"/>
      <c r="L372" s="264"/>
      <c r="M372" s="265" t="s">
        <v>19</v>
      </c>
      <c r="N372" s="266" t="s">
        <v>47</v>
      </c>
      <c r="O372" s="85"/>
      <c r="P372" s="226">
        <f>O372*H372</f>
        <v>0</v>
      </c>
      <c r="Q372" s="226">
        <v>0.007</v>
      </c>
      <c r="R372" s="226">
        <f>Q372*H372</f>
        <v>0.007</v>
      </c>
      <c r="S372" s="226">
        <v>0</v>
      </c>
      <c r="T372" s="22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8" t="s">
        <v>174</v>
      </c>
      <c r="AT372" s="228" t="s">
        <v>302</v>
      </c>
      <c r="AU372" s="228" t="s">
        <v>86</v>
      </c>
      <c r="AY372" s="18" t="s">
        <v>127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8" t="s">
        <v>84</v>
      </c>
      <c r="BK372" s="229">
        <f>ROUND(I372*H372,2)</f>
        <v>0</v>
      </c>
      <c r="BL372" s="18" t="s">
        <v>133</v>
      </c>
      <c r="BM372" s="228" t="s">
        <v>631</v>
      </c>
    </row>
    <row r="373" spans="1:47" s="2" customFormat="1" ht="12">
      <c r="A373" s="39"/>
      <c r="B373" s="40"/>
      <c r="C373" s="41"/>
      <c r="D373" s="230" t="s">
        <v>135</v>
      </c>
      <c r="E373" s="41"/>
      <c r="F373" s="231" t="s">
        <v>632</v>
      </c>
      <c r="G373" s="41"/>
      <c r="H373" s="41"/>
      <c r="I373" s="133"/>
      <c r="J373" s="41"/>
      <c r="K373" s="41"/>
      <c r="L373" s="45"/>
      <c r="M373" s="232"/>
      <c r="N373" s="233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135</v>
      </c>
      <c r="AU373" s="18" t="s">
        <v>86</v>
      </c>
    </row>
    <row r="374" spans="1:65" s="2" customFormat="1" ht="16.5" customHeight="1">
      <c r="A374" s="39"/>
      <c r="B374" s="40"/>
      <c r="C374" s="256" t="s">
        <v>633</v>
      </c>
      <c r="D374" s="256" t="s">
        <v>302</v>
      </c>
      <c r="E374" s="257" t="s">
        <v>634</v>
      </c>
      <c r="F374" s="258" t="s">
        <v>635</v>
      </c>
      <c r="G374" s="259" t="s">
        <v>397</v>
      </c>
      <c r="H374" s="260">
        <v>4</v>
      </c>
      <c r="I374" s="261"/>
      <c r="J374" s="262">
        <f>ROUND(I374*H374,2)</f>
        <v>0</v>
      </c>
      <c r="K374" s="263"/>
      <c r="L374" s="264"/>
      <c r="M374" s="265" t="s">
        <v>19</v>
      </c>
      <c r="N374" s="266" t="s">
        <v>47</v>
      </c>
      <c r="O374" s="85"/>
      <c r="P374" s="226">
        <f>O374*H374</f>
        <v>0</v>
      </c>
      <c r="Q374" s="226">
        <v>0.0047</v>
      </c>
      <c r="R374" s="226">
        <f>Q374*H374</f>
        <v>0.0188</v>
      </c>
      <c r="S374" s="226">
        <v>0</v>
      </c>
      <c r="T374" s="227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8" t="s">
        <v>174</v>
      </c>
      <c r="AT374" s="228" t="s">
        <v>302</v>
      </c>
      <c r="AU374" s="228" t="s">
        <v>86</v>
      </c>
      <c r="AY374" s="18" t="s">
        <v>127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8" t="s">
        <v>84</v>
      </c>
      <c r="BK374" s="229">
        <f>ROUND(I374*H374,2)</f>
        <v>0</v>
      </c>
      <c r="BL374" s="18" t="s">
        <v>133</v>
      </c>
      <c r="BM374" s="228" t="s">
        <v>636</v>
      </c>
    </row>
    <row r="375" spans="1:47" s="2" customFormat="1" ht="12">
      <c r="A375" s="39"/>
      <c r="B375" s="40"/>
      <c r="C375" s="41"/>
      <c r="D375" s="230" t="s">
        <v>135</v>
      </c>
      <c r="E375" s="41"/>
      <c r="F375" s="231" t="s">
        <v>637</v>
      </c>
      <c r="G375" s="41"/>
      <c r="H375" s="41"/>
      <c r="I375" s="133"/>
      <c r="J375" s="41"/>
      <c r="K375" s="41"/>
      <c r="L375" s="45"/>
      <c r="M375" s="232"/>
      <c r="N375" s="233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135</v>
      </c>
      <c r="AU375" s="18" t="s">
        <v>86</v>
      </c>
    </row>
    <row r="376" spans="1:65" s="2" customFormat="1" ht="21.75" customHeight="1">
      <c r="A376" s="39"/>
      <c r="B376" s="40"/>
      <c r="C376" s="216" t="s">
        <v>638</v>
      </c>
      <c r="D376" s="216" t="s">
        <v>129</v>
      </c>
      <c r="E376" s="217" t="s">
        <v>639</v>
      </c>
      <c r="F376" s="218" t="s">
        <v>640</v>
      </c>
      <c r="G376" s="219" t="s">
        <v>397</v>
      </c>
      <c r="H376" s="220">
        <v>2</v>
      </c>
      <c r="I376" s="221"/>
      <c r="J376" s="222">
        <f>ROUND(I376*H376,2)</f>
        <v>0</v>
      </c>
      <c r="K376" s="223"/>
      <c r="L376" s="45"/>
      <c r="M376" s="224" t="s">
        <v>19</v>
      </c>
      <c r="N376" s="225" t="s">
        <v>47</v>
      </c>
      <c r="O376" s="85"/>
      <c r="P376" s="226">
        <f>O376*H376</f>
        <v>0</v>
      </c>
      <c r="Q376" s="226">
        <v>0.00171</v>
      </c>
      <c r="R376" s="226">
        <f>Q376*H376</f>
        <v>0.00342</v>
      </c>
      <c r="S376" s="226">
        <v>0</v>
      </c>
      <c r="T376" s="22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8" t="s">
        <v>133</v>
      </c>
      <c r="AT376" s="228" t="s">
        <v>129</v>
      </c>
      <c r="AU376" s="228" t="s">
        <v>86</v>
      </c>
      <c r="AY376" s="18" t="s">
        <v>127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8" t="s">
        <v>84</v>
      </c>
      <c r="BK376" s="229">
        <f>ROUND(I376*H376,2)</f>
        <v>0</v>
      </c>
      <c r="BL376" s="18" t="s">
        <v>133</v>
      </c>
      <c r="BM376" s="228" t="s">
        <v>641</v>
      </c>
    </row>
    <row r="377" spans="1:47" s="2" customFormat="1" ht="12">
      <c r="A377" s="39"/>
      <c r="B377" s="40"/>
      <c r="C377" s="41"/>
      <c r="D377" s="230" t="s">
        <v>135</v>
      </c>
      <c r="E377" s="41"/>
      <c r="F377" s="231" t="s">
        <v>642</v>
      </c>
      <c r="G377" s="41"/>
      <c r="H377" s="41"/>
      <c r="I377" s="133"/>
      <c r="J377" s="41"/>
      <c r="K377" s="41"/>
      <c r="L377" s="45"/>
      <c r="M377" s="232"/>
      <c r="N377" s="233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135</v>
      </c>
      <c r="AU377" s="18" t="s">
        <v>86</v>
      </c>
    </row>
    <row r="378" spans="1:65" s="2" customFormat="1" ht="16.5" customHeight="1">
      <c r="A378" s="39"/>
      <c r="B378" s="40"/>
      <c r="C378" s="256" t="s">
        <v>643</v>
      </c>
      <c r="D378" s="256" t="s">
        <v>302</v>
      </c>
      <c r="E378" s="257" t="s">
        <v>644</v>
      </c>
      <c r="F378" s="258" t="s">
        <v>645</v>
      </c>
      <c r="G378" s="259" t="s">
        <v>397</v>
      </c>
      <c r="H378" s="260">
        <v>2</v>
      </c>
      <c r="I378" s="261"/>
      <c r="J378" s="262">
        <f>ROUND(I378*H378,2)</f>
        <v>0</v>
      </c>
      <c r="K378" s="263"/>
      <c r="L378" s="264"/>
      <c r="M378" s="265" t="s">
        <v>19</v>
      </c>
      <c r="N378" s="266" t="s">
        <v>47</v>
      </c>
      <c r="O378" s="85"/>
      <c r="P378" s="226">
        <f>O378*H378</f>
        <v>0</v>
      </c>
      <c r="Q378" s="226">
        <v>0.0153</v>
      </c>
      <c r="R378" s="226">
        <f>Q378*H378</f>
        <v>0.0306</v>
      </c>
      <c r="S378" s="226">
        <v>0</v>
      </c>
      <c r="T378" s="22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8" t="s">
        <v>174</v>
      </c>
      <c r="AT378" s="228" t="s">
        <v>302</v>
      </c>
      <c r="AU378" s="228" t="s">
        <v>86</v>
      </c>
      <c r="AY378" s="18" t="s">
        <v>127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8" t="s">
        <v>84</v>
      </c>
      <c r="BK378" s="229">
        <f>ROUND(I378*H378,2)</f>
        <v>0</v>
      </c>
      <c r="BL378" s="18" t="s">
        <v>133</v>
      </c>
      <c r="BM378" s="228" t="s">
        <v>646</v>
      </c>
    </row>
    <row r="379" spans="1:47" s="2" customFormat="1" ht="12">
      <c r="A379" s="39"/>
      <c r="B379" s="40"/>
      <c r="C379" s="41"/>
      <c r="D379" s="230" t="s">
        <v>135</v>
      </c>
      <c r="E379" s="41"/>
      <c r="F379" s="231" t="s">
        <v>647</v>
      </c>
      <c r="G379" s="41"/>
      <c r="H379" s="41"/>
      <c r="I379" s="133"/>
      <c r="J379" s="41"/>
      <c r="K379" s="41"/>
      <c r="L379" s="45"/>
      <c r="M379" s="232"/>
      <c r="N379" s="233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135</v>
      </c>
      <c r="AU379" s="18" t="s">
        <v>86</v>
      </c>
    </row>
    <row r="380" spans="1:65" s="2" customFormat="1" ht="21.75" customHeight="1">
      <c r="A380" s="39"/>
      <c r="B380" s="40"/>
      <c r="C380" s="216" t="s">
        <v>648</v>
      </c>
      <c r="D380" s="216" t="s">
        <v>129</v>
      </c>
      <c r="E380" s="217" t="s">
        <v>649</v>
      </c>
      <c r="F380" s="218" t="s">
        <v>650</v>
      </c>
      <c r="G380" s="219" t="s">
        <v>170</v>
      </c>
      <c r="H380" s="220">
        <v>18</v>
      </c>
      <c r="I380" s="221"/>
      <c r="J380" s="222">
        <f>ROUND(I380*H380,2)</f>
        <v>0</v>
      </c>
      <c r="K380" s="223"/>
      <c r="L380" s="45"/>
      <c r="M380" s="224" t="s">
        <v>19</v>
      </c>
      <c r="N380" s="225" t="s">
        <v>47</v>
      </c>
      <c r="O380" s="85"/>
      <c r="P380" s="226">
        <f>O380*H380</f>
        <v>0</v>
      </c>
      <c r="Q380" s="226">
        <v>0</v>
      </c>
      <c r="R380" s="226">
        <f>Q380*H380</f>
        <v>0</v>
      </c>
      <c r="S380" s="226">
        <v>0</v>
      </c>
      <c r="T380" s="22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8" t="s">
        <v>133</v>
      </c>
      <c r="AT380" s="228" t="s">
        <v>129</v>
      </c>
      <c r="AU380" s="228" t="s">
        <v>86</v>
      </c>
      <c r="AY380" s="18" t="s">
        <v>127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8" t="s">
        <v>84</v>
      </c>
      <c r="BK380" s="229">
        <f>ROUND(I380*H380,2)</f>
        <v>0</v>
      </c>
      <c r="BL380" s="18" t="s">
        <v>133</v>
      </c>
      <c r="BM380" s="228" t="s">
        <v>651</v>
      </c>
    </row>
    <row r="381" spans="1:47" s="2" customFormat="1" ht="12">
      <c r="A381" s="39"/>
      <c r="B381" s="40"/>
      <c r="C381" s="41"/>
      <c r="D381" s="230" t="s">
        <v>135</v>
      </c>
      <c r="E381" s="41"/>
      <c r="F381" s="231" t="s">
        <v>652</v>
      </c>
      <c r="G381" s="41"/>
      <c r="H381" s="41"/>
      <c r="I381" s="133"/>
      <c r="J381" s="41"/>
      <c r="K381" s="41"/>
      <c r="L381" s="45"/>
      <c r="M381" s="232"/>
      <c r="N381" s="233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135</v>
      </c>
      <c r="AU381" s="18" t="s">
        <v>86</v>
      </c>
    </row>
    <row r="382" spans="1:65" s="2" customFormat="1" ht="16.5" customHeight="1">
      <c r="A382" s="39"/>
      <c r="B382" s="40"/>
      <c r="C382" s="256" t="s">
        <v>653</v>
      </c>
      <c r="D382" s="256" t="s">
        <v>302</v>
      </c>
      <c r="E382" s="257" t="s">
        <v>654</v>
      </c>
      <c r="F382" s="258" t="s">
        <v>655</v>
      </c>
      <c r="G382" s="259" t="s">
        <v>170</v>
      </c>
      <c r="H382" s="260">
        <v>18.27</v>
      </c>
      <c r="I382" s="261"/>
      <c r="J382" s="262">
        <f>ROUND(I382*H382,2)</f>
        <v>0</v>
      </c>
      <c r="K382" s="263"/>
      <c r="L382" s="264"/>
      <c r="M382" s="265" t="s">
        <v>19</v>
      </c>
      <c r="N382" s="266" t="s">
        <v>47</v>
      </c>
      <c r="O382" s="85"/>
      <c r="P382" s="226">
        <f>O382*H382</f>
        <v>0</v>
      </c>
      <c r="Q382" s="226">
        <v>0.00018</v>
      </c>
      <c r="R382" s="226">
        <f>Q382*H382</f>
        <v>0.0032886</v>
      </c>
      <c r="S382" s="226">
        <v>0</v>
      </c>
      <c r="T382" s="22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8" t="s">
        <v>174</v>
      </c>
      <c r="AT382" s="228" t="s">
        <v>302</v>
      </c>
      <c r="AU382" s="228" t="s">
        <v>86</v>
      </c>
      <c r="AY382" s="18" t="s">
        <v>127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8" t="s">
        <v>84</v>
      </c>
      <c r="BK382" s="229">
        <f>ROUND(I382*H382,2)</f>
        <v>0</v>
      </c>
      <c r="BL382" s="18" t="s">
        <v>133</v>
      </c>
      <c r="BM382" s="228" t="s">
        <v>656</v>
      </c>
    </row>
    <row r="383" spans="1:47" s="2" customFormat="1" ht="12">
      <c r="A383" s="39"/>
      <c r="B383" s="40"/>
      <c r="C383" s="41"/>
      <c r="D383" s="230" t="s">
        <v>135</v>
      </c>
      <c r="E383" s="41"/>
      <c r="F383" s="231" t="s">
        <v>657</v>
      </c>
      <c r="G383" s="41"/>
      <c r="H383" s="41"/>
      <c r="I383" s="133"/>
      <c r="J383" s="41"/>
      <c r="K383" s="41"/>
      <c r="L383" s="45"/>
      <c r="M383" s="232"/>
      <c r="N383" s="233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135</v>
      </c>
      <c r="AU383" s="18" t="s">
        <v>86</v>
      </c>
    </row>
    <row r="384" spans="1:51" s="13" customFormat="1" ht="12">
      <c r="A384" s="13"/>
      <c r="B384" s="234"/>
      <c r="C384" s="235"/>
      <c r="D384" s="230" t="s">
        <v>137</v>
      </c>
      <c r="E384" s="235"/>
      <c r="F384" s="237" t="s">
        <v>658</v>
      </c>
      <c r="G384" s="235"/>
      <c r="H384" s="238">
        <v>18.27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137</v>
      </c>
      <c r="AU384" s="244" t="s">
        <v>86</v>
      </c>
      <c r="AV384" s="13" t="s">
        <v>86</v>
      </c>
      <c r="AW384" s="13" t="s">
        <v>4</v>
      </c>
      <c r="AX384" s="13" t="s">
        <v>84</v>
      </c>
      <c r="AY384" s="244" t="s">
        <v>127</v>
      </c>
    </row>
    <row r="385" spans="1:65" s="2" customFormat="1" ht="21.75" customHeight="1">
      <c r="A385" s="39"/>
      <c r="B385" s="40"/>
      <c r="C385" s="216" t="s">
        <v>659</v>
      </c>
      <c r="D385" s="216" t="s">
        <v>129</v>
      </c>
      <c r="E385" s="217" t="s">
        <v>660</v>
      </c>
      <c r="F385" s="218" t="s">
        <v>661</v>
      </c>
      <c r="G385" s="219" t="s">
        <v>397</v>
      </c>
      <c r="H385" s="220">
        <v>6</v>
      </c>
      <c r="I385" s="221"/>
      <c r="J385" s="222">
        <f>ROUND(I385*H385,2)</f>
        <v>0</v>
      </c>
      <c r="K385" s="223"/>
      <c r="L385" s="45"/>
      <c r="M385" s="224" t="s">
        <v>19</v>
      </c>
      <c r="N385" s="225" t="s">
        <v>47</v>
      </c>
      <c r="O385" s="85"/>
      <c r="P385" s="226">
        <f>O385*H385</f>
        <v>0</v>
      </c>
      <c r="Q385" s="226">
        <v>0</v>
      </c>
      <c r="R385" s="226">
        <f>Q385*H385</f>
        <v>0</v>
      </c>
      <c r="S385" s="226">
        <v>0</v>
      </c>
      <c r="T385" s="227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8" t="s">
        <v>133</v>
      </c>
      <c r="AT385" s="228" t="s">
        <v>129</v>
      </c>
      <c r="AU385" s="228" t="s">
        <v>86</v>
      </c>
      <c r="AY385" s="18" t="s">
        <v>127</v>
      </c>
      <c r="BE385" s="229">
        <f>IF(N385="základní",J385,0)</f>
        <v>0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18" t="s">
        <v>84</v>
      </c>
      <c r="BK385" s="229">
        <f>ROUND(I385*H385,2)</f>
        <v>0</v>
      </c>
      <c r="BL385" s="18" t="s">
        <v>133</v>
      </c>
      <c r="BM385" s="228" t="s">
        <v>662</v>
      </c>
    </row>
    <row r="386" spans="1:47" s="2" customFormat="1" ht="12">
      <c r="A386" s="39"/>
      <c r="B386" s="40"/>
      <c r="C386" s="41"/>
      <c r="D386" s="230" t="s">
        <v>135</v>
      </c>
      <c r="E386" s="41"/>
      <c r="F386" s="231" t="s">
        <v>663</v>
      </c>
      <c r="G386" s="41"/>
      <c r="H386" s="41"/>
      <c r="I386" s="133"/>
      <c r="J386" s="41"/>
      <c r="K386" s="41"/>
      <c r="L386" s="45"/>
      <c r="M386" s="232"/>
      <c r="N386" s="233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135</v>
      </c>
      <c r="AU386" s="18" t="s">
        <v>86</v>
      </c>
    </row>
    <row r="387" spans="1:65" s="2" customFormat="1" ht="16.5" customHeight="1">
      <c r="A387" s="39"/>
      <c r="B387" s="40"/>
      <c r="C387" s="256" t="s">
        <v>664</v>
      </c>
      <c r="D387" s="256" t="s">
        <v>302</v>
      </c>
      <c r="E387" s="257" t="s">
        <v>665</v>
      </c>
      <c r="F387" s="258" t="s">
        <v>666</v>
      </c>
      <c r="G387" s="259" t="s">
        <v>397</v>
      </c>
      <c r="H387" s="260">
        <v>2</v>
      </c>
      <c r="I387" s="261"/>
      <c r="J387" s="262">
        <f>ROUND(I387*H387,2)</f>
        <v>0</v>
      </c>
      <c r="K387" s="263"/>
      <c r="L387" s="264"/>
      <c r="M387" s="265" t="s">
        <v>19</v>
      </c>
      <c r="N387" s="266" t="s">
        <v>47</v>
      </c>
      <c r="O387" s="85"/>
      <c r="P387" s="226">
        <f>O387*H387</f>
        <v>0</v>
      </c>
      <c r="Q387" s="226">
        <v>0.00039</v>
      </c>
      <c r="R387" s="226">
        <f>Q387*H387</f>
        <v>0.00078</v>
      </c>
      <c r="S387" s="226">
        <v>0</v>
      </c>
      <c r="T387" s="227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8" t="s">
        <v>174</v>
      </c>
      <c r="AT387" s="228" t="s">
        <v>302</v>
      </c>
      <c r="AU387" s="228" t="s">
        <v>86</v>
      </c>
      <c r="AY387" s="18" t="s">
        <v>127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18" t="s">
        <v>84</v>
      </c>
      <c r="BK387" s="229">
        <f>ROUND(I387*H387,2)</f>
        <v>0</v>
      </c>
      <c r="BL387" s="18" t="s">
        <v>133</v>
      </c>
      <c r="BM387" s="228" t="s">
        <v>667</v>
      </c>
    </row>
    <row r="388" spans="1:47" s="2" customFormat="1" ht="12">
      <c r="A388" s="39"/>
      <c r="B388" s="40"/>
      <c r="C388" s="41"/>
      <c r="D388" s="230" t="s">
        <v>135</v>
      </c>
      <c r="E388" s="41"/>
      <c r="F388" s="231" t="s">
        <v>668</v>
      </c>
      <c r="G388" s="41"/>
      <c r="H388" s="41"/>
      <c r="I388" s="133"/>
      <c r="J388" s="41"/>
      <c r="K388" s="41"/>
      <c r="L388" s="45"/>
      <c r="M388" s="232"/>
      <c r="N388" s="233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135</v>
      </c>
      <c r="AU388" s="18" t="s">
        <v>86</v>
      </c>
    </row>
    <row r="389" spans="1:65" s="2" customFormat="1" ht="16.5" customHeight="1">
      <c r="A389" s="39"/>
      <c r="B389" s="40"/>
      <c r="C389" s="256" t="s">
        <v>669</v>
      </c>
      <c r="D389" s="256" t="s">
        <v>302</v>
      </c>
      <c r="E389" s="257" t="s">
        <v>670</v>
      </c>
      <c r="F389" s="258" t="s">
        <v>671</v>
      </c>
      <c r="G389" s="259" t="s">
        <v>397</v>
      </c>
      <c r="H389" s="260">
        <v>4</v>
      </c>
      <c r="I389" s="261"/>
      <c r="J389" s="262">
        <f>ROUND(I389*H389,2)</f>
        <v>0</v>
      </c>
      <c r="K389" s="263"/>
      <c r="L389" s="264"/>
      <c r="M389" s="265" t="s">
        <v>19</v>
      </c>
      <c r="N389" s="266" t="s">
        <v>47</v>
      </c>
      <c r="O389" s="85"/>
      <c r="P389" s="226">
        <f>O389*H389</f>
        <v>0</v>
      </c>
      <c r="Q389" s="226">
        <v>0.00048</v>
      </c>
      <c r="R389" s="226">
        <f>Q389*H389</f>
        <v>0.00192</v>
      </c>
      <c r="S389" s="226">
        <v>0</v>
      </c>
      <c r="T389" s="22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8" t="s">
        <v>174</v>
      </c>
      <c r="AT389" s="228" t="s">
        <v>302</v>
      </c>
      <c r="AU389" s="228" t="s">
        <v>86</v>
      </c>
      <c r="AY389" s="18" t="s">
        <v>127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18" t="s">
        <v>84</v>
      </c>
      <c r="BK389" s="229">
        <f>ROUND(I389*H389,2)</f>
        <v>0</v>
      </c>
      <c r="BL389" s="18" t="s">
        <v>133</v>
      </c>
      <c r="BM389" s="228" t="s">
        <v>672</v>
      </c>
    </row>
    <row r="390" spans="1:47" s="2" customFormat="1" ht="12">
      <c r="A390" s="39"/>
      <c r="B390" s="40"/>
      <c r="C390" s="41"/>
      <c r="D390" s="230" t="s">
        <v>135</v>
      </c>
      <c r="E390" s="41"/>
      <c r="F390" s="231" t="s">
        <v>673</v>
      </c>
      <c r="G390" s="41"/>
      <c r="H390" s="41"/>
      <c r="I390" s="133"/>
      <c r="J390" s="41"/>
      <c r="K390" s="41"/>
      <c r="L390" s="45"/>
      <c r="M390" s="232"/>
      <c r="N390" s="233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135</v>
      </c>
      <c r="AU390" s="18" t="s">
        <v>86</v>
      </c>
    </row>
    <row r="391" spans="1:65" s="2" customFormat="1" ht="16.5" customHeight="1">
      <c r="A391" s="39"/>
      <c r="B391" s="40"/>
      <c r="C391" s="256" t="s">
        <v>674</v>
      </c>
      <c r="D391" s="256" t="s">
        <v>302</v>
      </c>
      <c r="E391" s="257" t="s">
        <v>675</v>
      </c>
      <c r="F391" s="258" t="s">
        <v>676</v>
      </c>
      <c r="G391" s="259" t="s">
        <v>397</v>
      </c>
      <c r="H391" s="260">
        <v>4</v>
      </c>
      <c r="I391" s="261"/>
      <c r="J391" s="262">
        <f>ROUND(I391*H391,2)</f>
        <v>0</v>
      </c>
      <c r="K391" s="263"/>
      <c r="L391" s="264"/>
      <c r="M391" s="265" t="s">
        <v>19</v>
      </c>
      <c r="N391" s="266" t="s">
        <v>47</v>
      </c>
      <c r="O391" s="85"/>
      <c r="P391" s="226">
        <f>O391*H391</f>
        <v>0</v>
      </c>
      <c r="Q391" s="226">
        <v>0.0036</v>
      </c>
      <c r="R391" s="226">
        <f>Q391*H391</f>
        <v>0.0144</v>
      </c>
      <c r="S391" s="226">
        <v>0</v>
      </c>
      <c r="T391" s="22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8" t="s">
        <v>174</v>
      </c>
      <c r="AT391" s="228" t="s">
        <v>302</v>
      </c>
      <c r="AU391" s="228" t="s">
        <v>86</v>
      </c>
      <c r="AY391" s="18" t="s">
        <v>127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8" t="s">
        <v>84</v>
      </c>
      <c r="BK391" s="229">
        <f>ROUND(I391*H391,2)</f>
        <v>0</v>
      </c>
      <c r="BL391" s="18" t="s">
        <v>133</v>
      </c>
      <c r="BM391" s="228" t="s">
        <v>677</v>
      </c>
    </row>
    <row r="392" spans="1:47" s="2" customFormat="1" ht="12">
      <c r="A392" s="39"/>
      <c r="B392" s="40"/>
      <c r="C392" s="41"/>
      <c r="D392" s="230" t="s">
        <v>135</v>
      </c>
      <c r="E392" s="41"/>
      <c r="F392" s="231" t="s">
        <v>678</v>
      </c>
      <c r="G392" s="41"/>
      <c r="H392" s="41"/>
      <c r="I392" s="133"/>
      <c r="J392" s="41"/>
      <c r="K392" s="41"/>
      <c r="L392" s="45"/>
      <c r="M392" s="232"/>
      <c r="N392" s="233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135</v>
      </c>
      <c r="AU392" s="18" t="s">
        <v>86</v>
      </c>
    </row>
    <row r="393" spans="1:65" s="2" customFormat="1" ht="21.75" customHeight="1">
      <c r="A393" s="39"/>
      <c r="B393" s="40"/>
      <c r="C393" s="216" t="s">
        <v>679</v>
      </c>
      <c r="D393" s="216" t="s">
        <v>129</v>
      </c>
      <c r="E393" s="217" t="s">
        <v>680</v>
      </c>
      <c r="F393" s="218" t="s">
        <v>681</v>
      </c>
      <c r="G393" s="219" t="s">
        <v>397</v>
      </c>
      <c r="H393" s="220">
        <v>8</v>
      </c>
      <c r="I393" s="221"/>
      <c r="J393" s="222">
        <f>ROUND(I393*H393,2)</f>
        <v>0</v>
      </c>
      <c r="K393" s="223"/>
      <c r="L393" s="45"/>
      <c r="M393" s="224" t="s">
        <v>19</v>
      </c>
      <c r="N393" s="225" t="s">
        <v>47</v>
      </c>
      <c r="O393" s="85"/>
      <c r="P393" s="226">
        <f>O393*H393</f>
        <v>0</v>
      </c>
      <c r="Q393" s="226">
        <v>0</v>
      </c>
      <c r="R393" s="226">
        <f>Q393*H393</f>
        <v>0</v>
      </c>
      <c r="S393" s="226">
        <v>0</v>
      </c>
      <c r="T393" s="22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8" t="s">
        <v>133</v>
      </c>
      <c r="AT393" s="228" t="s">
        <v>129</v>
      </c>
      <c r="AU393" s="228" t="s">
        <v>86</v>
      </c>
      <c r="AY393" s="18" t="s">
        <v>127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8" t="s">
        <v>84</v>
      </c>
      <c r="BK393" s="229">
        <f>ROUND(I393*H393,2)</f>
        <v>0</v>
      </c>
      <c r="BL393" s="18" t="s">
        <v>133</v>
      </c>
      <c r="BM393" s="228" t="s">
        <v>682</v>
      </c>
    </row>
    <row r="394" spans="1:47" s="2" customFormat="1" ht="12">
      <c r="A394" s="39"/>
      <c r="B394" s="40"/>
      <c r="C394" s="41"/>
      <c r="D394" s="230" t="s">
        <v>135</v>
      </c>
      <c r="E394" s="41"/>
      <c r="F394" s="231" t="s">
        <v>683</v>
      </c>
      <c r="G394" s="41"/>
      <c r="H394" s="41"/>
      <c r="I394" s="133"/>
      <c r="J394" s="41"/>
      <c r="K394" s="41"/>
      <c r="L394" s="45"/>
      <c r="M394" s="232"/>
      <c r="N394" s="233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135</v>
      </c>
      <c r="AU394" s="18" t="s">
        <v>86</v>
      </c>
    </row>
    <row r="395" spans="1:65" s="2" customFormat="1" ht="16.5" customHeight="1">
      <c r="A395" s="39"/>
      <c r="B395" s="40"/>
      <c r="C395" s="256" t="s">
        <v>684</v>
      </c>
      <c r="D395" s="256" t="s">
        <v>302</v>
      </c>
      <c r="E395" s="257" t="s">
        <v>685</v>
      </c>
      <c r="F395" s="258" t="s">
        <v>686</v>
      </c>
      <c r="G395" s="259" t="s">
        <v>397</v>
      </c>
      <c r="H395" s="260">
        <v>8</v>
      </c>
      <c r="I395" s="261"/>
      <c r="J395" s="262">
        <f>ROUND(I395*H395,2)</f>
        <v>0</v>
      </c>
      <c r="K395" s="263"/>
      <c r="L395" s="264"/>
      <c r="M395" s="265" t="s">
        <v>19</v>
      </c>
      <c r="N395" s="266" t="s">
        <v>47</v>
      </c>
      <c r="O395" s="85"/>
      <c r="P395" s="226">
        <f>O395*H395</f>
        <v>0</v>
      </c>
      <c r="Q395" s="226">
        <v>0.00072</v>
      </c>
      <c r="R395" s="226">
        <f>Q395*H395</f>
        <v>0.00576</v>
      </c>
      <c r="S395" s="226">
        <v>0</v>
      </c>
      <c r="T395" s="22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28" t="s">
        <v>174</v>
      </c>
      <c r="AT395" s="228" t="s">
        <v>302</v>
      </c>
      <c r="AU395" s="228" t="s">
        <v>86</v>
      </c>
      <c r="AY395" s="18" t="s">
        <v>127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8" t="s">
        <v>84</v>
      </c>
      <c r="BK395" s="229">
        <f>ROUND(I395*H395,2)</f>
        <v>0</v>
      </c>
      <c r="BL395" s="18" t="s">
        <v>133</v>
      </c>
      <c r="BM395" s="228" t="s">
        <v>687</v>
      </c>
    </row>
    <row r="396" spans="1:47" s="2" customFormat="1" ht="12">
      <c r="A396" s="39"/>
      <c r="B396" s="40"/>
      <c r="C396" s="41"/>
      <c r="D396" s="230" t="s">
        <v>135</v>
      </c>
      <c r="E396" s="41"/>
      <c r="F396" s="231" t="s">
        <v>688</v>
      </c>
      <c r="G396" s="41"/>
      <c r="H396" s="41"/>
      <c r="I396" s="133"/>
      <c r="J396" s="41"/>
      <c r="K396" s="41"/>
      <c r="L396" s="45"/>
      <c r="M396" s="232"/>
      <c r="N396" s="233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135</v>
      </c>
      <c r="AU396" s="18" t="s">
        <v>86</v>
      </c>
    </row>
    <row r="397" spans="1:65" s="2" customFormat="1" ht="21.75" customHeight="1">
      <c r="A397" s="39"/>
      <c r="B397" s="40"/>
      <c r="C397" s="216" t="s">
        <v>689</v>
      </c>
      <c r="D397" s="216" t="s">
        <v>129</v>
      </c>
      <c r="E397" s="217" t="s">
        <v>690</v>
      </c>
      <c r="F397" s="218" t="s">
        <v>691</v>
      </c>
      <c r="G397" s="219" t="s">
        <v>397</v>
      </c>
      <c r="H397" s="220">
        <v>2</v>
      </c>
      <c r="I397" s="221"/>
      <c r="J397" s="222">
        <f>ROUND(I397*H397,2)</f>
        <v>0</v>
      </c>
      <c r="K397" s="223"/>
      <c r="L397" s="45"/>
      <c r="M397" s="224" t="s">
        <v>19</v>
      </c>
      <c r="N397" s="225" t="s">
        <v>47</v>
      </c>
      <c r="O397" s="85"/>
      <c r="P397" s="226">
        <f>O397*H397</f>
        <v>0</v>
      </c>
      <c r="Q397" s="226">
        <v>0.00072</v>
      </c>
      <c r="R397" s="226">
        <f>Q397*H397</f>
        <v>0.00144</v>
      </c>
      <c r="S397" s="226">
        <v>0</v>
      </c>
      <c r="T397" s="22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8" t="s">
        <v>133</v>
      </c>
      <c r="AT397" s="228" t="s">
        <v>129</v>
      </c>
      <c r="AU397" s="228" t="s">
        <v>86</v>
      </c>
      <c r="AY397" s="18" t="s">
        <v>127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18" t="s">
        <v>84</v>
      </c>
      <c r="BK397" s="229">
        <f>ROUND(I397*H397,2)</f>
        <v>0</v>
      </c>
      <c r="BL397" s="18" t="s">
        <v>133</v>
      </c>
      <c r="BM397" s="228" t="s">
        <v>692</v>
      </c>
    </row>
    <row r="398" spans="1:47" s="2" customFormat="1" ht="12">
      <c r="A398" s="39"/>
      <c r="B398" s="40"/>
      <c r="C398" s="41"/>
      <c r="D398" s="230" t="s">
        <v>135</v>
      </c>
      <c r="E398" s="41"/>
      <c r="F398" s="231" t="s">
        <v>693</v>
      </c>
      <c r="G398" s="41"/>
      <c r="H398" s="41"/>
      <c r="I398" s="133"/>
      <c r="J398" s="41"/>
      <c r="K398" s="41"/>
      <c r="L398" s="45"/>
      <c r="M398" s="232"/>
      <c r="N398" s="233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135</v>
      </c>
      <c r="AU398" s="18" t="s">
        <v>86</v>
      </c>
    </row>
    <row r="399" spans="1:65" s="2" customFormat="1" ht="21.75" customHeight="1">
      <c r="A399" s="39"/>
      <c r="B399" s="40"/>
      <c r="C399" s="256" t="s">
        <v>694</v>
      </c>
      <c r="D399" s="256" t="s">
        <v>302</v>
      </c>
      <c r="E399" s="257" t="s">
        <v>695</v>
      </c>
      <c r="F399" s="258" t="s">
        <v>696</v>
      </c>
      <c r="G399" s="259" t="s">
        <v>397</v>
      </c>
      <c r="H399" s="260">
        <v>2</v>
      </c>
      <c r="I399" s="261"/>
      <c r="J399" s="262">
        <f>ROUND(I399*H399,2)</f>
        <v>0</v>
      </c>
      <c r="K399" s="263"/>
      <c r="L399" s="264"/>
      <c r="M399" s="265" t="s">
        <v>19</v>
      </c>
      <c r="N399" s="266" t="s">
        <v>47</v>
      </c>
      <c r="O399" s="85"/>
      <c r="P399" s="226">
        <f>O399*H399</f>
        <v>0</v>
      </c>
      <c r="Q399" s="226">
        <v>0.012</v>
      </c>
      <c r="R399" s="226">
        <f>Q399*H399</f>
        <v>0.024</v>
      </c>
      <c r="S399" s="226">
        <v>0</v>
      </c>
      <c r="T399" s="22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8" t="s">
        <v>174</v>
      </c>
      <c r="AT399" s="228" t="s">
        <v>302</v>
      </c>
      <c r="AU399" s="228" t="s">
        <v>86</v>
      </c>
      <c r="AY399" s="18" t="s">
        <v>127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8" t="s">
        <v>84</v>
      </c>
      <c r="BK399" s="229">
        <f>ROUND(I399*H399,2)</f>
        <v>0</v>
      </c>
      <c r="BL399" s="18" t="s">
        <v>133</v>
      </c>
      <c r="BM399" s="228" t="s">
        <v>697</v>
      </c>
    </row>
    <row r="400" spans="1:47" s="2" customFormat="1" ht="12">
      <c r="A400" s="39"/>
      <c r="B400" s="40"/>
      <c r="C400" s="41"/>
      <c r="D400" s="230" t="s">
        <v>135</v>
      </c>
      <c r="E400" s="41"/>
      <c r="F400" s="231" t="s">
        <v>698</v>
      </c>
      <c r="G400" s="41"/>
      <c r="H400" s="41"/>
      <c r="I400" s="133"/>
      <c r="J400" s="41"/>
      <c r="K400" s="41"/>
      <c r="L400" s="45"/>
      <c r="M400" s="232"/>
      <c r="N400" s="233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135</v>
      </c>
      <c r="AU400" s="18" t="s">
        <v>86</v>
      </c>
    </row>
    <row r="401" spans="1:65" s="2" customFormat="1" ht="21.75" customHeight="1">
      <c r="A401" s="39"/>
      <c r="B401" s="40"/>
      <c r="C401" s="256" t="s">
        <v>699</v>
      </c>
      <c r="D401" s="256" t="s">
        <v>302</v>
      </c>
      <c r="E401" s="257" t="s">
        <v>700</v>
      </c>
      <c r="F401" s="258" t="s">
        <v>701</v>
      </c>
      <c r="G401" s="259" t="s">
        <v>397</v>
      </c>
      <c r="H401" s="260">
        <v>2</v>
      </c>
      <c r="I401" s="261"/>
      <c r="J401" s="262">
        <f>ROUND(I401*H401,2)</f>
        <v>0</v>
      </c>
      <c r="K401" s="263"/>
      <c r="L401" s="264"/>
      <c r="M401" s="265" t="s">
        <v>19</v>
      </c>
      <c r="N401" s="266" t="s">
        <v>47</v>
      </c>
      <c r="O401" s="85"/>
      <c r="P401" s="226">
        <f>O401*H401</f>
        <v>0</v>
      </c>
      <c r="Q401" s="226">
        <v>0.0015</v>
      </c>
      <c r="R401" s="226">
        <f>Q401*H401</f>
        <v>0.003</v>
      </c>
      <c r="S401" s="226">
        <v>0</v>
      </c>
      <c r="T401" s="22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8" t="s">
        <v>174</v>
      </c>
      <c r="AT401" s="228" t="s">
        <v>302</v>
      </c>
      <c r="AU401" s="228" t="s">
        <v>86</v>
      </c>
      <c r="AY401" s="18" t="s">
        <v>127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8" t="s">
        <v>84</v>
      </c>
      <c r="BK401" s="229">
        <f>ROUND(I401*H401,2)</f>
        <v>0</v>
      </c>
      <c r="BL401" s="18" t="s">
        <v>133</v>
      </c>
      <c r="BM401" s="228" t="s">
        <v>702</v>
      </c>
    </row>
    <row r="402" spans="1:47" s="2" customFormat="1" ht="12">
      <c r="A402" s="39"/>
      <c r="B402" s="40"/>
      <c r="C402" s="41"/>
      <c r="D402" s="230" t="s">
        <v>135</v>
      </c>
      <c r="E402" s="41"/>
      <c r="F402" s="231" t="s">
        <v>703</v>
      </c>
      <c r="G402" s="41"/>
      <c r="H402" s="41"/>
      <c r="I402" s="133"/>
      <c r="J402" s="41"/>
      <c r="K402" s="41"/>
      <c r="L402" s="45"/>
      <c r="M402" s="232"/>
      <c r="N402" s="233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135</v>
      </c>
      <c r="AU402" s="18" t="s">
        <v>86</v>
      </c>
    </row>
    <row r="403" spans="1:65" s="2" customFormat="1" ht="16.5" customHeight="1">
      <c r="A403" s="39"/>
      <c r="B403" s="40"/>
      <c r="C403" s="216" t="s">
        <v>704</v>
      </c>
      <c r="D403" s="216" t="s">
        <v>129</v>
      </c>
      <c r="E403" s="217" t="s">
        <v>705</v>
      </c>
      <c r="F403" s="218" t="s">
        <v>706</v>
      </c>
      <c r="G403" s="219" t="s">
        <v>397</v>
      </c>
      <c r="H403" s="220">
        <v>1</v>
      </c>
      <c r="I403" s="221"/>
      <c r="J403" s="222">
        <f>ROUND(I403*H403,2)</f>
        <v>0</v>
      </c>
      <c r="K403" s="223"/>
      <c r="L403" s="45"/>
      <c r="M403" s="224" t="s">
        <v>19</v>
      </c>
      <c r="N403" s="225" t="s">
        <v>47</v>
      </c>
      <c r="O403" s="85"/>
      <c r="P403" s="226">
        <f>O403*H403</f>
        <v>0</v>
      </c>
      <c r="Q403" s="226">
        <v>0.0018</v>
      </c>
      <c r="R403" s="226">
        <f>Q403*H403</f>
        <v>0.0018</v>
      </c>
      <c r="S403" s="226">
        <v>0</v>
      </c>
      <c r="T403" s="22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8" t="s">
        <v>133</v>
      </c>
      <c r="AT403" s="228" t="s">
        <v>129</v>
      </c>
      <c r="AU403" s="228" t="s">
        <v>86</v>
      </c>
      <c r="AY403" s="18" t="s">
        <v>127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8" t="s">
        <v>84</v>
      </c>
      <c r="BK403" s="229">
        <f>ROUND(I403*H403,2)</f>
        <v>0</v>
      </c>
      <c r="BL403" s="18" t="s">
        <v>133</v>
      </c>
      <c r="BM403" s="228" t="s">
        <v>707</v>
      </c>
    </row>
    <row r="404" spans="1:47" s="2" customFormat="1" ht="12">
      <c r="A404" s="39"/>
      <c r="B404" s="40"/>
      <c r="C404" s="41"/>
      <c r="D404" s="230" t="s">
        <v>135</v>
      </c>
      <c r="E404" s="41"/>
      <c r="F404" s="231" t="s">
        <v>708</v>
      </c>
      <c r="G404" s="41"/>
      <c r="H404" s="41"/>
      <c r="I404" s="133"/>
      <c r="J404" s="41"/>
      <c r="K404" s="41"/>
      <c r="L404" s="45"/>
      <c r="M404" s="232"/>
      <c r="N404" s="233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135</v>
      </c>
      <c r="AU404" s="18" t="s">
        <v>86</v>
      </c>
    </row>
    <row r="405" spans="1:65" s="2" customFormat="1" ht="16.5" customHeight="1">
      <c r="A405" s="39"/>
      <c r="B405" s="40"/>
      <c r="C405" s="256" t="s">
        <v>709</v>
      </c>
      <c r="D405" s="256" t="s">
        <v>302</v>
      </c>
      <c r="E405" s="257" t="s">
        <v>710</v>
      </c>
      <c r="F405" s="258" t="s">
        <v>711</v>
      </c>
      <c r="G405" s="259" t="s">
        <v>397</v>
      </c>
      <c r="H405" s="260">
        <v>1</v>
      </c>
      <c r="I405" s="261"/>
      <c r="J405" s="262">
        <f>ROUND(I405*H405,2)</f>
        <v>0</v>
      </c>
      <c r="K405" s="263"/>
      <c r="L405" s="264"/>
      <c r="M405" s="265" t="s">
        <v>19</v>
      </c>
      <c r="N405" s="266" t="s">
        <v>47</v>
      </c>
      <c r="O405" s="85"/>
      <c r="P405" s="226">
        <f>O405*H405</f>
        <v>0</v>
      </c>
      <c r="Q405" s="226">
        <v>0.014</v>
      </c>
      <c r="R405" s="226">
        <f>Q405*H405</f>
        <v>0.014</v>
      </c>
      <c r="S405" s="226">
        <v>0</v>
      </c>
      <c r="T405" s="22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8" t="s">
        <v>174</v>
      </c>
      <c r="AT405" s="228" t="s">
        <v>302</v>
      </c>
      <c r="AU405" s="228" t="s">
        <v>86</v>
      </c>
      <c r="AY405" s="18" t="s">
        <v>127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8" t="s">
        <v>84</v>
      </c>
      <c r="BK405" s="229">
        <f>ROUND(I405*H405,2)</f>
        <v>0</v>
      </c>
      <c r="BL405" s="18" t="s">
        <v>133</v>
      </c>
      <c r="BM405" s="228" t="s">
        <v>712</v>
      </c>
    </row>
    <row r="406" spans="1:47" s="2" customFormat="1" ht="12">
      <c r="A406" s="39"/>
      <c r="B406" s="40"/>
      <c r="C406" s="41"/>
      <c r="D406" s="230" t="s">
        <v>135</v>
      </c>
      <c r="E406" s="41"/>
      <c r="F406" s="231" t="s">
        <v>713</v>
      </c>
      <c r="G406" s="41"/>
      <c r="H406" s="41"/>
      <c r="I406" s="133"/>
      <c r="J406" s="41"/>
      <c r="K406" s="41"/>
      <c r="L406" s="45"/>
      <c r="M406" s="232"/>
      <c r="N406" s="233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135</v>
      </c>
      <c r="AU406" s="18" t="s">
        <v>86</v>
      </c>
    </row>
    <row r="407" spans="1:65" s="2" customFormat="1" ht="16.5" customHeight="1">
      <c r="A407" s="39"/>
      <c r="B407" s="40"/>
      <c r="C407" s="216" t="s">
        <v>714</v>
      </c>
      <c r="D407" s="216" t="s">
        <v>129</v>
      </c>
      <c r="E407" s="217" t="s">
        <v>715</v>
      </c>
      <c r="F407" s="218" t="s">
        <v>716</v>
      </c>
      <c r="G407" s="219" t="s">
        <v>397</v>
      </c>
      <c r="H407" s="220">
        <v>1</v>
      </c>
      <c r="I407" s="221"/>
      <c r="J407" s="222">
        <f>ROUND(I407*H407,2)</f>
        <v>0</v>
      </c>
      <c r="K407" s="223"/>
      <c r="L407" s="45"/>
      <c r="M407" s="224" t="s">
        <v>19</v>
      </c>
      <c r="N407" s="225" t="s">
        <v>47</v>
      </c>
      <c r="O407" s="85"/>
      <c r="P407" s="226">
        <f>O407*H407</f>
        <v>0</v>
      </c>
      <c r="Q407" s="226">
        <v>0.0018</v>
      </c>
      <c r="R407" s="226">
        <f>Q407*H407</f>
        <v>0.0018</v>
      </c>
      <c r="S407" s="226">
        <v>0</v>
      </c>
      <c r="T407" s="22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8" t="s">
        <v>133</v>
      </c>
      <c r="AT407" s="228" t="s">
        <v>129</v>
      </c>
      <c r="AU407" s="228" t="s">
        <v>86</v>
      </c>
      <c r="AY407" s="18" t="s">
        <v>127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18" t="s">
        <v>84</v>
      </c>
      <c r="BK407" s="229">
        <f>ROUND(I407*H407,2)</f>
        <v>0</v>
      </c>
      <c r="BL407" s="18" t="s">
        <v>133</v>
      </c>
      <c r="BM407" s="228" t="s">
        <v>717</v>
      </c>
    </row>
    <row r="408" spans="1:47" s="2" customFormat="1" ht="12">
      <c r="A408" s="39"/>
      <c r="B408" s="40"/>
      <c r="C408" s="41"/>
      <c r="D408" s="230" t="s">
        <v>135</v>
      </c>
      <c r="E408" s="41"/>
      <c r="F408" s="231" t="s">
        <v>708</v>
      </c>
      <c r="G408" s="41"/>
      <c r="H408" s="41"/>
      <c r="I408" s="133"/>
      <c r="J408" s="41"/>
      <c r="K408" s="41"/>
      <c r="L408" s="45"/>
      <c r="M408" s="232"/>
      <c r="N408" s="233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135</v>
      </c>
      <c r="AU408" s="18" t="s">
        <v>86</v>
      </c>
    </row>
    <row r="409" spans="1:65" s="2" customFormat="1" ht="16.5" customHeight="1">
      <c r="A409" s="39"/>
      <c r="B409" s="40"/>
      <c r="C409" s="256" t="s">
        <v>718</v>
      </c>
      <c r="D409" s="256" t="s">
        <v>302</v>
      </c>
      <c r="E409" s="257" t="s">
        <v>719</v>
      </c>
      <c r="F409" s="258" t="s">
        <v>720</v>
      </c>
      <c r="G409" s="259" t="s">
        <v>397</v>
      </c>
      <c r="H409" s="260">
        <v>1</v>
      </c>
      <c r="I409" s="261"/>
      <c r="J409" s="262">
        <f>ROUND(I409*H409,2)</f>
        <v>0</v>
      </c>
      <c r="K409" s="263"/>
      <c r="L409" s="264"/>
      <c r="M409" s="265" t="s">
        <v>19</v>
      </c>
      <c r="N409" s="266" t="s">
        <v>47</v>
      </c>
      <c r="O409" s="85"/>
      <c r="P409" s="226">
        <f>O409*H409</f>
        <v>0</v>
      </c>
      <c r="Q409" s="226">
        <v>0.0098</v>
      </c>
      <c r="R409" s="226">
        <f>Q409*H409</f>
        <v>0.0098</v>
      </c>
      <c r="S409" s="226">
        <v>0</v>
      </c>
      <c r="T409" s="22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8" t="s">
        <v>174</v>
      </c>
      <c r="AT409" s="228" t="s">
        <v>302</v>
      </c>
      <c r="AU409" s="228" t="s">
        <v>86</v>
      </c>
      <c r="AY409" s="18" t="s">
        <v>127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8" t="s">
        <v>84</v>
      </c>
      <c r="BK409" s="229">
        <f>ROUND(I409*H409,2)</f>
        <v>0</v>
      </c>
      <c r="BL409" s="18" t="s">
        <v>133</v>
      </c>
      <c r="BM409" s="228" t="s">
        <v>721</v>
      </c>
    </row>
    <row r="410" spans="1:47" s="2" customFormat="1" ht="12">
      <c r="A410" s="39"/>
      <c r="B410" s="40"/>
      <c r="C410" s="41"/>
      <c r="D410" s="230" t="s">
        <v>135</v>
      </c>
      <c r="E410" s="41"/>
      <c r="F410" s="231" t="s">
        <v>722</v>
      </c>
      <c r="G410" s="41"/>
      <c r="H410" s="41"/>
      <c r="I410" s="133"/>
      <c r="J410" s="41"/>
      <c r="K410" s="41"/>
      <c r="L410" s="45"/>
      <c r="M410" s="232"/>
      <c r="N410" s="233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135</v>
      </c>
      <c r="AU410" s="18" t="s">
        <v>86</v>
      </c>
    </row>
    <row r="411" spans="1:65" s="2" customFormat="1" ht="16.5" customHeight="1">
      <c r="A411" s="39"/>
      <c r="B411" s="40"/>
      <c r="C411" s="216" t="s">
        <v>723</v>
      </c>
      <c r="D411" s="216" t="s">
        <v>129</v>
      </c>
      <c r="E411" s="217" t="s">
        <v>724</v>
      </c>
      <c r="F411" s="218" t="s">
        <v>725</v>
      </c>
      <c r="G411" s="219" t="s">
        <v>397</v>
      </c>
      <c r="H411" s="220">
        <v>1</v>
      </c>
      <c r="I411" s="221"/>
      <c r="J411" s="222">
        <f>ROUND(I411*H411,2)</f>
        <v>0</v>
      </c>
      <c r="K411" s="223"/>
      <c r="L411" s="45"/>
      <c r="M411" s="224" t="s">
        <v>19</v>
      </c>
      <c r="N411" s="225" t="s">
        <v>47</v>
      </c>
      <c r="O411" s="85"/>
      <c r="P411" s="226">
        <f>O411*H411</f>
        <v>0</v>
      </c>
      <c r="Q411" s="226">
        <v>0.00069</v>
      </c>
      <c r="R411" s="226">
        <f>Q411*H411</f>
        <v>0.00069</v>
      </c>
      <c r="S411" s="226">
        <v>0</v>
      </c>
      <c r="T411" s="22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8" t="s">
        <v>133</v>
      </c>
      <c r="AT411" s="228" t="s">
        <v>129</v>
      </c>
      <c r="AU411" s="228" t="s">
        <v>86</v>
      </c>
      <c r="AY411" s="18" t="s">
        <v>127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8" t="s">
        <v>84</v>
      </c>
      <c r="BK411" s="229">
        <f>ROUND(I411*H411,2)</f>
        <v>0</v>
      </c>
      <c r="BL411" s="18" t="s">
        <v>133</v>
      </c>
      <c r="BM411" s="228" t="s">
        <v>726</v>
      </c>
    </row>
    <row r="412" spans="1:47" s="2" customFormat="1" ht="12">
      <c r="A412" s="39"/>
      <c r="B412" s="40"/>
      <c r="C412" s="41"/>
      <c r="D412" s="230" t="s">
        <v>135</v>
      </c>
      <c r="E412" s="41"/>
      <c r="F412" s="231" t="s">
        <v>727</v>
      </c>
      <c r="G412" s="41"/>
      <c r="H412" s="41"/>
      <c r="I412" s="133"/>
      <c r="J412" s="41"/>
      <c r="K412" s="41"/>
      <c r="L412" s="45"/>
      <c r="M412" s="232"/>
      <c r="N412" s="233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135</v>
      </c>
      <c r="AU412" s="18" t="s">
        <v>86</v>
      </c>
    </row>
    <row r="413" spans="1:65" s="2" customFormat="1" ht="16.5" customHeight="1">
      <c r="A413" s="39"/>
      <c r="B413" s="40"/>
      <c r="C413" s="256" t="s">
        <v>728</v>
      </c>
      <c r="D413" s="256" t="s">
        <v>302</v>
      </c>
      <c r="E413" s="257" t="s">
        <v>729</v>
      </c>
      <c r="F413" s="258" t="s">
        <v>730</v>
      </c>
      <c r="G413" s="259" t="s">
        <v>397</v>
      </c>
      <c r="H413" s="260">
        <v>1</v>
      </c>
      <c r="I413" s="261"/>
      <c r="J413" s="262">
        <f>ROUND(I413*H413,2)</f>
        <v>0</v>
      </c>
      <c r="K413" s="263"/>
      <c r="L413" s="264"/>
      <c r="M413" s="265" t="s">
        <v>19</v>
      </c>
      <c r="N413" s="266" t="s">
        <v>47</v>
      </c>
      <c r="O413" s="85"/>
      <c r="P413" s="226">
        <f>O413*H413</f>
        <v>0</v>
      </c>
      <c r="Q413" s="226">
        <v>0.01</v>
      </c>
      <c r="R413" s="226">
        <f>Q413*H413</f>
        <v>0.01</v>
      </c>
      <c r="S413" s="226">
        <v>0</v>
      </c>
      <c r="T413" s="22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8" t="s">
        <v>174</v>
      </c>
      <c r="AT413" s="228" t="s">
        <v>302</v>
      </c>
      <c r="AU413" s="228" t="s">
        <v>86</v>
      </c>
      <c r="AY413" s="18" t="s">
        <v>127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8" t="s">
        <v>84</v>
      </c>
      <c r="BK413" s="229">
        <f>ROUND(I413*H413,2)</f>
        <v>0</v>
      </c>
      <c r="BL413" s="18" t="s">
        <v>133</v>
      </c>
      <c r="BM413" s="228" t="s">
        <v>731</v>
      </c>
    </row>
    <row r="414" spans="1:47" s="2" customFormat="1" ht="12">
      <c r="A414" s="39"/>
      <c r="B414" s="40"/>
      <c r="C414" s="41"/>
      <c r="D414" s="230" t="s">
        <v>135</v>
      </c>
      <c r="E414" s="41"/>
      <c r="F414" s="231" t="s">
        <v>732</v>
      </c>
      <c r="G414" s="41"/>
      <c r="H414" s="41"/>
      <c r="I414" s="133"/>
      <c r="J414" s="41"/>
      <c r="K414" s="41"/>
      <c r="L414" s="45"/>
      <c r="M414" s="232"/>
      <c r="N414" s="233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135</v>
      </c>
      <c r="AU414" s="18" t="s">
        <v>86</v>
      </c>
    </row>
    <row r="415" spans="1:65" s="2" customFormat="1" ht="16.5" customHeight="1">
      <c r="A415" s="39"/>
      <c r="B415" s="40"/>
      <c r="C415" s="216" t="s">
        <v>733</v>
      </c>
      <c r="D415" s="216" t="s">
        <v>129</v>
      </c>
      <c r="E415" s="217" t="s">
        <v>734</v>
      </c>
      <c r="F415" s="218" t="s">
        <v>735</v>
      </c>
      <c r="G415" s="219" t="s">
        <v>397</v>
      </c>
      <c r="H415" s="220">
        <v>4</v>
      </c>
      <c r="I415" s="221"/>
      <c r="J415" s="222">
        <f>ROUND(I415*H415,2)</f>
        <v>0</v>
      </c>
      <c r="K415" s="223"/>
      <c r="L415" s="45"/>
      <c r="M415" s="224" t="s">
        <v>19</v>
      </c>
      <c r="N415" s="225" t="s">
        <v>47</v>
      </c>
      <c r="O415" s="85"/>
      <c r="P415" s="226">
        <f>O415*H415</f>
        <v>0</v>
      </c>
      <c r="Q415" s="226">
        <v>0.00162</v>
      </c>
      <c r="R415" s="226">
        <f>Q415*H415</f>
        <v>0.00648</v>
      </c>
      <c r="S415" s="226">
        <v>0</v>
      </c>
      <c r="T415" s="22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8" t="s">
        <v>133</v>
      </c>
      <c r="AT415" s="228" t="s">
        <v>129</v>
      </c>
      <c r="AU415" s="228" t="s">
        <v>86</v>
      </c>
      <c r="AY415" s="18" t="s">
        <v>127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8" t="s">
        <v>84</v>
      </c>
      <c r="BK415" s="229">
        <f>ROUND(I415*H415,2)</f>
        <v>0</v>
      </c>
      <c r="BL415" s="18" t="s">
        <v>133</v>
      </c>
      <c r="BM415" s="228" t="s">
        <v>736</v>
      </c>
    </row>
    <row r="416" spans="1:47" s="2" customFormat="1" ht="12">
      <c r="A416" s="39"/>
      <c r="B416" s="40"/>
      <c r="C416" s="41"/>
      <c r="D416" s="230" t="s">
        <v>135</v>
      </c>
      <c r="E416" s="41"/>
      <c r="F416" s="231" t="s">
        <v>737</v>
      </c>
      <c r="G416" s="41"/>
      <c r="H416" s="41"/>
      <c r="I416" s="133"/>
      <c r="J416" s="41"/>
      <c r="K416" s="41"/>
      <c r="L416" s="45"/>
      <c r="M416" s="232"/>
      <c r="N416" s="233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135</v>
      </c>
      <c r="AU416" s="18" t="s">
        <v>86</v>
      </c>
    </row>
    <row r="417" spans="1:65" s="2" customFormat="1" ht="21.75" customHeight="1">
      <c r="A417" s="39"/>
      <c r="B417" s="40"/>
      <c r="C417" s="256" t="s">
        <v>738</v>
      </c>
      <c r="D417" s="256" t="s">
        <v>302</v>
      </c>
      <c r="E417" s="257" t="s">
        <v>739</v>
      </c>
      <c r="F417" s="258" t="s">
        <v>740</v>
      </c>
      <c r="G417" s="259" t="s">
        <v>397</v>
      </c>
      <c r="H417" s="260">
        <v>4</v>
      </c>
      <c r="I417" s="261"/>
      <c r="J417" s="262">
        <f>ROUND(I417*H417,2)</f>
        <v>0</v>
      </c>
      <c r="K417" s="263"/>
      <c r="L417" s="264"/>
      <c r="M417" s="265" t="s">
        <v>19</v>
      </c>
      <c r="N417" s="266" t="s">
        <v>47</v>
      </c>
      <c r="O417" s="85"/>
      <c r="P417" s="226">
        <f>O417*H417</f>
        <v>0</v>
      </c>
      <c r="Q417" s="226">
        <v>0.018</v>
      </c>
      <c r="R417" s="226">
        <f>Q417*H417</f>
        <v>0.072</v>
      </c>
      <c r="S417" s="226">
        <v>0</v>
      </c>
      <c r="T417" s="22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8" t="s">
        <v>174</v>
      </c>
      <c r="AT417" s="228" t="s">
        <v>302</v>
      </c>
      <c r="AU417" s="228" t="s">
        <v>86</v>
      </c>
      <c r="AY417" s="18" t="s">
        <v>127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8" t="s">
        <v>84</v>
      </c>
      <c r="BK417" s="229">
        <f>ROUND(I417*H417,2)</f>
        <v>0</v>
      </c>
      <c r="BL417" s="18" t="s">
        <v>133</v>
      </c>
      <c r="BM417" s="228" t="s">
        <v>741</v>
      </c>
    </row>
    <row r="418" spans="1:47" s="2" customFormat="1" ht="12">
      <c r="A418" s="39"/>
      <c r="B418" s="40"/>
      <c r="C418" s="41"/>
      <c r="D418" s="230" t="s">
        <v>135</v>
      </c>
      <c r="E418" s="41"/>
      <c r="F418" s="231" t="s">
        <v>742</v>
      </c>
      <c r="G418" s="41"/>
      <c r="H418" s="41"/>
      <c r="I418" s="133"/>
      <c r="J418" s="41"/>
      <c r="K418" s="41"/>
      <c r="L418" s="45"/>
      <c r="M418" s="232"/>
      <c r="N418" s="233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135</v>
      </c>
      <c r="AU418" s="18" t="s">
        <v>86</v>
      </c>
    </row>
    <row r="419" spans="1:65" s="2" customFormat="1" ht="21.75" customHeight="1">
      <c r="A419" s="39"/>
      <c r="B419" s="40"/>
      <c r="C419" s="256" t="s">
        <v>743</v>
      </c>
      <c r="D419" s="256" t="s">
        <v>302</v>
      </c>
      <c r="E419" s="257" t="s">
        <v>744</v>
      </c>
      <c r="F419" s="258" t="s">
        <v>745</v>
      </c>
      <c r="G419" s="259" t="s">
        <v>397</v>
      </c>
      <c r="H419" s="260">
        <v>1</v>
      </c>
      <c r="I419" s="261"/>
      <c r="J419" s="262">
        <f>ROUND(I419*H419,2)</f>
        <v>0</v>
      </c>
      <c r="K419" s="263"/>
      <c r="L419" s="264"/>
      <c r="M419" s="265" t="s">
        <v>19</v>
      </c>
      <c r="N419" s="266" t="s">
        <v>47</v>
      </c>
      <c r="O419" s="85"/>
      <c r="P419" s="226">
        <f>O419*H419</f>
        <v>0</v>
      </c>
      <c r="Q419" s="226">
        <v>0.0035</v>
      </c>
      <c r="R419" s="226">
        <f>Q419*H419</f>
        <v>0.0035</v>
      </c>
      <c r="S419" s="226">
        <v>0</v>
      </c>
      <c r="T419" s="22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28" t="s">
        <v>174</v>
      </c>
      <c r="AT419" s="228" t="s">
        <v>302</v>
      </c>
      <c r="AU419" s="228" t="s">
        <v>86</v>
      </c>
      <c r="AY419" s="18" t="s">
        <v>127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8" t="s">
        <v>84</v>
      </c>
      <c r="BK419" s="229">
        <f>ROUND(I419*H419,2)</f>
        <v>0</v>
      </c>
      <c r="BL419" s="18" t="s">
        <v>133</v>
      </c>
      <c r="BM419" s="228" t="s">
        <v>746</v>
      </c>
    </row>
    <row r="420" spans="1:47" s="2" customFormat="1" ht="12">
      <c r="A420" s="39"/>
      <c r="B420" s="40"/>
      <c r="C420" s="41"/>
      <c r="D420" s="230" t="s">
        <v>135</v>
      </c>
      <c r="E420" s="41"/>
      <c r="F420" s="231" t="s">
        <v>747</v>
      </c>
      <c r="G420" s="41"/>
      <c r="H420" s="41"/>
      <c r="I420" s="133"/>
      <c r="J420" s="41"/>
      <c r="K420" s="41"/>
      <c r="L420" s="45"/>
      <c r="M420" s="232"/>
      <c r="N420" s="233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135</v>
      </c>
      <c r="AU420" s="18" t="s">
        <v>86</v>
      </c>
    </row>
    <row r="421" spans="1:65" s="2" customFormat="1" ht="33" customHeight="1">
      <c r="A421" s="39"/>
      <c r="B421" s="40"/>
      <c r="C421" s="256" t="s">
        <v>748</v>
      </c>
      <c r="D421" s="256" t="s">
        <v>302</v>
      </c>
      <c r="E421" s="257" t="s">
        <v>749</v>
      </c>
      <c r="F421" s="258" t="s">
        <v>750</v>
      </c>
      <c r="G421" s="259" t="s">
        <v>397</v>
      </c>
      <c r="H421" s="260">
        <v>3</v>
      </c>
      <c r="I421" s="261"/>
      <c r="J421" s="262">
        <f>ROUND(I421*H421,2)</f>
        <v>0</v>
      </c>
      <c r="K421" s="263"/>
      <c r="L421" s="264"/>
      <c r="M421" s="265" t="s">
        <v>19</v>
      </c>
      <c r="N421" s="266" t="s">
        <v>47</v>
      </c>
      <c r="O421" s="85"/>
      <c r="P421" s="226">
        <f>O421*H421</f>
        <v>0</v>
      </c>
      <c r="Q421" s="226">
        <v>0.006</v>
      </c>
      <c r="R421" s="226">
        <f>Q421*H421</f>
        <v>0.018000000000000002</v>
      </c>
      <c r="S421" s="226">
        <v>0</v>
      </c>
      <c r="T421" s="22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8" t="s">
        <v>174</v>
      </c>
      <c r="AT421" s="228" t="s">
        <v>302</v>
      </c>
      <c r="AU421" s="228" t="s">
        <v>86</v>
      </c>
      <c r="AY421" s="18" t="s">
        <v>127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8" t="s">
        <v>84</v>
      </c>
      <c r="BK421" s="229">
        <f>ROUND(I421*H421,2)</f>
        <v>0</v>
      </c>
      <c r="BL421" s="18" t="s">
        <v>133</v>
      </c>
      <c r="BM421" s="228" t="s">
        <v>751</v>
      </c>
    </row>
    <row r="422" spans="1:47" s="2" customFormat="1" ht="12">
      <c r="A422" s="39"/>
      <c r="B422" s="40"/>
      <c r="C422" s="41"/>
      <c r="D422" s="230" t="s">
        <v>135</v>
      </c>
      <c r="E422" s="41"/>
      <c r="F422" s="231" t="s">
        <v>752</v>
      </c>
      <c r="G422" s="41"/>
      <c r="H422" s="41"/>
      <c r="I422" s="133"/>
      <c r="J422" s="41"/>
      <c r="K422" s="41"/>
      <c r="L422" s="45"/>
      <c r="M422" s="232"/>
      <c r="N422" s="233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135</v>
      </c>
      <c r="AU422" s="18" t="s">
        <v>86</v>
      </c>
    </row>
    <row r="423" spans="1:65" s="2" customFormat="1" ht="16.5" customHeight="1">
      <c r="A423" s="39"/>
      <c r="B423" s="40"/>
      <c r="C423" s="216" t="s">
        <v>753</v>
      </c>
      <c r="D423" s="216" t="s">
        <v>129</v>
      </c>
      <c r="E423" s="217" t="s">
        <v>754</v>
      </c>
      <c r="F423" s="218" t="s">
        <v>755</v>
      </c>
      <c r="G423" s="219" t="s">
        <v>170</v>
      </c>
      <c r="H423" s="220">
        <v>18</v>
      </c>
      <c r="I423" s="221"/>
      <c r="J423" s="222">
        <f>ROUND(I423*H423,2)</f>
        <v>0</v>
      </c>
      <c r="K423" s="223"/>
      <c r="L423" s="45"/>
      <c r="M423" s="224" t="s">
        <v>19</v>
      </c>
      <c r="N423" s="225" t="s">
        <v>47</v>
      </c>
      <c r="O423" s="85"/>
      <c r="P423" s="226">
        <f>O423*H423</f>
        <v>0</v>
      </c>
      <c r="Q423" s="226">
        <v>0</v>
      </c>
      <c r="R423" s="226">
        <f>Q423*H423</f>
        <v>0</v>
      </c>
      <c r="S423" s="226">
        <v>0</v>
      </c>
      <c r="T423" s="227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8" t="s">
        <v>133</v>
      </c>
      <c r="AT423" s="228" t="s">
        <v>129</v>
      </c>
      <c r="AU423" s="228" t="s">
        <v>86</v>
      </c>
      <c r="AY423" s="18" t="s">
        <v>127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8" t="s">
        <v>84</v>
      </c>
      <c r="BK423" s="229">
        <f>ROUND(I423*H423,2)</f>
        <v>0</v>
      </c>
      <c r="BL423" s="18" t="s">
        <v>133</v>
      </c>
      <c r="BM423" s="228" t="s">
        <v>756</v>
      </c>
    </row>
    <row r="424" spans="1:47" s="2" customFormat="1" ht="12">
      <c r="A424" s="39"/>
      <c r="B424" s="40"/>
      <c r="C424" s="41"/>
      <c r="D424" s="230" t="s">
        <v>135</v>
      </c>
      <c r="E424" s="41"/>
      <c r="F424" s="231" t="s">
        <v>757</v>
      </c>
      <c r="G424" s="41"/>
      <c r="H424" s="41"/>
      <c r="I424" s="133"/>
      <c r="J424" s="41"/>
      <c r="K424" s="41"/>
      <c r="L424" s="45"/>
      <c r="M424" s="232"/>
      <c r="N424" s="233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135</v>
      </c>
      <c r="AU424" s="18" t="s">
        <v>86</v>
      </c>
    </row>
    <row r="425" spans="1:65" s="2" customFormat="1" ht="21.75" customHeight="1">
      <c r="A425" s="39"/>
      <c r="B425" s="40"/>
      <c r="C425" s="216" t="s">
        <v>758</v>
      </c>
      <c r="D425" s="216" t="s">
        <v>129</v>
      </c>
      <c r="E425" s="217" t="s">
        <v>759</v>
      </c>
      <c r="F425" s="218" t="s">
        <v>760</v>
      </c>
      <c r="G425" s="219" t="s">
        <v>170</v>
      </c>
      <c r="H425" s="220">
        <v>18</v>
      </c>
      <c r="I425" s="221"/>
      <c r="J425" s="222">
        <f>ROUND(I425*H425,2)</f>
        <v>0</v>
      </c>
      <c r="K425" s="223"/>
      <c r="L425" s="45"/>
      <c r="M425" s="224" t="s">
        <v>19</v>
      </c>
      <c r="N425" s="225" t="s">
        <v>47</v>
      </c>
      <c r="O425" s="85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28" t="s">
        <v>133</v>
      </c>
      <c r="AT425" s="228" t="s">
        <v>129</v>
      </c>
      <c r="AU425" s="228" t="s">
        <v>86</v>
      </c>
      <c r="AY425" s="18" t="s">
        <v>127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8" t="s">
        <v>84</v>
      </c>
      <c r="BK425" s="229">
        <f>ROUND(I425*H425,2)</f>
        <v>0</v>
      </c>
      <c r="BL425" s="18" t="s">
        <v>133</v>
      </c>
      <c r="BM425" s="228" t="s">
        <v>761</v>
      </c>
    </row>
    <row r="426" spans="1:47" s="2" customFormat="1" ht="12">
      <c r="A426" s="39"/>
      <c r="B426" s="40"/>
      <c r="C426" s="41"/>
      <c r="D426" s="230" t="s">
        <v>135</v>
      </c>
      <c r="E426" s="41"/>
      <c r="F426" s="231" t="s">
        <v>760</v>
      </c>
      <c r="G426" s="41"/>
      <c r="H426" s="41"/>
      <c r="I426" s="133"/>
      <c r="J426" s="41"/>
      <c r="K426" s="41"/>
      <c r="L426" s="45"/>
      <c r="M426" s="232"/>
      <c r="N426" s="233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135</v>
      </c>
      <c r="AU426" s="18" t="s">
        <v>86</v>
      </c>
    </row>
    <row r="427" spans="1:65" s="2" customFormat="1" ht="21.75" customHeight="1">
      <c r="A427" s="39"/>
      <c r="B427" s="40"/>
      <c r="C427" s="216" t="s">
        <v>762</v>
      </c>
      <c r="D427" s="216" t="s">
        <v>129</v>
      </c>
      <c r="E427" s="217" t="s">
        <v>763</v>
      </c>
      <c r="F427" s="218" t="s">
        <v>764</v>
      </c>
      <c r="G427" s="219" t="s">
        <v>397</v>
      </c>
      <c r="H427" s="220">
        <v>1</v>
      </c>
      <c r="I427" s="221"/>
      <c r="J427" s="222">
        <f>ROUND(I427*H427,2)</f>
        <v>0</v>
      </c>
      <c r="K427" s="223"/>
      <c r="L427" s="45"/>
      <c r="M427" s="224" t="s">
        <v>19</v>
      </c>
      <c r="N427" s="225" t="s">
        <v>47</v>
      </c>
      <c r="O427" s="85"/>
      <c r="P427" s="226">
        <f>O427*H427</f>
        <v>0</v>
      </c>
      <c r="Q427" s="226">
        <v>0.45937</v>
      </c>
      <c r="R427" s="226">
        <f>Q427*H427</f>
        <v>0.45937</v>
      </c>
      <c r="S427" s="226">
        <v>0</v>
      </c>
      <c r="T427" s="22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8" t="s">
        <v>133</v>
      </c>
      <c r="AT427" s="228" t="s">
        <v>129</v>
      </c>
      <c r="AU427" s="228" t="s">
        <v>86</v>
      </c>
      <c r="AY427" s="18" t="s">
        <v>127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18" t="s">
        <v>84</v>
      </c>
      <c r="BK427" s="229">
        <f>ROUND(I427*H427,2)</f>
        <v>0</v>
      </c>
      <c r="BL427" s="18" t="s">
        <v>133</v>
      </c>
      <c r="BM427" s="228" t="s">
        <v>765</v>
      </c>
    </row>
    <row r="428" spans="1:47" s="2" customFormat="1" ht="12">
      <c r="A428" s="39"/>
      <c r="B428" s="40"/>
      <c r="C428" s="41"/>
      <c r="D428" s="230" t="s">
        <v>135</v>
      </c>
      <c r="E428" s="41"/>
      <c r="F428" s="231" t="s">
        <v>766</v>
      </c>
      <c r="G428" s="41"/>
      <c r="H428" s="41"/>
      <c r="I428" s="133"/>
      <c r="J428" s="41"/>
      <c r="K428" s="41"/>
      <c r="L428" s="45"/>
      <c r="M428" s="232"/>
      <c r="N428" s="233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135</v>
      </c>
      <c r="AU428" s="18" t="s">
        <v>86</v>
      </c>
    </row>
    <row r="429" spans="1:65" s="2" customFormat="1" ht="16.5" customHeight="1">
      <c r="A429" s="39"/>
      <c r="B429" s="40"/>
      <c r="C429" s="216" t="s">
        <v>767</v>
      </c>
      <c r="D429" s="216" t="s">
        <v>129</v>
      </c>
      <c r="E429" s="217" t="s">
        <v>768</v>
      </c>
      <c r="F429" s="218" t="s">
        <v>769</v>
      </c>
      <c r="G429" s="219" t="s">
        <v>397</v>
      </c>
      <c r="H429" s="220">
        <v>1</v>
      </c>
      <c r="I429" s="221"/>
      <c r="J429" s="222">
        <f>ROUND(I429*H429,2)</f>
        <v>0</v>
      </c>
      <c r="K429" s="223"/>
      <c r="L429" s="45"/>
      <c r="M429" s="224" t="s">
        <v>19</v>
      </c>
      <c r="N429" s="225" t="s">
        <v>47</v>
      </c>
      <c r="O429" s="85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8" t="s">
        <v>133</v>
      </c>
      <c r="AT429" s="228" t="s">
        <v>129</v>
      </c>
      <c r="AU429" s="228" t="s">
        <v>86</v>
      </c>
      <c r="AY429" s="18" t="s">
        <v>127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8" t="s">
        <v>84</v>
      </c>
      <c r="BK429" s="229">
        <f>ROUND(I429*H429,2)</f>
        <v>0</v>
      </c>
      <c r="BL429" s="18" t="s">
        <v>133</v>
      </c>
      <c r="BM429" s="228" t="s">
        <v>770</v>
      </c>
    </row>
    <row r="430" spans="1:47" s="2" customFormat="1" ht="12">
      <c r="A430" s="39"/>
      <c r="B430" s="40"/>
      <c r="C430" s="41"/>
      <c r="D430" s="230" t="s">
        <v>135</v>
      </c>
      <c r="E430" s="41"/>
      <c r="F430" s="231" t="s">
        <v>771</v>
      </c>
      <c r="G430" s="41"/>
      <c r="H430" s="41"/>
      <c r="I430" s="133"/>
      <c r="J430" s="41"/>
      <c r="K430" s="41"/>
      <c r="L430" s="45"/>
      <c r="M430" s="232"/>
      <c r="N430" s="233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135</v>
      </c>
      <c r="AU430" s="18" t="s">
        <v>86</v>
      </c>
    </row>
    <row r="431" spans="1:65" s="2" customFormat="1" ht="21.75" customHeight="1">
      <c r="A431" s="39"/>
      <c r="B431" s="40"/>
      <c r="C431" s="256" t="s">
        <v>772</v>
      </c>
      <c r="D431" s="256" t="s">
        <v>302</v>
      </c>
      <c r="E431" s="257" t="s">
        <v>773</v>
      </c>
      <c r="F431" s="258" t="s">
        <v>774</v>
      </c>
      <c r="G431" s="259" t="s">
        <v>413</v>
      </c>
      <c r="H431" s="260">
        <v>1</v>
      </c>
      <c r="I431" s="261"/>
      <c r="J431" s="262">
        <f>ROUND(I431*H431,2)</f>
        <v>0</v>
      </c>
      <c r="K431" s="263"/>
      <c r="L431" s="264"/>
      <c r="M431" s="265" t="s">
        <v>19</v>
      </c>
      <c r="N431" s="266" t="s">
        <v>47</v>
      </c>
      <c r="O431" s="85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28" t="s">
        <v>174</v>
      </c>
      <c r="AT431" s="228" t="s">
        <v>302</v>
      </c>
      <c r="AU431" s="228" t="s">
        <v>86</v>
      </c>
      <c r="AY431" s="18" t="s">
        <v>127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8" t="s">
        <v>84</v>
      </c>
      <c r="BK431" s="229">
        <f>ROUND(I431*H431,2)</f>
        <v>0</v>
      </c>
      <c r="BL431" s="18" t="s">
        <v>133</v>
      </c>
      <c r="BM431" s="228" t="s">
        <v>775</v>
      </c>
    </row>
    <row r="432" spans="1:47" s="2" customFormat="1" ht="12">
      <c r="A432" s="39"/>
      <c r="B432" s="40"/>
      <c r="C432" s="41"/>
      <c r="D432" s="230" t="s">
        <v>135</v>
      </c>
      <c r="E432" s="41"/>
      <c r="F432" s="231" t="s">
        <v>776</v>
      </c>
      <c r="G432" s="41"/>
      <c r="H432" s="41"/>
      <c r="I432" s="133"/>
      <c r="J432" s="41"/>
      <c r="K432" s="41"/>
      <c r="L432" s="45"/>
      <c r="M432" s="232"/>
      <c r="N432" s="233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135</v>
      </c>
      <c r="AU432" s="18" t="s">
        <v>86</v>
      </c>
    </row>
    <row r="433" spans="1:65" s="2" customFormat="1" ht="16.5" customHeight="1">
      <c r="A433" s="39"/>
      <c r="B433" s="40"/>
      <c r="C433" s="216" t="s">
        <v>777</v>
      </c>
      <c r="D433" s="216" t="s">
        <v>129</v>
      </c>
      <c r="E433" s="217" t="s">
        <v>778</v>
      </c>
      <c r="F433" s="218" t="s">
        <v>779</v>
      </c>
      <c r="G433" s="219" t="s">
        <v>397</v>
      </c>
      <c r="H433" s="220">
        <v>3</v>
      </c>
      <c r="I433" s="221"/>
      <c r="J433" s="222">
        <f>ROUND(I433*H433,2)</f>
        <v>0</v>
      </c>
      <c r="K433" s="223"/>
      <c r="L433" s="45"/>
      <c r="M433" s="224" t="s">
        <v>19</v>
      </c>
      <c r="N433" s="225" t="s">
        <v>47</v>
      </c>
      <c r="O433" s="85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8" t="s">
        <v>133</v>
      </c>
      <c r="AT433" s="228" t="s">
        <v>129</v>
      </c>
      <c r="AU433" s="228" t="s">
        <v>86</v>
      </c>
      <c r="AY433" s="18" t="s">
        <v>127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8" t="s">
        <v>84</v>
      </c>
      <c r="BK433" s="229">
        <f>ROUND(I433*H433,2)</f>
        <v>0</v>
      </c>
      <c r="BL433" s="18" t="s">
        <v>133</v>
      </c>
      <c r="BM433" s="228" t="s">
        <v>780</v>
      </c>
    </row>
    <row r="434" spans="1:47" s="2" customFormat="1" ht="12">
      <c r="A434" s="39"/>
      <c r="B434" s="40"/>
      <c r="C434" s="41"/>
      <c r="D434" s="230" t="s">
        <v>135</v>
      </c>
      <c r="E434" s="41"/>
      <c r="F434" s="231" t="s">
        <v>779</v>
      </c>
      <c r="G434" s="41"/>
      <c r="H434" s="41"/>
      <c r="I434" s="133"/>
      <c r="J434" s="41"/>
      <c r="K434" s="41"/>
      <c r="L434" s="45"/>
      <c r="M434" s="232"/>
      <c r="N434" s="233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135</v>
      </c>
      <c r="AU434" s="18" t="s">
        <v>86</v>
      </c>
    </row>
    <row r="435" spans="1:65" s="2" customFormat="1" ht="16.5" customHeight="1">
      <c r="A435" s="39"/>
      <c r="B435" s="40"/>
      <c r="C435" s="256" t="s">
        <v>781</v>
      </c>
      <c r="D435" s="256" t="s">
        <v>302</v>
      </c>
      <c r="E435" s="257" t="s">
        <v>782</v>
      </c>
      <c r="F435" s="258" t="s">
        <v>783</v>
      </c>
      <c r="G435" s="259" t="s">
        <v>397</v>
      </c>
      <c r="H435" s="260">
        <v>3</v>
      </c>
      <c r="I435" s="261"/>
      <c r="J435" s="262">
        <f>ROUND(I435*H435,2)</f>
        <v>0</v>
      </c>
      <c r="K435" s="263"/>
      <c r="L435" s="264"/>
      <c r="M435" s="265" t="s">
        <v>19</v>
      </c>
      <c r="N435" s="266" t="s">
        <v>47</v>
      </c>
      <c r="O435" s="85"/>
      <c r="P435" s="226">
        <f>O435*H435</f>
        <v>0</v>
      </c>
      <c r="Q435" s="226">
        <v>0.0069</v>
      </c>
      <c r="R435" s="226">
        <f>Q435*H435</f>
        <v>0.0207</v>
      </c>
      <c r="S435" s="226">
        <v>0</v>
      </c>
      <c r="T435" s="22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8" t="s">
        <v>174</v>
      </c>
      <c r="AT435" s="228" t="s">
        <v>302</v>
      </c>
      <c r="AU435" s="228" t="s">
        <v>86</v>
      </c>
      <c r="AY435" s="18" t="s">
        <v>127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8" t="s">
        <v>84</v>
      </c>
      <c r="BK435" s="229">
        <f>ROUND(I435*H435,2)</f>
        <v>0</v>
      </c>
      <c r="BL435" s="18" t="s">
        <v>133</v>
      </c>
      <c r="BM435" s="228" t="s">
        <v>784</v>
      </c>
    </row>
    <row r="436" spans="1:47" s="2" customFormat="1" ht="12">
      <c r="A436" s="39"/>
      <c r="B436" s="40"/>
      <c r="C436" s="41"/>
      <c r="D436" s="230" t="s">
        <v>135</v>
      </c>
      <c r="E436" s="41"/>
      <c r="F436" s="231" t="s">
        <v>785</v>
      </c>
      <c r="G436" s="41"/>
      <c r="H436" s="41"/>
      <c r="I436" s="133"/>
      <c r="J436" s="41"/>
      <c r="K436" s="41"/>
      <c r="L436" s="45"/>
      <c r="M436" s="232"/>
      <c r="N436" s="233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135</v>
      </c>
      <c r="AU436" s="18" t="s">
        <v>86</v>
      </c>
    </row>
    <row r="437" spans="1:65" s="2" customFormat="1" ht="21.75" customHeight="1">
      <c r="A437" s="39"/>
      <c r="B437" s="40"/>
      <c r="C437" s="256" t="s">
        <v>786</v>
      </c>
      <c r="D437" s="256" t="s">
        <v>302</v>
      </c>
      <c r="E437" s="257" t="s">
        <v>787</v>
      </c>
      <c r="F437" s="258" t="s">
        <v>788</v>
      </c>
      <c r="G437" s="259" t="s">
        <v>397</v>
      </c>
      <c r="H437" s="260">
        <v>3</v>
      </c>
      <c r="I437" s="261"/>
      <c r="J437" s="262">
        <f>ROUND(I437*H437,2)</f>
        <v>0</v>
      </c>
      <c r="K437" s="263"/>
      <c r="L437" s="264"/>
      <c r="M437" s="265" t="s">
        <v>19</v>
      </c>
      <c r="N437" s="266" t="s">
        <v>47</v>
      </c>
      <c r="O437" s="85"/>
      <c r="P437" s="226">
        <f>O437*H437</f>
        <v>0</v>
      </c>
      <c r="Q437" s="226">
        <v>0.0009</v>
      </c>
      <c r="R437" s="226">
        <f>Q437*H437</f>
        <v>0.0027</v>
      </c>
      <c r="S437" s="226">
        <v>0</v>
      </c>
      <c r="T437" s="227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8" t="s">
        <v>174</v>
      </c>
      <c r="AT437" s="228" t="s">
        <v>302</v>
      </c>
      <c r="AU437" s="228" t="s">
        <v>86</v>
      </c>
      <c r="AY437" s="18" t="s">
        <v>127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8" t="s">
        <v>84</v>
      </c>
      <c r="BK437" s="229">
        <f>ROUND(I437*H437,2)</f>
        <v>0</v>
      </c>
      <c r="BL437" s="18" t="s">
        <v>133</v>
      </c>
      <c r="BM437" s="228" t="s">
        <v>789</v>
      </c>
    </row>
    <row r="438" spans="1:47" s="2" customFormat="1" ht="12">
      <c r="A438" s="39"/>
      <c r="B438" s="40"/>
      <c r="C438" s="41"/>
      <c r="D438" s="230" t="s">
        <v>135</v>
      </c>
      <c r="E438" s="41"/>
      <c r="F438" s="231" t="s">
        <v>790</v>
      </c>
      <c r="G438" s="41"/>
      <c r="H438" s="41"/>
      <c r="I438" s="133"/>
      <c r="J438" s="41"/>
      <c r="K438" s="41"/>
      <c r="L438" s="45"/>
      <c r="M438" s="232"/>
      <c r="N438" s="233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135</v>
      </c>
      <c r="AU438" s="18" t="s">
        <v>86</v>
      </c>
    </row>
    <row r="439" spans="1:65" s="2" customFormat="1" ht="16.5" customHeight="1">
      <c r="A439" s="39"/>
      <c r="B439" s="40"/>
      <c r="C439" s="216" t="s">
        <v>791</v>
      </c>
      <c r="D439" s="216" t="s">
        <v>129</v>
      </c>
      <c r="E439" s="217" t="s">
        <v>792</v>
      </c>
      <c r="F439" s="218" t="s">
        <v>793</v>
      </c>
      <c r="G439" s="219" t="s">
        <v>397</v>
      </c>
      <c r="H439" s="220">
        <v>1</v>
      </c>
      <c r="I439" s="221"/>
      <c r="J439" s="222">
        <f>ROUND(I439*H439,2)</f>
        <v>0</v>
      </c>
      <c r="K439" s="223"/>
      <c r="L439" s="45"/>
      <c r="M439" s="224" t="s">
        <v>19</v>
      </c>
      <c r="N439" s="225" t="s">
        <v>47</v>
      </c>
      <c r="O439" s="85"/>
      <c r="P439" s="226">
        <f>O439*H439</f>
        <v>0</v>
      </c>
      <c r="Q439" s="226">
        <v>0.12303</v>
      </c>
      <c r="R439" s="226">
        <f>Q439*H439</f>
        <v>0.12303</v>
      </c>
      <c r="S439" s="226">
        <v>0</v>
      </c>
      <c r="T439" s="22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8" t="s">
        <v>133</v>
      </c>
      <c r="AT439" s="228" t="s">
        <v>129</v>
      </c>
      <c r="AU439" s="228" t="s">
        <v>86</v>
      </c>
      <c r="AY439" s="18" t="s">
        <v>127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8" t="s">
        <v>84</v>
      </c>
      <c r="BK439" s="229">
        <f>ROUND(I439*H439,2)</f>
        <v>0</v>
      </c>
      <c r="BL439" s="18" t="s">
        <v>133</v>
      </c>
      <c r="BM439" s="228" t="s">
        <v>794</v>
      </c>
    </row>
    <row r="440" spans="1:47" s="2" customFormat="1" ht="12">
      <c r="A440" s="39"/>
      <c r="B440" s="40"/>
      <c r="C440" s="41"/>
      <c r="D440" s="230" t="s">
        <v>135</v>
      </c>
      <c r="E440" s="41"/>
      <c r="F440" s="231" t="s">
        <v>793</v>
      </c>
      <c r="G440" s="41"/>
      <c r="H440" s="41"/>
      <c r="I440" s="133"/>
      <c r="J440" s="41"/>
      <c r="K440" s="41"/>
      <c r="L440" s="45"/>
      <c r="M440" s="232"/>
      <c r="N440" s="233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135</v>
      </c>
      <c r="AU440" s="18" t="s">
        <v>86</v>
      </c>
    </row>
    <row r="441" spans="1:65" s="2" customFormat="1" ht="21.75" customHeight="1">
      <c r="A441" s="39"/>
      <c r="B441" s="40"/>
      <c r="C441" s="256" t="s">
        <v>795</v>
      </c>
      <c r="D441" s="256" t="s">
        <v>302</v>
      </c>
      <c r="E441" s="257" t="s">
        <v>796</v>
      </c>
      <c r="F441" s="258" t="s">
        <v>797</v>
      </c>
      <c r="G441" s="259" t="s">
        <v>397</v>
      </c>
      <c r="H441" s="260">
        <v>1</v>
      </c>
      <c r="I441" s="261"/>
      <c r="J441" s="262">
        <f>ROUND(I441*H441,2)</f>
        <v>0</v>
      </c>
      <c r="K441" s="263"/>
      <c r="L441" s="264"/>
      <c r="M441" s="265" t="s">
        <v>19</v>
      </c>
      <c r="N441" s="266" t="s">
        <v>47</v>
      </c>
      <c r="O441" s="85"/>
      <c r="P441" s="226">
        <f>O441*H441</f>
        <v>0</v>
      </c>
      <c r="Q441" s="226">
        <v>0.0133</v>
      </c>
      <c r="R441" s="226">
        <f>Q441*H441</f>
        <v>0.0133</v>
      </c>
      <c r="S441" s="226">
        <v>0</v>
      </c>
      <c r="T441" s="22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28" t="s">
        <v>174</v>
      </c>
      <c r="AT441" s="228" t="s">
        <v>302</v>
      </c>
      <c r="AU441" s="228" t="s">
        <v>86</v>
      </c>
      <c r="AY441" s="18" t="s">
        <v>127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8" t="s">
        <v>84</v>
      </c>
      <c r="BK441" s="229">
        <f>ROUND(I441*H441,2)</f>
        <v>0</v>
      </c>
      <c r="BL441" s="18" t="s">
        <v>133</v>
      </c>
      <c r="BM441" s="228" t="s">
        <v>798</v>
      </c>
    </row>
    <row r="442" spans="1:47" s="2" customFormat="1" ht="12">
      <c r="A442" s="39"/>
      <c r="B442" s="40"/>
      <c r="C442" s="41"/>
      <c r="D442" s="230" t="s">
        <v>135</v>
      </c>
      <c r="E442" s="41"/>
      <c r="F442" s="231" t="s">
        <v>799</v>
      </c>
      <c r="G442" s="41"/>
      <c r="H442" s="41"/>
      <c r="I442" s="133"/>
      <c r="J442" s="41"/>
      <c r="K442" s="41"/>
      <c r="L442" s="45"/>
      <c r="M442" s="232"/>
      <c r="N442" s="233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135</v>
      </c>
      <c r="AU442" s="18" t="s">
        <v>86</v>
      </c>
    </row>
    <row r="443" spans="1:65" s="2" customFormat="1" ht="21.75" customHeight="1">
      <c r="A443" s="39"/>
      <c r="B443" s="40"/>
      <c r="C443" s="256" t="s">
        <v>800</v>
      </c>
      <c r="D443" s="256" t="s">
        <v>302</v>
      </c>
      <c r="E443" s="257" t="s">
        <v>801</v>
      </c>
      <c r="F443" s="258" t="s">
        <v>802</v>
      </c>
      <c r="G443" s="259" t="s">
        <v>397</v>
      </c>
      <c r="H443" s="260">
        <v>1</v>
      </c>
      <c r="I443" s="261"/>
      <c r="J443" s="262">
        <f>ROUND(I443*H443,2)</f>
        <v>0</v>
      </c>
      <c r="K443" s="263"/>
      <c r="L443" s="264"/>
      <c r="M443" s="265" t="s">
        <v>19</v>
      </c>
      <c r="N443" s="266" t="s">
        <v>47</v>
      </c>
      <c r="O443" s="85"/>
      <c r="P443" s="226">
        <f>O443*H443</f>
        <v>0</v>
      </c>
      <c r="Q443" s="226">
        <v>0.0009</v>
      </c>
      <c r="R443" s="226">
        <f>Q443*H443</f>
        <v>0.0009</v>
      </c>
      <c r="S443" s="226">
        <v>0</v>
      </c>
      <c r="T443" s="22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8" t="s">
        <v>174</v>
      </c>
      <c r="AT443" s="228" t="s">
        <v>302</v>
      </c>
      <c r="AU443" s="228" t="s">
        <v>86</v>
      </c>
      <c r="AY443" s="18" t="s">
        <v>127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8" t="s">
        <v>84</v>
      </c>
      <c r="BK443" s="229">
        <f>ROUND(I443*H443,2)</f>
        <v>0</v>
      </c>
      <c r="BL443" s="18" t="s">
        <v>133</v>
      </c>
      <c r="BM443" s="228" t="s">
        <v>803</v>
      </c>
    </row>
    <row r="444" spans="1:47" s="2" customFormat="1" ht="12">
      <c r="A444" s="39"/>
      <c r="B444" s="40"/>
      <c r="C444" s="41"/>
      <c r="D444" s="230" t="s">
        <v>135</v>
      </c>
      <c r="E444" s="41"/>
      <c r="F444" s="231" t="s">
        <v>804</v>
      </c>
      <c r="G444" s="41"/>
      <c r="H444" s="41"/>
      <c r="I444" s="133"/>
      <c r="J444" s="41"/>
      <c r="K444" s="41"/>
      <c r="L444" s="45"/>
      <c r="M444" s="232"/>
      <c r="N444" s="233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135</v>
      </c>
      <c r="AU444" s="18" t="s">
        <v>86</v>
      </c>
    </row>
    <row r="445" spans="1:65" s="2" customFormat="1" ht="21.75" customHeight="1">
      <c r="A445" s="39"/>
      <c r="B445" s="40"/>
      <c r="C445" s="216" t="s">
        <v>805</v>
      </c>
      <c r="D445" s="216" t="s">
        <v>129</v>
      </c>
      <c r="E445" s="217" t="s">
        <v>806</v>
      </c>
      <c r="F445" s="218" t="s">
        <v>807</v>
      </c>
      <c r="G445" s="219" t="s">
        <v>397</v>
      </c>
      <c r="H445" s="220">
        <v>4</v>
      </c>
      <c r="I445" s="221"/>
      <c r="J445" s="222">
        <f>ROUND(I445*H445,2)</f>
        <v>0</v>
      </c>
      <c r="K445" s="223"/>
      <c r="L445" s="45"/>
      <c r="M445" s="224" t="s">
        <v>19</v>
      </c>
      <c r="N445" s="225" t="s">
        <v>47</v>
      </c>
      <c r="O445" s="85"/>
      <c r="P445" s="226">
        <f>O445*H445</f>
        <v>0</v>
      </c>
      <c r="Q445" s="226">
        <v>0.00016</v>
      </c>
      <c r="R445" s="226">
        <f>Q445*H445</f>
        <v>0.00064</v>
      </c>
      <c r="S445" s="226">
        <v>0</v>
      </c>
      <c r="T445" s="22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8" t="s">
        <v>133</v>
      </c>
      <c r="AT445" s="228" t="s">
        <v>129</v>
      </c>
      <c r="AU445" s="228" t="s">
        <v>86</v>
      </c>
      <c r="AY445" s="18" t="s">
        <v>127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8" t="s">
        <v>84</v>
      </c>
      <c r="BK445" s="229">
        <f>ROUND(I445*H445,2)</f>
        <v>0</v>
      </c>
      <c r="BL445" s="18" t="s">
        <v>133</v>
      </c>
      <c r="BM445" s="228" t="s">
        <v>808</v>
      </c>
    </row>
    <row r="446" spans="1:47" s="2" customFormat="1" ht="12">
      <c r="A446" s="39"/>
      <c r="B446" s="40"/>
      <c r="C446" s="41"/>
      <c r="D446" s="230" t="s">
        <v>135</v>
      </c>
      <c r="E446" s="41"/>
      <c r="F446" s="231" t="s">
        <v>809</v>
      </c>
      <c r="G446" s="41"/>
      <c r="H446" s="41"/>
      <c r="I446" s="133"/>
      <c r="J446" s="41"/>
      <c r="K446" s="41"/>
      <c r="L446" s="45"/>
      <c r="M446" s="232"/>
      <c r="N446" s="233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135</v>
      </c>
      <c r="AU446" s="18" t="s">
        <v>86</v>
      </c>
    </row>
    <row r="447" spans="1:65" s="2" customFormat="1" ht="16.5" customHeight="1">
      <c r="A447" s="39"/>
      <c r="B447" s="40"/>
      <c r="C447" s="216" t="s">
        <v>810</v>
      </c>
      <c r="D447" s="216" t="s">
        <v>129</v>
      </c>
      <c r="E447" s="217" t="s">
        <v>811</v>
      </c>
      <c r="F447" s="218" t="s">
        <v>812</v>
      </c>
      <c r="G447" s="219" t="s">
        <v>397</v>
      </c>
      <c r="H447" s="220">
        <v>4</v>
      </c>
      <c r="I447" s="221"/>
      <c r="J447" s="222">
        <f>ROUND(I447*H447,2)</f>
        <v>0</v>
      </c>
      <c r="K447" s="223"/>
      <c r="L447" s="45"/>
      <c r="M447" s="224" t="s">
        <v>19</v>
      </c>
      <c r="N447" s="225" t="s">
        <v>47</v>
      </c>
      <c r="O447" s="85"/>
      <c r="P447" s="226">
        <f>O447*H447</f>
        <v>0</v>
      </c>
      <c r="Q447" s="226">
        <v>0.00016</v>
      </c>
      <c r="R447" s="226">
        <f>Q447*H447</f>
        <v>0.00064</v>
      </c>
      <c r="S447" s="226">
        <v>0</v>
      </c>
      <c r="T447" s="227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28" t="s">
        <v>133</v>
      </c>
      <c r="AT447" s="228" t="s">
        <v>129</v>
      </c>
      <c r="AU447" s="228" t="s">
        <v>86</v>
      </c>
      <c r="AY447" s="18" t="s">
        <v>127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8" t="s">
        <v>84</v>
      </c>
      <c r="BK447" s="229">
        <f>ROUND(I447*H447,2)</f>
        <v>0</v>
      </c>
      <c r="BL447" s="18" t="s">
        <v>133</v>
      </c>
      <c r="BM447" s="228" t="s">
        <v>813</v>
      </c>
    </row>
    <row r="448" spans="1:47" s="2" customFormat="1" ht="12">
      <c r="A448" s="39"/>
      <c r="B448" s="40"/>
      <c r="C448" s="41"/>
      <c r="D448" s="230" t="s">
        <v>135</v>
      </c>
      <c r="E448" s="41"/>
      <c r="F448" s="231" t="s">
        <v>809</v>
      </c>
      <c r="G448" s="41"/>
      <c r="H448" s="41"/>
      <c r="I448" s="133"/>
      <c r="J448" s="41"/>
      <c r="K448" s="41"/>
      <c r="L448" s="45"/>
      <c r="M448" s="232"/>
      <c r="N448" s="233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135</v>
      </c>
      <c r="AU448" s="18" t="s">
        <v>86</v>
      </c>
    </row>
    <row r="449" spans="1:65" s="2" customFormat="1" ht="21.75" customHeight="1">
      <c r="A449" s="39"/>
      <c r="B449" s="40"/>
      <c r="C449" s="256" t="s">
        <v>814</v>
      </c>
      <c r="D449" s="256" t="s">
        <v>302</v>
      </c>
      <c r="E449" s="257" t="s">
        <v>815</v>
      </c>
      <c r="F449" s="258" t="s">
        <v>816</v>
      </c>
      <c r="G449" s="259" t="s">
        <v>397</v>
      </c>
      <c r="H449" s="260">
        <v>4</v>
      </c>
      <c r="I449" s="261"/>
      <c r="J449" s="262">
        <f>ROUND(I449*H449,2)</f>
        <v>0</v>
      </c>
      <c r="K449" s="263"/>
      <c r="L449" s="264"/>
      <c r="M449" s="265" t="s">
        <v>19</v>
      </c>
      <c r="N449" s="266" t="s">
        <v>47</v>
      </c>
      <c r="O449" s="85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8" t="s">
        <v>174</v>
      </c>
      <c r="AT449" s="228" t="s">
        <v>302</v>
      </c>
      <c r="AU449" s="228" t="s">
        <v>86</v>
      </c>
      <c r="AY449" s="18" t="s">
        <v>127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8" t="s">
        <v>84</v>
      </c>
      <c r="BK449" s="229">
        <f>ROUND(I449*H449,2)</f>
        <v>0</v>
      </c>
      <c r="BL449" s="18" t="s">
        <v>133</v>
      </c>
      <c r="BM449" s="228" t="s">
        <v>817</v>
      </c>
    </row>
    <row r="450" spans="1:47" s="2" customFormat="1" ht="12">
      <c r="A450" s="39"/>
      <c r="B450" s="40"/>
      <c r="C450" s="41"/>
      <c r="D450" s="230" t="s">
        <v>135</v>
      </c>
      <c r="E450" s="41"/>
      <c r="F450" s="231" t="s">
        <v>816</v>
      </c>
      <c r="G450" s="41"/>
      <c r="H450" s="41"/>
      <c r="I450" s="133"/>
      <c r="J450" s="41"/>
      <c r="K450" s="41"/>
      <c r="L450" s="45"/>
      <c r="M450" s="232"/>
      <c r="N450" s="233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135</v>
      </c>
      <c r="AU450" s="18" t="s">
        <v>86</v>
      </c>
    </row>
    <row r="451" spans="1:65" s="2" customFormat="1" ht="16.5" customHeight="1">
      <c r="A451" s="39"/>
      <c r="B451" s="40"/>
      <c r="C451" s="256" t="s">
        <v>818</v>
      </c>
      <c r="D451" s="256" t="s">
        <v>302</v>
      </c>
      <c r="E451" s="257" t="s">
        <v>819</v>
      </c>
      <c r="F451" s="258" t="s">
        <v>820</v>
      </c>
      <c r="G451" s="259" t="s">
        <v>397</v>
      </c>
      <c r="H451" s="260">
        <v>4</v>
      </c>
      <c r="I451" s="261"/>
      <c r="J451" s="262">
        <f>ROUND(I451*H451,2)</f>
        <v>0</v>
      </c>
      <c r="K451" s="263"/>
      <c r="L451" s="264"/>
      <c r="M451" s="265" t="s">
        <v>19</v>
      </c>
      <c r="N451" s="266" t="s">
        <v>47</v>
      </c>
      <c r="O451" s="85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8" t="s">
        <v>174</v>
      </c>
      <c r="AT451" s="228" t="s">
        <v>302</v>
      </c>
      <c r="AU451" s="228" t="s">
        <v>86</v>
      </c>
      <c r="AY451" s="18" t="s">
        <v>127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8" t="s">
        <v>84</v>
      </c>
      <c r="BK451" s="229">
        <f>ROUND(I451*H451,2)</f>
        <v>0</v>
      </c>
      <c r="BL451" s="18" t="s">
        <v>133</v>
      </c>
      <c r="BM451" s="228" t="s">
        <v>821</v>
      </c>
    </row>
    <row r="452" spans="1:47" s="2" customFormat="1" ht="12">
      <c r="A452" s="39"/>
      <c r="B452" s="40"/>
      <c r="C452" s="41"/>
      <c r="D452" s="230" t="s">
        <v>135</v>
      </c>
      <c r="E452" s="41"/>
      <c r="F452" s="231" t="s">
        <v>820</v>
      </c>
      <c r="G452" s="41"/>
      <c r="H452" s="41"/>
      <c r="I452" s="133"/>
      <c r="J452" s="41"/>
      <c r="K452" s="41"/>
      <c r="L452" s="45"/>
      <c r="M452" s="232"/>
      <c r="N452" s="233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135</v>
      </c>
      <c r="AU452" s="18" t="s">
        <v>86</v>
      </c>
    </row>
    <row r="453" spans="1:65" s="2" customFormat="1" ht="16.5" customHeight="1">
      <c r="A453" s="39"/>
      <c r="B453" s="40"/>
      <c r="C453" s="216" t="s">
        <v>822</v>
      </c>
      <c r="D453" s="216" t="s">
        <v>129</v>
      </c>
      <c r="E453" s="217" t="s">
        <v>823</v>
      </c>
      <c r="F453" s="218" t="s">
        <v>824</v>
      </c>
      <c r="G453" s="219" t="s">
        <v>170</v>
      </c>
      <c r="H453" s="220">
        <v>35</v>
      </c>
      <c r="I453" s="221"/>
      <c r="J453" s="222">
        <f>ROUND(I453*H453,2)</f>
        <v>0</v>
      </c>
      <c r="K453" s="223"/>
      <c r="L453" s="45"/>
      <c r="M453" s="224" t="s">
        <v>19</v>
      </c>
      <c r="N453" s="225" t="s">
        <v>47</v>
      </c>
      <c r="O453" s="85"/>
      <c r="P453" s="226">
        <f>O453*H453</f>
        <v>0</v>
      </c>
      <c r="Q453" s="226">
        <v>0.00019</v>
      </c>
      <c r="R453" s="226">
        <f>Q453*H453</f>
        <v>0.0066500000000000005</v>
      </c>
      <c r="S453" s="226">
        <v>0</v>
      </c>
      <c r="T453" s="22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8" t="s">
        <v>133</v>
      </c>
      <c r="AT453" s="228" t="s">
        <v>129</v>
      </c>
      <c r="AU453" s="228" t="s">
        <v>86</v>
      </c>
      <c r="AY453" s="18" t="s">
        <v>127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8" t="s">
        <v>84</v>
      </c>
      <c r="BK453" s="229">
        <f>ROUND(I453*H453,2)</f>
        <v>0</v>
      </c>
      <c r="BL453" s="18" t="s">
        <v>133</v>
      </c>
      <c r="BM453" s="228" t="s">
        <v>825</v>
      </c>
    </row>
    <row r="454" spans="1:47" s="2" customFormat="1" ht="12">
      <c r="A454" s="39"/>
      <c r="B454" s="40"/>
      <c r="C454" s="41"/>
      <c r="D454" s="230" t="s">
        <v>135</v>
      </c>
      <c r="E454" s="41"/>
      <c r="F454" s="231" t="s">
        <v>826</v>
      </c>
      <c r="G454" s="41"/>
      <c r="H454" s="41"/>
      <c r="I454" s="133"/>
      <c r="J454" s="41"/>
      <c r="K454" s="41"/>
      <c r="L454" s="45"/>
      <c r="M454" s="232"/>
      <c r="N454" s="233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135</v>
      </c>
      <c r="AU454" s="18" t="s">
        <v>86</v>
      </c>
    </row>
    <row r="455" spans="1:65" s="2" customFormat="1" ht="16.5" customHeight="1">
      <c r="A455" s="39"/>
      <c r="B455" s="40"/>
      <c r="C455" s="216" t="s">
        <v>827</v>
      </c>
      <c r="D455" s="216" t="s">
        <v>129</v>
      </c>
      <c r="E455" s="217" t="s">
        <v>828</v>
      </c>
      <c r="F455" s="218" t="s">
        <v>829</v>
      </c>
      <c r="G455" s="219" t="s">
        <v>170</v>
      </c>
      <c r="H455" s="220">
        <v>18</v>
      </c>
      <c r="I455" s="221"/>
      <c r="J455" s="222">
        <f>ROUND(I455*H455,2)</f>
        <v>0</v>
      </c>
      <c r="K455" s="223"/>
      <c r="L455" s="45"/>
      <c r="M455" s="224" t="s">
        <v>19</v>
      </c>
      <c r="N455" s="225" t="s">
        <v>47</v>
      </c>
      <c r="O455" s="85"/>
      <c r="P455" s="226">
        <f>O455*H455</f>
        <v>0</v>
      </c>
      <c r="Q455" s="226">
        <v>9E-05</v>
      </c>
      <c r="R455" s="226">
        <f>Q455*H455</f>
        <v>0.0016200000000000001</v>
      </c>
      <c r="S455" s="226">
        <v>0</v>
      </c>
      <c r="T455" s="22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8" t="s">
        <v>133</v>
      </c>
      <c r="AT455" s="228" t="s">
        <v>129</v>
      </c>
      <c r="AU455" s="228" t="s">
        <v>86</v>
      </c>
      <c r="AY455" s="18" t="s">
        <v>127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8" t="s">
        <v>84</v>
      </c>
      <c r="BK455" s="229">
        <f>ROUND(I455*H455,2)</f>
        <v>0</v>
      </c>
      <c r="BL455" s="18" t="s">
        <v>133</v>
      </c>
      <c r="BM455" s="228" t="s">
        <v>830</v>
      </c>
    </row>
    <row r="456" spans="1:47" s="2" customFormat="1" ht="12">
      <c r="A456" s="39"/>
      <c r="B456" s="40"/>
      <c r="C456" s="41"/>
      <c r="D456" s="230" t="s">
        <v>135</v>
      </c>
      <c r="E456" s="41"/>
      <c r="F456" s="231" t="s">
        <v>831</v>
      </c>
      <c r="G456" s="41"/>
      <c r="H456" s="41"/>
      <c r="I456" s="133"/>
      <c r="J456" s="41"/>
      <c r="K456" s="41"/>
      <c r="L456" s="45"/>
      <c r="M456" s="232"/>
      <c r="N456" s="233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135</v>
      </c>
      <c r="AU456" s="18" t="s">
        <v>86</v>
      </c>
    </row>
    <row r="457" spans="1:65" s="2" customFormat="1" ht="21.75" customHeight="1">
      <c r="A457" s="39"/>
      <c r="B457" s="40"/>
      <c r="C457" s="216" t="s">
        <v>832</v>
      </c>
      <c r="D457" s="216" t="s">
        <v>129</v>
      </c>
      <c r="E457" s="217" t="s">
        <v>833</v>
      </c>
      <c r="F457" s="218" t="s">
        <v>834</v>
      </c>
      <c r="G457" s="219" t="s">
        <v>170</v>
      </c>
      <c r="H457" s="220">
        <v>9</v>
      </c>
      <c r="I457" s="221"/>
      <c r="J457" s="222">
        <f>ROUND(I457*H457,2)</f>
        <v>0</v>
      </c>
      <c r="K457" s="223"/>
      <c r="L457" s="45"/>
      <c r="M457" s="224" t="s">
        <v>19</v>
      </c>
      <c r="N457" s="225" t="s">
        <v>47</v>
      </c>
      <c r="O457" s="85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8" t="s">
        <v>133</v>
      </c>
      <c r="AT457" s="228" t="s">
        <v>129</v>
      </c>
      <c r="AU457" s="228" t="s">
        <v>86</v>
      </c>
      <c r="AY457" s="18" t="s">
        <v>127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8" t="s">
        <v>84</v>
      </c>
      <c r="BK457" s="229">
        <f>ROUND(I457*H457,2)</f>
        <v>0</v>
      </c>
      <c r="BL457" s="18" t="s">
        <v>133</v>
      </c>
      <c r="BM457" s="228" t="s">
        <v>835</v>
      </c>
    </row>
    <row r="458" spans="1:47" s="2" customFormat="1" ht="12">
      <c r="A458" s="39"/>
      <c r="B458" s="40"/>
      <c r="C458" s="41"/>
      <c r="D458" s="230" t="s">
        <v>135</v>
      </c>
      <c r="E458" s="41"/>
      <c r="F458" s="231" t="s">
        <v>834</v>
      </c>
      <c r="G458" s="41"/>
      <c r="H458" s="41"/>
      <c r="I458" s="133"/>
      <c r="J458" s="41"/>
      <c r="K458" s="41"/>
      <c r="L458" s="45"/>
      <c r="M458" s="232"/>
      <c r="N458" s="233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135</v>
      </c>
      <c r="AU458" s="18" t="s">
        <v>86</v>
      </c>
    </row>
    <row r="459" spans="1:65" s="2" customFormat="1" ht="16.5" customHeight="1">
      <c r="A459" s="39"/>
      <c r="B459" s="40"/>
      <c r="C459" s="216" t="s">
        <v>836</v>
      </c>
      <c r="D459" s="216" t="s">
        <v>129</v>
      </c>
      <c r="E459" s="217" t="s">
        <v>837</v>
      </c>
      <c r="F459" s="218" t="s">
        <v>838</v>
      </c>
      <c r="G459" s="219" t="s">
        <v>839</v>
      </c>
      <c r="H459" s="220">
        <v>1</v>
      </c>
      <c r="I459" s="221"/>
      <c r="J459" s="222">
        <f>ROUND(I459*H459,2)</f>
        <v>0</v>
      </c>
      <c r="K459" s="223"/>
      <c r="L459" s="45"/>
      <c r="M459" s="224" t="s">
        <v>19</v>
      </c>
      <c r="N459" s="225" t="s">
        <v>47</v>
      </c>
      <c r="O459" s="85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8" t="s">
        <v>133</v>
      </c>
      <c r="AT459" s="228" t="s">
        <v>129</v>
      </c>
      <c r="AU459" s="228" t="s">
        <v>86</v>
      </c>
      <c r="AY459" s="18" t="s">
        <v>127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8" t="s">
        <v>84</v>
      </c>
      <c r="BK459" s="229">
        <f>ROUND(I459*H459,2)</f>
        <v>0</v>
      </c>
      <c r="BL459" s="18" t="s">
        <v>133</v>
      </c>
      <c r="BM459" s="228" t="s">
        <v>840</v>
      </c>
    </row>
    <row r="460" spans="1:47" s="2" customFormat="1" ht="12">
      <c r="A460" s="39"/>
      <c r="B460" s="40"/>
      <c r="C460" s="41"/>
      <c r="D460" s="230" t="s">
        <v>135</v>
      </c>
      <c r="E460" s="41"/>
      <c r="F460" s="231" t="s">
        <v>834</v>
      </c>
      <c r="G460" s="41"/>
      <c r="H460" s="41"/>
      <c r="I460" s="133"/>
      <c r="J460" s="41"/>
      <c r="K460" s="41"/>
      <c r="L460" s="45"/>
      <c r="M460" s="232"/>
      <c r="N460" s="233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135</v>
      </c>
      <c r="AU460" s="18" t="s">
        <v>86</v>
      </c>
    </row>
    <row r="461" spans="1:65" s="2" customFormat="1" ht="16.5" customHeight="1">
      <c r="A461" s="39"/>
      <c r="B461" s="40"/>
      <c r="C461" s="216" t="s">
        <v>841</v>
      </c>
      <c r="D461" s="216" t="s">
        <v>129</v>
      </c>
      <c r="E461" s="217" t="s">
        <v>842</v>
      </c>
      <c r="F461" s="218" t="s">
        <v>843</v>
      </c>
      <c r="G461" s="219" t="s">
        <v>413</v>
      </c>
      <c r="H461" s="220">
        <v>1</v>
      </c>
      <c r="I461" s="221"/>
      <c r="J461" s="222">
        <f>ROUND(I461*H461,2)</f>
        <v>0</v>
      </c>
      <c r="K461" s="223"/>
      <c r="L461" s="45"/>
      <c r="M461" s="224" t="s">
        <v>19</v>
      </c>
      <c r="N461" s="225" t="s">
        <v>47</v>
      </c>
      <c r="O461" s="85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8" t="s">
        <v>133</v>
      </c>
      <c r="AT461" s="228" t="s">
        <v>129</v>
      </c>
      <c r="AU461" s="228" t="s">
        <v>86</v>
      </c>
      <c r="AY461" s="18" t="s">
        <v>127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8" t="s">
        <v>84</v>
      </c>
      <c r="BK461" s="229">
        <f>ROUND(I461*H461,2)</f>
        <v>0</v>
      </c>
      <c r="BL461" s="18" t="s">
        <v>133</v>
      </c>
      <c r="BM461" s="228" t="s">
        <v>844</v>
      </c>
    </row>
    <row r="462" spans="1:47" s="2" customFormat="1" ht="12">
      <c r="A462" s="39"/>
      <c r="B462" s="40"/>
      <c r="C462" s="41"/>
      <c r="D462" s="230" t="s">
        <v>135</v>
      </c>
      <c r="E462" s="41"/>
      <c r="F462" s="231" t="s">
        <v>843</v>
      </c>
      <c r="G462" s="41"/>
      <c r="H462" s="41"/>
      <c r="I462" s="133"/>
      <c r="J462" s="41"/>
      <c r="K462" s="41"/>
      <c r="L462" s="45"/>
      <c r="M462" s="232"/>
      <c r="N462" s="233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135</v>
      </c>
      <c r="AU462" s="18" t="s">
        <v>86</v>
      </c>
    </row>
    <row r="463" spans="1:65" s="2" customFormat="1" ht="33" customHeight="1">
      <c r="A463" s="39"/>
      <c r="B463" s="40"/>
      <c r="C463" s="216" t="s">
        <v>845</v>
      </c>
      <c r="D463" s="216" t="s">
        <v>129</v>
      </c>
      <c r="E463" s="217" t="s">
        <v>846</v>
      </c>
      <c r="F463" s="218" t="s">
        <v>847</v>
      </c>
      <c r="G463" s="219" t="s">
        <v>413</v>
      </c>
      <c r="H463" s="220">
        <v>1</v>
      </c>
      <c r="I463" s="221"/>
      <c r="J463" s="222">
        <f>ROUND(I463*H463,2)</f>
        <v>0</v>
      </c>
      <c r="K463" s="223"/>
      <c r="L463" s="45"/>
      <c r="M463" s="224" t="s">
        <v>19</v>
      </c>
      <c r="N463" s="225" t="s">
        <v>47</v>
      </c>
      <c r="O463" s="85"/>
      <c r="P463" s="226">
        <f>O463*H463</f>
        <v>0</v>
      </c>
      <c r="Q463" s="226">
        <v>0</v>
      </c>
      <c r="R463" s="226">
        <f>Q463*H463</f>
        <v>0</v>
      </c>
      <c r="S463" s="226">
        <v>0</v>
      </c>
      <c r="T463" s="227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8" t="s">
        <v>133</v>
      </c>
      <c r="AT463" s="228" t="s">
        <v>129</v>
      </c>
      <c r="AU463" s="228" t="s">
        <v>86</v>
      </c>
      <c r="AY463" s="18" t="s">
        <v>127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8" t="s">
        <v>84</v>
      </c>
      <c r="BK463" s="229">
        <f>ROUND(I463*H463,2)</f>
        <v>0</v>
      </c>
      <c r="BL463" s="18" t="s">
        <v>133</v>
      </c>
      <c r="BM463" s="228" t="s">
        <v>848</v>
      </c>
    </row>
    <row r="464" spans="1:47" s="2" customFormat="1" ht="12">
      <c r="A464" s="39"/>
      <c r="B464" s="40"/>
      <c r="C464" s="41"/>
      <c r="D464" s="230" t="s">
        <v>135</v>
      </c>
      <c r="E464" s="41"/>
      <c r="F464" s="231" t="s">
        <v>847</v>
      </c>
      <c r="G464" s="41"/>
      <c r="H464" s="41"/>
      <c r="I464" s="133"/>
      <c r="J464" s="41"/>
      <c r="K464" s="41"/>
      <c r="L464" s="45"/>
      <c r="M464" s="232"/>
      <c r="N464" s="233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135</v>
      </c>
      <c r="AU464" s="18" t="s">
        <v>86</v>
      </c>
    </row>
    <row r="465" spans="1:63" s="12" customFormat="1" ht="22.8" customHeight="1">
      <c r="A465" s="12"/>
      <c r="B465" s="200"/>
      <c r="C465" s="201"/>
      <c r="D465" s="202" t="s">
        <v>75</v>
      </c>
      <c r="E465" s="214" t="s">
        <v>181</v>
      </c>
      <c r="F465" s="214" t="s">
        <v>849</v>
      </c>
      <c r="G465" s="201"/>
      <c r="H465" s="201"/>
      <c r="I465" s="204"/>
      <c r="J465" s="215">
        <f>BK465</f>
        <v>0</v>
      </c>
      <c r="K465" s="201"/>
      <c r="L465" s="206"/>
      <c r="M465" s="207"/>
      <c r="N465" s="208"/>
      <c r="O465" s="208"/>
      <c r="P465" s="209">
        <f>SUM(P466:P508)</f>
        <v>0</v>
      </c>
      <c r="Q465" s="208"/>
      <c r="R465" s="209">
        <f>SUM(R466:R508)</f>
        <v>2.6884856</v>
      </c>
      <c r="S465" s="208"/>
      <c r="T465" s="210">
        <f>SUM(T466:T508)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1" t="s">
        <v>84</v>
      </c>
      <c r="AT465" s="212" t="s">
        <v>75</v>
      </c>
      <c r="AU465" s="212" t="s">
        <v>84</v>
      </c>
      <c r="AY465" s="211" t="s">
        <v>127</v>
      </c>
      <c r="BK465" s="213">
        <f>SUM(BK466:BK508)</f>
        <v>0</v>
      </c>
    </row>
    <row r="466" spans="1:65" s="2" customFormat="1" ht="21.75" customHeight="1">
      <c r="A466" s="39"/>
      <c r="B466" s="40"/>
      <c r="C466" s="216" t="s">
        <v>850</v>
      </c>
      <c r="D466" s="216" t="s">
        <v>129</v>
      </c>
      <c r="E466" s="217" t="s">
        <v>851</v>
      </c>
      <c r="F466" s="218" t="s">
        <v>852</v>
      </c>
      <c r="G466" s="219" t="s">
        <v>413</v>
      </c>
      <c r="H466" s="220">
        <v>1</v>
      </c>
      <c r="I466" s="221"/>
      <c r="J466" s="222">
        <f>ROUND(I466*H466,2)</f>
        <v>0</v>
      </c>
      <c r="K466" s="223"/>
      <c r="L466" s="45"/>
      <c r="M466" s="224" t="s">
        <v>19</v>
      </c>
      <c r="N466" s="225" t="s">
        <v>47</v>
      </c>
      <c r="O466" s="85"/>
      <c r="P466" s="226">
        <f>O466*H466</f>
        <v>0</v>
      </c>
      <c r="Q466" s="226">
        <v>0</v>
      </c>
      <c r="R466" s="226">
        <f>Q466*H466</f>
        <v>0</v>
      </c>
      <c r="S466" s="226">
        <v>0</v>
      </c>
      <c r="T466" s="22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8" t="s">
        <v>133</v>
      </c>
      <c r="AT466" s="228" t="s">
        <v>129</v>
      </c>
      <c r="AU466" s="228" t="s">
        <v>86</v>
      </c>
      <c r="AY466" s="18" t="s">
        <v>127</v>
      </c>
      <c r="BE466" s="229">
        <f>IF(N466="základní",J466,0)</f>
        <v>0</v>
      </c>
      <c r="BF466" s="229">
        <f>IF(N466="snížená",J466,0)</f>
        <v>0</v>
      </c>
      <c r="BG466" s="229">
        <f>IF(N466="zákl. přenesená",J466,0)</f>
        <v>0</v>
      </c>
      <c r="BH466" s="229">
        <f>IF(N466="sníž. přenesená",J466,0)</f>
        <v>0</v>
      </c>
      <c r="BI466" s="229">
        <f>IF(N466="nulová",J466,0)</f>
        <v>0</v>
      </c>
      <c r="BJ466" s="18" t="s">
        <v>84</v>
      </c>
      <c r="BK466" s="229">
        <f>ROUND(I466*H466,2)</f>
        <v>0</v>
      </c>
      <c r="BL466" s="18" t="s">
        <v>133</v>
      </c>
      <c r="BM466" s="228" t="s">
        <v>853</v>
      </c>
    </row>
    <row r="467" spans="1:47" s="2" customFormat="1" ht="12">
      <c r="A467" s="39"/>
      <c r="B467" s="40"/>
      <c r="C467" s="41"/>
      <c r="D467" s="230" t="s">
        <v>135</v>
      </c>
      <c r="E467" s="41"/>
      <c r="F467" s="231" t="s">
        <v>854</v>
      </c>
      <c r="G467" s="41"/>
      <c r="H467" s="41"/>
      <c r="I467" s="133"/>
      <c r="J467" s="41"/>
      <c r="K467" s="41"/>
      <c r="L467" s="45"/>
      <c r="M467" s="232"/>
      <c r="N467" s="233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135</v>
      </c>
      <c r="AU467" s="18" t="s">
        <v>86</v>
      </c>
    </row>
    <row r="468" spans="1:65" s="2" customFormat="1" ht="16.5" customHeight="1">
      <c r="A468" s="39"/>
      <c r="B468" s="40"/>
      <c r="C468" s="216" t="s">
        <v>855</v>
      </c>
      <c r="D468" s="216" t="s">
        <v>129</v>
      </c>
      <c r="E468" s="217" t="s">
        <v>856</v>
      </c>
      <c r="F468" s="218" t="s">
        <v>857</v>
      </c>
      <c r="G468" s="219" t="s">
        <v>413</v>
      </c>
      <c r="H468" s="220">
        <v>1</v>
      </c>
      <c r="I468" s="221"/>
      <c r="J468" s="222">
        <f>ROUND(I468*H468,2)</f>
        <v>0</v>
      </c>
      <c r="K468" s="223"/>
      <c r="L468" s="45"/>
      <c r="M468" s="224" t="s">
        <v>19</v>
      </c>
      <c r="N468" s="225" t="s">
        <v>47</v>
      </c>
      <c r="O468" s="85"/>
      <c r="P468" s="226">
        <f>O468*H468</f>
        <v>0</v>
      </c>
      <c r="Q468" s="226">
        <v>0</v>
      </c>
      <c r="R468" s="226">
        <f>Q468*H468</f>
        <v>0</v>
      </c>
      <c r="S468" s="226">
        <v>0</v>
      </c>
      <c r="T468" s="22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8" t="s">
        <v>133</v>
      </c>
      <c r="AT468" s="228" t="s">
        <v>129</v>
      </c>
      <c r="AU468" s="228" t="s">
        <v>86</v>
      </c>
      <c r="AY468" s="18" t="s">
        <v>127</v>
      </c>
      <c r="BE468" s="229">
        <f>IF(N468="základní",J468,0)</f>
        <v>0</v>
      </c>
      <c r="BF468" s="229">
        <f>IF(N468="snížená",J468,0)</f>
        <v>0</v>
      </c>
      <c r="BG468" s="229">
        <f>IF(N468="zákl. přenesená",J468,0)</f>
        <v>0</v>
      </c>
      <c r="BH468" s="229">
        <f>IF(N468="sníž. přenesená",J468,0)</f>
        <v>0</v>
      </c>
      <c r="BI468" s="229">
        <f>IF(N468="nulová",J468,0)</f>
        <v>0</v>
      </c>
      <c r="BJ468" s="18" t="s">
        <v>84</v>
      </c>
      <c r="BK468" s="229">
        <f>ROUND(I468*H468,2)</f>
        <v>0</v>
      </c>
      <c r="BL468" s="18" t="s">
        <v>133</v>
      </c>
      <c r="BM468" s="228" t="s">
        <v>858</v>
      </c>
    </row>
    <row r="469" spans="1:47" s="2" customFormat="1" ht="12">
      <c r="A469" s="39"/>
      <c r="B469" s="40"/>
      <c r="C469" s="41"/>
      <c r="D469" s="230" t="s">
        <v>135</v>
      </c>
      <c r="E469" s="41"/>
      <c r="F469" s="231" t="s">
        <v>859</v>
      </c>
      <c r="G469" s="41"/>
      <c r="H469" s="41"/>
      <c r="I469" s="133"/>
      <c r="J469" s="41"/>
      <c r="K469" s="41"/>
      <c r="L469" s="45"/>
      <c r="M469" s="232"/>
      <c r="N469" s="233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135</v>
      </c>
      <c r="AU469" s="18" t="s">
        <v>86</v>
      </c>
    </row>
    <row r="470" spans="1:65" s="2" customFormat="1" ht="21.75" customHeight="1">
      <c r="A470" s="39"/>
      <c r="B470" s="40"/>
      <c r="C470" s="216" t="s">
        <v>860</v>
      </c>
      <c r="D470" s="216" t="s">
        <v>129</v>
      </c>
      <c r="E470" s="217" t="s">
        <v>861</v>
      </c>
      <c r="F470" s="218" t="s">
        <v>862</v>
      </c>
      <c r="G470" s="219" t="s">
        <v>413</v>
      </c>
      <c r="H470" s="220">
        <v>1</v>
      </c>
      <c r="I470" s="221"/>
      <c r="J470" s="222">
        <f>ROUND(I470*H470,2)</f>
        <v>0</v>
      </c>
      <c r="K470" s="223"/>
      <c r="L470" s="45"/>
      <c r="M470" s="224" t="s">
        <v>19</v>
      </c>
      <c r="N470" s="225" t="s">
        <v>47</v>
      </c>
      <c r="O470" s="85"/>
      <c r="P470" s="226">
        <f>O470*H470</f>
        <v>0</v>
      </c>
      <c r="Q470" s="226">
        <v>0</v>
      </c>
      <c r="R470" s="226">
        <f>Q470*H470</f>
        <v>0</v>
      </c>
      <c r="S470" s="226">
        <v>0</v>
      </c>
      <c r="T470" s="22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8" t="s">
        <v>133</v>
      </c>
      <c r="AT470" s="228" t="s">
        <v>129</v>
      </c>
      <c r="AU470" s="228" t="s">
        <v>86</v>
      </c>
      <c r="AY470" s="18" t="s">
        <v>127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18" t="s">
        <v>84</v>
      </c>
      <c r="BK470" s="229">
        <f>ROUND(I470*H470,2)</f>
        <v>0</v>
      </c>
      <c r="BL470" s="18" t="s">
        <v>133</v>
      </c>
      <c r="BM470" s="228" t="s">
        <v>863</v>
      </c>
    </row>
    <row r="471" spans="1:47" s="2" customFormat="1" ht="12">
      <c r="A471" s="39"/>
      <c r="B471" s="40"/>
      <c r="C471" s="41"/>
      <c r="D471" s="230" t="s">
        <v>135</v>
      </c>
      <c r="E471" s="41"/>
      <c r="F471" s="231" t="s">
        <v>859</v>
      </c>
      <c r="G471" s="41"/>
      <c r="H471" s="41"/>
      <c r="I471" s="133"/>
      <c r="J471" s="41"/>
      <c r="K471" s="41"/>
      <c r="L471" s="45"/>
      <c r="M471" s="232"/>
      <c r="N471" s="233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135</v>
      </c>
      <c r="AU471" s="18" t="s">
        <v>86</v>
      </c>
    </row>
    <row r="472" spans="1:65" s="2" customFormat="1" ht="16.5" customHeight="1">
      <c r="A472" s="39"/>
      <c r="B472" s="40"/>
      <c r="C472" s="216" t="s">
        <v>864</v>
      </c>
      <c r="D472" s="216" t="s">
        <v>129</v>
      </c>
      <c r="E472" s="217" t="s">
        <v>865</v>
      </c>
      <c r="F472" s="218" t="s">
        <v>866</v>
      </c>
      <c r="G472" s="219" t="s">
        <v>413</v>
      </c>
      <c r="H472" s="220">
        <v>1</v>
      </c>
      <c r="I472" s="221"/>
      <c r="J472" s="222">
        <f>ROUND(I472*H472,2)</f>
        <v>0</v>
      </c>
      <c r="K472" s="223"/>
      <c r="L472" s="45"/>
      <c r="M472" s="224" t="s">
        <v>19</v>
      </c>
      <c r="N472" s="225" t="s">
        <v>47</v>
      </c>
      <c r="O472" s="85"/>
      <c r="P472" s="226">
        <f>O472*H472</f>
        <v>0</v>
      </c>
      <c r="Q472" s="226">
        <v>0</v>
      </c>
      <c r="R472" s="226">
        <f>Q472*H472</f>
        <v>0</v>
      </c>
      <c r="S472" s="226">
        <v>0</v>
      </c>
      <c r="T472" s="22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8" t="s">
        <v>133</v>
      </c>
      <c r="AT472" s="228" t="s">
        <v>129</v>
      </c>
      <c r="AU472" s="228" t="s">
        <v>86</v>
      </c>
      <c r="AY472" s="18" t="s">
        <v>127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8" t="s">
        <v>84</v>
      </c>
      <c r="BK472" s="229">
        <f>ROUND(I472*H472,2)</f>
        <v>0</v>
      </c>
      <c r="BL472" s="18" t="s">
        <v>133</v>
      </c>
      <c r="BM472" s="228" t="s">
        <v>867</v>
      </c>
    </row>
    <row r="473" spans="1:47" s="2" customFormat="1" ht="12">
      <c r="A473" s="39"/>
      <c r="B473" s="40"/>
      <c r="C473" s="41"/>
      <c r="D473" s="230" t="s">
        <v>135</v>
      </c>
      <c r="E473" s="41"/>
      <c r="F473" s="231" t="s">
        <v>868</v>
      </c>
      <c r="G473" s="41"/>
      <c r="H473" s="41"/>
      <c r="I473" s="133"/>
      <c r="J473" s="41"/>
      <c r="K473" s="41"/>
      <c r="L473" s="45"/>
      <c r="M473" s="232"/>
      <c r="N473" s="233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135</v>
      </c>
      <c r="AU473" s="18" t="s">
        <v>86</v>
      </c>
    </row>
    <row r="474" spans="1:65" s="2" customFormat="1" ht="21.75" customHeight="1">
      <c r="A474" s="39"/>
      <c r="B474" s="40"/>
      <c r="C474" s="216" t="s">
        <v>869</v>
      </c>
      <c r="D474" s="216" t="s">
        <v>129</v>
      </c>
      <c r="E474" s="217" t="s">
        <v>870</v>
      </c>
      <c r="F474" s="218" t="s">
        <v>871</v>
      </c>
      <c r="G474" s="219" t="s">
        <v>413</v>
      </c>
      <c r="H474" s="220">
        <v>1</v>
      </c>
      <c r="I474" s="221"/>
      <c r="J474" s="222">
        <f>ROUND(I474*H474,2)</f>
        <v>0</v>
      </c>
      <c r="K474" s="223"/>
      <c r="L474" s="45"/>
      <c r="M474" s="224" t="s">
        <v>19</v>
      </c>
      <c r="N474" s="225" t="s">
        <v>47</v>
      </c>
      <c r="O474" s="85"/>
      <c r="P474" s="226">
        <f>O474*H474</f>
        <v>0</v>
      </c>
      <c r="Q474" s="226">
        <v>0</v>
      </c>
      <c r="R474" s="226">
        <f>Q474*H474</f>
        <v>0</v>
      </c>
      <c r="S474" s="226">
        <v>0</v>
      </c>
      <c r="T474" s="227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8" t="s">
        <v>133</v>
      </c>
      <c r="AT474" s="228" t="s">
        <v>129</v>
      </c>
      <c r="AU474" s="228" t="s">
        <v>86</v>
      </c>
      <c r="AY474" s="18" t="s">
        <v>127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8" t="s">
        <v>84</v>
      </c>
      <c r="BK474" s="229">
        <f>ROUND(I474*H474,2)</f>
        <v>0</v>
      </c>
      <c r="BL474" s="18" t="s">
        <v>133</v>
      </c>
      <c r="BM474" s="228" t="s">
        <v>872</v>
      </c>
    </row>
    <row r="475" spans="1:47" s="2" customFormat="1" ht="12">
      <c r="A475" s="39"/>
      <c r="B475" s="40"/>
      <c r="C475" s="41"/>
      <c r="D475" s="230" t="s">
        <v>135</v>
      </c>
      <c r="E475" s="41"/>
      <c r="F475" s="231" t="s">
        <v>871</v>
      </c>
      <c r="G475" s="41"/>
      <c r="H475" s="41"/>
      <c r="I475" s="133"/>
      <c r="J475" s="41"/>
      <c r="K475" s="41"/>
      <c r="L475" s="45"/>
      <c r="M475" s="232"/>
      <c r="N475" s="233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135</v>
      </c>
      <c r="AU475" s="18" t="s">
        <v>86</v>
      </c>
    </row>
    <row r="476" spans="1:47" s="2" customFormat="1" ht="12">
      <c r="A476" s="39"/>
      <c r="B476" s="40"/>
      <c r="C476" s="41"/>
      <c r="D476" s="230" t="s">
        <v>873</v>
      </c>
      <c r="E476" s="41"/>
      <c r="F476" s="278" t="s">
        <v>874</v>
      </c>
      <c r="G476" s="41"/>
      <c r="H476" s="41"/>
      <c r="I476" s="133"/>
      <c r="J476" s="41"/>
      <c r="K476" s="41"/>
      <c r="L476" s="45"/>
      <c r="M476" s="232"/>
      <c r="N476" s="233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873</v>
      </c>
      <c r="AU476" s="18" t="s">
        <v>86</v>
      </c>
    </row>
    <row r="477" spans="1:65" s="2" customFormat="1" ht="21.75" customHeight="1">
      <c r="A477" s="39"/>
      <c r="B477" s="40"/>
      <c r="C477" s="216" t="s">
        <v>875</v>
      </c>
      <c r="D477" s="216" t="s">
        <v>129</v>
      </c>
      <c r="E477" s="217" t="s">
        <v>876</v>
      </c>
      <c r="F477" s="218" t="s">
        <v>877</v>
      </c>
      <c r="G477" s="219" t="s">
        <v>397</v>
      </c>
      <c r="H477" s="220">
        <v>3</v>
      </c>
      <c r="I477" s="221"/>
      <c r="J477" s="222">
        <f>ROUND(I477*H477,2)</f>
        <v>0</v>
      </c>
      <c r="K477" s="223"/>
      <c r="L477" s="45"/>
      <c r="M477" s="224" t="s">
        <v>19</v>
      </c>
      <c r="N477" s="225" t="s">
        <v>47</v>
      </c>
      <c r="O477" s="85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8" t="s">
        <v>133</v>
      </c>
      <c r="AT477" s="228" t="s">
        <v>129</v>
      </c>
      <c r="AU477" s="228" t="s">
        <v>86</v>
      </c>
      <c r="AY477" s="18" t="s">
        <v>127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8" t="s">
        <v>84</v>
      </c>
      <c r="BK477" s="229">
        <f>ROUND(I477*H477,2)</f>
        <v>0</v>
      </c>
      <c r="BL477" s="18" t="s">
        <v>133</v>
      </c>
      <c r="BM477" s="228" t="s">
        <v>878</v>
      </c>
    </row>
    <row r="478" spans="1:47" s="2" customFormat="1" ht="12">
      <c r="A478" s="39"/>
      <c r="B478" s="40"/>
      <c r="C478" s="41"/>
      <c r="D478" s="230" t="s">
        <v>135</v>
      </c>
      <c r="E478" s="41"/>
      <c r="F478" s="231" t="s">
        <v>877</v>
      </c>
      <c r="G478" s="41"/>
      <c r="H478" s="41"/>
      <c r="I478" s="133"/>
      <c r="J478" s="41"/>
      <c r="K478" s="41"/>
      <c r="L478" s="45"/>
      <c r="M478" s="232"/>
      <c r="N478" s="233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135</v>
      </c>
      <c r="AU478" s="18" t="s">
        <v>86</v>
      </c>
    </row>
    <row r="479" spans="1:65" s="2" customFormat="1" ht="21.75" customHeight="1">
      <c r="A479" s="39"/>
      <c r="B479" s="40"/>
      <c r="C479" s="216" t="s">
        <v>879</v>
      </c>
      <c r="D479" s="216" t="s">
        <v>129</v>
      </c>
      <c r="E479" s="217" t="s">
        <v>880</v>
      </c>
      <c r="F479" s="218" t="s">
        <v>881</v>
      </c>
      <c r="G479" s="219" t="s">
        <v>413</v>
      </c>
      <c r="H479" s="220">
        <v>1</v>
      </c>
      <c r="I479" s="221"/>
      <c r="J479" s="222">
        <f>ROUND(I479*H479,2)</f>
        <v>0</v>
      </c>
      <c r="K479" s="223"/>
      <c r="L479" s="45"/>
      <c r="M479" s="224" t="s">
        <v>19</v>
      </c>
      <c r="N479" s="225" t="s">
        <v>47</v>
      </c>
      <c r="O479" s="85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28" t="s">
        <v>133</v>
      </c>
      <c r="AT479" s="228" t="s">
        <v>129</v>
      </c>
      <c r="AU479" s="228" t="s">
        <v>86</v>
      </c>
      <c r="AY479" s="18" t="s">
        <v>127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8" t="s">
        <v>84</v>
      </c>
      <c r="BK479" s="229">
        <f>ROUND(I479*H479,2)</f>
        <v>0</v>
      </c>
      <c r="BL479" s="18" t="s">
        <v>133</v>
      </c>
      <c r="BM479" s="228" t="s">
        <v>882</v>
      </c>
    </row>
    <row r="480" spans="1:47" s="2" customFormat="1" ht="12">
      <c r="A480" s="39"/>
      <c r="B480" s="40"/>
      <c r="C480" s="41"/>
      <c r="D480" s="230" t="s">
        <v>135</v>
      </c>
      <c r="E480" s="41"/>
      <c r="F480" s="231" t="s">
        <v>881</v>
      </c>
      <c r="G480" s="41"/>
      <c r="H480" s="41"/>
      <c r="I480" s="133"/>
      <c r="J480" s="41"/>
      <c r="K480" s="41"/>
      <c r="L480" s="45"/>
      <c r="M480" s="232"/>
      <c r="N480" s="233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135</v>
      </c>
      <c r="AU480" s="18" t="s">
        <v>86</v>
      </c>
    </row>
    <row r="481" spans="1:65" s="2" customFormat="1" ht="21.75" customHeight="1">
      <c r="A481" s="39"/>
      <c r="B481" s="40"/>
      <c r="C481" s="216" t="s">
        <v>883</v>
      </c>
      <c r="D481" s="216" t="s">
        <v>129</v>
      </c>
      <c r="E481" s="217" t="s">
        <v>884</v>
      </c>
      <c r="F481" s="218" t="s">
        <v>885</v>
      </c>
      <c r="G481" s="219" t="s">
        <v>413</v>
      </c>
      <c r="H481" s="220">
        <v>1</v>
      </c>
      <c r="I481" s="221"/>
      <c r="J481" s="222">
        <f>ROUND(I481*H481,2)</f>
        <v>0</v>
      </c>
      <c r="K481" s="223"/>
      <c r="L481" s="45"/>
      <c r="M481" s="224" t="s">
        <v>19</v>
      </c>
      <c r="N481" s="225" t="s">
        <v>47</v>
      </c>
      <c r="O481" s="85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8" t="s">
        <v>133</v>
      </c>
      <c r="AT481" s="228" t="s">
        <v>129</v>
      </c>
      <c r="AU481" s="228" t="s">
        <v>86</v>
      </c>
      <c r="AY481" s="18" t="s">
        <v>127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8" t="s">
        <v>84</v>
      </c>
      <c r="BK481" s="229">
        <f>ROUND(I481*H481,2)</f>
        <v>0</v>
      </c>
      <c r="BL481" s="18" t="s">
        <v>133</v>
      </c>
      <c r="BM481" s="228" t="s">
        <v>886</v>
      </c>
    </row>
    <row r="482" spans="1:47" s="2" customFormat="1" ht="12">
      <c r="A482" s="39"/>
      <c r="B482" s="40"/>
      <c r="C482" s="41"/>
      <c r="D482" s="230" t="s">
        <v>135</v>
      </c>
      <c r="E482" s="41"/>
      <c r="F482" s="231" t="s">
        <v>881</v>
      </c>
      <c r="G482" s="41"/>
      <c r="H482" s="41"/>
      <c r="I482" s="133"/>
      <c r="J482" s="41"/>
      <c r="K482" s="41"/>
      <c r="L482" s="45"/>
      <c r="M482" s="232"/>
      <c r="N482" s="233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135</v>
      </c>
      <c r="AU482" s="18" t="s">
        <v>86</v>
      </c>
    </row>
    <row r="483" spans="1:65" s="2" customFormat="1" ht="16.5" customHeight="1">
      <c r="A483" s="39"/>
      <c r="B483" s="40"/>
      <c r="C483" s="216" t="s">
        <v>887</v>
      </c>
      <c r="D483" s="216" t="s">
        <v>129</v>
      </c>
      <c r="E483" s="217" t="s">
        <v>888</v>
      </c>
      <c r="F483" s="218" t="s">
        <v>889</v>
      </c>
      <c r="G483" s="219" t="s">
        <v>413</v>
      </c>
      <c r="H483" s="220">
        <v>1</v>
      </c>
      <c r="I483" s="221"/>
      <c r="J483" s="222">
        <f>ROUND(I483*H483,2)</f>
        <v>0</v>
      </c>
      <c r="K483" s="223"/>
      <c r="L483" s="45"/>
      <c r="M483" s="224" t="s">
        <v>19</v>
      </c>
      <c r="N483" s="225" t="s">
        <v>47</v>
      </c>
      <c r="O483" s="85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8" t="s">
        <v>133</v>
      </c>
      <c r="AT483" s="228" t="s">
        <v>129</v>
      </c>
      <c r="AU483" s="228" t="s">
        <v>86</v>
      </c>
      <c r="AY483" s="18" t="s">
        <v>127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8" t="s">
        <v>84</v>
      </c>
      <c r="BK483" s="229">
        <f>ROUND(I483*H483,2)</f>
        <v>0</v>
      </c>
      <c r="BL483" s="18" t="s">
        <v>133</v>
      </c>
      <c r="BM483" s="228" t="s">
        <v>890</v>
      </c>
    </row>
    <row r="484" spans="1:47" s="2" customFormat="1" ht="12">
      <c r="A484" s="39"/>
      <c r="B484" s="40"/>
      <c r="C484" s="41"/>
      <c r="D484" s="230" t="s">
        <v>135</v>
      </c>
      <c r="E484" s="41"/>
      <c r="F484" s="231" t="s">
        <v>889</v>
      </c>
      <c r="G484" s="41"/>
      <c r="H484" s="41"/>
      <c r="I484" s="133"/>
      <c r="J484" s="41"/>
      <c r="K484" s="41"/>
      <c r="L484" s="45"/>
      <c r="M484" s="232"/>
      <c r="N484" s="233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135</v>
      </c>
      <c r="AU484" s="18" t="s">
        <v>86</v>
      </c>
    </row>
    <row r="485" spans="1:65" s="2" customFormat="1" ht="21.75" customHeight="1">
      <c r="A485" s="39"/>
      <c r="B485" s="40"/>
      <c r="C485" s="216" t="s">
        <v>891</v>
      </c>
      <c r="D485" s="216" t="s">
        <v>129</v>
      </c>
      <c r="E485" s="217" t="s">
        <v>892</v>
      </c>
      <c r="F485" s="218" t="s">
        <v>893</v>
      </c>
      <c r="G485" s="219" t="s">
        <v>170</v>
      </c>
      <c r="H485" s="220">
        <v>2</v>
      </c>
      <c r="I485" s="221"/>
      <c r="J485" s="222">
        <f>ROUND(I485*H485,2)</f>
        <v>0</v>
      </c>
      <c r="K485" s="223"/>
      <c r="L485" s="45"/>
      <c r="M485" s="224" t="s">
        <v>19</v>
      </c>
      <c r="N485" s="225" t="s">
        <v>47</v>
      </c>
      <c r="O485" s="85"/>
      <c r="P485" s="226">
        <f>O485*H485</f>
        <v>0</v>
      </c>
      <c r="Q485" s="226">
        <v>0.1554</v>
      </c>
      <c r="R485" s="226">
        <f>Q485*H485</f>
        <v>0.3108</v>
      </c>
      <c r="S485" s="226">
        <v>0</v>
      </c>
      <c r="T485" s="227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8" t="s">
        <v>133</v>
      </c>
      <c r="AT485" s="228" t="s">
        <v>129</v>
      </c>
      <c r="AU485" s="228" t="s">
        <v>86</v>
      </c>
      <c r="AY485" s="18" t="s">
        <v>127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18" t="s">
        <v>84</v>
      </c>
      <c r="BK485" s="229">
        <f>ROUND(I485*H485,2)</f>
        <v>0</v>
      </c>
      <c r="BL485" s="18" t="s">
        <v>133</v>
      </c>
      <c r="BM485" s="228" t="s">
        <v>894</v>
      </c>
    </row>
    <row r="486" spans="1:47" s="2" customFormat="1" ht="12">
      <c r="A486" s="39"/>
      <c r="B486" s="40"/>
      <c r="C486" s="41"/>
      <c r="D486" s="230" t="s">
        <v>135</v>
      </c>
      <c r="E486" s="41"/>
      <c r="F486" s="231" t="s">
        <v>895</v>
      </c>
      <c r="G486" s="41"/>
      <c r="H486" s="41"/>
      <c r="I486" s="133"/>
      <c r="J486" s="41"/>
      <c r="K486" s="41"/>
      <c r="L486" s="45"/>
      <c r="M486" s="232"/>
      <c r="N486" s="233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135</v>
      </c>
      <c r="AU486" s="18" t="s">
        <v>86</v>
      </c>
    </row>
    <row r="487" spans="1:65" s="2" customFormat="1" ht="16.5" customHeight="1">
      <c r="A487" s="39"/>
      <c r="B487" s="40"/>
      <c r="C487" s="256" t="s">
        <v>896</v>
      </c>
      <c r="D487" s="256" t="s">
        <v>302</v>
      </c>
      <c r="E487" s="257" t="s">
        <v>897</v>
      </c>
      <c r="F487" s="258" t="s">
        <v>898</v>
      </c>
      <c r="G487" s="259" t="s">
        <v>170</v>
      </c>
      <c r="H487" s="260">
        <v>2</v>
      </c>
      <c r="I487" s="261"/>
      <c r="J487" s="262">
        <f>ROUND(I487*H487,2)</f>
        <v>0</v>
      </c>
      <c r="K487" s="263"/>
      <c r="L487" s="264"/>
      <c r="M487" s="265" t="s">
        <v>19</v>
      </c>
      <c r="N487" s="266" t="s">
        <v>47</v>
      </c>
      <c r="O487" s="85"/>
      <c r="P487" s="226">
        <f>O487*H487</f>
        <v>0</v>
      </c>
      <c r="Q487" s="226">
        <v>0.08</v>
      </c>
      <c r="R487" s="226">
        <f>Q487*H487</f>
        <v>0.16</v>
      </c>
      <c r="S487" s="226">
        <v>0</v>
      </c>
      <c r="T487" s="227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8" t="s">
        <v>174</v>
      </c>
      <c r="AT487" s="228" t="s">
        <v>302</v>
      </c>
      <c r="AU487" s="228" t="s">
        <v>86</v>
      </c>
      <c r="AY487" s="18" t="s">
        <v>127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8" t="s">
        <v>84</v>
      </c>
      <c r="BK487" s="229">
        <f>ROUND(I487*H487,2)</f>
        <v>0</v>
      </c>
      <c r="BL487" s="18" t="s">
        <v>133</v>
      </c>
      <c r="BM487" s="228" t="s">
        <v>899</v>
      </c>
    </row>
    <row r="488" spans="1:47" s="2" customFormat="1" ht="12">
      <c r="A488" s="39"/>
      <c r="B488" s="40"/>
      <c r="C488" s="41"/>
      <c r="D488" s="230" t="s">
        <v>135</v>
      </c>
      <c r="E488" s="41"/>
      <c r="F488" s="231" t="s">
        <v>898</v>
      </c>
      <c r="G488" s="41"/>
      <c r="H488" s="41"/>
      <c r="I488" s="133"/>
      <c r="J488" s="41"/>
      <c r="K488" s="41"/>
      <c r="L488" s="45"/>
      <c r="M488" s="232"/>
      <c r="N488" s="233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135</v>
      </c>
      <c r="AU488" s="18" t="s">
        <v>86</v>
      </c>
    </row>
    <row r="489" spans="1:65" s="2" customFormat="1" ht="21.75" customHeight="1">
      <c r="A489" s="39"/>
      <c r="B489" s="40"/>
      <c r="C489" s="216" t="s">
        <v>900</v>
      </c>
      <c r="D489" s="216" t="s">
        <v>129</v>
      </c>
      <c r="E489" s="217" t="s">
        <v>901</v>
      </c>
      <c r="F489" s="218" t="s">
        <v>902</v>
      </c>
      <c r="G489" s="219" t="s">
        <v>170</v>
      </c>
      <c r="H489" s="220">
        <v>3</v>
      </c>
      <c r="I489" s="221"/>
      <c r="J489" s="222">
        <f>ROUND(I489*H489,2)</f>
        <v>0</v>
      </c>
      <c r="K489" s="223"/>
      <c r="L489" s="45"/>
      <c r="M489" s="224" t="s">
        <v>19</v>
      </c>
      <c r="N489" s="225" t="s">
        <v>47</v>
      </c>
      <c r="O489" s="85"/>
      <c r="P489" s="226">
        <f>O489*H489</f>
        <v>0</v>
      </c>
      <c r="Q489" s="226">
        <v>0.1295</v>
      </c>
      <c r="R489" s="226">
        <f>Q489*H489</f>
        <v>0.3885</v>
      </c>
      <c r="S489" s="226">
        <v>0</v>
      </c>
      <c r="T489" s="22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8" t="s">
        <v>133</v>
      </c>
      <c r="AT489" s="228" t="s">
        <v>129</v>
      </c>
      <c r="AU489" s="228" t="s">
        <v>86</v>
      </c>
      <c r="AY489" s="18" t="s">
        <v>127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8" t="s">
        <v>84</v>
      </c>
      <c r="BK489" s="229">
        <f>ROUND(I489*H489,2)</f>
        <v>0</v>
      </c>
      <c r="BL489" s="18" t="s">
        <v>133</v>
      </c>
      <c r="BM489" s="228" t="s">
        <v>903</v>
      </c>
    </row>
    <row r="490" spans="1:47" s="2" customFormat="1" ht="12">
      <c r="A490" s="39"/>
      <c r="B490" s="40"/>
      <c r="C490" s="41"/>
      <c r="D490" s="230" t="s">
        <v>135</v>
      </c>
      <c r="E490" s="41"/>
      <c r="F490" s="231" t="s">
        <v>904</v>
      </c>
      <c r="G490" s="41"/>
      <c r="H490" s="41"/>
      <c r="I490" s="133"/>
      <c r="J490" s="41"/>
      <c r="K490" s="41"/>
      <c r="L490" s="45"/>
      <c r="M490" s="232"/>
      <c r="N490" s="233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135</v>
      </c>
      <c r="AU490" s="18" t="s">
        <v>86</v>
      </c>
    </row>
    <row r="491" spans="1:65" s="2" customFormat="1" ht="16.5" customHeight="1">
      <c r="A491" s="39"/>
      <c r="B491" s="40"/>
      <c r="C491" s="256" t="s">
        <v>905</v>
      </c>
      <c r="D491" s="256" t="s">
        <v>302</v>
      </c>
      <c r="E491" s="257" t="s">
        <v>906</v>
      </c>
      <c r="F491" s="258" t="s">
        <v>907</v>
      </c>
      <c r="G491" s="259" t="s">
        <v>170</v>
      </c>
      <c r="H491" s="260">
        <v>3</v>
      </c>
      <c r="I491" s="261"/>
      <c r="J491" s="262">
        <f>ROUND(I491*H491,2)</f>
        <v>0</v>
      </c>
      <c r="K491" s="263"/>
      <c r="L491" s="264"/>
      <c r="M491" s="265" t="s">
        <v>19</v>
      </c>
      <c r="N491" s="266" t="s">
        <v>47</v>
      </c>
      <c r="O491" s="85"/>
      <c r="P491" s="226">
        <f>O491*H491</f>
        <v>0</v>
      </c>
      <c r="Q491" s="226">
        <v>0.05612</v>
      </c>
      <c r="R491" s="226">
        <f>Q491*H491</f>
        <v>0.16836</v>
      </c>
      <c r="S491" s="226">
        <v>0</v>
      </c>
      <c r="T491" s="22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8" t="s">
        <v>174</v>
      </c>
      <c r="AT491" s="228" t="s">
        <v>302</v>
      </c>
      <c r="AU491" s="228" t="s">
        <v>86</v>
      </c>
      <c r="AY491" s="18" t="s">
        <v>127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8" t="s">
        <v>84</v>
      </c>
      <c r="BK491" s="229">
        <f>ROUND(I491*H491,2)</f>
        <v>0</v>
      </c>
      <c r="BL491" s="18" t="s">
        <v>133</v>
      </c>
      <c r="BM491" s="228" t="s">
        <v>908</v>
      </c>
    </row>
    <row r="492" spans="1:47" s="2" customFormat="1" ht="12">
      <c r="A492" s="39"/>
      <c r="B492" s="40"/>
      <c r="C492" s="41"/>
      <c r="D492" s="230" t="s">
        <v>135</v>
      </c>
      <c r="E492" s="41"/>
      <c r="F492" s="231" t="s">
        <v>907</v>
      </c>
      <c r="G492" s="41"/>
      <c r="H492" s="41"/>
      <c r="I492" s="133"/>
      <c r="J492" s="41"/>
      <c r="K492" s="41"/>
      <c r="L492" s="45"/>
      <c r="M492" s="232"/>
      <c r="N492" s="233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135</v>
      </c>
      <c r="AU492" s="18" t="s">
        <v>86</v>
      </c>
    </row>
    <row r="493" spans="1:65" s="2" customFormat="1" ht="21.75" customHeight="1">
      <c r="A493" s="39"/>
      <c r="B493" s="40"/>
      <c r="C493" s="216" t="s">
        <v>909</v>
      </c>
      <c r="D493" s="216" t="s">
        <v>129</v>
      </c>
      <c r="E493" s="217" t="s">
        <v>910</v>
      </c>
      <c r="F493" s="218" t="s">
        <v>911</v>
      </c>
      <c r="G493" s="219" t="s">
        <v>170</v>
      </c>
      <c r="H493" s="220">
        <v>13.2</v>
      </c>
      <c r="I493" s="221"/>
      <c r="J493" s="222">
        <f>ROUND(I493*H493,2)</f>
        <v>0</v>
      </c>
      <c r="K493" s="223"/>
      <c r="L493" s="45"/>
      <c r="M493" s="224" t="s">
        <v>19</v>
      </c>
      <c r="N493" s="225" t="s">
        <v>47</v>
      </c>
      <c r="O493" s="85"/>
      <c r="P493" s="226">
        <f>O493*H493</f>
        <v>0</v>
      </c>
      <c r="Q493" s="226">
        <v>0.10095</v>
      </c>
      <c r="R493" s="226">
        <f>Q493*H493</f>
        <v>1.3325399999999998</v>
      </c>
      <c r="S493" s="226">
        <v>0</v>
      </c>
      <c r="T493" s="227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8" t="s">
        <v>133</v>
      </c>
      <c r="AT493" s="228" t="s">
        <v>129</v>
      </c>
      <c r="AU493" s="228" t="s">
        <v>86</v>
      </c>
      <c r="AY493" s="18" t="s">
        <v>127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8" t="s">
        <v>84</v>
      </c>
      <c r="BK493" s="229">
        <f>ROUND(I493*H493,2)</f>
        <v>0</v>
      </c>
      <c r="BL493" s="18" t="s">
        <v>133</v>
      </c>
      <c r="BM493" s="228" t="s">
        <v>912</v>
      </c>
    </row>
    <row r="494" spans="1:47" s="2" customFormat="1" ht="12">
      <c r="A494" s="39"/>
      <c r="B494" s="40"/>
      <c r="C494" s="41"/>
      <c r="D494" s="230" t="s">
        <v>135</v>
      </c>
      <c r="E494" s="41"/>
      <c r="F494" s="231" t="s">
        <v>913</v>
      </c>
      <c r="G494" s="41"/>
      <c r="H494" s="41"/>
      <c r="I494" s="133"/>
      <c r="J494" s="41"/>
      <c r="K494" s="41"/>
      <c r="L494" s="45"/>
      <c r="M494" s="232"/>
      <c r="N494" s="233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135</v>
      </c>
      <c r="AU494" s="18" t="s">
        <v>86</v>
      </c>
    </row>
    <row r="495" spans="1:51" s="13" customFormat="1" ht="12">
      <c r="A495" s="13"/>
      <c r="B495" s="234"/>
      <c r="C495" s="235"/>
      <c r="D495" s="230" t="s">
        <v>137</v>
      </c>
      <c r="E495" s="236" t="s">
        <v>19</v>
      </c>
      <c r="F495" s="237" t="s">
        <v>914</v>
      </c>
      <c r="G495" s="235"/>
      <c r="H495" s="238">
        <v>13.2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137</v>
      </c>
      <c r="AU495" s="244" t="s">
        <v>86</v>
      </c>
      <c r="AV495" s="13" t="s">
        <v>86</v>
      </c>
      <c r="AW495" s="13" t="s">
        <v>36</v>
      </c>
      <c r="AX495" s="13" t="s">
        <v>84</v>
      </c>
      <c r="AY495" s="244" t="s">
        <v>127</v>
      </c>
    </row>
    <row r="496" spans="1:65" s="2" customFormat="1" ht="16.5" customHeight="1">
      <c r="A496" s="39"/>
      <c r="B496" s="40"/>
      <c r="C496" s="256" t="s">
        <v>915</v>
      </c>
      <c r="D496" s="256" t="s">
        <v>302</v>
      </c>
      <c r="E496" s="257" t="s">
        <v>916</v>
      </c>
      <c r="F496" s="258" t="s">
        <v>917</v>
      </c>
      <c r="G496" s="259" t="s">
        <v>170</v>
      </c>
      <c r="H496" s="260">
        <v>13.2</v>
      </c>
      <c r="I496" s="261"/>
      <c r="J496" s="262">
        <f>ROUND(I496*H496,2)</f>
        <v>0</v>
      </c>
      <c r="K496" s="263"/>
      <c r="L496" s="264"/>
      <c r="M496" s="265" t="s">
        <v>19</v>
      </c>
      <c r="N496" s="266" t="s">
        <v>47</v>
      </c>
      <c r="O496" s="85"/>
      <c r="P496" s="226">
        <f>O496*H496</f>
        <v>0</v>
      </c>
      <c r="Q496" s="226">
        <v>0.024</v>
      </c>
      <c r="R496" s="226">
        <f>Q496*H496</f>
        <v>0.31679999999999997</v>
      </c>
      <c r="S496" s="226">
        <v>0</v>
      </c>
      <c r="T496" s="22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8" t="s">
        <v>174</v>
      </c>
      <c r="AT496" s="228" t="s">
        <v>302</v>
      </c>
      <c r="AU496" s="228" t="s">
        <v>86</v>
      </c>
      <c r="AY496" s="18" t="s">
        <v>127</v>
      </c>
      <c r="BE496" s="229">
        <f>IF(N496="základní",J496,0)</f>
        <v>0</v>
      </c>
      <c r="BF496" s="229">
        <f>IF(N496="snížená",J496,0)</f>
        <v>0</v>
      </c>
      <c r="BG496" s="229">
        <f>IF(N496="zákl. přenesená",J496,0)</f>
        <v>0</v>
      </c>
      <c r="BH496" s="229">
        <f>IF(N496="sníž. přenesená",J496,0)</f>
        <v>0</v>
      </c>
      <c r="BI496" s="229">
        <f>IF(N496="nulová",J496,0)</f>
        <v>0</v>
      </c>
      <c r="BJ496" s="18" t="s">
        <v>84</v>
      </c>
      <c r="BK496" s="229">
        <f>ROUND(I496*H496,2)</f>
        <v>0</v>
      </c>
      <c r="BL496" s="18" t="s">
        <v>133</v>
      </c>
      <c r="BM496" s="228" t="s">
        <v>918</v>
      </c>
    </row>
    <row r="497" spans="1:47" s="2" customFormat="1" ht="12">
      <c r="A497" s="39"/>
      <c r="B497" s="40"/>
      <c r="C497" s="41"/>
      <c r="D497" s="230" t="s">
        <v>135</v>
      </c>
      <c r="E497" s="41"/>
      <c r="F497" s="231" t="s">
        <v>917</v>
      </c>
      <c r="G497" s="41"/>
      <c r="H497" s="41"/>
      <c r="I497" s="133"/>
      <c r="J497" s="41"/>
      <c r="K497" s="41"/>
      <c r="L497" s="45"/>
      <c r="M497" s="232"/>
      <c r="N497" s="233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135</v>
      </c>
      <c r="AU497" s="18" t="s">
        <v>86</v>
      </c>
    </row>
    <row r="498" spans="1:65" s="2" customFormat="1" ht="21.75" customHeight="1">
      <c r="A498" s="39"/>
      <c r="B498" s="40"/>
      <c r="C498" s="216" t="s">
        <v>919</v>
      </c>
      <c r="D498" s="216" t="s">
        <v>129</v>
      </c>
      <c r="E498" s="217" t="s">
        <v>920</v>
      </c>
      <c r="F498" s="218" t="s">
        <v>921</v>
      </c>
      <c r="G498" s="219" t="s">
        <v>170</v>
      </c>
      <c r="H498" s="220">
        <v>10</v>
      </c>
      <c r="I498" s="221"/>
      <c r="J498" s="222">
        <f>ROUND(I498*H498,2)</f>
        <v>0</v>
      </c>
      <c r="K498" s="223"/>
      <c r="L498" s="45"/>
      <c r="M498" s="224" t="s">
        <v>19</v>
      </c>
      <c r="N498" s="225" t="s">
        <v>47</v>
      </c>
      <c r="O498" s="85"/>
      <c r="P498" s="226">
        <f>O498*H498</f>
        <v>0</v>
      </c>
      <c r="Q498" s="226">
        <v>0</v>
      </c>
      <c r="R498" s="226">
        <f>Q498*H498</f>
        <v>0</v>
      </c>
      <c r="S498" s="226">
        <v>0</v>
      </c>
      <c r="T498" s="227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8" t="s">
        <v>133</v>
      </c>
      <c r="AT498" s="228" t="s">
        <v>129</v>
      </c>
      <c r="AU498" s="228" t="s">
        <v>86</v>
      </c>
      <c r="AY498" s="18" t="s">
        <v>127</v>
      </c>
      <c r="BE498" s="229">
        <f>IF(N498="základní",J498,0)</f>
        <v>0</v>
      </c>
      <c r="BF498" s="229">
        <f>IF(N498="snížená",J498,0)</f>
        <v>0</v>
      </c>
      <c r="BG498" s="229">
        <f>IF(N498="zákl. přenesená",J498,0)</f>
        <v>0</v>
      </c>
      <c r="BH498" s="229">
        <f>IF(N498="sníž. přenesená",J498,0)</f>
        <v>0</v>
      </c>
      <c r="BI498" s="229">
        <f>IF(N498="nulová",J498,0)</f>
        <v>0</v>
      </c>
      <c r="BJ498" s="18" t="s">
        <v>84</v>
      </c>
      <c r="BK498" s="229">
        <f>ROUND(I498*H498,2)</f>
        <v>0</v>
      </c>
      <c r="BL498" s="18" t="s">
        <v>133</v>
      </c>
      <c r="BM498" s="228" t="s">
        <v>922</v>
      </c>
    </row>
    <row r="499" spans="1:47" s="2" customFormat="1" ht="12">
      <c r="A499" s="39"/>
      <c r="B499" s="40"/>
      <c r="C499" s="41"/>
      <c r="D499" s="230" t="s">
        <v>135</v>
      </c>
      <c r="E499" s="41"/>
      <c r="F499" s="231" t="s">
        <v>923</v>
      </c>
      <c r="G499" s="41"/>
      <c r="H499" s="41"/>
      <c r="I499" s="133"/>
      <c r="J499" s="41"/>
      <c r="K499" s="41"/>
      <c r="L499" s="45"/>
      <c r="M499" s="232"/>
      <c r="N499" s="233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135</v>
      </c>
      <c r="AU499" s="18" t="s">
        <v>86</v>
      </c>
    </row>
    <row r="500" spans="1:65" s="2" customFormat="1" ht="16.5" customHeight="1">
      <c r="A500" s="39"/>
      <c r="B500" s="40"/>
      <c r="C500" s="216" t="s">
        <v>924</v>
      </c>
      <c r="D500" s="216" t="s">
        <v>129</v>
      </c>
      <c r="E500" s="217" t="s">
        <v>925</v>
      </c>
      <c r="F500" s="218" t="s">
        <v>926</v>
      </c>
      <c r="G500" s="219" t="s">
        <v>170</v>
      </c>
      <c r="H500" s="220">
        <v>5</v>
      </c>
      <c r="I500" s="221"/>
      <c r="J500" s="222">
        <f>ROUND(I500*H500,2)</f>
        <v>0</v>
      </c>
      <c r="K500" s="223"/>
      <c r="L500" s="45"/>
      <c r="M500" s="224" t="s">
        <v>19</v>
      </c>
      <c r="N500" s="225" t="s">
        <v>47</v>
      </c>
      <c r="O500" s="85"/>
      <c r="P500" s="226">
        <f>O500*H500</f>
        <v>0</v>
      </c>
      <c r="Q500" s="226">
        <v>0</v>
      </c>
      <c r="R500" s="226">
        <f>Q500*H500</f>
        <v>0</v>
      </c>
      <c r="S500" s="226">
        <v>0</v>
      </c>
      <c r="T500" s="22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8" t="s">
        <v>133</v>
      </c>
      <c r="AT500" s="228" t="s">
        <v>129</v>
      </c>
      <c r="AU500" s="228" t="s">
        <v>86</v>
      </c>
      <c r="AY500" s="18" t="s">
        <v>127</v>
      </c>
      <c r="BE500" s="229">
        <f>IF(N500="základní",J500,0)</f>
        <v>0</v>
      </c>
      <c r="BF500" s="229">
        <f>IF(N500="snížená",J500,0)</f>
        <v>0</v>
      </c>
      <c r="BG500" s="229">
        <f>IF(N500="zákl. přenesená",J500,0)</f>
        <v>0</v>
      </c>
      <c r="BH500" s="229">
        <f>IF(N500="sníž. přenesená",J500,0)</f>
        <v>0</v>
      </c>
      <c r="BI500" s="229">
        <f>IF(N500="nulová",J500,0)</f>
        <v>0</v>
      </c>
      <c r="BJ500" s="18" t="s">
        <v>84</v>
      </c>
      <c r="BK500" s="229">
        <f>ROUND(I500*H500,2)</f>
        <v>0</v>
      </c>
      <c r="BL500" s="18" t="s">
        <v>133</v>
      </c>
      <c r="BM500" s="228" t="s">
        <v>927</v>
      </c>
    </row>
    <row r="501" spans="1:47" s="2" customFormat="1" ht="12">
      <c r="A501" s="39"/>
      <c r="B501" s="40"/>
      <c r="C501" s="41"/>
      <c r="D501" s="230" t="s">
        <v>135</v>
      </c>
      <c r="E501" s="41"/>
      <c r="F501" s="231" t="s">
        <v>928</v>
      </c>
      <c r="G501" s="41"/>
      <c r="H501" s="41"/>
      <c r="I501" s="133"/>
      <c r="J501" s="41"/>
      <c r="K501" s="41"/>
      <c r="L501" s="45"/>
      <c r="M501" s="232"/>
      <c r="N501" s="233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135</v>
      </c>
      <c r="AU501" s="18" t="s">
        <v>86</v>
      </c>
    </row>
    <row r="502" spans="1:51" s="13" customFormat="1" ht="12">
      <c r="A502" s="13"/>
      <c r="B502" s="234"/>
      <c r="C502" s="235"/>
      <c r="D502" s="230" t="s">
        <v>137</v>
      </c>
      <c r="E502" s="236" t="s">
        <v>19</v>
      </c>
      <c r="F502" s="237" t="s">
        <v>929</v>
      </c>
      <c r="G502" s="235"/>
      <c r="H502" s="238">
        <v>5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137</v>
      </c>
      <c r="AU502" s="244" t="s">
        <v>86</v>
      </c>
      <c r="AV502" s="13" t="s">
        <v>86</v>
      </c>
      <c r="AW502" s="13" t="s">
        <v>36</v>
      </c>
      <c r="AX502" s="13" t="s">
        <v>84</v>
      </c>
      <c r="AY502" s="244" t="s">
        <v>127</v>
      </c>
    </row>
    <row r="503" spans="1:65" s="2" customFormat="1" ht="16.5" customHeight="1">
      <c r="A503" s="39"/>
      <c r="B503" s="40"/>
      <c r="C503" s="216" t="s">
        <v>930</v>
      </c>
      <c r="D503" s="216" t="s">
        <v>129</v>
      </c>
      <c r="E503" s="217" t="s">
        <v>931</v>
      </c>
      <c r="F503" s="218" t="s">
        <v>932</v>
      </c>
      <c r="G503" s="219" t="s">
        <v>170</v>
      </c>
      <c r="H503" s="220">
        <v>11.72</v>
      </c>
      <c r="I503" s="221"/>
      <c r="J503" s="222">
        <f>ROUND(I503*H503,2)</f>
        <v>0</v>
      </c>
      <c r="K503" s="223"/>
      <c r="L503" s="45"/>
      <c r="M503" s="224" t="s">
        <v>19</v>
      </c>
      <c r="N503" s="225" t="s">
        <v>47</v>
      </c>
      <c r="O503" s="85"/>
      <c r="P503" s="226">
        <f>O503*H503</f>
        <v>0</v>
      </c>
      <c r="Q503" s="226">
        <v>0.00098</v>
      </c>
      <c r="R503" s="226">
        <f>Q503*H503</f>
        <v>0.0114856</v>
      </c>
      <c r="S503" s="226">
        <v>0</v>
      </c>
      <c r="T503" s="22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8" t="s">
        <v>133</v>
      </c>
      <c r="AT503" s="228" t="s">
        <v>129</v>
      </c>
      <c r="AU503" s="228" t="s">
        <v>86</v>
      </c>
      <c r="AY503" s="18" t="s">
        <v>127</v>
      </c>
      <c r="BE503" s="229">
        <f>IF(N503="základní",J503,0)</f>
        <v>0</v>
      </c>
      <c r="BF503" s="229">
        <f>IF(N503="snížená",J503,0)</f>
        <v>0</v>
      </c>
      <c r="BG503" s="229">
        <f>IF(N503="zákl. přenesená",J503,0)</f>
        <v>0</v>
      </c>
      <c r="BH503" s="229">
        <f>IF(N503="sníž. přenesená",J503,0)</f>
        <v>0</v>
      </c>
      <c r="BI503" s="229">
        <f>IF(N503="nulová",J503,0)</f>
        <v>0</v>
      </c>
      <c r="BJ503" s="18" t="s">
        <v>84</v>
      </c>
      <c r="BK503" s="229">
        <f>ROUND(I503*H503,2)</f>
        <v>0</v>
      </c>
      <c r="BL503" s="18" t="s">
        <v>133</v>
      </c>
      <c r="BM503" s="228" t="s">
        <v>933</v>
      </c>
    </row>
    <row r="504" spans="1:47" s="2" customFormat="1" ht="12">
      <c r="A504" s="39"/>
      <c r="B504" s="40"/>
      <c r="C504" s="41"/>
      <c r="D504" s="230" t="s">
        <v>135</v>
      </c>
      <c r="E504" s="41"/>
      <c r="F504" s="231" t="s">
        <v>934</v>
      </c>
      <c r="G504" s="41"/>
      <c r="H504" s="41"/>
      <c r="I504" s="133"/>
      <c r="J504" s="41"/>
      <c r="K504" s="41"/>
      <c r="L504" s="45"/>
      <c r="M504" s="232"/>
      <c r="N504" s="233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135</v>
      </c>
      <c r="AU504" s="18" t="s">
        <v>86</v>
      </c>
    </row>
    <row r="505" spans="1:51" s="13" customFormat="1" ht="12">
      <c r="A505" s="13"/>
      <c r="B505" s="234"/>
      <c r="C505" s="235"/>
      <c r="D505" s="230" t="s">
        <v>137</v>
      </c>
      <c r="E505" s="236" t="s">
        <v>19</v>
      </c>
      <c r="F505" s="237" t="s">
        <v>935</v>
      </c>
      <c r="G505" s="235"/>
      <c r="H505" s="238">
        <v>11.72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137</v>
      </c>
      <c r="AU505" s="244" t="s">
        <v>86</v>
      </c>
      <c r="AV505" s="13" t="s">
        <v>86</v>
      </c>
      <c r="AW505" s="13" t="s">
        <v>36</v>
      </c>
      <c r="AX505" s="13" t="s">
        <v>84</v>
      </c>
      <c r="AY505" s="244" t="s">
        <v>127</v>
      </c>
    </row>
    <row r="506" spans="1:65" s="2" customFormat="1" ht="21.75" customHeight="1">
      <c r="A506" s="39"/>
      <c r="B506" s="40"/>
      <c r="C506" s="216" t="s">
        <v>936</v>
      </c>
      <c r="D506" s="216" t="s">
        <v>129</v>
      </c>
      <c r="E506" s="217" t="s">
        <v>937</v>
      </c>
      <c r="F506" s="218" t="s">
        <v>938</v>
      </c>
      <c r="G506" s="219" t="s">
        <v>132</v>
      </c>
      <c r="H506" s="220">
        <v>8.5</v>
      </c>
      <c r="I506" s="221"/>
      <c r="J506" s="222">
        <f>ROUND(I506*H506,2)</f>
        <v>0</v>
      </c>
      <c r="K506" s="223"/>
      <c r="L506" s="45"/>
      <c r="M506" s="224" t="s">
        <v>19</v>
      </c>
      <c r="N506" s="225" t="s">
        <v>47</v>
      </c>
      <c r="O506" s="85"/>
      <c r="P506" s="226">
        <f>O506*H506</f>
        <v>0</v>
      </c>
      <c r="Q506" s="226">
        <v>0</v>
      </c>
      <c r="R506" s="226">
        <f>Q506*H506</f>
        <v>0</v>
      </c>
      <c r="S506" s="226">
        <v>0</v>
      </c>
      <c r="T506" s="227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8" t="s">
        <v>133</v>
      </c>
      <c r="AT506" s="228" t="s">
        <v>129</v>
      </c>
      <c r="AU506" s="228" t="s">
        <v>86</v>
      </c>
      <c r="AY506" s="18" t="s">
        <v>127</v>
      </c>
      <c r="BE506" s="229">
        <f>IF(N506="základní",J506,0)</f>
        <v>0</v>
      </c>
      <c r="BF506" s="229">
        <f>IF(N506="snížená",J506,0)</f>
        <v>0</v>
      </c>
      <c r="BG506" s="229">
        <f>IF(N506="zákl. přenesená",J506,0)</f>
        <v>0</v>
      </c>
      <c r="BH506" s="229">
        <f>IF(N506="sníž. přenesená",J506,0)</f>
        <v>0</v>
      </c>
      <c r="BI506" s="229">
        <f>IF(N506="nulová",J506,0)</f>
        <v>0</v>
      </c>
      <c r="BJ506" s="18" t="s">
        <v>84</v>
      </c>
      <c r="BK506" s="229">
        <f>ROUND(I506*H506,2)</f>
        <v>0</v>
      </c>
      <c r="BL506" s="18" t="s">
        <v>133</v>
      </c>
      <c r="BM506" s="228" t="s">
        <v>939</v>
      </c>
    </row>
    <row r="507" spans="1:47" s="2" customFormat="1" ht="12">
      <c r="A507" s="39"/>
      <c r="B507" s="40"/>
      <c r="C507" s="41"/>
      <c r="D507" s="230" t="s">
        <v>135</v>
      </c>
      <c r="E507" s="41"/>
      <c r="F507" s="231" t="s">
        <v>940</v>
      </c>
      <c r="G507" s="41"/>
      <c r="H507" s="41"/>
      <c r="I507" s="133"/>
      <c r="J507" s="41"/>
      <c r="K507" s="41"/>
      <c r="L507" s="45"/>
      <c r="M507" s="232"/>
      <c r="N507" s="233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135</v>
      </c>
      <c r="AU507" s="18" t="s">
        <v>86</v>
      </c>
    </row>
    <row r="508" spans="1:51" s="13" customFormat="1" ht="12">
      <c r="A508" s="13"/>
      <c r="B508" s="234"/>
      <c r="C508" s="235"/>
      <c r="D508" s="230" t="s">
        <v>137</v>
      </c>
      <c r="E508" s="236" t="s">
        <v>19</v>
      </c>
      <c r="F508" s="237" t="s">
        <v>941</v>
      </c>
      <c r="G508" s="235"/>
      <c r="H508" s="238">
        <v>8.5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137</v>
      </c>
      <c r="AU508" s="244" t="s">
        <v>86</v>
      </c>
      <c r="AV508" s="13" t="s">
        <v>86</v>
      </c>
      <c r="AW508" s="13" t="s">
        <v>36</v>
      </c>
      <c r="AX508" s="13" t="s">
        <v>84</v>
      </c>
      <c r="AY508" s="244" t="s">
        <v>127</v>
      </c>
    </row>
    <row r="509" spans="1:63" s="12" customFormat="1" ht="22.8" customHeight="1">
      <c r="A509" s="12"/>
      <c r="B509" s="200"/>
      <c r="C509" s="201"/>
      <c r="D509" s="202" t="s">
        <v>75</v>
      </c>
      <c r="E509" s="214" t="s">
        <v>942</v>
      </c>
      <c r="F509" s="214" t="s">
        <v>943</v>
      </c>
      <c r="G509" s="201"/>
      <c r="H509" s="201"/>
      <c r="I509" s="204"/>
      <c r="J509" s="215">
        <f>BK509</f>
        <v>0</v>
      </c>
      <c r="K509" s="201"/>
      <c r="L509" s="206"/>
      <c r="M509" s="207"/>
      <c r="N509" s="208"/>
      <c r="O509" s="208"/>
      <c r="P509" s="209">
        <f>SUM(P510:P523)</f>
        <v>0</v>
      </c>
      <c r="Q509" s="208"/>
      <c r="R509" s="209">
        <f>SUM(R510:R523)</f>
        <v>0</v>
      </c>
      <c r="S509" s="208"/>
      <c r="T509" s="210">
        <f>SUM(T510:T523)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1" t="s">
        <v>84</v>
      </c>
      <c r="AT509" s="212" t="s">
        <v>75</v>
      </c>
      <c r="AU509" s="212" t="s">
        <v>84</v>
      </c>
      <c r="AY509" s="211" t="s">
        <v>127</v>
      </c>
      <c r="BK509" s="213">
        <f>SUM(BK510:BK523)</f>
        <v>0</v>
      </c>
    </row>
    <row r="510" spans="1:65" s="2" customFormat="1" ht="16.5" customHeight="1">
      <c r="A510" s="39"/>
      <c r="B510" s="40"/>
      <c r="C510" s="216" t="s">
        <v>944</v>
      </c>
      <c r="D510" s="216" t="s">
        <v>129</v>
      </c>
      <c r="E510" s="217" t="s">
        <v>945</v>
      </c>
      <c r="F510" s="218" t="s">
        <v>946</v>
      </c>
      <c r="G510" s="219" t="s">
        <v>285</v>
      </c>
      <c r="H510" s="220">
        <v>12.847</v>
      </c>
      <c r="I510" s="221"/>
      <c r="J510" s="222">
        <f>ROUND(I510*H510,2)</f>
        <v>0</v>
      </c>
      <c r="K510" s="223"/>
      <c r="L510" s="45"/>
      <c r="M510" s="224" t="s">
        <v>19</v>
      </c>
      <c r="N510" s="225" t="s">
        <v>47</v>
      </c>
      <c r="O510" s="85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8" t="s">
        <v>133</v>
      </c>
      <c r="AT510" s="228" t="s">
        <v>129</v>
      </c>
      <c r="AU510" s="228" t="s">
        <v>86</v>
      </c>
      <c r="AY510" s="18" t="s">
        <v>127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8" t="s">
        <v>84</v>
      </c>
      <c r="BK510" s="229">
        <f>ROUND(I510*H510,2)</f>
        <v>0</v>
      </c>
      <c r="BL510" s="18" t="s">
        <v>133</v>
      </c>
      <c r="BM510" s="228" t="s">
        <v>947</v>
      </c>
    </row>
    <row r="511" spans="1:47" s="2" customFormat="1" ht="12">
      <c r="A511" s="39"/>
      <c r="B511" s="40"/>
      <c r="C511" s="41"/>
      <c r="D511" s="230" t="s">
        <v>135</v>
      </c>
      <c r="E511" s="41"/>
      <c r="F511" s="231" t="s">
        <v>948</v>
      </c>
      <c r="G511" s="41"/>
      <c r="H511" s="41"/>
      <c r="I511" s="133"/>
      <c r="J511" s="41"/>
      <c r="K511" s="41"/>
      <c r="L511" s="45"/>
      <c r="M511" s="232"/>
      <c r="N511" s="233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135</v>
      </c>
      <c r="AU511" s="18" t="s">
        <v>86</v>
      </c>
    </row>
    <row r="512" spans="1:65" s="2" customFormat="1" ht="21.75" customHeight="1">
      <c r="A512" s="39"/>
      <c r="B512" s="40"/>
      <c r="C512" s="216" t="s">
        <v>949</v>
      </c>
      <c r="D512" s="216" t="s">
        <v>129</v>
      </c>
      <c r="E512" s="217" t="s">
        <v>950</v>
      </c>
      <c r="F512" s="218" t="s">
        <v>951</v>
      </c>
      <c r="G512" s="219" t="s">
        <v>285</v>
      </c>
      <c r="H512" s="220">
        <v>115.623</v>
      </c>
      <c r="I512" s="221"/>
      <c r="J512" s="222">
        <f>ROUND(I512*H512,2)</f>
        <v>0</v>
      </c>
      <c r="K512" s="223"/>
      <c r="L512" s="45"/>
      <c r="M512" s="224" t="s">
        <v>19</v>
      </c>
      <c r="N512" s="225" t="s">
        <v>47</v>
      </c>
      <c r="O512" s="85"/>
      <c r="P512" s="226">
        <f>O512*H512</f>
        <v>0</v>
      </c>
      <c r="Q512" s="226">
        <v>0</v>
      </c>
      <c r="R512" s="226">
        <f>Q512*H512</f>
        <v>0</v>
      </c>
      <c r="S512" s="226">
        <v>0</v>
      </c>
      <c r="T512" s="227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8" t="s">
        <v>133</v>
      </c>
      <c r="AT512" s="228" t="s">
        <v>129</v>
      </c>
      <c r="AU512" s="228" t="s">
        <v>86</v>
      </c>
      <c r="AY512" s="18" t="s">
        <v>127</v>
      </c>
      <c r="BE512" s="229">
        <f>IF(N512="základní",J512,0)</f>
        <v>0</v>
      </c>
      <c r="BF512" s="229">
        <f>IF(N512="snížená",J512,0)</f>
        <v>0</v>
      </c>
      <c r="BG512" s="229">
        <f>IF(N512="zákl. přenesená",J512,0)</f>
        <v>0</v>
      </c>
      <c r="BH512" s="229">
        <f>IF(N512="sníž. přenesená",J512,0)</f>
        <v>0</v>
      </c>
      <c r="BI512" s="229">
        <f>IF(N512="nulová",J512,0)</f>
        <v>0</v>
      </c>
      <c r="BJ512" s="18" t="s">
        <v>84</v>
      </c>
      <c r="BK512" s="229">
        <f>ROUND(I512*H512,2)</f>
        <v>0</v>
      </c>
      <c r="BL512" s="18" t="s">
        <v>133</v>
      </c>
      <c r="BM512" s="228" t="s">
        <v>952</v>
      </c>
    </row>
    <row r="513" spans="1:47" s="2" customFormat="1" ht="12">
      <c r="A513" s="39"/>
      <c r="B513" s="40"/>
      <c r="C513" s="41"/>
      <c r="D513" s="230" t="s">
        <v>135</v>
      </c>
      <c r="E513" s="41"/>
      <c r="F513" s="231" t="s">
        <v>953</v>
      </c>
      <c r="G513" s="41"/>
      <c r="H513" s="41"/>
      <c r="I513" s="133"/>
      <c r="J513" s="41"/>
      <c r="K513" s="41"/>
      <c r="L513" s="45"/>
      <c r="M513" s="232"/>
      <c r="N513" s="233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135</v>
      </c>
      <c r="AU513" s="18" t="s">
        <v>86</v>
      </c>
    </row>
    <row r="514" spans="1:51" s="13" customFormat="1" ht="12">
      <c r="A514" s="13"/>
      <c r="B514" s="234"/>
      <c r="C514" s="235"/>
      <c r="D514" s="230" t="s">
        <v>137</v>
      </c>
      <c r="E514" s="235"/>
      <c r="F514" s="237" t="s">
        <v>954</v>
      </c>
      <c r="G514" s="235"/>
      <c r="H514" s="238">
        <v>115.623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137</v>
      </c>
      <c r="AU514" s="244" t="s">
        <v>86</v>
      </c>
      <c r="AV514" s="13" t="s">
        <v>86</v>
      </c>
      <c r="AW514" s="13" t="s">
        <v>4</v>
      </c>
      <c r="AX514" s="13" t="s">
        <v>84</v>
      </c>
      <c r="AY514" s="244" t="s">
        <v>127</v>
      </c>
    </row>
    <row r="515" spans="1:65" s="2" customFormat="1" ht="21.75" customHeight="1">
      <c r="A515" s="39"/>
      <c r="B515" s="40"/>
      <c r="C515" s="216" t="s">
        <v>955</v>
      </c>
      <c r="D515" s="216" t="s">
        <v>129</v>
      </c>
      <c r="E515" s="217" t="s">
        <v>956</v>
      </c>
      <c r="F515" s="218" t="s">
        <v>957</v>
      </c>
      <c r="G515" s="219" t="s">
        <v>285</v>
      </c>
      <c r="H515" s="220">
        <v>8.42</v>
      </c>
      <c r="I515" s="221"/>
      <c r="J515" s="222">
        <f>ROUND(I515*H515,2)</f>
        <v>0</v>
      </c>
      <c r="K515" s="223"/>
      <c r="L515" s="45"/>
      <c r="M515" s="224" t="s">
        <v>19</v>
      </c>
      <c r="N515" s="225" t="s">
        <v>47</v>
      </c>
      <c r="O515" s="85"/>
      <c r="P515" s="226">
        <f>O515*H515</f>
        <v>0</v>
      </c>
      <c r="Q515" s="226">
        <v>0</v>
      </c>
      <c r="R515" s="226">
        <f>Q515*H515</f>
        <v>0</v>
      </c>
      <c r="S515" s="226">
        <v>0</v>
      </c>
      <c r="T515" s="22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28" t="s">
        <v>133</v>
      </c>
      <c r="AT515" s="228" t="s">
        <v>129</v>
      </c>
      <c r="AU515" s="228" t="s">
        <v>86</v>
      </c>
      <c r="AY515" s="18" t="s">
        <v>127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8" t="s">
        <v>84</v>
      </c>
      <c r="BK515" s="229">
        <f>ROUND(I515*H515,2)</f>
        <v>0</v>
      </c>
      <c r="BL515" s="18" t="s">
        <v>133</v>
      </c>
      <c r="BM515" s="228" t="s">
        <v>958</v>
      </c>
    </row>
    <row r="516" spans="1:47" s="2" customFormat="1" ht="12">
      <c r="A516" s="39"/>
      <c r="B516" s="40"/>
      <c r="C516" s="41"/>
      <c r="D516" s="230" t="s">
        <v>135</v>
      </c>
      <c r="E516" s="41"/>
      <c r="F516" s="231" t="s">
        <v>959</v>
      </c>
      <c r="G516" s="41"/>
      <c r="H516" s="41"/>
      <c r="I516" s="133"/>
      <c r="J516" s="41"/>
      <c r="K516" s="41"/>
      <c r="L516" s="45"/>
      <c r="M516" s="232"/>
      <c r="N516" s="233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135</v>
      </c>
      <c r="AU516" s="18" t="s">
        <v>86</v>
      </c>
    </row>
    <row r="517" spans="1:51" s="13" customFormat="1" ht="12">
      <c r="A517" s="13"/>
      <c r="B517" s="234"/>
      <c r="C517" s="235"/>
      <c r="D517" s="230" t="s">
        <v>137</v>
      </c>
      <c r="E517" s="236" t="s">
        <v>19</v>
      </c>
      <c r="F517" s="237" t="s">
        <v>960</v>
      </c>
      <c r="G517" s="235"/>
      <c r="H517" s="238">
        <v>8.42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137</v>
      </c>
      <c r="AU517" s="244" t="s">
        <v>86</v>
      </c>
      <c r="AV517" s="13" t="s">
        <v>86</v>
      </c>
      <c r="AW517" s="13" t="s">
        <v>36</v>
      </c>
      <c r="AX517" s="13" t="s">
        <v>84</v>
      </c>
      <c r="AY517" s="244" t="s">
        <v>127</v>
      </c>
    </row>
    <row r="518" spans="1:65" s="2" customFormat="1" ht="21.75" customHeight="1">
      <c r="A518" s="39"/>
      <c r="B518" s="40"/>
      <c r="C518" s="216" t="s">
        <v>961</v>
      </c>
      <c r="D518" s="216" t="s">
        <v>129</v>
      </c>
      <c r="E518" s="217" t="s">
        <v>962</v>
      </c>
      <c r="F518" s="218" t="s">
        <v>963</v>
      </c>
      <c r="G518" s="219" t="s">
        <v>285</v>
      </c>
      <c r="H518" s="220">
        <v>1.928</v>
      </c>
      <c r="I518" s="221"/>
      <c r="J518" s="222">
        <f>ROUND(I518*H518,2)</f>
        <v>0</v>
      </c>
      <c r="K518" s="223"/>
      <c r="L518" s="45"/>
      <c r="M518" s="224" t="s">
        <v>19</v>
      </c>
      <c r="N518" s="225" t="s">
        <v>47</v>
      </c>
      <c r="O518" s="85"/>
      <c r="P518" s="226">
        <f>O518*H518</f>
        <v>0</v>
      </c>
      <c r="Q518" s="226">
        <v>0</v>
      </c>
      <c r="R518" s="226">
        <f>Q518*H518</f>
        <v>0</v>
      </c>
      <c r="S518" s="226">
        <v>0</v>
      </c>
      <c r="T518" s="227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8" t="s">
        <v>133</v>
      </c>
      <c r="AT518" s="228" t="s">
        <v>129</v>
      </c>
      <c r="AU518" s="228" t="s">
        <v>86</v>
      </c>
      <c r="AY518" s="18" t="s">
        <v>127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8" t="s">
        <v>84</v>
      </c>
      <c r="BK518" s="229">
        <f>ROUND(I518*H518,2)</f>
        <v>0</v>
      </c>
      <c r="BL518" s="18" t="s">
        <v>133</v>
      </c>
      <c r="BM518" s="228" t="s">
        <v>964</v>
      </c>
    </row>
    <row r="519" spans="1:47" s="2" customFormat="1" ht="12">
      <c r="A519" s="39"/>
      <c r="B519" s="40"/>
      <c r="C519" s="41"/>
      <c r="D519" s="230" t="s">
        <v>135</v>
      </c>
      <c r="E519" s="41"/>
      <c r="F519" s="231" t="s">
        <v>965</v>
      </c>
      <c r="G519" s="41"/>
      <c r="H519" s="41"/>
      <c r="I519" s="133"/>
      <c r="J519" s="41"/>
      <c r="K519" s="41"/>
      <c r="L519" s="45"/>
      <c r="M519" s="232"/>
      <c r="N519" s="233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135</v>
      </c>
      <c r="AU519" s="18" t="s">
        <v>86</v>
      </c>
    </row>
    <row r="520" spans="1:51" s="13" customFormat="1" ht="12">
      <c r="A520" s="13"/>
      <c r="B520" s="234"/>
      <c r="C520" s="235"/>
      <c r="D520" s="230" t="s">
        <v>137</v>
      </c>
      <c r="E520" s="236" t="s">
        <v>19</v>
      </c>
      <c r="F520" s="237" t="s">
        <v>966</v>
      </c>
      <c r="G520" s="235"/>
      <c r="H520" s="238">
        <v>1.928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137</v>
      </c>
      <c r="AU520" s="244" t="s">
        <v>86</v>
      </c>
      <c r="AV520" s="13" t="s">
        <v>86</v>
      </c>
      <c r="AW520" s="13" t="s">
        <v>36</v>
      </c>
      <c r="AX520" s="13" t="s">
        <v>84</v>
      </c>
      <c r="AY520" s="244" t="s">
        <v>127</v>
      </c>
    </row>
    <row r="521" spans="1:65" s="2" customFormat="1" ht="21.75" customHeight="1">
      <c r="A521" s="39"/>
      <c r="B521" s="40"/>
      <c r="C521" s="216" t="s">
        <v>967</v>
      </c>
      <c r="D521" s="216" t="s">
        <v>129</v>
      </c>
      <c r="E521" s="217" t="s">
        <v>968</v>
      </c>
      <c r="F521" s="218" t="s">
        <v>284</v>
      </c>
      <c r="G521" s="219" t="s">
        <v>285</v>
      </c>
      <c r="H521" s="220">
        <v>2.499</v>
      </c>
      <c r="I521" s="221"/>
      <c r="J521" s="222">
        <f>ROUND(I521*H521,2)</f>
        <v>0</v>
      </c>
      <c r="K521" s="223"/>
      <c r="L521" s="45"/>
      <c r="M521" s="224" t="s">
        <v>19</v>
      </c>
      <c r="N521" s="225" t="s">
        <v>47</v>
      </c>
      <c r="O521" s="85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8" t="s">
        <v>133</v>
      </c>
      <c r="AT521" s="228" t="s">
        <v>129</v>
      </c>
      <c r="AU521" s="228" t="s">
        <v>86</v>
      </c>
      <c r="AY521" s="18" t="s">
        <v>127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8" t="s">
        <v>84</v>
      </c>
      <c r="BK521" s="229">
        <f>ROUND(I521*H521,2)</f>
        <v>0</v>
      </c>
      <c r="BL521" s="18" t="s">
        <v>133</v>
      </c>
      <c r="BM521" s="228" t="s">
        <v>969</v>
      </c>
    </row>
    <row r="522" spans="1:47" s="2" customFormat="1" ht="12">
      <c r="A522" s="39"/>
      <c r="B522" s="40"/>
      <c r="C522" s="41"/>
      <c r="D522" s="230" t="s">
        <v>135</v>
      </c>
      <c r="E522" s="41"/>
      <c r="F522" s="231" t="s">
        <v>287</v>
      </c>
      <c r="G522" s="41"/>
      <c r="H522" s="41"/>
      <c r="I522" s="133"/>
      <c r="J522" s="41"/>
      <c r="K522" s="41"/>
      <c r="L522" s="45"/>
      <c r="M522" s="232"/>
      <c r="N522" s="233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135</v>
      </c>
      <c r="AU522" s="18" t="s">
        <v>86</v>
      </c>
    </row>
    <row r="523" spans="1:51" s="13" customFormat="1" ht="12">
      <c r="A523" s="13"/>
      <c r="B523" s="234"/>
      <c r="C523" s="235"/>
      <c r="D523" s="230" t="s">
        <v>137</v>
      </c>
      <c r="E523" s="236" t="s">
        <v>19</v>
      </c>
      <c r="F523" s="237" t="s">
        <v>970</v>
      </c>
      <c r="G523" s="235"/>
      <c r="H523" s="238">
        <v>2.499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137</v>
      </c>
      <c r="AU523" s="244" t="s">
        <v>86</v>
      </c>
      <c r="AV523" s="13" t="s">
        <v>86</v>
      </c>
      <c r="AW523" s="13" t="s">
        <v>36</v>
      </c>
      <c r="AX523" s="13" t="s">
        <v>84</v>
      </c>
      <c r="AY523" s="244" t="s">
        <v>127</v>
      </c>
    </row>
    <row r="524" spans="1:63" s="12" customFormat="1" ht="22.8" customHeight="1">
      <c r="A524" s="12"/>
      <c r="B524" s="200"/>
      <c r="C524" s="201"/>
      <c r="D524" s="202" t="s">
        <v>75</v>
      </c>
      <c r="E524" s="214" t="s">
        <v>971</v>
      </c>
      <c r="F524" s="214" t="s">
        <v>972</v>
      </c>
      <c r="G524" s="201"/>
      <c r="H524" s="201"/>
      <c r="I524" s="204"/>
      <c r="J524" s="215">
        <f>BK524</f>
        <v>0</v>
      </c>
      <c r="K524" s="201"/>
      <c r="L524" s="206"/>
      <c r="M524" s="207"/>
      <c r="N524" s="208"/>
      <c r="O524" s="208"/>
      <c r="P524" s="209">
        <f>SUM(P525:P526)</f>
        <v>0</v>
      </c>
      <c r="Q524" s="208"/>
      <c r="R524" s="209">
        <f>SUM(R525:R526)</f>
        <v>0</v>
      </c>
      <c r="S524" s="208"/>
      <c r="T524" s="210">
        <f>SUM(T525:T526)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1" t="s">
        <v>84</v>
      </c>
      <c r="AT524" s="212" t="s">
        <v>75</v>
      </c>
      <c r="AU524" s="212" t="s">
        <v>84</v>
      </c>
      <c r="AY524" s="211" t="s">
        <v>127</v>
      </c>
      <c r="BK524" s="213">
        <f>SUM(BK525:BK526)</f>
        <v>0</v>
      </c>
    </row>
    <row r="525" spans="1:65" s="2" customFormat="1" ht="21.75" customHeight="1">
      <c r="A525" s="39"/>
      <c r="B525" s="40"/>
      <c r="C525" s="216" t="s">
        <v>973</v>
      </c>
      <c r="D525" s="216" t="s">
        <v>129</v>
      </c>
      <c r="E525" s="217" t="s">
        <v>974</v>
      </c>
      <c r="F525" s="218" t="s">
        <v>975</v>
      </c>
      <c r="G525" s="219" t="s">
        <v>285</v>
      </c>
      <c r="H525" s="220">
        <v>65.216</v>
      </c>
      <c r="I525" s="221"/>
      <c r="J525" s="222">
        <f>ROUND(I525*H525,2)</f>
        <v>0</v>
      </c>
      <c r="K525" s="223"/>
      <c r="L525" s="45"/>
      <c r="M525" s="224" t="s">
        <v>19</v>
      </c>
      <c r="N525" s="225" t="s">
        <v>47</v>
      </c>
      <c r="O525" s="85"/>
      <c r="P525" s="226">
        <f>O525*H525</f>
        <v>0</v>
      </c>
      <c r="Q525" s="226">
        <v>0</v>
      </c>
      <c r="R525" s="226">
        <f>Q525*H525</f>
        <v>0</v>
      </c>
      <c r="S525" s="226">
        <v>0</v>
      </c>
      <c r="T525" s="22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8" t="s">
        <v>133</v>
      </c>
      <c r="AT525" s="228" t="s">
        <v>129</v>
      </c>
      <c r="AU525" s="228" t="s">
        <v>86</v>
      </c>
      <c r="AY525" s="18" t="s">
        <v>127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18" t="s">
        <v>84</v>
      </c>
      <c r="BK525" s="229">
        <f>ROUND(I525*H525,2)</f>
        <v>0</v>
      </c>
      <c r="BL525" s="18" t="s">
        <v>133</v>
      </c>
      <c r="BM525" s="228" t="s">
        <v>976</v>
      </c>
    </row>
    <row r="526" spans="1:47" s="2" customFormat="1" ht="12">
      <c r="A526" s="39"/>
      <c r="B526" s="40"/>
      <c r="C526" s="41"/>
      <c r="D526" s="230" t="s">
        <v>135</v>
      </c>
      <c r="E526" s="41"/>
      <c r="F526" s="231" t="s">
        <v>977</v>
      </c>
      <c r="G526" s="41"/>
      <c r="H526" s="41"/>
      <c r="I526" s="133"/>
      <c r="J526" s="41"/>
      <c r="K526" s="41"/>
      <c r="L526" s="45"/>
      <c r="M526" s="232"/>
      <c r="N526" s="233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135</v>
      </c>
      <c r="AU526" s="18" t="s">
        <v>86</v>
      </c>
    </row>
    <row r="527" spans="1:63" s="12" customFormat="1" ht="25.9" customHeight="1">
      <c r="A527" s="12"/>
      <c r="B527" s="200"/>
      <c r="C527" s="201"/>
      <c r="D527" s="202" t="s">
        <v>75</v>
      </c>
      <c r="E527" s="203" t="s">
        <v>978</v>
      </c>
      <c r="F527" s="203" t="s">
        <v>979</v>
      </c>
      <c r="G527" s="201"/>
      <c r="H527" s="201"/>
      <c r="I527" s="204"/>
      <c r="J527" s="205">
        <f>BK527</f>
        <v>0</v>
      </c>
      <c r="K527" s="201"/>
      <c r="L527" s="206"/>
      <c r="M527" s="207"/>
      <c r="N527" s="208"/>
      <c r="O527" s="208"/>
      <c r="P527" s="209">
        <f>P528+P561</f>
        <v>0</v>
      </c>
      <c r="Q527" s="208"/>
      <c r="R527" s="209">
        <f>R528+R561</f>
        <v>0.09818400000000001</v>
      </c>
      <c r="S527" s="208"/>
      <c r="T527" s="210">
        <f>T528+T561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11" t="s">
        <v>86</v>
      </c>
      <c r="AT527" s="212" t="s">
        <v>75</v>
      </c>
      <c r="AU527" s="212" t="s">
        <v>76</v>
      </c>
      <c r="AY527" s="211" t="s">
        <v>127</v>
      </c>
      <c r="BK527" s="213">
        <f>BK528+BK561</f>
        <v>0</v>
      </c>
    </row>
    <row r="528" spans="1:63" s="12" customFormat="1" ht="22.8" customHeight="1">
      <c r="A528" s="12"/>
      <c r="B528" s="200"/>
      <c r="C528" s="201"/>
      <c r="D528" s="202" t="s">
        <v>75</v>
      </c>
      <c r="E528" s="214" t="s">
        <v>980</v>
      </c>
      <c r="F528" s="214" t="s">
        <v>981</v>
      </c>
      <c r="G528" s="201"/>
      <c r="H528" s="201"/>
      <c r="I528" s="204"/>
      <c r="J528" s="215">
        <f>BK528</f>
        <v>0</v>
      </c>
      <c r="K528" s="201"/>
      <c r="L528" s="206"/>
      <c r="M528" s="207"/>
      <c r="N528" s="208"/>
      <c r="O528" s="208"/>
      <c r="P528" s="209">
        <f>SUM(P529:P560)</f>
        <v>0</v>
      </c>
      <c r="Q528" s="208"/>
      <c r="R528" s="209">
        <f>SUM(R529:R560)</f>
        <v>0.09818400000000001</v>
      </c>
      <c r="S528" s="208"/>
      <c r="T528" s="210">
        <f>SUM(T529:T560)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11" t="s">
        <v>86</v>
      </c>
      <c r="AT528" s="212" t="s">
        <v>75</v>
      </c>
      <c r="AU528" s="212" t="s">
        <v>84</v>
      </c>
      <c r="AY528" s="211" t="s">
        <v>127</v>
      </c>
      <c r="BK528" s="213">
        <f>SUM(BK529:BK560)</f>
        <v>0</v>
      </c>
    </row>
    <row r="529" spans="1:65" s="2" customFormat="1" ht="21.75" customHeight="1">
      <c r="A529" s="39"/>
      <c r="B529" s="40"/>
      <c r="C529" s="216" t="s">
        <v>982</v>
      </c>
      <c r="D529" s="216" t="s">
        <v>129</v>
      </c>
      <c r="E529" s="217" t="s">
        <v>983</v>
      </c>
      <c r="F529" s="218" t="s">
        <v>984</v>
      </c>
      <c r="G529" s="219" t="s">
        <v>132</v>
      </c>
      <c r="H529" s="220">
        <v>3.46</v>
      </c>
      <c r="I529" s="221"/>
      <c r="J529" s="222">
        <f>ROUND(I529*H529,2)</f>
        <v>0</v>
      </c>
      <c r="K529" s="223"/>
      <c r="L529" s="45"/>
      <c r="M529" s="224" t="s">
        <v>19</v>
      </c>
      <c r="N529" s="225" t="s">
        <v>47</v>
      </c>
      <c r="O529" s="85"/>
      <c r="P529" s="226">
        <f>O529*H529</f>
        <v>0</v>
      </c>
      <c r="Q529" s="226">
        <v>0</v>
      </c>
      <c r="R529" s="226">
        <f>Q529*H529</f>
        <v>0</v>
      </c>
      <c r="S529" s="226">
        <v>0</v>
      </c>
      <c r="T529" s="22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8" t="s">
        <v>228</v>
      </c>
      <c r="AT529" s="228" t="s">
        <v>129</v>
      </c>
      <c r="AU529" s="228" t="s">
        <v>86</v>
      </c>
      <c r="AY529" s="18" t="s">
        <v>127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8" t="s">
        <v>84</v>
      </c>
      <c r="BK529" s="229">
        <f>ROUND(I529*H529,2)</f>
        <v>0</v>
      </c>
      <c r="BL529" s="18" t="s">
        <v>228</v>
      </c>
      <c r="BM529" s="228" t="s">
        <v>985</v>
      </c>
    </row>
    <row r="530" spans="1:47" s="2" customFormat="1" ht="12">
      <c r="A530" s="39"/>
      <c r="B530" s="40"/>
      <c r="C530" s="41"/>
      <c r="D530" s="230" t="s">
        <v>135</v>
      </c>
      <c r="E530" s="41"/>
      <c r="F530" s="231" t="s">
        <v>986</v>
      </c>
      <c r="G530" s="41"/>
      <c r="H530" s="41"/>
      <c r="I530" s="133"/>
      <c r="J530" s="41"/>
      <c r="K530" s="41"/>
      <c r="L530" s="45"/>
      <c r="M530" s="232"/>
      <c r="N530" s="233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135</v>
      </c>
      <c r="AU530" s="18" t="s">
        <v>86</v>
      </c>
    </row>
    <row r="531" spans="1:51" s="13" customFormat="1" ht="12">
      <c r="A531" s="13"/>
      <c r="B531" s="234"/>
      <c r="C531" s="235"/>
      <c r="D531" s="230" t="s">
        <v>137</v>
      </c>
      <c r="E531" s="236" t="s">
        <v>19</v>
      </c>
      <c r="F531" s="237" t="s">
        <v>987</v>
      </c>
      <c r="G531" s="235"/>
      <c r="H531" s="238">
        <v>3.46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137</v>
      </c>
      <c r="AU531" s="244" t="s">
        <v>86</v>
      </c>
      <c r="AV531" s="13" t="s">
        <v>86</v>
      </c>
      <c r="AW531" s="13" t="s">
        <v>36</v>
      </c>
      <c r="AX531" s="13" t="s">
        <v>84</v>
      </c>
      <c r="AY531" s="244" t="s">
        <v>127</v>
      </c>
    </row>
    <row r="532" spans="1:65" s="2" customFormat="1" ht="16.5" customHeight="1">
      <c r="A532" s="39"/>
      <c r="B532" s="40"/>
      <c r="C532" s="256" t="s">
        <v>988</v>
      </c>
      <c r="D532" s="256" t="s">
        <v>302</v>
      </c>
      <c r="E532" s="257" t="s">
        <v>989</v>
      </c>
      <c r="F532" s="258" t="s">
        <v>990</v>
      </c>
      <c r="G532" s="259" t="s">
        <v>285</v>
      </c>
      <c r="H532" s="260">
        <v>0.001</v>
      </c>
      <c r="I532" s="261"/>
      <c r="J532" s="262">
        <f>ROUND(I532*H532,2)</f>
        <v>0</v>
      </c>
      <c r="K532" s="263"/>
      <c r="L532" s="264"/>
      <c r="M532" s="265" t="s">
        <v>19</v>
      </c>
      <c r="N532" s="266" t="s">
        <v>47</v>
      </c>
      <c r="O532" s="85"/>
      <c r="P532" s="226">
        <f>O532*H532</f>
        <v>0</v>
      </c>
      <c r="Q532" s="226">
        <v>1</v>
      </c>
      <c r="R532" s="226">
        <f>Q532*H532</f>
        <v>0.001</v>
      </c>
      <c r="S532" s="226">
        <v>0</v>
      </c>
      <c r="T532" s="22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8" t="s">
        <v>322</v>
      </c>
      <c r="AT532" s="228" t="s">
        <v>302</v>
      </c>
      <c r="AU532" s="228" t="s">
        <v>86</v>
      </c>
      <c r="AY532" s="18" t="s">
        <v>127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8" t="s">
        <v>84</v>
      </c>
      <c r="BK532" s="229">
        <f>ROUND(I532*H532,2)</f>
        <v>0</v>
      </c>
      <c r="BL532" s="18" t="s">
        <v>228</v>
      </c>
      <c r="BM532" s="228" t="s">
        <v>991</v>
      </c>
    </row>
    <row r="533" spans="1:47" s="2" customFormat="1" ht="12">
      <c r="A533" s="39"/>
      <c r="B533" s="40"/>
      <c r="C533" s="41"/>
      <c r="D533" s="230" t="s">
        <v>135</v>
      </c>
      <c r="E533" s="41"/>
      <c r="F533" s="231" t="s">
        <v>990</v>
      </c>
      <c r="G533" s="41"/>
      <c r="H533" s="41"/>
      <c r="I533" s="133"/>
      <c r="J533" s="41"/>
      <c r="K533" s="41"/>
      <c r="L533" s="45"/>
      <c r="M533" s="232"/>
      <c r="N533" s="233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135</v>
      </c>
      <c r="AU533" s="18" t="s">
        <v>86</v>
      </c>
    </row>
    <row r="534" spans="1:51" s="13" customFormat="1" ht="12">
      <c r="A534" s="13"/>
      <c r="B534" s="234"/>
      <c r="C534" s="235"/>
      <c r="D534" s="230" t="s">
        <v>137</v>
      </c>
      <c r="E534" s="235"/>
      <c r="F534" s="237" t="s">
        <v>992</v>
      </c>
      <c r="G534" s="235"/>
      <c r="H534" s="238">
        <v>0.001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137</v>
      </c>
      <c r="AU534" s="244" t="s">
        <v>86</v>
      </c>
      <c r="AV534" s="13" t="s">
        <v>86</v>
      </c>
      <c r="AW534" s="13" t="s">
        <v>4</v>
      </c>
      <c r="AX534" s="13" t="s">
        <v>84</v>
      </c>
      <c r="AY534" s="244" t="s">
        <v>127</v>
      </c>
    </row>
    <row r="535" spans="1:65" s="2" customFormat="1" ht="21.75" customHeight="1">
      <c r="A535" s="39"/>
      <c r="B535" s="40"/>
      <c r="C535" s="216" t="s">
        <v>993</v>
      </c>
      <c r="D535" s="216" t="s">
        <v>129</v>
      </c>
      <c r="E535" s="217" t="s">
        <v>994</v>
      </c>
      <c r="F535" s="218" t="s">
        <v>995</v>
      </c>
      <c r="G535" s="219" t="s">
        <v>132</v>
      </c>
      <c r="H535" s="220">
        <v>4.352</v>
      </c>
      <c r="I535" s="221"/>
      <c r="J535" s="222">
        <f>ROUND(I535*H535,2)</f>
        <v>0</v>
      </c>
      <c r="K535" s="223"/>
      <c r="L535" s="45"/>
      <c r="M535" s="224" t="s">
        <v>19</v>
      </c>
      <c r="N535" s="225" t="s">
        <v>47</v>
      </c>
      <c r="O535" s="85"/>
      <c r="P535" s="226">
        <f>O535*H535</f>
        <v>0</v>
      </c>
      <c r="Q535" s="226">
        <v>0</v>
      </c>
      <c r="R535" s="226">
        <f>Q535*H535</f>
        <v>0</v>
      </c>
      <c r="S535" s="226">
        <v>0</v>
      </c>
      <c r="T535" s="22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8" t="s">
        <v>228</v>
      </c>
      <c r="AT535" s="228" t="s">
        <v>129</v>
      </c>
      <c r="AU535" s="228" t="s">
        <v>86</v>
      </c>
      <c r="AY535" s="18" t="s">
        <v>127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8" t="s">
        <v>84</v>
      </c>
      <c r="BK535" s="229">
        <f>ROUND(I535*H535,2)</f>
        <v>0</v>
      </c>
      <c r="BL535" s="18" t="s">
        <v>228</v>
      </c>
      <c r="BM535" s="228" t="s">
        <v>996</v>
      </c>
    </row>
    <row r="536" spans="1:47" s="2" customFormat="1" ht="12">
      <c r="A536" s="39"/>
      <c r="B536" s="40"/>
      <c r="C536" s="41"/>
      <c r="D536" s="230" t="s">
        <v>135</v>
      </c>
      <c r="E536" s="41"/>
      <c r="F536" s="231" t="s">
        <v>997</v>
      </c>
      <c r="G536" s="41"/>
      <c r="H536" s="41"/>
      <c r="I536" s="133"/>
      <c r="J536" s="41"/>
      <c r="K536" s="41"/>
      <c r="L536" s="45"/>
      <c r="M536" s="232"/>
      <c r="N536" s="233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135</v>
      </c>
      <c r="AU536" s="18" t="s">
        <v>86</v>
      </c>
    </row>
    <row r="537" spans="1:51" s="13" customFormat="1" ht="12">
      <c r="A537" s="13"/>
      <c r="B537" s="234"/>
      <c r="C537" s="235"/>
      <c r="D537" s="230" t="s">
        <v>137</v>
      </c>
      <c r="E537" s="236" t="s">
        <v>19</v>
      </c>
      <c r="F537" s="237" t="s">
        <v>998</v>
      </c>
      <c r="G537" s="235"/>
      <c r="H537" s="238">
        <v>0.784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137</v>
      </c>
      <c r="AU537" s="244" t="s">
        <v>86</v>
      </c>
      <c r="AV537" s="13" t="s">
        <v>86</v>
      </c>
      <c r="AW537" s="13" t="s">
        <v>36</v>
      </c>
      <c r="AX537" s="13" t="s">
        <v>76</v>
      </c>
      <c r="AY537" s="244" t="s">
        <v>127</v>
      </c>
    </row>
    <row r="538" spans="1:51" s="13" customFormat="1" ht="12">
      <c r="A538" s="13"/>
      <c r="B538" s="234"/>
      <c r="C538" s="235"/>
      <c r="D538" s="230" t="s">
        <v>137</v>
      </c>
      <c r="E538" s="236" t="s">
        <v>19</v>
      </c>
      <c r="F538" s="237" t="s">
        <v>999</v>
      </c>
      <c r="G538" s="235"/>
      <c r="H538" s="238">
        <v>3.568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137</v>
      </c>
      <c r="AU538" s="244" t="s">
        <v>86</v>
      </c>
      <c r="AV538" s="13" t="s">
        <v>86</v>
      </c>
      <c r="AW538" s="13" t="s">
        <v>36</v>
      </c>
      <c r="AX538" s="13" t="s">
        <v>76</v>
      </c>
      <c r="AY538" s="244" t="s">
        <v>127</v>
      </c>
    </row>
    <row r="539" spans="1:51" s="14" customFormat="1" ht="12">
      <c r="A539" s="14"/>
      <c r="B539" s="245"/>
      <c r="C539" s="246"/>
      <c r="D539" s="230" t="s">
        <v>137</v>
      </c>
      <c r="E539" s="247" t="s">
        <v>19</v>
      </c>
      <c r="F539" s="248" t="s">
        <v>141</v>
      </c>
      <c r="G539" s="246"/>
      <c r="H539" s="249">
        <v>4.352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137</v>
      </c>
      <c r="AU539" s="255" t="s">
        <v>86</v>
      </c>
      <c r="AV539" s="14" t="s">
        <v>133</v>
      </c>
      <c r="AW539" s="14" t="s">
        <v>36</v>
      </c>
      <c r="AX539" s="14" t="s">
        <v>84</v>
      </c>
      <c r="AY539" s="255" t="s">
        <v>127</v>
      </c>
    </row>
    <row r="540" spans="1:65" s="2" customFormat="1" ht="16.5" customHeight="1">
      <c r="A540" s="39"/>
      <c r="B540" s="40"/>
      <c r="C540" s="256" t="s">
        <v>1000</v>
      </c>
      <c r="D540" s="256" t="s">
        <v>302</v>
      </c>
      <c r="E540" s="257" t="s">
        <v>989</v>
      </c>
      <c r="F540" s="258" t="s">
        <v>990</v>
      </c>
      <c r="G540" s="259" t="s">
        <v>285</v>
      </c>
      <c r="H540" s="260">
        <v>0.002</v>
      </c>
      <c r="I540" s="261"/>
      <c r="J540" s="262">
        <f>ROUND(I540*H540,2)</f>
        <v>0</v>
      </c>
      <c r="K540" s="263"/>
      <c r="L540" s="264"/>
      <c r="M540" s="265" t="s">
        <v>19</v>
      </c>
      <c r="N540" s="266" t="s">
        <v>47</v>
      </c>
      <c r="O540" s="85"/>
      <c r="P540" s="226">
        <f>O540*H540</f>
        <v>0</v>
      </c>
      <c r="Q540" s="226">
        <v>1</v>
      </c>
      <c r="R540" s="226">
        <f>Q540*H540</f>
        <v>0.002</v>
      </c>
      <c r="S540" s="226">
        <v>0</v>
      </c>
      <c r="T540" s="22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8" t="s">
        <v>322</v>
      </c>
      <c r="AT540" s="228" t="s">
        <v>302</v>
      </c>
      <c r="AU540" s="228" t="s">
        <v>86</v>
      </c>
      <c r="AY540" s="18" t="s">
        <v>127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8" t="s">
        <v>84</v>
      </c>
      <c r="BK540" s="229">
        <f>ROUND(I540*H540,2)</f>
        <v>0</v>
      </c>
      <c r="BL540" s="18" t="s">
        <v>228</v>
      </c>
      <c r="BM540" s="228" t="s">
        <v>1001</v>
      </c>
    </row>
    <row r="541" spans="1:47" s="2" customFormat="1" ht="12">
      <c r="A541" s="39"/>
      <c r="B541" s="40"/>
      <c r="C541" s="41"/>
      <c r="D541" s="230" t="s">
        <v>135</v>
      </c>
      <c r="E541" s="41"/>
      <c r="F541" s="231" t="s">
        <v>990</v>
      </c>
      <c r="G541" s="41"/>
      <c r="H541" s="41"/>
      <c r="I541" s="133"/>
      <c r="J541" s="41"/>
      <c r="K541" s="41"/>
      <c r="L541" s="45"/>
      <c r="M541" s="232"/>
      <c r="N541" s="233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135</v>
      </c>
      <c r="AU541" s="18" t="s">
        <v>86</v>
      </c>
    </row>
    <row r="542" spans="1:51" s="13" customFormat="1" ht="12">
      <c r="A542" s="13"/>
      <c r="B542" s="234"/>
      <c r="C542" s="235"/>
      <c r="D542" s="230" t="s">
        <v>137</v>
      </c>
      <c r="E542" s="235"/>
      <c r="F542" s="237" t="s">
        <v>1002</v>
      </c>
      <c r="G542" s="235"/>
      <c r="H542" s="238">
        <v>0.002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137</v>
      </c>
      <c r="AU542" s="244" t="s">
        <v>86</v>
      </c>
      <c r="AV542" s="13" t="s">
        <v>86</v>
      </c>
      <c r="AW542" s="13" t="s">
        <v>4</v>
      </c>
      <c r="AX542" s="13" t="s">
        <v>84</v>
      </c>
      <c r="AY542" s="244" t="s">
        <v>127</v>
      </c>
    </row>
    <row r="543" spans="1:65" s="2" customFormat="1" ht="21.75" customHeight="1">
      <c r="A543" s="39"/>
      <c r="B543" s="40"/>
      <c r="C543" s="216" t="s">
        <v>1003</v>
      </c>
      <c r="D543" s="216" t="s">
        <v>129</v>
      </c>
      <c r="E543" s="217" t="s">
        <v>1004</v>
      </c>
      <c r="F543" s="218" t="s">
        <v>1005</v>
      </c>
      <c r="G543" s="219" t="s">
        <v>132</v>
      </c>
      <c r="H543" s="220">
        <v>6.92</v>
      </c>
      <c r="I543" s="221"/>
      <c r="J543" s="222">
        <f>ROUND(I543*H543,2)</f>
        <v>0</v>
      </c>
      <c r="K543" s="223"/>
      <c r="L543" s="45"/>
      <c r="M543" s="224" t="s">
        <v>19</v>
      </c>
      <c r="N543" s="225" t="s">
        <v>47</v>
      </c>
      <c r="O543" s="85"/>
      <c r="P543" s="226">
        <f>O543*H543</f>
        <v>0</v>
      </c>
      <c r="Q543" s="226">
        <v>0.0004</v>
      </c>
      <c r="R543" s="226">
        <f>Q543*H543</f>
        <v>0.002768</v>
      </c>
      <c r="S543" s="226">
        <v>0</v>
      </c>
      <c r="T543" s="22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8" t="s">
        <v>228</v>
      </c>
      <c r="AT543" s="228" t="s">
        <v>129</v>
      </c>
      <c r="AU543" s="228" t="s">
        <v>86</v>
      </c>
      <c r="AY543" s="18" t="s">
        <v>127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8" t="s">
        <v>84</v>
      </c>
      <c r="BK543" s="229">
        <f>ROUND(I543*H543,2)</f>
        <v>0</v>
      </c>
      <c r="BL543" s="18" t="s">
        <v>228</v>
      </c>
      <c r="BM543" s="228" t="s">
        <v>1006</v>
      </c>
    </row>
    <row r="544" spans="1:47" s="2" customFormat="1" ht="12">
      <c r="A544" s="39"/>
      <c r="B544" s="40"/>
      <c r="C544" s="41"/>
      <c r="D544" s="230" t="s">
        <v>135</v>
      </c>
      <c r="E544" s="41"/>
      <c r="F544" s="231" t="s">
        <v>1007</v>
      </c>
      <c r="G544" s="41"/>
      <c r="H544" s="41"/>
      <c r="I544" s="133"/>
      <c r="J544" s="41"/>
      <c r="K544" s="41"/>
      <c r="L544" s="45"/>
      <c r="M544" s="232"/>
      <c r="N544" s="233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135</v>
      </c>
      <c r="AU544" s="18" t="s">
        <v>86</v>
      </c>
    </row>
    <row r="545" spans="1:51" s="13" customFormat="1" ht="12">
      <c r="A545" s="13"/>
      <c r="B545" s="234"/>
      <c r="C545" s="235"/>
      <c r="D545" s="230" t="s">
        <v>137</v>
      </c>
      <c r="E545" s="236" t="s">
        <v>19</v>
      </c>
      <c r="F545" s="237" t="s">
        <v>1008</v>
      </c>
      <c r="G545" s="235"/>
      <c r="H545" s="238">
        <v>6.92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137</v>
      </c>
      <c r="AU545" s="244" t="s">
        <v>86</v>
      </c>
      <c r="AV545" s="13" t="s">
        <v>86</v>
      </c>
      <c r="AW545" s="13" t="s">
        <v>36</v>
      </c>
      <c r="AX545" s="13" t="s">
        <v>84</v>
      </c>
      <c r="AY545" s="244" t="s">
        <v>127</v>
      </c>
    </row>
    <row r="546" spans="1:65" s="2" customFormat="1" ht="33" customHeight="1">
      <c r="A546" s="39"/>
      <c r="B546" s="40"/>
      <c r="C546" s="256" t="s">
        <v>1009</v>
      </c>
      <c r="D546" s="256" t="s">
        <v>302</v>
      </c>
      <c r="E546" s="257" t="s">
        <v>1010</v>
      </c>
      <c r="F546" s="258" t="s">
        <v>1011</v>
      </c>
      <c r="G546" s="259" t="s">
        <v>132</v>
      </c>
      <c r="H546" s="260">
        <v>7.958</v>
      </c>
      <c r="I546" s="261"/>
      <c r="J546" s="262">
        <f>ROUND(I546*H546,2)</f>
        <v>0</v>
      </c>
      <c r="K546" s="263"/>
      <c r="L546" s="264"/>
      <c r="M546" s="265" t="s">
        <v>19</v>
      </c>
      <c r="N546" s="266" t="s">
        <v>47</v>
      </c>
      <c r="O546" s="85"/>
      <c r="P546" s="226">
        <f>O546*H546</f>
        <v>0</v>
      </c>
      <c r="Q546" s="226">
        <v>0.0048</v>
      </c>
      <c r="R546" s="226">
        <f>Q546*H546</f>
        <v>0.0381984</v>
      </c>
      <c r="S546" s="226">
        <v>0</v>
      </c>
      <c r="T546" s="22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8" t="s">
        <v>322</v>
      </c>
      <c r="AT546" s="228" t="s">
        <v>302</v>
      </c>
      <c r="AU546" s="228" t="s">
        <v>86</v>
      </c>
      <c r="AY546" s="18" t="s">
        <v>127</v>
      </c>
      <c r="BE546" s="229">
        <f>IF(N546="základní",J546,0)</f>
        <v>0</v>
      </c>
      <c r="BF546" s="229">
        <f>IF(N546="snížená",J546,0)</f>
        <v>0</v>
      </c>
      <c r="BG546" s="229">
        <f>IF(N546="zákl. přenesená",J546,0)</f>
        <v>0</v>
      </c>
      <c r="BH546" s="229">
        <f>IF(N546="sníž. přenesená",J546,0)</f>
        <v>0</v>
      </c>
      <c r="BI546" s="229">
        <f>IF(N546="nulová",J546,0)</f>
        <v>0</v>
      </c>
      <c r="BJ546" s="18" t="s">
        <v>84</v>
      </c>
      <c r="BK546" s="229">
        <f>ROUND(I546*H546,2)</f>
        <v>0</v>
      </c>
      <c r="BL546" s="18" t="s">
        <v>228</v>
      </c>
      <c r="BM546" s="228" t="s">
        <v>1012</v>
      </c>
    </row>
    <row r="547" spans="1:47" s="2" customFormat="1" ht="12">
      <c r="A547" s="39"/>
      <c r="B547" s="40"/>
      <c r="C547" s="41"/>
      <c r="D547" s="230" t="s">
        <v>135</v>
      </c>
      <c r="E547" s="41"/>
      <c r="F547" s="231" t="s">
        <v>1011</v>
      </c>
      <c r="G547" s="41"/>
      <c r="H547" s="41"/>
      <c r="I547" s="133"/>
      <c r="J547" s="41"/>
      <c r="K547" s="41"/>
      <c r="L547" s="45"/>
      <c r="M547" s="232"/>
      <c r="N547" s="233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135</v>
      </c>
      <c r="AU547" s="18" t="s">
        <v>86</v>
      </c>
    </row>
    <row r="548" spans="1:51" s="13" customFormat="1" ht="12">
      <c r="A548" s="13"/>
      <c r="B548" s="234"/>
      <c r="C548" s="235"/>
      <c r="D548" s="230" t="s">
        <v>137</v>
      </c>
      <c r="E548" s="235"/>
      <c r="F548" s="237" t="s">
        <v>1013</v>
      </c>
      <c r="G548" s="235"/>
      <c r="H548" s="238">
        <v>7.958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137</v>
      </c>
      <c r="AU548" s="244" t="s">
        <v>86</v>
      </c>
      <c r="AV548" s="13" t="s">
        <v>86</v>
      </c>
      <c r="AW548" s="13" t="s">
        <v>4</v>
      </c>
      <c r="AX548" s="13" t="s">
        <v>84</v>
      </c>
      <c r="AY548" s="244" t="s">
        <v>127</v>
      </c>
    </row>
    <row r="549" spans="1:65" s="2" customFormat="1" ht="21.75" customHeight="1">
      <c r="A549" s="39"/>
      <c r="B549" s="40"/>
      <c r="C549" s="216" t="s">
        <v>1014</v>
      </c>
      <c r="D549" s="216" t="s">
        <v>129</v>
      </c>
      <c r="E549" s="217" t="s">
        <v>1015</v>
      </c>
      <c r="F549" s="218" t="s">
        <v>1016</v>
      </c>
      <c r="G549" s="219" t="s">
        <v>132</v>
      </c>
      <c r="H549" s="220">
        <v>8.704</v>
      </c>
      <c r="I549" s="221"/>
      <c r="J549" s="222">
        <f>ROUND(I549*H549,2)</f>
        <v>0</v>
      </c>
      <c r="K549" s="223"/>
      <c r="L549" s="45"/>
      <c r="M549" s="224" t="s">
        <v>19</v>
      </c>
      <c r="N549" s="225" t="s">
        <v>47</v>
      </c>
      <c r="O549" s="85"/>
      <c r="P549" s="226">
        <f>O549*H549</f>
        <v>0</v>
      </c>
      <c r="Q549" s="226">
        <v>0.0004</v>
      </c>
      <c r="R549" s="226">
        <f>Q549*H549</f>
        <v>0.0034816000000000005</v>
      </c>
      <c r="S549" s="226">
        <v>0</v>
      </c>
      <c r="T549" s="22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8" t="s">
        <v>228</v>
      </c>
      <c r="AT549" s="228" t="s">
        <v>129</v>
      </c>
      <c r="AU549" s="228" t="s">
        <v>86</v>
      </c>
      <c r="AY549" s="18" t="s">
        <v>127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8" t="s">
        <v>84</v>
      </c>
      <c r="BK549" s="229">
        <f>ROUND(I549*H549,2)</f>
        <v>0</v>
      </c>
      <c r="BL549" s="18" t="s">
        <v>228</v>
      </c>
      <c r="BM549" s="228" t="s">
        <v>1017</v>
      </c>
    </row>
    <row r="550" spans="1:47" s="2" customFormat="1" ht="12">
      <c r="A550" s="39"/>
      <c r="B550" s="40"/>
      <c r="C550" s="41"/>
      <c r="D550" s="230" t="s">
        <v>135</v>
      </c>
      <c r="E550" s="41"/>
      <c r="F550" s="231" t="s">
        <v>1018</v>
      </c>
      <c r="G550" s="41"/>
      <c r="H550" s="41"/>
      <c r="I550" s="133"/>
      <c r="J550" s="41"/>
      <c r="K550" s="41"/>
      <c r="L550" s="45"/>
      <c r="M550" s="232"/>
      <c r="N550" s="233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135</v>
      </c>
      <c r="AU550" s="18" t="s">
        <v>86</v>
      </c>
    </row>
    <row r="551" spans="1:51" s="13" customFormat="1" ht="12">
      <c r="A551" s="13"/>
      <c r="B551" s="234"/>
      <c r="C551" s="235"/>
      <c r="D551" s="230" t="s">
        <v>137</v>
      </c>
      <c r="E551" s="236" t="s">
        <v>19</v>
      </c>
      <c r="F551" s="237" t="s">
        <v>1019</v>
      </c>
      <c r="G551" s="235"/>
      <c r="H551" s="238">
        <v>1.568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4" t="s">
        <v>137</v>
      </c>
      <c r="AU551" s="244" t="s">
        <v>86</v>
      </c>
      <c r="AV551" s="13" t="s">
        <v>86</v>
      </c>
      <c r="AW551" s="13" t="s">
        <v>36</v>
      </c>
      <c r="AX551" s="13" t="s">
        <v>76</v>
      </c>
      <c r="AY551" s="244" t="s">
        <v>127</v>
      </c>
    </row>
    <row r="552" spans="1:51" s="13" customFormat="1" ht="12">
      <c r="A552" s="13"/>
      <c r="B552" s="234"/>
      <c r="C552" s="235"/>
      <c r="D552" s="230" t="s">
        <v>137</v>
      </c>
      <c r="E552" s="236" t="s">
        <v>19</v>
      </c>
      <c r="F552" s="237" t="s">
        <v>1020</v>
      </c>
      <c r="G552" s="235"/>
      <c r="H552" s="238">
        <v>7.136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137</v>
      </c>
      <c r="AU552" s="244" t="s">
        <v>86</v>
      </c>
      <c r="AV552" s="13" t="s">
        <v>86</v>
      </c>
      <c r="AW552" s="13" t="s">
        <v>36</v>
      </c>
      <c r="AX552" s="13" t="s">
        <v>76</v>
      </c>
      <c r="AY552" s="244" t="s">
        <v>127</v>
      </c>
    </row>
    <row r="553" spans="1:51" s="14" customFormat="1" ht="12">
      <c r="A553" s="14"/>
      <c r="B553" s="245"/>
      <c r="C553" s="246"/>
      <c r="D553" s="230" t="s">
        <v>137</v>
      </c>
      <c r="E553" s="247" t="s">
        <v>19</v>
      </c>
      <c r="F553" s="248" t="s">
        <v>141</v>
      </c>
      <c r="G553" s="246"/>
      <c r="H553" s="249">
        <v>8.704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5" t="s">
        <v>137</v>
      </c>
      <c r="AU553" s="255" t="s">
        <v>86</v>
      </c>
      <c r="AV553" s="14" t="s">
        <v>133</v>
      </c>
      <c r="AW553" s="14" t="s">
        <v>36</v>
      </c>
      <c r="AX553" s="14" t="s">
        <v>84</v>
      </c>
      <c r="AY553" s="255" t="s">
        <v>127</v>
      </c>
    </row>
    <row r="554" spans="1:65" s="2" customFormat="1" ht="33" customHeight="1">
      <c r="A554" s="39"/>
      <c r="B554" s="40"/>
      <c r="C554" s="256" t="s">
        <v>1021</v>
      </c>
      <c r="D554" s="256" t="s">
        <v>302</v>
      </c>
      <c r="E554" s="257" t="s">
        <v>1010</v>
      </c>
      <c r="F554" s="258" t="s">
        <v>1011</v>
      </c>
      <c r="G554" s="259" t="s">
        <v>132</v>
      </c>
      <c r="H554" s="260">
        <v>10.445</v>
      </c>
      <c r="I554" s="261"/>
      <c r="J554" s="262">
        <f>ROUND(I554*H554,2)</f>
        <v>0</v>
      </c>
      <c r="K554" s="263"/>
      <c r="L554" s="264"/>
      <c r="M554" s="265" t="s">
        <v>19</v>
      </c>
      <c r="N554" s="266" t="s">
        <v>47</v>
      </c>
      <c r="O554" s="85"/>
      <c r="P554" s="226">
        <f>O554*H554</f>
        <v>0</v>
      </c>
      <c r="Q554" s="226">
        <v>0.0048</v>
      </c>
      <c r="R554" s="226">
        <f>Q554*H554</f>
        <v>0.050136</v>
      </c>
      <c r="S554" s="226">
        <v>0</v>
      </c>
      <c r="T554" s="22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8" t="s">
        <v>322</v>
      </c>
      <c r="AT554" s="228" t="s">
        <v>302</v>
      </c>
      <c r="AU554" s="228" t="s">
        <v>86</v>
      </c>
      <c r="AY554" s="18" t="s">
        <v>127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8" t="s">
        <v>84</v>
      </c>
      <c r="BK554" s="229">
        <f>ROUND(I554*H554,2)</f>
        <v>0</v>
      </c>
      <c r="BL554" s="18" t="s">
        <v>228</v>
      </c>
      <c r="BM554" s="228" t="s">
        <v>1022</v>
      </c>
    </row>
    <row r="555" spans="1:47" s="2" customFormat="1" ht="12">
      <c r="A555" s="39"/>
      <c r="B555" s="40"/>
      <c r="C555" s="41"/>
      <c r="D555" s="230" t="s">
        <v>135</v>
      </c>
      <c r="E555" s="41"/>
      <c r="F555" s="231" t="s">
        <v>1011</v>
      </c>
      <c r="G555" s="41"/>
      <c r="H555" s="41"/>
      <c r="I555" s="133"/>
      <c r="J555" s="41"/>
      <c r="K555" s="41"/>
      <c r="L555" s="45"/>
      <c r="M555" s="232"/>
      <c r="N555" s="233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135</v>
      </c>
      <c r="AU555" s="18" t="s">
        <v>86</v>
      </c>
    </row>
    <row r="556" spans="1:51" s="13" customFormat="1" ht="12">
      <c r="A556" s="13"/>
      <c r="B556" s="234"/>
      <c r="C556" s="235"/>
      <c r="D556" s="230" t="s">
        <v>137</v>
      </c>
      <c r="E556" s="235"/>
      <c r="F556" s="237" t="s">
        <v>1023</v>
      </c>
      <c r="G556" s="235"/>
      <c r="H556" s="238">
        <v>10.445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137</v>
      </c>
      <c r="AU556" s="244" t="s">
        <v>86</v>
      </c>
      <c r="AV556" s="13" t="s">
        <v>86</v>
      </c>
      <c r="AW556" s="13" t="s">
        <v>4</v>
      </c>
      <c r="AX556" s="13" t="s">
        <v>84</v>
      </c>
      <c r="AY556" s="244" t="s">
        <v>127</v>
      </c>
    </row>
    <row r="557" spans="1:65" s="2" customFormat="1" ht="16.5" customHeight="1">
      <c r="A557" s="39"/>
      <c r="B557" s="40"/>
      <c r="C557" s="216" t="s">
        <v>1024</v>
      </c>
      <c r="D557" s="216" t="s">
        <v>129</v>
      </c>
      <c r="E557" s="217" t="s">
        <v>1025</v>
      </c>
      <c r="F557" s="218" t="s">
        <v>1026</v>
      </c>
      <c r="G557" s="219" t="s">
        <v>413</v>
      </c>
      <c r="H557" s="220">
        <v>2</v>
      </c>
      <c r="I557" s="221"/>
      <c r="J557" s="222">
        <f>ROUND(I557*H557,2)</f>
        <v>0</v>
      </c>
      <c r="K557" s="223"/>
      <c r="L557" s="45"/>
      <c r="M557" s="224" t="s">
        <v>19</v>
      </c>
      <c r="N557" s="225" t="s">
        <v>47</v>
      </c>
      <c r="O557" s="85"/>
      <c r="P557" s="226">
        <f>O557*H557</f>
        <v>0</v>
      </c>
      <c r="Q557" s="226">
        <v>0.0003</v>
      </c>
      <c r="R557" s="226">
        <f>Q557*H557</f>
        <v>0.0006</v>
      </c>
      <c r="S557" s="226">
        <v>0</v>
      </c>
      <c r="T557" s="22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8" t="s">
        <v>228</v>
      </c>
      <c r="AT557" s="228" t="s">
        <v>129</v>
      </c>
      <c r="AU557" s="228" t="s">
        <v>86</v>
      </c>
      <c r="AY557" s="18" t="s">
        <v>127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18" t="s">
        <v>84</v>
      </c>
      <c r="BK557" s="229">
        <f>ROUND(I557*H557,2)</f>
        <v>0</v>
      </c>
      <c r="BL557" s="18" t="s">
        <v>228</v>
      </c>
      <c r="BM557" s="228" t="s">
        <v>1027</v>
      </c>
    </row>
    <row r="558" spans="1:47" s="2" customFormat="1" ht="12">
      <c r="A558" s="39"/>
      <c r="B558" s="40"/>
      <c r="C558" s="41"/>
      <c r="D558" s="230" t="s">
        <v>135</v>
      </c>
      <c r="E558" s="41"/>
      <c r="F558" s="231" t="s">
        <v>1028</v>
      </c>
      <c r="G558" s="41"/>
      <c r="H558" s="41"/>
      <c r="I558" s="133"/>
      <c r="J558" s="41"/>
      <c r="K558" s="41"/>
      <c r="L558" s="45"/>
      <c r="M558" s="232"/>
      <c r="N558" s="233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135</v>
      </c>
      <c r="AU558" s="18" t="s">
        <v>86</v>
      </c>
    </row>
    <row r="559" spans="1:65" s="2" customFormat="1" ht="16.5" customHeight="1">
      <c r="A559" s="39"/>
      <c r="B559" s="40"/>
      <c r="C559" s="256" t="s">
        <v>1029</v>
      </c>
      <c r="D559" s="256" t="s">
        <v>302</v>
      </c>
      <c r="E559" s="257" t="s">
        <v>1030</v>
      </c>
      <c r="F559" s="258" t="s">
        <v>1031</v>
      </c>
      <c r="G559" s="259" t="s">
        <v>413</v>
      </c>
      <c r="H559" s="260">
        <v>2</v>
      </c>
      <c r="I559" s="261"/>
      <c r="J559" s="262">
        <f>ROUND(I559*H559,2)</f>
        <v>0</v>
      </c>
      <c r="K559" s="263"/>
      <c r="L559" s="264"/>
      <c r="M559" s="265" t="s">
        <v>19</v>
      </c>
      <c r="N559" s="266" t="s">
        <v>47</v>
      </c>
      <c r="O559" s="85"/>
      <c r="P559" s="226">
        <f>O559*H559</f>
        <v>0</v>
      </c>
      <c r="Q559" s="226">
        <v>0</v>
      </c>
      <c r="R559" s="226">
        <f>Q559*H559</f>
        <v>0</v>
      </c>
      <c r="S559" s="226">
        <v>0</v>
      </c>
      <c r="T559" s="227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8" t="s">
        <v>322</v>
      </c>
      <c r="AT559" s="228" t="s">
        <v>302</v>
      </c>
      <c r="AU559" s="228" t="s">
        <v>86</v>
      </c>
      <c r="AY559" s="18" t="s">
        <v>127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8" t="s">
        <v>84</v>
      </c>
      <c r="BK559" s="229">
        <f>ROUND(I559*H559,2)</f>
        <v>0</v>
      </c>
      <c r="BL559" s="18" t="s">
        <v>228</v>
      </c>
      <c r="BM559" s="228" t="s">
        <v>1032</v>
      </c>
    </row>
    <row r="560" spans="1:47" s="2" customFormat="1" ht="12">
      <c r="A560" s="39"/>
      <c r="B560" s="40"/>
      <c r="C560" s="41"/>
      <c r="D560" s="230" t="s">
        <v>135</v>
      </c>
      <c r="E560" s="41"/>
      <c r="F560" s="231" t="s">
        <v>1031</v>
      </c>
      <c r="G560" s="41"/>
      <c r="H560" s="41"/>
      <c r="I560" s="133"/>
      <c r="J560" s="41"/>
      <c r="K560" s="41"/>
      <c r="L560" s="45"/>
      <c r="M560" s="232"/>
      <c r="N560" s="233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135</v>
      </c>
      <c r="AU560" s="18" t="s">
        <v>86</v>
      </c>
    </row>
    <row r="561" spans="1:63" s="12" customFormat="1" ht="22.8" customHeight="1">
      <c r="A561" s="12"/>
      <c r="B561" s="200"/>
      <c r="C561" s="201"/>
      <c r="D561" s="202" t="s">
        <v>75</v>
      </c>
      <c r="E561" s="214" t="s">
        <v>1033</v>
      </c>
      <c r="F561" s="214" t="s">
        <v>1034</v>
      </c>
      <c r="G561" s="201"/>
      <c r="H561" s="201"/>
      <c r="I561" s="204"/>
      <c r="J561" s="215">
        <f>BK561</f>
        <v>0</v>
      </c>
      <c r="K561" s="201"/>
      <c r="L561" s="206"/>
      <c r="M561" s="207"/>
      <c r="N561" s="208"/>
      <c r="O561" s="208"/>
      <c r="P561" s="209">
        <f>SUM(P562:P569)</f>
        <v>0</v>
      </c>
      <c r="Q561" s="208"/>
      <c r="R561" s="209">
        <f>SUM(R562:R569)</f>
        <v>0</v>
      </c>
      <c r="S561" s="208"/>
      <c r="T561" s="210">
        <f>SUM(T562:T569)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11" t="s">
        <v>86</v>
      </c>
      <c r="AT561" s="212" t="s">
        <v>75</v>
      </c>
      <c r="AU561" s="212" t="s">
        <v>84</v>
      </c>
      <c r="AY561" s="211" t="s">
        <v>127</v>
      </c>
      <c r="BK561" s="213">
        <f>SUM(BK562:BK569)</f>
        <v>0</v>
      </c>
    </row>
    <row r="562" spans="1:65" s="2" customFormat="1" ht="21.75" customHeight="1">
      <c r="A562" s="39"/>
      <c r="B562" s="40"/>
      <c r="C562" s="216" t="s">
        <v>1035</v>
      </c>
      <c r="D562" s="216" t="s">
        <v>129</v>
      </c>
      <c r="E562" s="217" t="s">
        <v>1036</v>
      </c>
      <c r="F562" s="218" t="s">
        <v>1037</v>
      </c>
      <c r="G562" s="219" t="s">
        <v>170</v>
      </c>
      <c r="H562" s="220">
        <v>1</v>
      </c>
      <c r="I562" s="221"/>
      <c r="J562" s="222">
        <f>ROUND(I562*H562,2)</f>
        <v>0</v>
      </c>
      <c r="K562" s="223"/>
      <c r="L562" s="45"/>
      <c r="M562" s="224" t="s">
        <v>19</v>
      </c>
      <c r="N562" s="225" t="s">
        <v>47</v>
      </c>
      <c r="O562" s="85"/>
      <c r="P562" s="226">
        <f>O562*H562</f>
        <v>0</v>
      </c>
      <c r="Q562" s="226">
        <v>0</v>
      </c>
      <c r="R562" s="226">
        <f>Q562*H562</f>
        <v>0</v>
      </c>
      <c r="S562" s="226">
        <v>0</v>
      </c>
      <c r="T562" s="227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8" t="s">
        <v>228</v>
      </c>
      <c r="AT562" s="228" t="s">
        <v>129</v>
      </c>
      <c r="AU562" s="228" t="s">
        <v>86</v>
      </c>
      <c r="AY562" s="18" t="s">
        <v>127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18" t="s">
        <v>84</v>
      </c>
      <c r="BK562" s="229">
        <f>ROUND(I562*H562,2)</f>
        <v>0</v>
      </c>
      <c r="BL562" s="18" t="s">
        <v>228</v>
      </c>
      <c r="BM562" s="228" t="s">
        <v>1038</v>
      </c>
    </row>
    <row r="563" spans="1:47" s="2" customFormat="1" ht="12">
      <c r="A563" s="39"/>
      <c r="B563" s="40"/>
      <c r="C563" s="41"/>
      <c r="D563" s="230" t="s">
        <v>135</v>
      </c>
      <c r="E563" s="41"/>
      <c r="F563" s="231" t="s">
        <v>1039</v>
      </c>
      <c r="G563" s="41"/>
      <c r="H563" s="41"/>
      <c r="I563" s="133"/>
      <c r="J563" s="41"/>
      <c r="K563" s="41"/>
      <c r="L563" s="45"/>
      <c r="M563" s="232"/>
      <c r="N563" s="233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135</v>
      </c>
      <c r="AU563" s="18" t="s">
        <v>86</v>
      </c>
    </row>
    <row r="564" spans="1:65" s="2" customFormat="1" ht="16.5" customHeight="1">
      <c r="A564" s="39"/>
      <c r="B564" s="40"/>
      <c r="C564" s="256" t="s">
        <v>1040</v>
      </c>
      <c r="D564" s="256" t="s">
        <v>302</v>
      </c>
      <c r="E564" s="257" t="s">
        <v>1041</v>
      </c>
      <c r="F564" s="258" t="s">
        <v>776</v>
      </c>
      <c r="G564" s="259" t="s">
        <v>413</v>
      </c>
      <c r="H564" s="260">
        <v>1</v>
      </c>
      <c r="I564" s="261"/>
      <c r="J564" s="262">
        <f>ROUND(I564*H564,2)</f>
        <v>0</v>
      </c>
      <c r="K564" s="263"/>
      <c r="L564" s="264"/>
      <c r="M564" s="265" t="s">
        <v>19</v>
      </c>
      <c r="N564" s="266" t="s">
        <v>47</v>
      </c>
      <c r="O564" s="85"/>
      <c r="P564" s="226">
        <f>O564*H564</f>
        <v>0</v>
      </c>
      <c r="Q564" s="226">
        <v>0</v>
      </c>
      <c r="R564" s="226">
        <f>Q564*H564</f>
        <v>0</v>
      </c>
      <c r="S564" s="226">
        <v>0</v>
      </c>
      <c r="T564" s="227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8" t="s">
        <v>322</v>
      </c>
      <c r="AT564" s="228" t="s">
        <v>302</v>
      </c>
      <c r="AU564" s="228" t="s">
        <v>86</v>
      </c>
      <c r="AY564" s="18" t="s">
        <v>127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18" t="s">
        <v>84</v>
      </c>
      <c r="BK564" s="229">
        <f>ROUND(I564*H564,2)</f>
        <v>0</v>
      </c>
      <c r="BL564" s="18" t="s">
        <v>228</v>
      </c>
      <c r="BM564" s="228" t="s">
        <v>1042</v>
      </c>
    </row>
    <row r="565" spans="1:47" s="2" customFormat="1" ht="12">
      <c r="A565" s="39"/>
      <c r="B565" s="40"/>
      <c r="C565" s="41"/>
      <c r="D565" s="230" t="s">
        <v>135</v>
      </c>
      <c r="E565" s="41"/>
      <c r="F565" s="231" t="s">
        <v>776</v>
      </c>
      <c r="G565" s="41"/>
      <c r="H565" s="41"/>
      <c r="I565" s="133"/>
      <c r="J565" s="41"/>
      <c r="K565" s="41"/>
      <c r="L565" s="45"/>
      <c r="M565" s="232"/>
      <c r="N565" s="233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135</v>
      </c>
      <c r="AU565" s="18" t="s">
        <v>86</v>
      </c>
    </row>
    <row r="566" spans="1:65" s="2" customFormat="1" ht="21.75" customHeight="1">
      <c r="A566" s="39"/>
      <c r="B566" s="40"/>
      <c r="C566" s="216" t="s">
        <v>1043</v>
      </c>
      <c r="D566" s="216" t="s">
        <v>129</v>
      </c>
      <c r="E566" s="217" t="s">
        <v>1044</v>
      </c>
      <c r="F566" s="218" t="s">
        <v>1045</v>
      </c>
      <c r="G566" s="219" t="s">
        <v>397</v>
      </c>
      <c r="H566" s="220">
        <v>1</v>
      </c>
      <c r="I566" s="221"/>
      <c r="J566" s="222">
        <f>ROUND(I566*H566,2)</f>
        <v>0</v>
      </c>
      <c r="K566" s="223"/>
      <c r="L566" s="45"/>
      <c r="M566" s="224" t="s">
        <v>19</v>
      </c>
      <c r="N566" s="225" t="s">
        <v>47</v>
      </c>
      <c r="O566" s="85"/>
      <c r="P566" s="226">
        <f>O566*H566</f>
        <v>0</v>
      </c>
      <c r="Q566" s="226">
        <v>0</v>
      </c>
      <c r="R566" s="226">
        <f>Q566*H566</f>
        <v>0</v>
      </c>
      <c r="S566" s="226">
        <v>0</v>
      </c>
      <c r="T566" s="227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8" t="s">
        <v>228</v>
      </c>
      <c r="AT566" s="228" t="s">
        <v>129</v>
      </c>
      <c r="AU566" s="228" t="s">
        <v>86</v>
      </c>
      <c r="AY566" s="18" t="s">
        <v>127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8" t="s">
        <v>84</v>
      </c>
      <c r="BK566" s="229">
        <f>ROUND(I566*H566,2)</f>
        <v>0</v>
      </c>
      <c r="BL566" s="18" t="s">
        <v>228</v>
      </c>
      <c r="BM566" s="228" t="s">
        <v>1046</v>
      </c>
    </row>
    <row r="567" spans="1:47" s="2" customFormat="1" ht="12">
      <c r="A567" s="39"/>
      <c r="B567" s="40"/>
      <c r="C567" s="41"/>
      <c r="D567" s="230" t="s">
        <v>135</v>
      </c>
      <c r="E567" s="41"/>
      <c r="F567" s="231" t="s">
        <v>1047</v>
      </c>
      <c r="G567" s="41"/>
      <c r="H567" s="41"/>
      <c r="I567" s="133"/>
      <c r="J567" s="41"/>
      <c r="K567" s="41"/>
      <c r="L567" s="45"/>
      <c r="M567" s="232"/>
      <c r="N567" s="233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135</v>
      </c>
      <c r="AU567" s="18" t="s">
        <v>86</v>
      </c>
    </row>
    <row r="568" spans="1:65" s="2" customFormat="1" ht="16.5" customHeight="1">
      <c r="A568" s="39"/>
      <c r="B568" s="40"/>
      <c r="C568" s="256" t="s">
        <v>1048</v>
      </c>
      <c r="D568" s="256" t="s">
        <v>302</v>
      </c>
      <c r="E568" s="257" t="s">
        <v>1049</v>
      </c>
      <c r="F568" s="258" t="s">
        <v>1050</v>
      </c>
      <c r="G568" s="259" t="s">
        <v>413</v>
      </c>
      <c r="H568" s="260">
        <v>1</v>
      </c>
      <c r="I568" s="261"/>
      <c r="J568" s="262">
        <f>ROUND(I568*H568,2)</f>
        <v>0</v>
      </c>
      <c r="K568" s="263"/>
      <c r="L568" s="264"/>
      <c r="M568" s="265" t="s">
        <v>19</v>
      </c>
      <c r="N568" s="266" t="s">
        <v>47</v>
      </c>
      <c r="O568" s="85"/>
      <c r="P568" s="226">
        <f>O568*H568</f>
        <v>0</v>
      </c>
      <c r="Q568" s="226">
        <v>0</v>
      </c>
      <c r="R568" s="226">
        <f>Q568*H568</f>
        <v>0</v>
      </c>
      <c r="S568" s="226">
        <v>0</v>
      </c>
      <c r="T568" s="22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8" t="s">
        <v>322</v>
      </c>
      <c r="AT568" s="228" t="s">
        <v>302</v>
      </c>
      <c r="AU568" s="228" t="s">
        <v>86</v>
      </c>
      <c r="AY568" s="18" t="s">
        <v>127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18" t="s">
        <v>84</v>
      </c>
      <c r="BK568" s="229">
        <f>ROUND(I568*H568,2)</f>
        <v>0</v>
      </c>
      <c r="BL568" s="18" t="s">
        <v>228</v>
      </c>
      <c r="BM568" s="228" t="s">
        <v>1051</v>
      </c>
    </row>
    <row r="569" spans="1:47" s="2" customFormat="1" ht="12">
      <c r="A569" s="39"/>
      <c r="B569" s="40"/>
      <c r="C569" s="41"/>
      <c r="D569" s="230" t="s">
        <v>135</v>
      </c>
      <c r="E569" s="41"/>
      <c r="F569" s="231" t="s">
        <v>1050</v>
      </c>
      <c r="G569" s="41"/>
      <c r="H569" s="41"/>
      <c r="I569" s="133"/>
      <c r="J569" s="41"/>
      <c r="K569" s="41"/>
      <c r="L569" s="45"/>
      <c r="M569" s="232"/>
      <c r="N569" s="233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135</v>
      </c>
      <c r="AU569" s="18" t="s">
        <v>86</v>
      </c>
    </row>
    <row r="570" spans="1:63" s="12" customFormat="1" ht="25.9" customHeight="1">
      <c r="A570" s="12"/>
      <c r="B570" s="200"/>
      <c r="C570" s="201"/>
      <c r="D570" s="202" t="s">
        <v>75</v>
      </c>
      <c r="E570" s="203" t="s">
        <v>302</v>
      </c>
      <c r="F570" s="203" t="s">
        <v>1052</v>
      </c>
      <c r="G570" s="201"/>
      <c r="H570" s="201"/>
      <c r="I570" s="204"/>
      <c r="J570" s="205">
        <f>BK570</f>
        <v>0</v>
      </c>
      <c r="K570" s="201"/>
      <c r="L570" s="206"/>
      <c r="M570" s="207"/>
      <c r="N570" s="208"/>
      <c r="O570" s="208"/>
      <c r="P570" s="209">
        <f>P571+P580</f>
        <v>0</v>
      </c>
      <c r="Q570" s="208"/>
      <c r="R570" s="209">
        <f>R571+R580</f>
        <v>0.1247</v>
      </c>
      <c r="S570" s="208"/>
      <c r="T570" s="210">
        <f>T571+T580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11" t="s">
        <v>147</v>
      </c>
      <c r="AT570" s="212" t="s">
        <v>75</v>
      </c>
      <c r="AU570" s="212" t="s">
        <v>76</v>
      </c>
      <c r="AY570" s="211" t="s">
        <v>127</v>
      </c>
      <c r="BK570" s="213">
        <f>BK571+BK580</f>
        <v>0</v>
      </c>
    </row>
    <row r="571" spans="1:63" s="12" customFormat="1" ht="22.8" customHeight="1">
      <c r="A571" s="12"/>
      <c r="B571" s="200"/>
      <c r="C571" s="201"/>
      <c r="D571" s="202" t="s">
        <v>75</v>
      </c>
      <c r="E571" s="214" t="s">
        <v>1053</v>
      </c>
      <c r="F571" s="214" t="s">
        <v>1054</v>
      </c>
      <c r="G571" s="201"/>
      <c r="H571" s="201"/>
      <c r="I571" s="204"/>
      <c r="J571" s="215">
        <f>BK571</f>
        <v>0</v>
      </c>
      <c r="K571" s="201"/>
      <c r="L571" s="206"/>
      <c r="M571" s="207"/>
      <c r="N571" s="208"/>
      <c r="O571" s="208"/>
      <c r="P571" s="209">
        <f>SUM(P572:P579)</f>
        <v>0</v>
      </c>
      <c r="Q571" s="208"/>
      <c r="R571" s="209">
        <f>SUM(R572:R579)</f>
        <v>0</v>
      </c>
      <c r="S571" s="208"/>
      <c r="T571" s="210">
        <f>SUM(T572:T579)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11" t="s">
        <v>147</v>
      </c>
      <c r="AT571" s="212" t="s">
        <v>75</v>
      </c>
      <c r="AU571" s="212" t="s">
        <v>84</v>
      </c>
      <c r="AY571" s="211" t="s">
        <v>127</v>
      </c>
      <c r="BK571" s="213">
        <f>SUM(BK572:BK579)</f>
        <v>0</v>
      </c>
    </row>
    <row r="572" spans="1:65" s="2" customFormat="1" ht="16.5" customHeight="1">
      <c r="A572" s="39"/>
      <c r="B572" s="40"/>
      <c r="C572" s="216" t="s">
        <v>1055</v>
      </c>
      <c r="D572" s="216" t="s">
        <v>129</v>
      </c>
      <c r="E572" s="217" t="s">
        <v>1056</v>
      </c>
      <c r="F572" s="218" t="s">
        <v>1057</v>
      </c>
      <c r="G572" s="219" t="s">
        <v>397</v>
      </c>
      <c r="H572" s="220">
        <v>10</v>
      </c>
      <c r="I572" s="221"/>
      <c r="J572" s="222">
        <f>ROUND(I572*H572,2)</f>
        <v>0</v>
      </c>
      <c r="K572" s="223"/>
      <c r="L572" s="45"/>
      <c r="M572" s="224" t="s">
        <v>19</v>
      </c>
      <c r="N572" s="225" t="s">
        <v>47</v>
      </c>
      <c r="O572" s="85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8" t="s">
        <v>495</v>
      </c>
      <c r="AT572" s="228" t="s">
        <v>129</v>
      </c>
      <c r="AU572" s="228" t="s">
        <v>86</v>
      </c>
      <c r="AY572" s="18" t="s">
        <v>127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8" t="s">
        <v>84</v>
      </c>
      <c r="BK572" s="229">
        <f>ROUND(I572*H572,2)</f>
        <v>0</v>
      </c>
      <c r="BL572" s="18" t="s">
        <v>495</v>
      </c>
      <c r="BM572" s="228" t="s">
        <v>1058</v>
      </c>
    </row>
    <row r="573" spans="1:47" s="2" customFormat="1" ht="12">
      <c r="A573" s="39"/>
      <c r="B573" s="40"/>
      <c r="C573" s="41"/>
      <c r="D573" s="230" t="s">
        <v>135</v>
      </c>
      <c r="E573" s="41"/>
      <c r="F573" s="231" t="s">
        <v>1057</v>
      </c>
      <c r="G573" s="41"/>
      <c r="H573" s="41"/>
      <c r="I573" s="133"/>
      <c r="J573" s="41"/>
      <c r="K573" s="41"/>
      <c r="L573" s="45"/>
      <c r="M573" s="232"/>
      <c r="N573" s="233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135</v>
      </c>
      <c r="AU573" s="18" t="s">
        <v>86</v>
      </c>
    </row>
    <row r="574" spans="1:65" s="2" customFormat="1" ht="21.75" customHeight="1">
      <c r="A574" s="39"/>
      <c r="B574" s="40"/>
      <c r="C574" s="256" t="s">
        <v>1059</v>
      </c>
      <c r="D574" s="256" t="s">
        <v>302</v>
      </c>
      <c r="E574" s="257" t="s">
        <v>1060</v>
      </c>
      <c r="F574" s="258" t="s">
        <v>1061</v>
      </c>
      <c r="G574" s="259" t="s">
        <v>397</v>
      </c>
      <c r="H574" s="260">
        <v>10</v>
      </c>
      <c r="I574" s="261"/>
      <c r="J574" s="262">
        <f>ROUND(I574*H574,2)</f>
        <v>0</v>
      </c>
      <c r="K574" s="263"/>
      <c r="L574" s="264"/>
      <c r="M574" s="265" t="s">
        <v>19</v>
      </c>
      <c r="N574" s="266" t="s">
        <v>47</v>
      </c>
      <c r="O574" s="85"/>
      <c r="P574" s="226">
        <f>O574*H574</f>
        <v>0</v>
      </c>
      <c r="Q574" s="226">
        <v>0</v>
      </c>
      <c r="R574" s="226">
        <f>Q574*H574</f>
        <v>0</v>
      </c>
      <c r="S574" s="226">
        <v>0</v>
      </c>
      <c r="T574" s="22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8" t="s">
        <v>1062</v>
      </c>
      <c r="AT574" s="228" t="s">
        <v>302</v>
      </c>
      <c r="AU574" s="228" t="s">
        <v>86</v>
      </c>
      <c r="AY574" s="18" t="s">
        <v>127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18" t="s">
        <v>84</v>
      </c>
      <c r="BK574" s="229">
        <f>ROUND(I574*H574,2)</f>
        <v>0</v>
      </c>
      <c r="BL574" s="18" t="s">
        <v>495</v>
      </c>
      <c r="BM574" s="228" t="s">
        <v>1063</v>
      </c>
    </row>
    <row r="575" spans="1:47" s="2" customFormat="1" ht="12">
      <c r="A575" s="39"/>
      <c r="B575" s="40"/>
      <c r="C575" s="41"/>
      <c r="D575" s="230" t="s">
        <v>135</v>
      </c>
      <c r="E575" s="41"/>
      <c r="F575" s="231" t="s">
        <v>1064</v>
      </c>
      <c r="G575" s="41"/>
      <c r="H575" s="41"/>
      <c r="I575" s="133"/>
      <c r="J575" s="41"/>
      <c r="K575" s="41"/>
      <c r="L575" s="45"/>
      <c r="M575" s="232"/>
      <c r="N575" s="233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135</v>
      </c>
      <c r="AU575" s="18" t="s">
        <v>86</v>
      </c>
    </row>
    <row r="576" spans="1:65" s="2" customFormat="1" ht="16.5" customHeight="1">
      <c r="A576" s="39"/>
      <c r="B576" s="40"/>
      <c r="C576" s="216" t="s">
        <v>1065</v>
      </c>
      <c r="D576" s="216" t="s">
        <v>129</v>
      </c>
      <c r="E576" s="217" t="s">
        <v>1066</v>
      </c>
      <c r="F576" s="218" t="s">
        <v>1067</v>
      </c>
      <c r="G576" s="219" t="s">
        <v>397</v>
      </c>
      <c r="H576" s="220">
        <v>14</v>
      </c>
      <c r="I576" s="221"/>
      <c r="J576" s="222">
        <f>ROUND(I576*H576,2)</f>
        <v>0</v>
      </c>
      <c r="K576" s="223"/>
      <c r="L576" s="45"/>
      <c r="M576" s="224" t="s">
        <v>19</v>
      </c>
      <c r="N576" s="225" t="s">
        <v>47</v>
      </c>
      <c r="O576" s="85"/>
      <c r="P576" s="226">
        <f>O576*H576</f>
        <v>0</v>
      </c>
      <c r="Q576" s="226">
        <v>0</v>
      </c>
      <c r="R576" s="226">
        <f>Q576*H576</f>
        <v>0</v>
      </c>
      <c r="S576" s="226">
        <v>0</v>
      </c>
      <c r="T576" s="227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8" t="s">
        <v>495</v>
      </c>
      <c r="AT576" s="228" t="s">
        <v>129</v>
      </c>
      <c r="AU576" s="228" t="s">
        <v>86</v>
      </c>
      <c r="AY576" s="18" t="s">
        <v>127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18" t="s">
        <v>84</v>
      </c>
      <c r="BK576" s="229">
        <f>ROUND(I576*H576,2)</f>
        <v>0</v>
      </c>
      <c r="BL576" s="18" t="s">
        <v>495</v>
      </c>
      <c r="BM576" s="228" t="s">
        <v>1068</v>
      </c>
    </row>
    <row r="577" spans="1:47" s="2" customFormat="1" ht="12">
      <c r="A577" s="39"/>
      <c r="B577" s="40"/>
      <c r="C577" s="41"/>
      <c r="D577" s="230" t="s">
        <v>135</v>
      </c>
      <c r="E577" s="41"/>
      <c r="F577" s="231" t="s">
        <v>1067</v>
      </c>
      <c r="G577" s="41"/>
      <c r="H577" s="41"/>
      <c r="I577" s="133"/>
      <c r="J577" s="41"/>
      <c r="K577" s="41"/>
      <c r="L577" s="45"/>
      <c r="M577" s="232"/>
      <c r="N577" s="233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135</v>
      </c>
      <c r="AU577" s="18" t="s">
        <v>86</v>
      </c>
    </row>
    <row r="578" spans="1:65" s="2" customFormat="1" ht="21.75" customHeight="1">
      <c r="A578" s="39"/>
      <c r="B578" s="40"/>
      <c r="C578" s="256" t="s">
        <v>1069</v>
      </c>
      <c r="D578" s="256" t="s">
        <v>302</v>
      </c>
      <c r="E578" s="257" t="s">
        <v>1070</v>
      </c>
      <c r="F578" s="258" t="s">
        <v>1071</v>
      </c>
      <c r="G578" s="259" t="s">
        <v>397</v>
      </c>
      <c r="H578" s="260">
        <v>14</v>
      </c>
      <c r="I578" s="261"/>
      <c r="J578" s="262">
        <f>ROUND(I578*H578,2)</f>
        <v>0</v>
      </c>
      <c r="K578" s="263"/>
      <c r="L578" s="264"/>
      <c r="M578" s="265" t="s">
        <v>19</v>
      </c>
      <c r="N578" s="266" t="s">
        <v>47</v>
      </c>
      <c r="O578" s="85"/>
      <c r="P578" s="226">
        <f>O578*H578</f>
        <v>0</v>
      </c>
      <c r="Q578" s="226">
        <v>0</v>
      </c>
      <c r="R578" s="226">
        <f>Q578*H578</f>
        <v>0</v>
      </c>
      <c r="S578" s="226">
        <v>0</v>
      </c>
      <c r="T578" s="22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8" t="s">
        <v>1062</v>
      </c>
      <c r="AT578" s="228" t="s">
        <v>302</v>
      </c>
      <c r="AU578" s="228" t="s">
        <v>86</v>
      </c>
      <c r="AY578" s="18" t="s">
        <v>127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8" t="s">
        <v>84</v>
      </c>
      <c r="BK578" s="229">
        <f>ROUND(I578*H578,2)</f>
        <v>0</v>
      </c>
      <c r="BL578" s="18" t="s">
        <v>495</v>
      </c>
      <c r="BM578" s="228" t="s">
        <v>1072</v>
      </c>
    </row>
    <row r="579" spans="1:47" s="2" customFormat="1" ht="12">
      <c r="A579" s="39"/>
      <c r="B579" s="40"/>
      <c r="C579" s="41"/>
      <c r="D579" s="230" t="s">
        <v>135</v>
      </c>
      <c r="E579" s="41"/>
      <c r="F579" s="231" t="s">
        <v>1064</v>
      </c>
      <c r="G579" s="41"/>
      <c r="H579" s="41"/>
      <c r="I579" s="133"/>
      <c r="J579" s="41"/>
      <c r="K579" s="41"/>
      <c r="L579" s="45"/>
      <c r="M579" s="232"/>
      <c r="N579" s="233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135</v>
      </c>
      <c r="AU579" s="18" t="s">
        <v>86</v>
      </c>
    </row>
    <row r="580" spans="1:63" s="12" customFormat="1" ht="22.8" customHeight="1">
      <c r="A580" s="12"/>
      <c r="B580" s="200"/>
      <c r="C580" s="201"/>
      <c r="D580" s="202" t="s">
        <v>75</v>
      </c>
      <c r="E580" s="214" t="s">
        <v>1073</v>
      </c>
      <c r="F580" s="214" t="s">
        <v>1074</v>
      </c>
      <c r="G580" s="201"/>
      <c r="H580" s="201"/>
      <c r="I580" s="204"/>
      <c r="J580" s="215">
        <f>BK580</f>
        <v>0</v>
      </c>
      <c r="K580" s="201"/>
      <c r="L580" s="206"/>
      <c r="M580" s="207"/>
      <c r="N580" s="208"/>
      <c r="O580" s="208"/>
      <c r="P580" s="209">
        <f>SUM(P581:P586)</f>
        <v>0</v>
      </c>
      <c r="Q580" s="208"/>
      <c r="R580" s="209">
        <f>SUM(R581:R586)</f>
        <v>0.1247</v>
      </c>
      <c r="S580" s="208"/>
      <c r="T580" s="210">
        <f>SUM(T581:T586)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11" t="s">
        <v>147</v>
      </c>
      <c r="AT580" s="212" t="s">
        <v>75</v>
      </c>
      <c r="AU580" s="212" t="s">
        <v>84</v>
      </c>
      <c r="AY580" s="211" t="s">
        <v>127</v>
      </c>
      <c r="BK580" s="213">
        <f>SUM(BK581:BK586)</f>
        <v>0</v>
      </c>
    </row>
    <row r="581" spans="1:65" s="2" customFormat="1" ht="21.75" customHeight="1">
      <c r="A581" s="39"/>
      <c r="B581" s="40"/>
      <c r="C581" s="216" t="s">
        <v>1075</v>
      </c>
      <c r="D581" s="216" t="s">
        <v>129</v>
      </c>
      <c r="E581" s="217" t="s">
        <v>1076</v>
      </c>
      <c r="F581" s="218" t="s">
        <v>1077</v>
      </c>
      <c r="G581" s="219" t="s">
        <v>170</v>
      </c>
      <c r="H581" s="220">
        <v>2</v>
      </c>
      <c r="I581" s="221"/>
      <c r="J581" s="222">
        <f>ROUND(I581*H581,2)</f>
        <v>0</v>
      </c>
      <c r="K581" s="223"/>
      <c r="L581" s="45"/>
      <c r="M581" s="224" t="s">
        <v>19</v>
      </c>
      <c r="N581" s="225" t="s">
        <v>47</v>
      </c>
      <c r="O581" s="85"/>
      <c r="P581" s="226">
        <f>O581*H581</f>
        <v>0</v>
      </c>
      <c r="Q581" s="226">
        <v>0.01835</v>
      </c>
      <c r="R581" s="226">
        <f>Q581*H581</f>
        <v>0.0367</v>
      </c>
      <c r="S581" s="226">
        <v>0</v>
      </c>
      <c r="T581" s="227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8" t="s">
        <v>495</v>
      </c>
      <c r="AT581" s="228" t="s">
        <v>129</v>
      </c>
      <c r="AU581" s="228" t="s">
        <v>86</v>
      </c>
      <c r="AY581" s="18" t="s">
        <v>127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18" t="s">
        <v>84</v>
      </c>
      <c r="BK581" s="229">
        <f>ROUND(I581*H581,2)</f>
        <v>0</v>
      </c>
      <c r="BL581" s="18" t="s">
        <v>495</v>
      </c>
      <c r="BM581" s="228" t="s">
        <v>1078</v>
      </c>
    </row>
    <row r="582" spans="1:47" s="2" customFormat="1" ht="12">
      <c r="A582" s="39"/>
      <c r="B582" s="40"/>
      <c r="C582" s="41"/>
      <c r="D582" s="230" t="s">
        <v>135</v>
      </c>
      <c r="E582" s="41"/>
      <c r="F582" s="231" t="s">
        <v>1079</v>
      </c>
      <c r="G582" s="41"/>
      <c r="H582" s="41"/>
      <c r="I582" s="133"/>
      <c r="J582" s="41"/>
      <c r="K582" s="41"/>
      <c r="L582" s="45"/>
      <c r="M582" s="232"/>
      <c r="N582" s="233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135</v>
      </c>
      <c r="AU582" s="18" t="s">
        <v>86</v>
      </c>
    </row>
    <row r="583" spans="1:65" s="2" customFormat="1" ht="16.5" customHeight="1">
      <c r="A583" s="39"/>
      <c r="B583" s="40"/>
      <c r="C583" s="256" t="s">
        <v>1080</v>
      </c>
      <c r="D583" s="256" t="s">
        <v>302</v>
      </c>
      <c r="E583" s="257" t="s">
        <v>1081</v>
      </c>
      <c r="F583" s="258" t="s">
        <v>1082</v>
      </c>
      <c r="G583" s="259" t="s">
        <v>170</v>
      </c>
      <c r="H583" s="260">
        <v>2</v>
      </c>
      <c r="I583" s="261"/>
      <c r="J583" s="262">
        <f>ROUND(I583*H583,2)</f>
        <v>0</v>
      </c>
      <c r="K583" s="263"/>
      <c r="L583" s="264"/>
      <c r="M583" s="265" t="s">
        <v>19</v>
      </c>
      <c r="N583" s="266" t="s">
        <v>47</v>
      </c>
      <c r="O583" s="85"/>
      <c r="P583" s="226">
        <f>O583*H583</f>
        <v>0</v>
      </c>
      <c r="Q583" s="226">
        <v>0.032</v>
      </c>
      <c r="R583" s="226">
        <f>Q583*H583</f>
        <v>0.064</v>
      </c>
      <c r="S583" s="226">
        <v>0</v>
      </c>
      <c r="T583" s="22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8" t="s">
        <v>814</v>
      </c>
      <c r="AT583" s="228" t="s">
        <v>302</v>
      </c>
      <c r="AU583" s="228" t="s">
        <v>86</v>
      </c>
      <c r="AY583" s="18" t="s">
        <v>127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8" t="s">
        <v>84</v>
      </c>
      <c r="BK583" s="229">
        <f>ROUND(I583*H583,2)</f>
        <v>0</v>
      </c>
      <c r="BL583" s="18" t="s">
        <v>814</v>
      </c>
      <c r="BM583" s="228" t="s">
        <v>1083</v>
      </c>
    </row>
    <row r="584" spans="1:47" s="2" customFormat="1" ht="12">
      <c r="A584" s="39"/>
      <c r="B584" s="40"/>
      <c r="C584" s="41"/>
      <c r="D584" s="230" t="s">
        <v>135</v>
      </c>
      <c r="E584" s="41"/>
      <c r="F584" s="231" t="s">
        <v>1084</v>
      </c>
      <c r="G584" s="41"/>
      <c r="H584" s="41"/>
      <c r="I584" s="133"/>
      <c r="J584" s="41"/>
      <c r="K584" s="41"/>
      <c r="L584" s="45"/>
      <c r="M584" s="232"/>
      <c r="N584" s="233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135</v>
      </c>
      <c r="AU584" s="18" t="s">
        <v>86</v>
      </c>
    </row>
    <row r="585" spans="1:65" s="2" customFormat="1" ht="16.5" customHeight="1">
      <c r="A585" s="39"/>
      <c r="B585" s="40"/>
      <c r="C585" s="256" t="s">
        <v>1085</v>
      </c>
      <c r="D585" s="256" t="s">
        <v>302</v>
      </c>
      <c r="E585" s="257" t="s">
        <v>1086</v>
      </c>
      <c r="F585" s="258" t="s">
        <v>1087</v>
      </c>
      <c r="G585" s="259" t="s">
        <v>397</v>
      </c>
      <c r="H585" s="260">
        <v>4</v>
      </c>
      <c r="I585" s="261"/>
      <c r="J585" s="262">
        <f>ROUND(I585*H585,2)</f>
        <v>0</v>
      </c>
      <c r="K585" s="263"/>
      <c r="L585" s="264"/>
      <c r="M585" s="265" t="s">
        <v>19</v>
      </c>
      <c r="N585" s="266" t="s">
        <v>47</v>
      </c>
      <c r="O585" s="85"/>
      <c r="P585" s="226">
        <f>O585*H585</f>
        <v>0</v>
      </c>
      <c r="Q585" s="226">
        <v>0.006</v>
      </c>
      <c r="R585" s="226">
        <f>Q585*H585</f>
        <v>0.024</v>
      </c>
      <c r="S585" s="226">
        <v>0</v>
      </c>
      <c r="T585" s="227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8" t="s">
        <v>814</v>
      </c>
      <c r="AT585" s="228" t="s">
        <v>302</v>
      </c>
      <c r="AU585" s="228" t="s">
        <v>86</v>
      </c>
      <c r="AY585" s="18" t="s">
        <v>127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8" t="s">
        <v>84</v>
      </c>
      <c r="BK585" s="229">
        <f>ROUND(I585*H585,2)</f>
        <v>0</v>
      </c>
      <c r="BL585" s="18" t="s">
        <v>814</v>
      </c>
      <c r="BM585" s="228" t="s">
        <v>1088</v>
      </c>
    </row>
    <row r="586" spans="1:47" s="2" customFormat="1" ht="12">
      <c r="A586" s="39"/>
      <c r="B586" s="40"/>
      <c r="C586" s="41"/>
      <c r="D586" s="230" t="s">
        <v>135</v>
      </c>
      <c r="E586" s="41"/>
      <c r="F586" s="231" t="s">
        <v>1089</v>
      </c>
      <c r="G586" s="41"/>
      <c r="H586" s="41"/>
      <c r="I586" s="133"/>
      <c r="J586" s="41"/>
      <c r="K586" s="41"/>
      <c r="L586" s="45"/>
      <c r="M586" s="232"/>
      <c r="N586" s="233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135</v>
      </c>
      <c r="AU586" s="18" t="s">
        <v>86</v>
      </c>
    </row>
    <row r="587" spans="1:63" s="12" customFormat="1" ht="25.9" customHeight="1">
      <c r="A587" s="12"/>
      <c r="B587" s="200"/>
      <c r="C587" s="201"/>
      <c r="D587" s="202" t="s">
        <v>75</v>
      </c>
      <c r="E587" s="203" t="s">
        <v>1090</v>
      </c>
      <c r="F587" s="203" t="s">
        <v>1091</v>
      </c>
      <c r="G587" s="201"/>
      <c r="H587" s="201"/>
      <c r="I587" s="204"/>
      <c r="J587" s="205">
        <f>BK587</f>
        <v>0</v>
      </c>
      <c r="K587" s="201"/>
      <c r="L587" s="206"/>
      <c r="M587" s="207"/>
      <c r="N587" s="208"/>
      <c r="O587" s="208"/>
      <c r="P587" s="209">
        <f>SUM(P588:P597)</f>
        <v>0</v>
      </c>
      <c r="Q587" s="208"/>
      <c r="R587" s="209">
        <f>SUM(R588:R597)</f>
        <v>0</v>
      </c>
      <c r="S587" s="208"/>
      <c r="T587" s="210">
        <f>SUM(T588:T597)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1" t="s">
        <v>133</v>
      </c>
      <c r="AT587" s="212" t="s">
        <v>75</v>
      </c>
      <c r="AU587" s="212" t="s">
        <v>76</v>
      </c>
      <c r="AY587" s="211" t="s">
        <v>127</v>
      </c>
      <c r="BK587" s="213">
        <f>SUM(BK588:BK597)</f>
        <v>0</v>
      </c>
    </row>
    <row r="588" spans="1:65" s="2" customFormat="1" ht="16.5" customHeight="1">
      <c r="A588" s="39"/>
      <c r="B588" s="40"/>
      <c r="C588" s="216" t="s">
        <v>1092</v>
      </c>
      <c r="D588" s="216" t="s">
        <v>129</v>
      </c>
      <c r="E588" s="217" t="s">
        <v>1093</v>
      </c>
      <c r="F588" s="218" t="s">
        <v>1094</v>
      </c>
      <c r="G588" s="219" t="s">
        <v>413</v>
      </c>
      <c r="H588" s="220">
        <v>1</v>
      </c>
      <c r="I588" s="221"/>
      <c r="J588" s="222">
        <f>ROUND(I588*H588,2)</f>
        <v>0</v>
      </c>
      <c r="K588" s="223"/>
      <c r="L588" s="45"/>
      <c r="M588" s="224" t="s">
        <v>19</v>
      </c>
      <c r="N588" s="225" t="s">
        <v>47</v>
      </c>
      <c r="O588" s="85"/>
      <c r="P588" s="226">
        <f>O588*H588</f>
        <v>0</v>
      </c>
      <c r="Q588" s="226">
        <v>0</v>
      </c>
      <c r="R588" s="226">
        <f>Q588*H588</f>
        <v>0</v>
      </c>
      <c r="S588" s="226">
        <v>0</v>
      </c>
      <c r="T588" s="22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8" t="s">
        <v>1095</v>
      </c>
      <c r="AT588" s="228" t="s">
        <v>129</v>
      </c>
      <c r="AU588" s="228" t="s">
        <v>84</v>
      </c>
      <c r="AY588" s="18" t="s">
        <v>127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8" t="s">
        <v>84</v>
      </c>
      <c r="BK588" s="229">
        <f>ROUND(I588*H588,2)</f>
        <v>0</v>
      </c>
      <c r="BL588" s="18" t="s">
        <v>1095</v>
      </c>
      <c r="BM588" s="228" t="s">
        <v>1096</v>
      </c>
    </row>
    <row r="589" spans="1:47" s="2" customFormat="1" ht="12">
      <c r="A589" s="39"/>
      <c r="B589" s="40"/>
      <c r="C589" s="41"/>
      <c r="D589" s="230" t="s">
        <v>135</v>
      </c>
      <c r="E589" s="41"/>
      <c r="F589" s="231" t="s">
        <v>1094</v>
      </c>
      <c r="G589" s="41"/>
      <c r="H589" s="41"/>
      <c r="I589" s="133"/>
      <c r="J589" s="41"/>
      <c r="K589" s="41"/>
      <c r="L589" s="45"/>
      <c r="M589" s="232"/>
      <c r="N589" s="233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135</v>
      </c>
      <c r="AU589" s="18" t="s">
        <v>84</v>
      </c>
    </row>
    <row r="590" spans="1:65" s="2" customFormat="1" ht="16.5" customHeight="1">
      <c r="A590" s="39"/>
      <c r="B590" s="40"/>
      <c r="C590" s="216" t="s">
        <v>1097</v>
      </c>
      <c r="D590" s="216" t="s">
        <v>129</v>
      </c>
      <c r="E590" s="217" t="s">
        <v>1098</v>
      </c>
      <c r="F590" s="218" t="s">
        <v>1099</v>
      </c>
      <c r="G590" s="219" t="s">
        <v>413</v>
      </c>
      <c r="H590" s="220">
        <v>1</v>
      </c>
      <c r="I590" s="221"/>
      <c r="J590" s="222">
        <f>ROUND(I590*H590,2)</f>
        <v>0</v>
      </c>
      <c r="K590" s="223"/>
      <c r="L590" s="45"/>
      <c r="M590" s="224" t="s">
        <v>19</v>
      </c>
      <c r="N590" s="225" t="s">
        <v>47</v>
      </c>
      <c r="O590" s="85"/>
      <c r="P590" s="226">
        <f>O590*H590</f>
        <v>0</v>
      </c>
      <c r="Q590" s="226">
        <v>0</v>
      </c>
      <c r="R590" s="226">
        <f>Q590*H590</f>
        <v>0</v>
      </c>
      <c r="S590" s="226">
        <v>0</v>
      </c>
      <c r="T590" s="227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8" t="s">
        <v>1095</v>
      </c>
      <c r="AT590" s="228" t="s">
        <v>129</v>
      </c>
      <c r="AU590" s="228" t="s">
        <v>84</v>
      </c>
      <c r="AY590" s="18" t="s">
        <v>127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18" t="s">
        <v>84</v>
      </c>
      <c r="BK590" s="229">
        <f>ROUND(I590*H590,2)</f>
        <v>0</v>
      </c>
      <c r="BL590" s="18" t="s">
        <v>1095</v>
      </c>
      <c r="BM590" s="228" t="s">
        <v>1100</v>
      </c>
    </row>
    <row r="591" spans="1:47" s="2" customFormat="1" ht="12">
      <c r="A591" s="39"/>
      <c r="B591" s="40"/>
      <c r="C591" s="41"/>
      <c r="D591" s="230" t="s">
        <v>135</v>
      </c>
      <c r="E591" s="41"/>
      <c r="F591" s="231" t="s">
        <v>1099</v>
      </c>
      <c r="G591" s="41"/>
      <c r="H591" s="41"/>
      <c r="I591" s="133"/>
      <c r="J591" s="41"/>
      <c r="K591" s="41"/>
      <c r="L591" s="45"/>
      <c r="M591" s="232"/>
      <c r="N591" s="233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135</v>
      </c>
      <c r="AU591" s="18" t="s">
        <v>84</v>
      </c>
    </row>
    <row r="592" spans="1:65" s="2" customFormat="1" ht="16.5" customHeight="1">
      <c r="A592" s="39"/>
      <c r="B592" s="40"/>
      <c r="C592" s="216" t="s">
        <v>1101</v>
      </c>
      <c r="D592" s="216" t="s">
        <v>129</v>
      </c>
      <c r="E592" s="217" t="s">
        <v>1102</v>
      </c>
      <c r="F592" s="218" t="s">
        <v>1103</v>
      </c>
      <c r="G592" s="219" t="s">
        <v>413</v>
      </c>
      <c r="H592" s="220">
        <v>1</v>
      </c>
      <c r="I592" s="221"/>
      <c r="J592" s="222">
        <f>ROUND(I592*H592,2)</f>
        <v>0</v>
      </c>
      <c r="K592" s="223"/>
      <c r="L592" s="45"/>
      <c r="M592" s="224" t="s">
        <v>19</v>
      </c>
      <c r="N592" s="225" t="s">
        <v>47</v>
      </c>
      <c r="O592" s="85"/>
      <c r="P592" s="226">
        <f>O592*H592</f>
        <v>0</v>
      </c>
      <c r="Q592" s="226">
        <v>0</v>
      </c>
      <c r="R592" s="226">
        <f>Q592*H592</f>
        <v>0</v>
      </c>
      <c r="S592" s="226">
        <v>0</v>
      </c>
      <c r="T592" s="227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8" t="s">
        <v>1095</v>
      </c>
      <c r="AT592" s="228" t="s">
        <v>129</v>
      </c>
      <c r="AU592" s="228" t="s">
        <v>84</v>
      </c>
      <c r="AY592" s="18" t="s">
        <v>127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18" t="s">
        <v>84</v>
      </c>
      <c r="BK592" s="229">
        <f>ROUND(I592*H592,2)</f>
        <v>0</v>
      </c>
      <c r="BL592" s="18" t="s">
        <v>1095</v>
      </c>
      <c r="BM592" s="228" t="s">
        <v>1104</v>
      </c>
    </row>
    <row r="593" spans="1:47" s="2" customFormat="1" ht="12">
      <c r="A593" s="39"/>
      <c r="B593" s="40"/>
      <c r="C593" s="41"/>
      <c r="D593" s="230" t="s">
        <v>135</v>
      </c>
      <c r="E593" s="41"/>
      <c r="F593" s="231" t="s">
        <v>1103</v>
      </c>
      <c r="G593" s="41"/>
      <c r="H593" s="41"/>
      <c r="I593" s="133"/>
      <c r="J593" s="41"/>
      <c r="K593" s="41"/>
      <c r="L593" s="45"/>
      <c r="M593" s="232"/>
      <c r="N593" s="233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135</v>
      </c>
      <c r="AU593" s="18" t="s">
        <v>84</v>
      </c>
    </row>
    <row r="594" spans="1:65" s="2" customFormat="1" ht="16.5" customHeight="1">
      <c r="A594" s="39"/>
      <c r="B594" s="40"/>
      <c r="C594" s="216" t="s">
        <v>1105</v>
      </c>
      <c r="D594" s="216" t="s">
        <v>129</v>
      </c>
      <c r="E594" s="217" t="s">
        <v>1106</v>
      </c>
      <c r="F594" s="218" t="s">
        <v>1107</v>
      </c>
      <c r="G594" s="219" t="s">
        <v>413</v>
      </c>
      <c r="H594" s="220">
        <v>1</v>
      </c>
      <c r="I594" s="221"/>
      <c r="J594" s="222">
        <f>ROUND(I594*H594,2)</f>
        <v>0</v>
      </c>
      <c r="K594" s="223"/>
      <c r="L594" s="45"/>
      <c r="M594" s="224" t="s">
        <v>19</v>
      </c>
      <c r="N594" s="225" t="s">
        <v>47</v>
      </c>
      <c r="O594" s="85"/>
      <c r="P594" s="226">
        <f>O594*H594</f>
        <v>0</v>
      </c>
      <c r="Q594" s="226">
        <v>0</v>
      </c>
      <c r="R594" s="226">
        <f>Q594*H594</f>
        <v>0</v>
      </c>
      <c r="S594" s="226">
        <v>0</v>
      </c>
      <c r="T594" s="22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8" t="s">
        <v>1095</v>
      </c>
      <c r="AT594" s="228" t="s">
        <v>129</v>
      </c>
      <c r="AU594" s="228" t="s">
        <v>84</v>
      </c>
      <c r="AY594" s="18" t="s">
        <v>127</v>
      </c>
      <c r="BE594" s="229">
        <f>IF(N594="základní",J594,0)</f>
        <v>0</v>
      </c>
      <c r="BF594" s="229">
        <f>IF(N594="snížená",J594,0)</f>
        <v>0</v>
      </c>
      <c r="BG594" s="229">
        <f>IF(N594="zákl. přenesená",J594,0)</f>
        <v>0</v>
      </c>
      <c r="BH594" s="229">
        <f>IF(N594="sníž. přenesená",J594,0)</f>
        <v>0</v>
      </c>
      <c r="BI594" s="229">
        <f>IF(N594="nulová",J594,0)</f>
        <v>0</v>
      </c>
      <c r="BJ594" s="18" t="s">
        <v>84</v>
      </c>
      <c r="BK594" s="229">
        <f>ROUND(I594*H594,2)</f>
        <v>0</v>
      </c>
      <c r="BL594" s="18" t="s">
        <v>1095</v>
      </c>
      <c r="BM594" s="228" t="s">
        <v>1108</v>
      </c>
    </row>
    <row r="595" spans="1:47" s="2" customFormat="1" ht="12">
      <c r="A595" s="39"/>
      <c r="B595" s="40"/>
      <c r="C595" s="41"/>
      <c r="D595" s="230" t="s">
        <v>135</v>
      </c>
      <c r="E595" s="41"/>
      <c r="F595" s="231" t="s">
        <v>1107</v>
      </c>
      <c r="G595" s="41"/>
      <c r="H595" s="41"/>
      <c r="I595" s="133"/>
      <c r="J595" s="41"/>
      <c r="K595" s="41"/>
      <c r="L595" s="45"/>
      <c r="M595" s="232"/>
      <c r="N595" s="233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135</v>
      </c>
      <c r="AU595" s="18" t="s">
        <v>84</v>
      </c>
    </row>
    <row r="596" spans="1:65" s="2" customFormat="1" ht="21.75" customHeight="1">
      <c r="A596" s="39"/>
      <c r="B596" s="40"/>
      <c r="C596" s="216" t="s">
        <v>1109</v>
      </c>
      <c r="D596" s="216" t="s">
        <v>129</v>
      </c>
      <c r="E596" s="217" t="s">
        <v>1110</v>
      </c>
      <c r="F596" s="218" t="s">
        <v>1111</v>
      </c>
      <c r="G596" s="219" t="s">
        <v>413</v>
      </c>
      <c r="H596" s="220">
        <v>1</v>
      </c>
      <c r="I596" s="221"/>
      <c r="J596" s="222">
        <f>ROUND(I596*H596,2)</f>
        <v>0</v>
      </c>
      <c r="K596" s="223"/>
      <c r="L596" s="45"/>
      <c r="M596" s="224" t="s">
        <v>19</v>
      </c>
      <c r="N596" s="225" t="s">
        <v>47</v>
      </c>
      <c r="O596" s="85"/>
      <c r="P596" s="226">
        <f>O596*H596</f>
        <v>0</v>
      </c>
      <c r="Q596" s="226">
        <v>0</v>
      </c>
      <c r="R596" s="226">
        <f>Q596*H596</f>
        <v>0</v>
      </c>
      <c r="S596" s="226">
        <v>0</v>
      </c>
      <c r="T596" s="227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8" t="s">
        <v>1095</v>
      </c>
      <c r="AT596" s="228" t="s">
        <v>129</v>
      </c>
      <c r="AU596" s="228" t="s">
        <v>84</v>
      </c>
      <c r="AY596" s="18" t="s">
        <v>127</v>
      </c>
      <c r="BE596" s="229">
        <f>IF(N596="základní",J596,0)</f>
        <v>0</v>
      </c>
      <c r="BF596" s="229">
        <f>IF(N596="snížená",J596,0)</f>
        <v>0</v>
      </c>
      <c r="BG596" s="229">
        <f>IF(N596="zákl. přenesená",J596,0)</f>
        <v>0</v>
      </c>
      <c r="BH596" s="229">
        <f>IF(N596="sníž. přenesená",J596,0)</f>
        <v>0</v>
      </c>
      <c r="BI596" s="229">
        <f>IF(N596="nulová",J596,0)</f>
        <v>0</v>
      </c>
      <c r="BJ596" s="18" t="s">
        <v>84</v>
      </c>
      <c r="BK596" s="229">
        <f>ROUND(I596*H596,2)</f>
        <v>0</v>
      </c>
      <c r="BL596" s="18" t="s">
        <v>1095</v>
      </c>
      <c r="BM596" s="228" t="s">
        <v>1112</v>
      </c>
    </row>
    <row r="597" spans="1:47" s="2" customFormat="1" ht="12">
      <c r="A597" s="39"/>
      <c r="B597" s="40"/>
      <c r="C597" s="41"/>
      <c r="D597" s="230" t="s">
        <v>135</v>
      </c>
      <c r="E597" s="41"/>
      <c r="F597" s="231" t="s">
        <v>1107</v>
      </c>
      <c r="G597" s="41"/>
      <c r="H597" s="41"/>
      <c r="I597" s="133"/>
      <c r="J597" s="41"/>
      <c r="K597" s="41"/>
      <c r="L597" s="45"/>
      <c r="M597" s="279"/>
      <c r="N597" s="280"/>
      <c r="O597" s="281"/>
      <c r="P597" s="281"/>
      <c r="Q597" s="281"/>
      <c r="R597" s="281"/>
      <c r="S597" s="281"/>
      <c r="T597" s="282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135</v>
      </c>
      <c r="AU597" s="18" t="s">
        <v>84</v>
      </c>
    </row>
    <row r="598" spans="1:31" s="2" customFormat="1" ht="6.95" customHeight="1">
      <c r="A598" s="39"/>
      <c r="B598" s="60"/>
      <c r="C598" s="61"/>
      <c r="D598" s="61"/>
      <c r="E598" s="61"/>
      <c r="F598" s="61"/>
      <c r="G598" s="61"/>
      <c r="H598" s="61"/>
      <c r="I598" s="163"/>
      <c r="J598" s="61"/>
      <c r="K598" s="61"/>
      <c r="L598" s="45"/>
      <c r="M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</row>
  </sheetData>
  <sheetProtection password="CC35" sheet="1" objects="1" scenarios="1" formatColumns="0" formatRows="0" autoFilter="0"/>
  <autoFilter ref="C96:K597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1113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1114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1115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1116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1117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1118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1119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1120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1121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1122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1123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83</v>
      </c>
      <c r="F18" s="294" t="s">
        <v>1124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1125</v>
      </c>
      <c r="F19" s="294" t="s">
        <v>1126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1127</v>
      </c>
      <c r="F20" s="294" t="s">
        <v>1128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1129</v>
      </c>
      <c r="F21" s="294" t="s">
        <v>1130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1090</v>
      </c>
      <c r="F22" s="294" t="s">
        <v>1091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1131</v>
      </c>
      <c r="F23" s="294" t="s">
        <v>1132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1133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1134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1135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1136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1137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1138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1139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1140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1141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113</v>
      </c>
      <c r="F36" s="294"/>
      <c r="G36" s="294" t="s">
        <v>1142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1143</v>
      </c>
      <c r="F37" s="294"/>
      <c r="G37" s="294" t="s">
        <v>1144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57</v>
      </c>
      <c r="F38" s="294"/>
      <c r="G38" s="294" t="s">
        <v>1145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58</v>
      </c>
      <c r="F39" s="294"/>
      <c r="G39" s="294" t="s">
        <v>1146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114</v>
      </c>
      <c r="F40" s="294"/>
      <c r="G40" s="294" t="s">
        <v>1147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115</v>
      </c>
      <c r="F41" s="294"/>
      <c r="G41" s="294" t="s">
        <v>1148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1149</v>
      </c>
      <c r="F42" s="294"/>
      <c r="G42" s="294" t="s">
        <v>1150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1151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1152</v>
      </c>
      <c r="F44" s="294"/>
      <c r="G44" s="294" t="s">
        <v>1153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117</v>
      </c>
      <c r="F45" s="294"/>
      <c r="G45" s="294" t="s">
        <v>1154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1155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1156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1157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1158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1159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1160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1161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1162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1163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1164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1165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1166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1167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1168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1169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1170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1171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1172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1173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1174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1175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1176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1177</v>
      </c>
      <c r="D76" s="312"/>
      <c r="E76" s="312"/>
      <c r="F76" s="312" t="s">
        <v>1178</v>
      </c>
      <c r="G76" s="313"/>
      <c r="H76" s="312" t="s">
        <v>58</v>
      </c>
      <c r="I76" s="312" t="s">
        <v>61</v>
      </c>
      <c r="J76" s="312" t="s">
        <v>1179</v>
      </c>
      <c r="K76" s="311"/>
    </row>
    <row r="77" spans="2:11" s="1" customFormat="1" ht="17.25" customHeight="1">
      <c r="B77" s="309"/>
      <c r="C77" s="314" t="s">
        <v>1180</v>
      </c>
      <c r="D77" s="314"/>
      <c r="E77" s="314"/>
      <c r="F77" s="315" t="s">
        <v>1181</v>
      </c>
      <c r="G77" s="316"/>
      <c r="H77" s="314"/>
      <c r="I77" s="314"/>
      <c r="J77" s="314" t="s">
        <v>1182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57</v>
      </c>
      <c r="D79" s="317"/>
      <c r="E79" s="317"/>
      <c r="F79" s="319" t="s">
        <v>1183</v>
      </c>
      <c r="G79" s="318"/>
      <c r="H79" s="297" t="s">
        <v>1184</v>
      </c>
      <c r="I79" s="297" t="s">
        <v>1185</v>
      </c>
      <c r="J79" s="297">
        <v>20</v>
      </c>
      <c r="K79" s="311"/>
    </row>
    <row r="80" spans="2:11" s="1" customFormat="1" ht="15" customHeight="1">
      <c r="B80" s="309"/>
      <c r="C80" s="297" t="s">
        <v>1186</v>
      </c>
      <c r="D80" s="297"/>
      <c r="E80" s="297"/>
      <c r="F80" s="319" t="s">
        <v>1183</v>
      </c>
      <c r="G80" s="318"/>
      <c r="H80" s="297" t="s">
        <v>1187</v>
      </c>
      <c r="I80" s="297" t="s">
        <v>1185</v>
      </c>
      <c r="J80" s="297">
        <v>120</v>
      </c>
      <c r="K80" s="311"/>
    </row>
    <row r="81" spans="2:11" s="1" customFormat="1" ht="15" customHeight="1">
      <c r="B81" s="320"/>
      <c r="C81" s="297" t="s">
        <v>1188</v>
      </c>
      <c r="D81" s="297"/>
      <c r="E81" s="297"/>
      <c r="F81" s="319" t="s">
        <v>1189</v>
      </c>
      <c r="G81" s="318"/>
      <c r="H81" s="297" t="s">
        <v>1190</v>
      </c>
      <c r="I81" s="297" t="s">
        <v>1185</v>
      </c>
      <c r="J81" s="297">
        <v>50</v>
      </c>
      <c r="K81" s="311"/>
    </row>
    <row r="82" spans="2:11" s="1" customFormat="1" ht="15" customHeight="1">
      <c r="B82" s="320"/>
      <c r="C82" s="297" t="s">
        <v>1191</v>
      </c>
      <c r="D82" s="297"/>
      <c r="E82" s="297"/>
      <c r="F82" s="319" t="s">
        <v>1183</v>
      </c>
      <c r="G82" s="318"/>
      <c r="H82" s="297" t="s">
        <v>1192</v>
      </c>
      <c r="I82" s="297" t="s">
        <v>1193</v>
      </c>
      <c r="J82" s="297"/>
      <c r="K82" s="311"/>
    </row>
    <row r="83" spans="2:11" s="1" customFormat="1" ht="15" customHeight="1">
      <c r="B83" s="320"/>
      <c r="C83" s="321" t="s">
        <v>1194</v>
      </c>
      <c r="D83" s="321"/>
      <c r="E83" s="321"/>
      <c r="F83" s="322" t="s">
        <v>1189</v>
      </c>
      <c r="G83" s="321"/>
      <c r="H83" s="321" t="s">
        <v>1195</v>
      </c>
      <c r="I83" s="321" t="s">
        <v>1185</v>
      </c>
      <c r="J83" s="321">
        <v>15</v>
      </c>
      <c r="K83" s="311"/>
    </row>
    <row r="84" spans="2:11" s="1" customFormat="1" ht="15" customHeight="1">
      <c r="B84" s="320"/>
      <c r="C84" s="321" t="s">
        <v>1196</v>
      </c>
      <c r="D84" s="321"/>
      <c r="E84" s="321"/>
      <c r="F84" s="322" t="s">
        <v>1189</v>
      </c>
      <c r="G84" s="321"/>
      <c r="H84" s="321" t="s">
        <v>1197</v>
      </c>
      <c r="I84" s="321" t="s">
        <v>1185</v>
      </c>
      <c r="J84" s="321">
        <v>15</v>
      </c>
      <c r="K84" s="311"/>
    </row>
    <row r="85" spans="2:11" s="1" customFormat="1" ht="15" customHeight="1">
      <c r="B85" s="320"/>
      <c r="C85" s="321" t="s">
        <v>1198</v>
      </c>
      <c r="D85" s="321"/>
      <c r="E85" s="321"/>
      <c r="F85" s="322" t="s">
        <v>1189</v>
      </c>
      <c r="G85" s="321"/>
      <c r="H85" s="321" t="s">
        <v>1199</v>
      </c>
      <c r="I85" s="321" t="s">
        <v>1185</v>
      </c>
      <c r="J85" s="321">
        <v>20</v>
      </c>
      <c r="K85" s="311"/>
    </row>
    <row r="86" spans="2:11" s="1" customFormat="1" ht="15" customHeight="1">
      <c r="B86" s="320"/>
      <c r="C86" s="321" t="s">
        <v>1200</v>
      </c>
      <c r="D86" s="321"/>
      <c r="E86" s="321"/>
      <c r="F86" s="322" t="s">
        <v>1189</v>
      </c>
      <c r="G86" s="321"/>
      <c r="H86" s="321" t="s">
        <v>1201</v>
      </c>
      <c r="I86" s="321" t="s">
        <v>1185</v>
      </c>
      <c r="J86" s="321">
        <v>20</v>
      </c>
      <c r="K86" s="311"/>
    </row>
    <row r="87" spans="2:11" s="1" customFormat="1" ht="15" customHeight="1">
      <c r="B87" s="320"/>
      <c r="C87" s="297" t="s">
        <v>1202</v>
      </c>
      <c r="D87" s="297"/>
      <c r="E87" s="297"/>
      <c r="F87" s="319" t="s">
        <v>1189</v>
      </c>
      <c r="G87" s="318"/>
      <c r="H87" s="297" t="s">
        <v>1203</v>
      </c>
      <c r="I87" s="297" t="s">
        <v>1185</v>
      </c>
      <c r="J87" s="297">
        <v>50</v>
      </c>
      <c r="K87" s="311"/>
    </row>
    <row r="88" spans="2:11" s="1" customFormat="1" ht="15" customHeight="1">
      <c r="B88" s="320"/>
      <c r="C88" s="297" t="s">
        <v>1204</v>
      </c>
      <c r="D88" s="297"/>
      <c r="E88" s="297"/>
      <c r="F88" s="319" t="s">
        <v>1189</v>
      </c>
      <c r="G88" s="318"/>
      <c r="H88" s="297" t="s">
        <v>1205</v>
      </c>
      <c r="I88" s="297" t="s">
        <v>1185</v>
      </c>
      <c r="J88" s="297">
        <v>20</v>
      </c>
      <c r="K88" s="311"/>
    </row>
    <row r="89" spans="2:11" s="1" customFormat="1" ht="15" customHeight="1">
      <c r="B89" s="320"/>
      <c r="C89" s="297" t="s">
        <v>1206</v>
      </c>
      <c r="D89" s="297"/>
      <c r="E89" s="297"/>
      <c r="F89" s="319" t="s">
        <v>1189</v>
      </c>
      <c r="G89" s="318"/>
      <c r="H89" s="297" t="s">
        <v>1207</v>
      </c>
      <c r="I89" s="297" t="s">
        <v>1185</v>
      </c>
      <c r="J89" s="297">
        <v>20</v>
      </c>
      <c r="K89" s="311"/>
    </row>
    <row r="90" spans="2:11" s="1" customFormat="1" ht="15" customHeight="1">
      <c r="B90" s="320"/>
      <c r="C90" s="297" t="s">
        <v>1208</v>
      </c>
      <c r="D90" s="297"/>
      <c r="E90" s="297"/>
      <c r="F90" s="319" t="s">
        <v>1189</v>
      </c>
      <c r="G90" s="318"/>
      <c r="H90" s="297" t="s">
        <v>1209</v>
      </c>
      <c r="I90" s="297" t="s">
        <v>1185</v>
      </c>
      <c r="J90" s="297">
        <v>50</v>
      </c>
      <c r="K90" s="311"/>
    </row>
    <row r="91" spans="2:11" s="1" customFormat="1" ht="15" customHeight="1">
      <c r="B91" s="320"/>
      <c r="C91" s="297" t="s">
        <v>1210</v>
      </c>
      <c r="D91" s="297"/>
      <c r="E91" s="297"/>
      <c r="F91" s="319" t="s">
        <v>1189</v>
      </c>
      <c r="G91" s="318"/>
      <c r="H91" s="297" t="s">
        <v>1210</v>
      </c>
      <c r="I91" s="297" t="s">
        <v>1185</v>
      </c>
      <c r="J91" s="297">
        <v>50</v>
      </c>
      <c r="K91" s="311"/>
    </row>
    <row r="92" spans="2:11" s="1" customFormat="1" ht="15" customHeight="1">
      <c r="B92" s="320"/>
      <c r="C92" s="297" t="s">
        <v>1211</v>
      </c>
      <c r="D92" s="297"/>
      <c r="E92" s="297"/>
      <c r="F92" s="319" t="s">
        <v>1189</v>
      </c>
      <c r="G92" s="318"/>
      <c r="H92" s="297" t="s">
        <v>1212</v>
      </c>
      <c r="I92" s="297" t="s">
        <v>1185</v>
      </c>
      <c r="J92" s="297">
        <v>255</v>
      </c>
      <c r="K92" s="311"/>
    </row>
    <row r="93" spans="2:11" s="1" customFormat="1" ht="15" customHeight="1">
      <c r="B93" s="320"/>
      <c r="C93" s="297" t="s">
        <v>1213</v>
      </c>
      <c r="D93" s="297"/>
      <c r="E93" s="297"/>
      <c r="F93" s="319" t="s">
        <v>1183</v>
      </c>
      <c r="G93" s="318"/>
      <c r="H93" s="297" t="s">
        <v>1214</v>
      </c>
      <c r="I93" s="297" t="s">
        <v>1215</v>
      </c>
      <c r="J93" s="297"/>
      <c r="K93" s="311"/>
    </row>
    <row r="94" spans="2:11" s="1" customFormat="1" ht="15" customHeight="1">
      <c r="B94" s="320"/>
      <c r="C94" s="297" t="s">
        <v>1216</v>
      </c>
      <c r="D94" s="297"/>
      <c r="E94" s="297"/>
      <c r="F94" s="319" t="s">
        <v>1183</v>
      </c>
      <c r="G94" s="318"/>
      <c r="H94" s="297" t="s">
        <v>1217</v>
      </c>
      <c r="I94" s="297" t="s">
        <v>1218</v>
      </c>
      <c r="J94" s="297"/>
      <c r="K94" s="311"/>
    </row>
    <row r="95" spans="2:11" s="1" customFormat="1" ht="15" customHeight="1">
      <c r="B95" s="320"/>
      <c r="C95" s="297" t="s">
        <v>1219</v>
      </c>
      <c r="D95" s="297"/>
      <c r="E95" s="297"/>
      <c r="F95" s="319" t="s">
        <v>1183</v>
      </c>
      <c r="G95" s="318"/>
      <c r="H95" s="297" t="s">
        <v>1219</v>
      </c>
      <c r="I95" s="297" t="s">
        <v>1218</v>
      </c>
      <c r="J95" s="297"/>
      <c r="K95" s="311"/>
    </row>
    <row r="96" spans="2:11" s="1" customFormat="1" ht="15" customHeight="1">
      <c r="B96" s="320"/>
      <c r="C96" s="297" t="s">
        <v>42</v>
      </c>
      <c r="D96" s="297"/>
      <c r="E96" s="297"/>
      <c r="F96" s="319" t="s">
        <v>1183</v>
      </c>
      <c r="G96" s="318"/>
      <c r="H96" s="297" t="s">
        <v>1220</v>
      </c>
      <c r="I96" s="297" t="s">
        <v>1218</v>
      </c>
      <c r="J96" s="297"/>
      <c r="K96" s="311"/>
    </row>
    <row r="97" spans="2:11" s="1" customFormat="1" ht="15" customHeight="1">
      <c r="B97" s="320"/>
      <c r="C97" s="297" t="s">
        <v>52</v>
      </c>
      <c r="D97" s="297"/>
      <c r="E97" s="297"/>
      <c r="F97" s="319" t="s">
        <v>1183</v>
      </c>
      <c r="G97" s="318"/>
      <c r="H97" s="297" t="s">
        <v>1221</v>
      </c>
      <c r="I97" s="297" t="s">
        <v>1218</v>
      </c>
      <c r="J97" s="297"/>
      <c r="K97" s="311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1222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1177</v>
      </c>
      <c r="D103" s="312"/>
      <c r="E103" s="312"/>
      <c r="F103" s="312" t="s">
        <v>1178</v>
      </c>
      <c r="G103" s="313"/>
      <c r="H103" s="312" t="s">
        <v>58</v>
      </c>
      <c r="I103" s="312" t="s">
        <v>61</v>
      </c>
      <c r="J103" s="312" t="s">
        <v>1179</v>
      </c>
      <c r="K103" s="311"/>
    </row>
    <row r="104" spans="2:11" s="1" customFormat="1" ht="17.25" customHeight="1">
      <c r="B104" s="309"/>
      <c r="C104" s="314" t="s">
        <v>1180</v>
      </c>
      <c r="D104" s="314"/>
      <c r="E104" s="314"/>
      <c r="F104" s="315" t="s">
        <v>1181</v>
      </c>
      <c r="G104" s="316"/>
      <c r="H104" s="314"/>
      <c r="I104" s="314"/>
      <c r="J104" s="314" t="s">
        <v>1182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28"/>
      <c r="H105" s="312"/>
      <c r="I105" s="312"/>
      <c r="J105" s="312"/>
      <c r="K105" s="311"/>
    </row>
    <row r="106" spans="2:11" s="1" customFormat="1" ht="15" customHeight="1">
      <c r="B106" s="309"/>
      <c r="C106" s="297" t="s">
        <v>57</v>
      </c>
      <c r="D106" s="317"/>
      <c r="E106" s="317"/>
      <c r="F106" s="319" t="s">
        <v>1183</v>
      </c>
      <c r="G106" s="328"/>
      <c r="H106" s="297" t="s">
        <v>1223</v>
      </c>
      <c r="I106" s="297" t="s">
        <v>1185</v>
      </c>
      <c r="J106" s="297">
        <v>20</v>
      </c>
      <c r="K106" s="311"/>
    </row>
    <row r="107" spans="2:11" s="1" customFormat="1" ht="15" customHeight="1">
      <c r="B107" s="309"/>
      <c r="C107" s="297" t="s">
        <v>1186</v>
      </c>
      <c r="D107" s="297"/>
      <c r="E107" s="297"/>
      <c r="F107" s="319" t="s">
        <v>1183</v>
      </c>
      <c r="G107" s="297"/>
      <c r="H107" s="297" t="s">
        <v>1223</v>
      </c>
      <c r="I107" s="297" t="s">
        <v>1185</v>
      </c>
      <c r="J107" s="297">
        <v>120</v>
      </c>
      <c r="K107" s="311"/>
    </row>
    <row r="108" spans="2:11" s="1" customFormat="1" ht="15" customHeight="1">
      <c r="B108" s="320"/>
      <c r="C108" s="297" t="s">
        <v>1188</v>
      </c>
      <c r="D108" s="297"/>
      <c r="E108" s="297"/>
      <c r="F108" s="319" t="s">
        <v>1189</v>
      </c>
      <c r="G108" s="297"/>
      <c r="H108" s="297" t="s">
        <v>1223</v>
      </c>
      <c r="I108" s="297" t="s">
        <v>1185</v>
      </c>
      <c r="J108" s="297">
        <v>50</v>
      </c>
      <c r="K108" s="311"/>
    </row>
    <row r="109" spans="2:11" s="1" customFormat="1" ht="15" customHeight="1">
      <c r="B109" s="320"/>
      <c r="C109" s="297" t="s">
        <v>1191</v>
      </c>
      <c r="D109" s="297"/>
      <c r="E109" s="297"/>
      <c r="F109" s="319" t="s">
        <v>1183</v>
      </c>
      <c r="G109" s="297"/>
      <c r="H109" s="297" t="s">
        <v>1223</v>
      </c>
      <c r="I109" s="297" t="s">
        <v>1193</v>
      </c>
      <c r="J109" s="297"/>
      <c r="K109" s="311"/>
    </row>
    <row r="110" spans="2:11" s="1" customFormat="1" ht="15" customHeight="1">
      <c r="B110" s="320"/>
      <c r="C110" s="297" t="s">
        <v>1202</v>
      </c>
      <c r="D110" s="297"/>
      <c r="E110" s="297"/>
      <c r="F110" s="319" t="s">
        <v>1189</v>
      </c>
      <c r="G110" s="297"/>
      <c r="H110" s="297" t="s">
        <v>1223</v>
      </c>
      <c r="I110" s="297" t="s">
        <v>1185</v>
      </c>
      <c r="J110" s="297">
        <v>50</v>
      </c>
      <c r="K110" s="311"/>
    </row>
    <row r="111" spans="2:11" s="1" customFormat="1" ht="15" customHeight="1">
      <c r="B111" s="320"/>
      <c r="C111" s="297" t="s">
        <v>1210</v>
      </c>
      <c r="D111" s="297"/>
      <c r="E111" s="297"/>
      <c r="F111" s="319" t="s">
        <v>1189</v>
      </c>
      <c r="G111" s="297"/>
      <c r="H111" s="297" t="s">
        <v>1223</v>
      </c>
      <c r="I111" s="297" t="s">
        <v>1185</v>
      </c>
      <c r="J111" s="297">
        <v>50</v>
      </c>
      <c r="K111" s="311"/>
    </row>
    <row r="112" spans="2:11" s="1" customFormat="1" ht="15" customHeight="1">
      <c r="B112" s="320"/>
      <c r="C112" s="297" t="s">
        <v>1208</v>
      </c>
      <c r="D112" s="297"/>
      <c r="E112" s="297"/>
      <c r="F112" s="319" t="s">
        <v>1189</v>
      </c>
      <c r="G112" s="297"/>
      <c r="H112" s="297" t="s">
        <v>1223</v>
      </c>
      <c r="I112" s="297" t="s">
        <v>1185</v>
      </c>
      <c r="J112" s="297">
        <v>50</v>
      </c>
      <c r="K112" s="311"/>
    </row>
    <row r="113" spans="2:11" s="1" customFormat="1" ht="15" customHeight="1">
      <c r="B113" s="320"/>
      <c r="C113" s="297" t="s">
        <v>57</v>
      </c>
      <c r="D113" s="297"/>
      <c r="E113" s="297"/>
      <c r="F113" s="319" t="s">
        <v>1183</v>
      </c>
      <c r="G113" s="297"/>
      <c r="H113" s="297" t="s">
        <v>1224</v>
      </c>
      <c r="I113" s="297" t="s">
        <v>1185</v>
      </c>
      <c r="J113" s="297">
        <v>20</v>
      </c>
      <c r="K113" s="311"/>
    </row>
    <row r="114" spans="2:11" s="1" customFormat="1" ht="15" customHeight="1">
      <c r="B114" s="320"/>
      <c r="C114" s="297" t="s">
        <v>1225</v>
      </c>
      <c r="D114" s="297"/>
      <c r="E114" s="297"/>
      <c r="F114" s="319" t="s">
        <v>1183</v>
      </c>
      <c r="G114" s="297"/>
      <c r="H114" s="297" t="s">
        <v>1226</v>
      </c>
      <c r="I114" s="297" t="s">
        <v>1185</v>
      </c>
      <c r="J114" s="297">
        <v>120</v>
      </c>
      <c r="K114" s="311"/>
    </row>
    <row r="115" spans="2:11" s="1" customFormat="1" ht="15" customHeight="1">
      <c r="B115" s="320"/>
      <c r="C115" s="297" t="s">
        <v>42</v>
      </c>
      <c r="D115" s="297"/>
      <c r="E115" s="297"/>
      <c r="F115" s="319" t="s">
        <v>1183</v>
      </c>
      <c r="G115" s="297"/>
      <c r="H115" s="297" t="s">
        <v>1227</v>
      </c>
      <c r="I115" s="297" t="s">
        <v>1218</v>
      </c>
      <c r="J115" s="297"/>
      <c r="K115" s="311"/>
    </row>
    <row r="116" spans="2:11" s="1" customFormat="1" ht="15" customHeight="1">
      <c r="B116" s="320"/>
      <c r="C116" s="297" t="s">
        <v>52</v>
      </c>
      <c r="D116" s="297"/>
      <c r="E116" s="297"/>
      <c r="F116" s="319" t="s">
        <v>1183</v>
      </c>
      <c r="G116" s="297"/>
      <c r="H116" s="297" t="s">
        <v>1228</v>
      </c>
      <c r="I116" s="297" t="s">
        <v>1218</v>
      </c>
      <c r="J116" s="297"/>
      <c r="K116" s="311"/>
    </row>
    <row r="117" spans="2:11" s="1" customFormat="1" ht="15" customHeight="1">
      <c r="B117" s="320"/>
      <c r="C117" s="297" t="s">
        <v>61</v>
      </c>
      <c r="D117" s="297"/>
      <c r="E117" s="297"/>
      <c r="F117" s="319" t="s">
        <v>1183</v>
      </c>
      <c r="G117" s="297"/>
      <c r="H117" s="297" t="s">
        <v>1229</v>
      </c>
      <c r="I117" s="297" t="s">
        <v>1230</v>
      </c>
      <c r="J117" s="297"/>
      <c r="K117" s="311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294"/>
      <c r="D119" s="294"/>
      <c r="E119" s="294"/>
      <c r="F119" s="331"/>
      <c r="G119" s="294"/>
      <c r="H119" s="294"/>
      <c r="I119" s="294"/>
      <c r="J119" s="294"/>
      <c r="K119" s="330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8" t="s">
        <v>1231</v>
      </c>
      <c r="D122" s="288"/>
      <c r="E122" s="288"/>
      <c r="F122" s="288"/>
      <c r="G122" s="288"/>
      <c r="H122" s="288"/>
      <c r="I122" s="288"/>
      <c r="J122" s="288"/>
      <c r="K122" s="336"/>
    </row>
    <row r="123" spans="2:11" s="1" customFormat="1" ht="17.25" customHeight="1">
      <c r="B123" s="337"/>
      <c r="C123" s="312" t="s">
        <v>1177</v>
      </c>
      <c r="D123" s="312"/>
      <c r="E123" s="312"/>
      <c r="F123" s="312" t="s">
        <v>1178</v>
      </c>
      <c r="G123" s="313"/>
      <c r="H123" s="312" t="s">
        <v>58</v>
      </c>
      <c r="I123" s="312" t="s">
        <v>61</v>
      </c>
      <c r="J123" s="312" t="s">
        <v>1179</v>
      </c>
      <c r="K123" s="338"/>
    </row>
    <row r="124" spans="2:11" s="1" customFormat="1" ht="17.25" customHeight="1">
      <c r="B124" s="337"/>
      <c r="C124" s="314" t="s">
        <v>1180</v>
      </c>
      <c r="D124" s="314"/>
      <c r="E124" s="314"/>
      <c r="F124" s="315" t="s">
        <v>1181</v>
      </c>
      <c r="G124" s="316"/>
      <c r="H124" s="314"/>
      <c r="I124" s="314"/>
      <c r="J124" s="314" t="s">
        <v>1182</v>
      </c>
      <c r="K124" s="338"/>
    </row>
    <row r="125" spans="2:11" s="1" customFormat="1" ht="5.25" customHeight="1">
      <c r="B125" s="339"/>
      <c r="C125" s="317"/>
      <c r="D125" s="317"/>
      <c r="E125" s="317"/>
      <c r="F125" s="317"/>
      <c r="G125" s="297"/>
      <c r="H125" s="317"/>
      <c r="I125" s="317"/>
      <c r="J125" s="317"/>
      <c r="K125" s="340"/>
    </row>
    <row r="126" spans="2:11" s="1" customFormat="1" ht="15" customHeight="1">
      <c r="B126" s="339"/>
      <c r="C126" s="297" t="s">
        <v>1186</v>
      </c>
      <c r="D126" s="317"/>
      <c r="E126" s="317"/>
      <c r="F126" s="319" t="s">
        <v>1183</v>
      </c>
      <c r="G126" s="297"/>
      <c r="H126" s="297" t="s">
        <v>1223</v>
      </c>
      <c r="I126" s="297" t="s">
        <v>1185</v>
      </c>
      <c r="J126" s="297">
        <v>120</v>
      </c>
      <c r="K126" s="341"/>
    </row>
    <row r="127" spans="2:11" s="1" customFormat="1" ht="15" customHeight="1">
      <c r="B127" s="339"/>
      <c r="C127" s="297" t="s">
        <v>1232</v>
      </c>
      <c r="D127" s="297"/>
      <c r="E127" s="297"/>
      <c r="F127" s="319" t="s">
        <v>1183</v>
      </c>
      <c r="G127" s="297"/>
      <c r="H127" s="297" t="s">
        <v>1233</v>
      </c>
      <c r="I127" s="297" t="s">
        <v>1185</v>
      </c>
      <c r="J127" s="297" t="s">
        <v>1234</v>
      </c>
      <c r="K127" s="341"/>
    </row>
    <row r="128" spans="2:11" s="1" customFormat="1" ht="15" customHeight="1">
      <c r="B128" s="339"/>
      <c r="C128" s="297" t="s">
        <v>1131</v>
      </c>
      <c r="D128" s="297"/>
      <c r="E128" s="297"/>
      <c r="F128" s="319" t="s">
        <v>1183</v>
      </c>
      <c r="G128" s="297"/>
      <c r="H128" s="297" t="s">
        <v>1235</v>
      </c>
      <c r="I128" s="297" t="s">
        <v>1185</v>
      </c>
      <c r="J128" s="297" t="s">
        <v>1234</v>
      </c>
      <c r="K128" s="341"/>
    </row>
    <row r="129" spans="2:11" s="1" customFormat="1" ht="15" customHeight="1">
      <c r="B129" s="339"/>
      <c r="C129" s="297" t="s">
        <v>1194</v>
      </c>
      <c r="D129" s="297"/>
      <c r="E129" s="297"/>
      <c r="F129" s="319" t="s">
        <v>1189</v>
      </c>
      <c r="G129" s="297"/>
      <c r="H129" s="297" t="s">
        <v>1195</v>
      </c>
      <c r="I129" s="297" t="s">
        <v>1185</v>
      </c>
      <c r="J129" s="297">
        <v>15</v>
      </c>
      <c r="K129" s="341"/>
    </row>
    <row r="130" spans="2:11" s="1" customFormat="1" ht="15" customHeight="1">
      <c r="B130" s="339"/>
      <c r="C130" s="321" t="s">
        <v>1196</v>
      </c>
      <c r="D130" s="321"/>
      <c r="E130" s="321"/>
      <c r="F130" s="322" t="s">
        <v>1189</v>
      </c>
      <c r="G130" s="321"/>
      <c r="H130" s="321" t="s">
        <v>1197</v>
      </c>
      <c r="I130" s="321" t="s">
        <v>1185</v>
      </c>
      <c r="J130" s="321">
        <v>15</v>
      </c>
      <c r="K130" s="341"/>
    </row>
    <row r="131" spans="2:11" s="1" customFormat="1" ht="15" customHeight="1">
      <c r="B131" s="339"/>
      <c r="C131" s="321" t="s">
        <v>1198</v>
      </c>
      <c r="D131" s="321"/>
      <c r="E131" s="321"/>
      <c r="F131" s="322" t="s">
        <v>1189</v>
      </c>
      <c r="G131" s="321"/>
      <c r="H131" s="321" t="s">
        <v>1199</v>
      </c>
      <c r="I131" s="321" t="s">
        <v>1185</v>
      </c>
      <c r="J131" s="321">
        <v>20</v>
      </c>
      <c r="K131" s="341"/>
    </row>
    <row r="132" spans="2:11" s="1" customFormat="1" ht="15" customHeight="1">
      <c r="B132" s="339"/>
      <c r="C132" s="321" t="s">
        <v>1200</v>
      </c>
      <c r="D132" s="321"/>
      <c r="E132" s="321"/>
      <c r="F132" s="322" t="s">
        <v>1189</v>
      </c>
      <c r="G132" s="321"/>
      <c r="H132" s="321" t="s">
        <v>1201</v>
      </c>
      <c r="I132" s="321" t="s">
        <v>1185</v>
      </c>
      <c r="J132" s="321">
        <v>20</v>
      </c>
      <c r="K132" s="341"/>
    </row>
    <row r="133" spans="2:11" s="1" customFormat="1" ht="15" customHeight="1">
      <c r="B133" s="339"/>
      <c r="C133" s="297" t="s">
        <v>1188</v>
      </c>
      <c r="D133" s="297"/>
      <c r="E133" s="297"/>
      <c r="F133" s="319" t="s">
        <v>1189</v>
      </c>
      <c r="G133" s="297"/>
      <c r="H133" s="297" t="s">
        <v>1223</v>
      </c>
      <c r="I133" s="297" t="s">
        <v>1185</v>
      </c>
      <c r="J133" s="297">
        <v>50</v>
      </c>
      <c r="K133" s="341"/>
    </row>
    <row r="134" spans="2:11" s="1" customFormat="1" ht="15" customHeight="1">
      <c r="B134" s="339"/>
      <c r="C134" s="297" t="s">
        <v>1202</v>
      </c>
      <c r="D134" s="297"/>
      <c r="E134" s="297"/>
      <c r="F134" s="319" t="s">
        <v>1189</v>
      </c>
      <c r="G134" s="297"/>
      <c r="H134" s="297" t="s">
        <v>1223</v>
      </c>
      <c r="I134" s="297" t="s">
        <v>1185</v>
      </c>
      <c r="J134" s="297">
        <v>50</v>
      </c>
      <c r="K134" s="341"/>
    </row>
    <row r="135" spans="2:11" s="1" customFormat="1" ht="15" customHeight="1">
      <c r="B135" s="339"/>
      <c r="C135" s="297" t="s">
        <v>1208</v>
      </c>
      <c r="D135" s="297"/>
      <c r="E135" s="297"/>
      <c r="F135" s="319" t="s">
        <v>1189</v>
      </c>
      <c r="G135" s="297"/>
      <c r="H135" s="297" t="s">
        <v>1223</v>
      </c>
      <c r="I135" s="297" t="s">
        <v>1185</v>
      </c>
      <c r="J135" s="297">
        <v>50</v>
      </c>
      <c r="K135" s="341"/>
    </row>
    <row r="136" spans="2:11" s="1" customFormat="1" ht="15" customHeight="1">
      <c r="B136" s="339"/>
      <c r="C136" s="297" t="s">
        <v>1210</v>
      </c>
      <c r="D136" s="297"/>
      <c r="E136" s="297"/>
      <c r="F136" s="319" t="s">
        <v>1189</v>
      </c>
      <c r="G136" s="297"/>
      <c r="H136" s="297" t="s">
        <v>1223</v>
      </c>
      <c r="I136" s="297" t="s">
        <v>1185</v>
      </c>
      <c r="J136" s="297">
        <v>50</v>
      </c>
      <c r="K136" s="341"/>
    </row>
    <row r="137" spans="2:11" s="1" customFormat="1" ht="15" customHeight="1">
      <c r="B137" s="339"/>
      <c r="C137" s="297" t="s">
        <v>1211</v>
      </c>
      <c r="D137" s="297"/>
      <c r="E137" s="297"/>
      <c r="F137" s="319" t="s">
        <v>1189</v>
      </c>
      <c r="G137" s="297"/>
      <c r="H137" s="297" t="s">
        <v>1236</v>
      </c>
      <c r="I137" s="297" t="s">
        <v>1185</v>
      </c>
      <c r="J137" s="297">
        <v>255</v>
      </c>
      <c r="K137" s="341"/>
    </row>
    <row r="138" spans="2:11" s="1" customFormat="1" ht="15" customHeight="1">
      <c r="B138" s="339"/>
      <c r="C138" s="297" t="s">
        <v>1213</v>
      </c>
      <c r="D138" s="297"/>
      <c r="E138" s="297"/>
      <c r="F138" s="319" t="s">
        <v>1183</v>
      </c>
      <c r="G138" s="297"/>
      <c r="H138" s="297" t="s">
        <v>1237</v>
      </c>
      <c r="I138" s="297" t="s">
        <v>1215</v>
      </c>
      <c r="J138" s="297"/>
      <c r="K138" s="341"/>
    </row>
    <row r="139" spans="2:11" s="1" customFormat="1" ht="15" customHeight="1">
      <c r="B139" s="339"/>
      <c r="C139" s="297" t="s">
        <v>1216</v>
      </c>
      <c r="D139" s="297"/>
      <c r="E139" s="297"/>
      <c r="F139" s="319" t="s">
        <v>1183</v>
      </c>
      <c r="G139" s="297"/>
      <c r="H139" s="297" t="s">
        <v>1238</v>
      </c>
      <c r="I139" s="297" t="s">
        <v>1218</v>
      </c>
      <c r="J139" s="297"/>
      <c r="K139" s="341"/>
    </row>
    <row r="140" spans="2:11" s="1" customFormat="1" ht="15" customHeight="1">
      <c r="B140" s="339"/>
      <c r="C140" s="297" t="s">
        <v>1219</v>
      </c>
      <c r="D140" s="297"/>
      <c r="E140" s="297"/>
      <c r="F140" s="319" t="s">
        <v>1183</v>
      </c>
      <c r="G140" s="297"/>
      <c r="H140" s="297" t="s">
        <v>1219</v>
      </c>
      <c r="I140" s="297" t="s">
        <v>1218</v>
      </c>
      <c r="J140" s="297"/>
      <c r="K140" s="341"/>
    </row>
    <row r="141" spans="2:11" s="1" customFormat="1" ht="15" customHeight="1">
      <c r="B141" s="339"/>
      <c r="C141" s="297" t="s">
        <v>42</v>
      </c>
      <c r="D141" s="297"/>
      <c r="E141" s="297"/>
      <c r="F141" s="319" t="s">
        <v>1183</v>
      </c>
      <c r="G141" s="297"/>
      <c r="H141" s="297" t="s">
        <v>1239</v>
      </c>
      <c r="I141" s="297" t="s">
        <v>1218</v>
      </c>
      <c r="J141" s="297"/>
      <c r="K141" s="341"/>
    </row>
    <row r="142" spans="2:11" s="1" customFormat="1" ht="15" customHeight="1">
      <c r="B142" s="339"/>
      <c r="C142" s="297" t="s">
        <v>1240</v>
      </c>
      <c r="D142" s="297"/>
      <c r="E142" s="297"/>
      <c r="F142" s="319" t="s">
        <v>1183</v>
      </c>
      <c r="G142" s="297"/>
      <c r="H142" s="297" t="s">
        <v>1241</v>
      </c>
      <c r="I142" s="297" t="s">
        <v>1218</v>
      </c>
      <c r="J142" s="297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294"/>
      <c r="C144" s="294"/>
      <c r="D144" s="294"/>
      <c r="E144" s="294"/>
      <c r="F144" s="331"/>
      <c r="G144" s="294"/>
      <c r="H144" s="294"/>
      <c r="I144" s="294"/>
      <c r="J144" s="294"/>
      <c r="K144" s="294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1242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1177</v>
      </c>
      <c r="D148" s="312"/>
      <c r="E148" s="312"/>
      <c r="F148" s="312" t="s">
        <v>1178</v>
      </c>
      <c r="G148" s="313"/>
      <c r="H148" s="312" t="s">
        <v>58</v>
      </c>
      <c r="I148" s="312" t="s">
        <v>61</v>
      </c>
      <c r="J148" s="312" t="s">
        <v>1179</v>
      </c>
      <c r="K148" s="311"/>
    </row>
    <row r="149" spans="2:11" s="1" customFormat="1" ht="17.25" customHeight="1">
      <c r="B149" s="309"/>
      <c r="C149" s="314" t="s">
        <v>1180</v>
      </c>
      <c r="D149" s="314"/>
      <c r="E149" s="314"/>
      <c r="F149" s="315" t="s">
        <v>1181</v>
      </c>
      <c r="G149" s="316"/>
      <c r="H149" s="314"/>
      <c r="I149" s="314"/>
      <c r="J149" s="314" t="s">
        <v>1182</v>
      </c>
      <c r="K149" s="311"/>
    </row>
    <row r="150" spans="2:11" s="1" customFormat="1" ht="5.25" customHeight="1">
      <c r="B150" s="320"/>
      <c r="C150" s="317"/>
      <c r="D150" s="317"/>
      <c r="E150" s="317"/>
      <c r="F150" s="317"/>
      <c r="G150" s="318"/>
      <c r="H150" s="317"/>
      <c r="I150" s="317"/>
      <c r="J150" s="317"/>
      <c r="K150" s="341"/>
    </row>
    <row r="151" spans="2:11" s="1" customFormat="1" ht="15" customHeight="1">
      <c r="B151" s="320"/>
      <c r="C151" s="345" t="s">
        <v>1186</v>
      </c>
      <c r="D151" s="297"/>
      <c r="E151" s="297"/>
      <c r="F151" s="346" t="s">
        <v>1183</v>
      </c>
      <c r="G151" s="297"/>
      <c r="H151" s="345" t="s">
        <v>1223</v>
      </c>
      <c r="I151" s="345" t="s">
        <v>1185</v>
      </c>
      <c r="J151" s="345">
        <v>120</v>
      </c>
      <c r="K151" s="341"/>
    </row>
    <row r="152" spans="2:11" s="1" customFormat="1" ht="15" customHeight="1">
      <c r="B152" s="320"/>
      <c r="C152" s="345" t="s">
        <v>1232</v>
      </c>
      <c r="D152" s="297"/>
      <c r="E152" s="297"/>
      <c r="F152" s="346" t="s">
        <v>1183</v>
      </c>
      <c r="G152" s="297"/>
      <c r="H152" s="345" t="s">
        <v>1243</v>
      </c>
      <c r="I152" s="345" t="s">
        <v>1185</v>
      </c>
      <c r="J152" s="345" t="s">
        <v>1234</v>
      </c>
      <c r="K152" s="341"/>
    </row>
    <row r="153" spans="2:11" s="1" customFormat="1" ht="15" customHeight="1">
      <c r="B153" s="320"/>
      <c r="C153" s="345" t="s">
        <v>1131</v>
      </c>
      <c r="D153" s="297"/>
      <c r="E153" s="297"/>
      <c r="F153" s="346" t="s">
        <v>1183</v>
      </c>
      <c r="G153" s="297"/>
      <c r="H153" s="345" t="s">
        <v>1244</v>
      </c>
      <c r="I153" s="345" t="s">
        <v>1185</v>
      </c>
      <c r="J153" s="345" t="s">
        <v>1234</v>
      </c>
      <c r="K153" s="341"/>
    </row>
    <row r="154" spans="2:11" s="1" customFormat="1" ht="15" customHeight="1">
      <c r="B154" s="320"/>
      <c r="C154" s="345" t="s">
        <v>1188</v>
      </c>
      <c r="D154" s="297"/>
      <c r="E154" s="297"/>
      <c r="F154" s="346" t="s">
        <v>1189</v>
      </c>
      <c r="G154" s="297"/>
      <c r="H154" s="345" t="s">
        <v>1223</v>
      </c>
      <c r="I154" s="345" t="s">
        <v>1185</v>
      </c>
      <c r="J154" s="345">
        <v>50</v>
      </c>
      <c r="K154" s="341"/>
    </row>
    <row r="155" spans="2:11" s="1" customFormat="1" ht="15" customHeight="1">
      <c r="B155" s="320"/>
      <c r="C155" s="345" t="s">
        <v>1191</v>
      </c>
      <c r="D155" s="297"/>
      <c r="E155" s="297"/>
      <c r="F155" s="346" t="s">
        <v>1183</v>
      </c>
      <c r="G155" s="297"/>
      <c r="H155" s="345" t="s">
        <v>1223</v>
      </c>
      <c r="I155" s="345" t="s">
        <v>1193</v>
      </c>
      <c r="J155" s="345"/>
      <c r="K155" s="341"/>
    </row>
    <row r="156" spans="2:11" s="1" customFormat="1" ht="15" customHeight="1">
      <c r="B156" s="320"/>
      <c r="C156" s="345" t="s">
        <v>1202</v>
      </c>
      <c r="D156" s="297"/>
      <c r="E156" s="297"/>
      <c r="F156" s="346" t="s">
        <v>1189</v>
      </c>
      <c r="G156" s="297"/>
      <c r="H156" s="345" t="s">
        <v>1223</v>
      </c>
      <c r="I156" s="345" t="s">
        <v>1185</v>
      </c>
      <c r="J156" s="345">
        <v>50</v>
      </c>
      <c r="K156" s="341"/>
    </row>
    <row r="157" spans="2:11" s="1" customFormat="1" ht="15" customHeight="1">
      <c r="B157" s="320"/>
      <c r="C157" s="345" t="s">
        <v>1210</v>
      </c>
      <c r="D157" s="297"/>
      <c r="E157" s="297"/>
      <c r="F157" s="346" t="s">
        <v>1189</v>
      </c>
      <c r="G157" s="297"/>
      <c r="H157" s="345" t="s">
        <v>1223</v>
      </c>
      <c r="I157" s="345" t="s">
        <v>1185</v>
      </c>
      <c r="J157" s="345">
        <v>50</v>
      </c>
      <c r="K157" s="341"/>
    </row>
    <row r="158" spans="2:11" s="1" customFormat="1" ht="15" customHeight="1">
      <c r="B158" s="320"/>
      <c r="C158" s="345" t="s">
        <v>1208</v>
      </c>
      <c r="D158" s="297"/>
      <c r="E158" s="297"/>
      <c r="F158" s="346" t="s">
        <v>1189</v>
      </c>
      <c r="G158" s="297"/>
      <c r="H158" s="345" t="s">
        <v>1223</v>
      </c>
      <c r="I158" s="345" t="s">
        <v>1185</v>
      </c>
      <c r="J158" s="345">
        <v>50</v>
      </c>
      <c r="K158" s="341"/>
    </row>
    <row r="159" spans="2:11" s="1" customFormat="1" ht="15" customHeight="1">
      <c r="B159" s="320"/>
      <c r="C159" s="345" t="s">
        <v>91</v>
      </c>
      <c r="D159" s="297"/>
      <c r="E159" s="297"/>
      <c r="F159" s="346" t="s">
        <v>1183</v>
      </c>
      <c r="G159" s="297"/>
      <c r="H159" s="345" t="s">
        <v>1245</v>
      </c>
      <c r="I159" s="345" t="s">
        <v>1185</v>
      </c>
      <c r="J159" s="345" t="s">
        <v>1246</v>
      </c>
      <c r="K159" s="341"/>
    </row>
    <row r="160" spans="2:11" s="1" customFormat="1" ht="15" customHeight="1">
      <c r="B160" s="320"/>
      <c r="C160" s="345" t="s">
        <v>1247</v>
      </c>
      <c r="D160" s="297"/>
      <c r="E160" s="297"/>
      <c r="F160" s="346" t="s">
        <v>1183</v>
      </c>
      <c r="G160" s="297"/>
      <c r="H160" s="345" t="s">
        <v>1248</v>
      </c>
      <c r="I160" s="345" t="s">
        <v>1218</v>
      </c>
      <c r="J160" s="345"/>
      <c r="K160" s="341"/>
    </row>
    <row r="161" spans="2:11" s="1" customFormat="1" ht="15" customHeight="1">
      <c r="B161" s="347"/>
      <c r="C161" s="329"/>
      <c r="D161" s="329"/>
      <c r="E161" s="329"/>
      <c r="F161" s="329"/>
      <c r="G161" s="329"/>
      <c r="H161" s="329"/>
      <c r="I161" s="329"/>
      <c r="J161" s="329"/>
      <c r="K161" s="348"/>
    </row>
    <row r="162" spans="2:11" s="1" customFormat="1" ht="18.75" customHeight="1">
      <c r="B162" s="294"/>
      <c r="C162" s="297"/>
      <c r="D162" s="297"/>
      <c r="E162" s="297"/>
      <c r="F162" s="319"/>
      <c r="G162" s="297"/>
      <c r="H162" s="297"/>
      <c r="I162" s="297"/>
      <c r="J162" s="297"/>
      <c r="K162" s="294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1249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1177</v>
      </c>
      <c r="D166" s="312"/>
      <c r="E166" s="312"/>
      <c r="F166" s="312" t="s">
        <v>1178</v>
      </c>
      <c r="G166" s="349"/>
      <c r="H166" s="350" t="s">
        <v>58</v>
      </c>
      <c r="I166" s="350" t="s">
        <v>61</v>
      </c>
      <c r="J166" s="312" t="s">
        <v>1179</v>
      </c>
      <c r="K166" s="289"/>
    </row>
    <row r="167" spans="2:11" s="1" customFormat="1" ht="17.25" customHeight="1">
      <c r="B167" s="290"/>
      <c r="C167" s="314" t="s">
        <v>1180</v>
      </c>
      <c r="D167" s="314"/>
      <c r="E167" s="314"/>
      <c r="F167" s="315" t="s">
        <v>1181</v>
      </c>
      <c r="G167" s="351"/>
      <c r="H167" s="352"/>
      <c r="I167" s="352"/>
      <c r="J167" s="314" t="s">
        <v>1182</v>
      </c>
      <c r="K167" s="292"/>
    </row>
    <row r="168" spans="2:11" s="1" customFormat="1" ht="5.25" customHeight="1">
      <c r="B168" s="320"/>
      <c r="C168" s="317"/>
      <c r="D168" s="317"/>
      <c r="E168" s="317"/>
      <c r="F168" s="317"/>
      <c r="G168" s="318"/>
      <c r="H168" s="317"/>
      <c r="I168" s="317"/>
      <c r="J168" s="317"/>
      <c r="K168" s="341"/>
    </row>
    <row r="169" spans="2:11" s="1" customFormat="1" ht="15" customHeight="1">
      <c r="B169" s="320"/>
      <c r="C169" s="297" t="s">
        <v>1186</v>
      </c>
      <c r="D169" s="297"/>
      <c r="E169" s="297"/>
      <c r="F169" s="319" t="s">
        <v>1183</v>
      </c>
      <c r="G169" s="297"/>
      <c r="H169" s="297" t="s">
        <v>1223</v>
      </c>
      <c r="I169" s="297" t="s">
        <v>1185</v>
      </c>
      <c r="J169" s="297">
        <v>120</v>
      </c>
      <c r="K169" s="341"/>
    </row>
    <row r="170" spans="2:11" s="1" customFormat="1" ht="15" customHeight="1">
      <c r="B170" s="320"/>
      <c r="C170" s="297" t="s">
        <v>1232</v>
      </c>
      <c r="D170" s="297"/>
      <c r="E170" s="297"/>
      <c r="F170" s="319" t="s">
        <v>1183</v>
      </c>
      <c r="G170" s="297"/>
      <c r="H170" s="297" t="s">
        <v>1233</v>
      </c>
      <c r="I170" s="297" t="s">
        <v>1185</v>
      </c>
      <c r="J170" s="297" t="s">
        <v>1234</v>
      </c>
      <c r="K170" s="341"/>
    </row>
    <row r="171" spans="2:11" s="1" customFormat="1" ht="15" customHeight="1">
      <c r="B171" s="320"/>
      <c r="C171" s="297" t="s">
        <v>1131</v>
      </c>
      <c r="D171" s="297"/>
      <c r="E171" s="297"/>
      <c r="F171" s="319" t="s">
        <v>1183</v>
      </c>
      <c r="G171" s="297"/>
      <c r="H171" s="297" t="s">
        <v>1250</v>
      </c>
      <c r="I171" s="297" t="s">
        <v>1185</v>
      </c>
      <c r="J171" s="297" t="s">
        <v>1234</v>
      </c>
      <c r="K171" s="341"/>
    </row>
    <row r="172" spans="2:11" s="1" customFormat="1" ht="15" customHeight="1">
      <c r="B172" s="320"/>
      <c r="C172" s="297" t="s">
        <v>1188</v>
      </c>
      <c r="D172" s="297"/>
      <c r="E172" s="297"/>
      <c r="F172" s="319" t="s">
        <v>1189</v>
      </c>
      <c r="G172" s="297"/>
      <c r="H172" s="297" t="s">
        <v>1250</v>
      </c>
      <c r="I172" s="297" t="s">
        <v>1185</v>
      </c>
      <c r="J172" s="297">
        <v>50</v>
      </c>
      <c r="K172" s="341"/>
    </row>
    <row r="173" spans="2:11" s="1" customFormat="1" ht="15" customHeight="1">
      <c r="B173" s="320"/>
      <c r="C173" s="297" t="s">
        <v>1191</v>
      </c>
      <c r="D173" s="297"/>
      <c r="E173" s="297"/>
      <c r="F173" s="319" t="s">
        <v>1183</v>
      </c>
      <c r="G173" s="297"/>
      <c r="H173" s="297" t="s">
        <v>1250</v>
      </c>
      <c r="I173" s="297" t="s">
        <v>1193</v>
      </c>
      <c r="J173" s="297"/>
      <c r="K173" s="341"/>
    </row>
    <row r="174" spans="2:11" s="1" customFormat="1" ht="15" customHeight="1">
      <c r="B174" s="320"/>
      <c r="C174" s="297" t="s">
        <v>1202</v>
      </c>
      <c r="D174" s="297"/>
      <c r="E174" s="297"/>
      <c r="F174" s="319" t="s">
        <v>1189</v>
      </c>
      <c r="G174" s="297"/>
      <c r="H174" s="297" t="s">
        <v>1250</v>
      </c>
      <c r="I174" s="297" t="s">
        <v>1185</v>
      </c>
      <c r="J174" s="297">
        <v>50</v>
      </c>
      <c r="K174" s="341"/>
    </row>
    <row r="175" spans="2:11" s="1" customFormat="1" ht="15" customHeight="1">
      <c r="B175" s="320"/>
      <c r="C175" s="297" t="s">
        <v>1210</v>
      </c>
      <c r="D175" s="297"/>
      <c r="E175" s="297"/>
      <c r="F175" s="319" t="s">
        <v>1189</v>
      </c>
      <c r="G175" s="297"/>
      <c r="H175" s="297" t="s">
        <v>1250</v>
      </c>
      <c r="I175" s="297" t="s">
        <v>1185</v>
      </c>
      <c r="J175" s="297">
        <v>50</v>
      </c>
      <c r="K175" s="341"/>
    </row>
    <row r="176" spans="2:11" s="1" customFormat="1" ht="15" customHeight="1">
      <c r="B176" s="320"/>
      <c r="C176" s="297" t="s">
        <v>1208</v>
      </c>
      <c r="D176" s="297"/>
      <c r="E176" s="297"/>
      <c r="F176" s="319" t="s">
        <v>1189</v>
      </c>
      <c r="G176" s="297"/>
      <c r="H176" s="297" t="s">
        <v>1250</v>
      </c>
      <c r="I176" s="297" t="s">
        <v>1185</v>
      </c>
      <c r="J176" s="297">
        <v>50</v>
      </c>
      <c r="K176" s="341"/>
    </row>
    <row r="177" spans="2:11" s="1" customFormat="1" ht="15" customHeight="1">
      <c r="B177" s="320"/>
      <c r="C177" s="297" t="s">
        <v>113</v>
      </c>
      <c r="D177" s="297"/>
      <c r="E177" s="297"/>
      <c r="F177" s="319" t="s">
        <v>1183</v>
      </c>
      <c r="G177" s="297"/>
      <c r="H177" s="297" t="s">
        <v>1251</v>
      </c>
      <c r="I177" s="297" t="s">
        <v>1252</v>
      </c>
      <c r="J177" s="297"/>
      <c r="K177" s="341"/>
    </row>
    <row r="178" spans="2:11" s="1" customFormat="1" ht="15" customHeight="1">
      <c r="B178" s="320"/>
      <c r="C178" s="297" t="s">
        <v>61</v>
      </c>
      <c r="D178" s="297"/>
      <c r="E178" s="297"/>
      <c r="F178" s="319" t="s">
        <v>1183</v>
      </c>
      <c r="G178" s="297"/>
      <c r="H178" s="297" t="s">
        <v>1253</v>
      </c>
      <c r="I178" s="297" t="s">
        <v>1254</v>
      </c>
      <c r="J178" s="297">
        <v>1</v>
      </c>
      <c r="K178" s="341"/>
    </row>
    <row r="179" spans="2:11" s="1" customFormat="1" ht="15" customHeight="1">
      <c r="B179" s="320"/>
      <c r="C179" s="297" t="s">
        <v>57</v>
      </c>
      <c r="D179" s="297"/>
      <c r="E179" s="297"/>
      <c r="F179" s="319" t="s">
        <v>1183</v>
      </c>
      <c r="G179" s="297"/>
      <c r="H179" s="297" t="s">
        <v>1255</v>
      </c>
      <c r="I179" s="297" t="s">
        <v>1185</v>
      </c>
      <c r="J179" s="297">
        <v>20</v>
      </c>
      <c r="K179" s="341"/>
    </row>
    <row r="180" spans="2:11" s="1" customFormat="1" ht="15" customHeight="1">
      <c r="B180" s="320"/>
      <c r="C180" s="297" t="s">
        <v>58</v>
      </c>
      <c r="D180" s="297"/>
      <c r="E180" s="297"/>
      <c r="F180" s="319" t="s">
        <v>1183</v>
      </c>
      <c r="G180" s="297"/>
      <c r="H180" s="297" t="s">
        <v>1256</v>
      </c>
      <c r="I180" s="297" t="s">
        <v>1185</v>
      </c>
      <c r="J180" s="297">
        <v>255</v>
      </c>
      <c r="K180" s="341"/>
    </row>
    <row r="181" spans="2:11" s="1" customFormat="1" ht="15" customHeight="1">
      <c r="B181" s="320"/>
      <c r="C181" s="297" t="s">
        <v>114</v>
      </c>
      <c r="D181" s="297"/>
      <c r="E181" s="297"/>
      <c r="F181" s="319" t="s">
        <v>1183</v>
      </c>
      <c r="G181" s="297"/>
      <c r="H181" s="297" t="s">
        <v>1147</v>
      </c>
      <c r="I181" s="297" t="s">
        <v>1185</v>
      </c>
      <c r="J181" s="297">
        <v>10</v>
      </c>
      <c r="K181" s="341"/>
    </row>
    <row r="182" spans="2:11" s="1" customFormat="1" ht="15" customHeight="1">
      <c r="B182" s="320"/>
      <c r="C182" s="297" t="s">
        <v>115</v>
      </c>
      <c r="D182" s="297"/>
      <c r="E182" s="297"/>
      <c r="F182" s="319" t="s">
        <v>1183</v>
      </c>
      <c r="G182" s="297"/>
      <c r="H182" s="297" t="s">
        <v>1257</v>
      </c>
      <c r="I182" s="297" t="s">
        <v>1218</v>
      </c>
      <c r="J182" s="297"/>
      <c r="K182" s="341"/>
    </row>
    <row r="183" spans="2:11" s="1" customFormat="1" ht="15" customHeight="1">
      <c r="B183" s="320"/>
      <c r="C183" s="297" t="s">
        <v>1258</v>
      </c>
      <c r="D183" s="297"/>
      <c r="E183" s="297"/>
      <c r="F183" s="319" t="s">
        <v>1183</v>
      </c>
      <c r="G183" s="297"/>
      <c r="H183" s="297" t="s">
        <v>1259</v>
      </c>
      <c r="I183" s="297" t="s">
        <v>1218</v>
      </c>
      <c r="J183" s="297"/>
      <c r="K183" s="341"/>
    </row>
    <row r="184" spans="2:11" s="1" customFormat="1" ht="15" customHeight="1">
      <c r="B184" s="320"/>
      <c r="C184" s="297" t="s">
        <v>1247</v>
      </c>
      <c r="D184" s="297"/>
      <c r="E184" s="297"/>
      <c r="F184" s="319" t="s">
        <v>1183</v>
      </c>
      <c r="G184" s="297"/>
      <c r="H184" s="297" t="s">
        <v>1260</v>
      </c>
      <c r="I184" s="297" t="s">
        <v>1218</v>
      </c>
      <c r="J184" s="297"/>
      <c r="K184" s="341"/>
    </row>
    <row r="185" spans="2:11" s="1" customFormat="1" ht="15" customHeight="1">
      <c r="B185" s="320"/>
      <c r="C185" s="297" t="s">
        <v>117</v>
      </c>
      <c r="D185" s="297"/>
      <c r="E185" s="297"/>
      <c r="F185" s="319" t="s">
        <v>1189</v>
      </c>
      <c r="G185" s="297"/>
      <c r="H185" s="297" t="s">
        <v>1261</v>
      </c>
      <c r="I185" s="297" t="s">
        <v>1185</v>
      </c>
      <c r="J185" s="297">
        <v>50</v>
      </c>
      <c r="K185" s="341"/>
    </row>
    <row r="186" spans="2:11" s="1" customFormat="1" ht="15" customHeight="1">
      <c r="B186" s="320"/>
      <c r="C186" s="297" t="s">
        <v>1262</v>
      </c>
      <c r="D186" s="297"/>
      <c r="E186" s="297"/>
      <c r="F186" s="319" t="s">
        <v>1189</v>
      </c>
      <c r="G186" s="297"/>
      <c r="H186" s="297" t="s">
        <v>1263</v>
      </c>
      <c r="I186" s="297" t="s">
        <v>1264</v>
      </c>
      <c r="J186" s="297"/>
      <c r="K186" s="341"/>
    </row>
    <row r="187" spans="2:11" s="1" customFormat="1" ht="15" customHeight="1">
      <c r="B187" s="320"/>
      <c r="C187" s="297" t="s">
        <v>1265</v>
      </c>
      <c r="D187" s="297"/>
      <c r="E187" s="297"/>
      <c r="F187" s="319" t="s">
        <v>1189</v>
      </c>
      <c r="G187" s="297"/>
      <c r="H187" s="297" t="s">
        <v>1266</v>
      </c>
      <c r="I187" s="297" t="s">
        <v>1264</v>
      </c>
      <c r="J187" s="297"/>
      <c r="K187" s="341"/>
    </row>
    <row r="188" spans="2:11" s="1" customFormat="1" ht="15" customHeight="1">
      <c r="B188" s="320"/>
      <c r="C188" s="297" t="s">
        <v>1267</v>
      </c>
      <c r="D188" s="297"/>
      <c r="E188" s="297"/>
      <c r="F188" s="319" t="s">
        <v>1189</v>
      </c>
      <c r="G188" s="297"/>
      <c r="H188" s="297" t="s">
        <v>1268</v>
      </c>
      <c r="I188" s="297" t="s">
        <v>1264</v>
      </c>
      <c r="J188" s="297"/>
      <c r="K188" s="341"/>
    </row>
    <row r="189" spans="2:11" s="1" customFormat="1" ht="15" customHeight="1">
      <c r="B189" s="320"/>
      <c r="C189" s="353" t="s">
        <v>1269</v>
      </c>
      <c r="D189" s="297"/>
      <c r="E189" s="297"/>
      <c r="F189" s="319" t="s">
        <v>1189</v>
      </c>
      <c r="G189" s="297"/>
      <c r="H189" s="297" t="s">
        <v>1270</v>
      </c>
      <c r="I189" s="297" t="s">
        <v>1271</v>
      </c>
      <c r="J189" s="354" t="s">
        <v>1272</v>
      </c>
      <c r="K189" s="341"/>
    </row>
    <row r="190" spans="2:11" s="1" customFormat="1" ht="15" customHeight="1">
      <c r="B190" s="320"/>
      <c r="C190" s="304" t="s">
        <v>46</v>
      </c>
      <c r="D190" s="297"/>
      <c r="E190" s="297"/>
      <c r="F190" s="319" t="s">
        <v>1183</v>
      </c>
      <c r="G190" s="297"/>
      <c r="H190" s="294" t="s">
        <v>1273</v>
      </c>
      <c r="I190" s="297" t="s">
        <v>1274</v>
      </c>
      <c r="J190" s="297"/>
      <c r="K190" s="341"/>
    </row>
    <row r="191" spans="2:11" s="1" customFormat="1" ht="15" customHeight="1">
      <c r="B191" s="320"/>
      <c r="C191" s="304" t="s">
        <v>1275</v>
      </c>
      <c r="D191" s="297"/>
      <c r="E191" s="297"/>
      <c r="F191" s="319" t="s">
        <v>1183</v>
      </c>
      <c r="G191" s="297"/>
      <c r="H191" s="297" t="s">
        <v>1276</v>
      </c>
      <c r="I191" s="297" t="s">
        <v>1218</v>
      </c>
      <c r="J191" s="297"/>
      <c r="K191" s="341"/>
    </row>
    <row r="192" spans="2:11" s="1" customFormat="1" ht="15" customHeight="1">
      <c r="B192" s="320"/>
      <c r="C192" s="304" t="s">
        <v>1277</v>
      </c>
      <c r="D192" s="297"/>
      <c r="E192" s="297"/>
      <c r="F192" s="319" t="s">
        <v>1183</v>
      </c>
      <c r="G192" s="297"/>
      <c r="H192" s="297" t="s">
        <v>1278</v>
      </c>
      <c r="I192" s="297" t="s">
        <v>1218</v>
      </c>
      <c r="J192" s="297"/>
      <c r="K192" s="341"/>
    </row>
    <row r="193" spans="2:11" s="1" customFormat="1" ht="15" customHeight="1">
      <c r="B193" s="320"/>
      <c r="C193" s="304" t="s">
        <v>1279</v>
      </c>
      <c r="D193" s="297"/>
      <c r="E193" s="297"/>
      <c r="F193" s="319" t="s">
        <v>1189</v>
      </c>
      <c r="G193" s="297"/>
      <c r="H193" s="297" t="s">
        <v>1280</v>
      </c>
      <c r="I193" s="297" t="s">
        <v>1218</v>
      </c>
      <c r="J193" s="297"/>
      <c r="K193" s="341"/>
    </row>
    <row r="194" spans="2:11" s="1" customFormat="1" ht="15" customHeight="1">
      <c r="B194" s="347"/>
      <c r="C194" s="355"/>
      <c r="D194" s="329"/>
      <c r="E194" s="329"/>
      <c r="F194" s="329"/>
      <c r="G194" s="329"/>
      <c r="H194" s="329"/>
      <c r="I194" s="329"/>
      <c r="J194" s="329"/>
      <c r="K194" s="348"/>
    </row>
    <row r="195" spans="2:11" s="1" customFormat="1" ht="18.75" customHeight="1">
      <c r="B195" s="294"/>
      <c r="C195" s="297"/>
      <c r="D195" s="297"/>
      <c r="E195" s="297"/>
      <c r="F195" s="319"/>
      <c r="G195" s="297"/>
      <c r="H195" s="297"/>
      <c r="I195" s="297"/>
      <c r="J195" s="297"/>
      <c r="K195" s="294"/>
    </row>
    <row r="196" spans="2:11" s="1" customFormat="1" ht="18.75" customHeight="1">
      <c r="B196" s="294"/>
      <c r="C196" s="297"/>
      <c r="D196" s="297"/>
      <c r="E196" s="297"/>
      <c r="F196" s="319"/>
      <c r="G196" s="297"/>
      <c r="H196" s="297"/>
      <c r="I196" s="297"/>
      <c r="J196" s="297"/>
      <c r="K196" s="294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1281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56" t="s">
        <v>1282</v>
      </c>
      <c r="D200" s="356"/>
      <c r="E200" s="356"/>
      <c r="F200" s="356" t="s">
        <v>1283</v>
      </c>
      <c r="G200" s="357"/>
      <c r="H200" s="356" t="s">
        <v>1284</v>
      </c>
      <c r="I200" s="356"/>
      <c r="J200" s="356"/>
      <c r="K200" s="289"/>
    </row>
    <row r="201" spans="2:11" s="1" customFormat="1" ht="5.25" customHeight="1">
      <c r="B201" s="320"/>
      <c r="C201" s="317"/>
      <c r="D201" s="317"/>
      <c r="E201" s="317"/>
      <c r="F201" s="317"/>
      <c r="G201" s="297"/>
      <c r="H201" s="317"/>
      <c r="I201" s="317"/>
      <c r="J201" s="317"/>
      <c r="K201" s="341"/>
    </row>
    <row r="202" spans="2:11" s="1" customFormat="1" ht="15" customHeight="1">
      <c r="B202" s="320"/>
      <c r="C202" s="297" t="s">
        <v>1274</v>
      </c>
      <c r="D202" s="297"/>
      <c r="E202" s="297"/>
      <c r="F202" s="319" t="s">
        <v>47</v>
      </c>
      <c r="G202" s="297"/>
      <c r="H202" s="297" t="s">
        <v>1285</v>
      </c>
      <c r="I202" s="297"/>
      <c r="J202" s="297"/>
      <c r="K202" s="341"/>
    </row>
    <row r="203" spans="2:11" s="1" customFormat="1" ht="15" customHeight="1">
      <c r="B203" s="320"/>
      <c r="C203" s="326"/>
      <c r="D203" s="297"/>
      <c r="E203" s="297"/>
      <c r="F203" s="319" t="s">
        <v>48</v>
      </c>
      <c r="G203" s="297"/>
      <c r="H203" s="297" t="s">
        <v>1286</v>
      </c>
      <c r="I203" s="297"/>
      <c r="J203" s="297"/>
      <c r="K203" s="341"/>
    </row>
    <row r="204" spans="2:11" s="1" customFormat="1" ht="15" customHeight="1">
      <c r="B204" s="320"/>
      <c r="C204" s="326"/>
      <c r="D204" s="297"/>
      <c r="E204" s="297"/>
      <c r="F204" s="319" t="s">
        <v>51</v>
      </c>
      <c r="G204" s="297"/>
      <c r="H204" s="297" t="s">
        <v>1287</v>
      </c>
      <c r="I204" s="297"/>
      <c r="J204" s="297"/>
      <c r="K204" s="341"/>
    </row>
    <row r="205" spans="2:11" s="1" customFormat="1" ht="15" customHeight="1">
      <c r="B205" s="320"/>
      <c r="C205" s="297"/>
      <c r="D205" s="297"/>
      <c r="E205" s="297"/>
      <c r="F205" s="319" t="s">
        <v>49</v>
      </c>
      <c r="G205" s="297"/>
      <c r="H205" s="297" t="s">
        <v>1288</v>
      </c>
      <c r="I205" s="297"/>
      <c r="J205" s="297"/>
      <c r="K205" s="341"/>
    </row>
    <row r="206" spans="2:11" s="1" customFormat="1" ht="15" customHeight="1">
      <c r="B206" s="320"/>
      <c r="C206" s="297"/>
      <c r="D206" s="297"/>
      <c r="E206" s="297"/>
      <c r="F206" s="319" t="s">
        <v>50</v>
      </c>
      <c r="G206" s="297"/>
      <c r="H206" s="297" t="s">
        <v>1289</v>
      </c>
      <c r="I206" s="297"/>
      <c r="J206" s="297"/>
      <c r="K206" s="341"/>
    </row>
    <row r="207" spans="2:11" s="1" customFormat="1" ht="15" customHeight="1">
      <c r="B207" s="320"/>
      <c r="C207" s="297"/>
      <c r="D207" s="297"/>
      <c r="E207" s="297"/>
      <c r="F207" s="319"/>
      <c r="G207" s="297"/>
      <c r="H207" s="297"/>
      <c r="I207" s="297"/>
      <c r="J207" s="297"/>
      <c r="K207" s="341"/>
    </row>
    <row r="208" spans="2:11" s="1" customFormat="1" ht="15" customHeight="1">
      <c r="B208" s="320"/>
      <c r="C208" s="297" t="s">
        <v>1230</v>
      </c>
      <c r="D208" s="297"/>
      <c r="E208" s="297"/>
      <c r="F208" s="319" t="s">
        <v>83</v>
      </c>
      <c r="G208" s="297"/>
      <c r="H208" s="297" t="s">
        <v>1290</v>
      </c>
      <c r="I208" s="297"/>
      <c r="J208" s="297"/>
      <c r="K208" s="341"/>
    </row>
    <row r="209" spans="2:11" s="1" customFormat="1" ht="15" customHeight="1">
      <c r="B209" s="320"/>
      <c r="C209" s="326"/>
      <c r="D209" s="297"/>
      <c r="E209" s="297"/>
      <c r="F209" s="319" t="s">
        <v>1127</v>
      </c>
      <c r="G209" s="297"/>
      <c r="H209" s="297" t="s">
        <v>1128</v>
      </c>
      <c r="I209" s="297"/>
      <c r="J209" s="297"/>
      <c r="K209" s="341"/>
    </row>
    <row r="210" spans="2:11" s="1" customFormat="1" ht="15" customHeight="1">
      <c r="B210" s="320"/>
      <c r="C210" s="297"/>
      <c r="D210" s="297"/>
      <c r="E210" s="297"/>
      <c r="F210" s="319" t="s">
        <v>1125</v>
      </c>
      <c r="G210" s="297"/>
      <c r="H210" s="297" t="s">
        <v>1291</v>
      </c>
      <c r="I210" s="297"/>
      <c r="J210" s="297"/>
      <c r="K210" s="341"/>
    </row>
    <row r="211" spans="2:11" s="1" customFormat="1" ht="15" customHeight="1">
      <c r="B211" s="358"/>
      <c r="C211" s="326"/>
      <c r="D211" s="326"/>
      <c r="E211" s="326"/>
      <c r="F211" s="319" t="s">
        <v>1129</v>
      </c>
      <c r="G211" s="304"/>
      <c r="H211" s="345" t="s">
        <v>1130</v>
      </c>
      <c r="I211" s="345"/>
      <c r="J211" s="345"/>
      <c r="K211" s="359"/>
    </row>
    <row r="212" spans="2:11" s="1" customFormat="1" ht="15" customHeight="1">
      <c r="B212" s="358"/>
      <c r="C212" s="326"/>
      <c r="D212" s="326"/>
      <c r="E212" s="326"/>
      <c r="F212" s="319" t="s">
        <v>1090</v>
      </c>
      <c r="G212" s="304"/>
      <c r="H212" s="345" t="s">
        <v>1292</v>
      </c>
      <c r="I212" s="345"/>
      <c r="J212" s="345"/>
      <c r="K212" s="359"/>
    </row>
    <row r="213" spans="2:11" s="1" customFormat="1" ht="15" customHeight="1">
      <c r="B213" s="358"/>
      <c r="C213" s="326"/>
      <c r="D213" s="326"/>
      <c r="E213" s="326"/>
      <c r="F213" s="360"/>
      <c r="G213" s="304"/>
      <c r="H213" s="361"/>
      <c r="I213" s="361"/>
      <c r="J213" s="361"/>
      <c r="K213" s="359"/>
    </row>
    <row r="214" spans="2:11" s="1" customFormat="1" ht="15" customHeight="1">
      <c r="B214" s="358"/>
      <c r="C214" s="297" t="s">
        <v>1254</v>
      </c>
      <c r="D214" s="326"/>
      <c r="E214" s="326"/>
      <c r="F214" s="319">
        <v>1</v>
      </c>
      <c r="G214" s="304"/>
      <c r="H214" s="345" t="s">
        <v>1293</v>
      </c>
      <c r="I214" s="345"/>
      <c r="J214" s="345"/>
      <c r="K214" s="359"/>
    </row>
    <row r="215" spans="2:11" s="1" customFormat="1" ht="15" customHeight="1">
      <c r="B215" s="358"/>
      <c r="C215" s="326"/>
      <c r="D215" s="326"/>
      <c r="E215" s="326"/>
      <c r="F215" s="319">
        <v>2</v>
      </c>
      <c r="G215" s="304"/>
      <c r="H215" s="345" t="s">
        <v>1294</v>
      </c>
      <c r="I215" s="345"/>
      <c r="J215" s="345"/>
      <c r="K215" s="359"/>
    </row>
    <row r="216" spans="2:11" s="1" customFormat="1" ht="15" customHeight="1">
      <c r="B216" s="358"/>
      <c r="C216" s="326"/>
      <c r="D216" s="326"/>
      <c r="E216" s="326"/>
      <c r="F216" s="319">
        <v>3</v>
      </c>
      <c r="G216" s="304"/>
      <c r="H216" s="345" t="s">
        <v>1295</v>
      </c>
      <c r="I216" s="345"/>
      <c r="J216" s="345"/>
      <c r="K216" s="359"/>
    </row>
    <row r="217" spans="2:11" s="1" customFormat="1" ht="15" customHeight="1">
      <c r="B217" s="358"/>
      <c r="C217" s="326"/>
      <c r="D217" s="326"/>
      <c r="E217" s="326"/>
      <c r="F217" s="319">
        <v>4</v>
      </c>
      <c r="G217" s="304"/>
      <c r="H217" s="345" t="s">
        <v>1296</v>
      </c>
      <c r="I217" s="345"/>
      <c r="J217" s="345"/>
      <c r="K217" s="359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DESKTOP-IIECMQB\dostal</dc:creator>
  <cp:keywords/>
  <dc:description/>
  <cp:lastModifiedBy>DESKTOP-IIECMQB\dostal</cp:lastModifiedBy>
  <dcterms:created xsi:type="dcterms:W3CDTF">2020-07-22T07:33:44Z</dcterms:created>
  <dcterms:modified xsi:type="dcterms:W3CDTF">2020-07-22T07:33:54Z</dcterms:modified>
  <cp:category/>
  <cp:version/>
  <cp:contentType/>
  <cp:contentStatus/>
</cp:coreProperties>
</file>