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č.2'!$C$101:$K$410</definedName>
    <definedName name="_xlnm.Print_Area" localSheetId="1">'2 - Bytová jednotka č.2'!$C$4:$J$36,'2 - Bytová jednotka č.2'!$C$42:$J$83,'2 - Bytová jednotka č.2'!$C$89:$K$410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<sst xmlns="http://schemas.openxmlformats.org/spreadsheetml/2006/main" count="4249" uniqueCount="936">
  <si>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</si>
  <si>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</si>
  <si>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</si>
  <si>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</si>
  <si>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</si>
  <si>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</si>
  <si>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</si>
  <si>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</si>
  <si>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</si>
  <si>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</si>
  <si>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</si>
  <si>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</si>
  <si>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</si>
  <si>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</si>
  <si>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</si>
  <si>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</si>
  <si>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</si>
  <si>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</si>
  <si>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</si>
  <si>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</si>
  <si>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</si>
  <si>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</si>
  <si>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</si>
  <si>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</si>
  <si>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</si>
  <si>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</si>
  <si>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</si>
  <si>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</si>
  <si>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</si>
  <si>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</si>
  <si>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</si>
  <si>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</si>
  <si>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</si>
  <si>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</si>
  <si>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</si>
  <si>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</si>
  <si>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</si>
  <si>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</si>
  <si>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</si>
  <si>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</si>
  <si>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</si>
  <si>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</si>
  <si>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</si>
  <si>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</si>
  <si>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</si>
  <si>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</si>
  <si>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</si>
  <si>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</si>
  <si>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</si>
  <si>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</si>
  <si>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</si>
  <si>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</si>
  <si>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</si>
  <si>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</si>
  <si>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</si>
  <si>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</si>
  <si>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</si>
  <si>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</si>
  <si>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</si>
  <si>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</si>
  <si>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</si>
  <si>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</si>
  <si>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</si>
  <si>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</si>
  <si>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</si>
  <si>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</si>
  <si>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</si>
  <si>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</si>
  <si>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</si>
  <si>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</si>
  <si>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</si>
  <si>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</si>
  <si>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</si>
  <si>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</si>
  <si>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</si>
  <si>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</si>
  <si>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</si>
  <si>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STA</t>
  </si>
  <si>
    <t>1</t>
  </si>
  <si>
    <t>{9946aa32-854a-4f7c-8f14-cce14d0b2303}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</si>
  <si>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</si>
  <si>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</si>
  <si>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</si>
  <si>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</si>
  <si>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</si>
  <si>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</si>
  <si>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</si>
  <si>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</si>
  <si>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</si>
  <si>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</si>
  <si>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</si>
  <si>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</si>
  <si>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</si>
  <si>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</si>
  <si>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</si>
  <si>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</si>
  <si>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</si>
  <si>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</si>
  <si>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</si>
  <si>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</si>
  <si>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</si>
  <si>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</si>
  <si>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</si>
  <si>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</si>
  <si>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</si>
  <si>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</si>
  <si>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</si>
  <si>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</si>
  <si>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</si>
  <si>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</si>
  <si>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</si>
  <si>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</si>
  <si>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</si>
  <si>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</si>
  <si>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</si>
  <si>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</si>
  <si>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</si>
  <si>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</si>
  <si>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</si>
  <si>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</si>
  <si>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</si>
  <si>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</si>
  <si>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</si>
  <si>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</si>
  <si>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</si>
  <si>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</si>
  <si>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</si>
  <si>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</si>
  <si>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</si>
  <si>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</si>
  <si>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</si>
  <si>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</si>
  <si>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</si>
  <si>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</si>
  <si>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</si>
  <si>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</si>
  <si>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</si>
  <si>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</si>
  <si>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</si>
  <si>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</si>
  <si>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</si>
  <si>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</si>
  <si>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</si>
  <si>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-1063212305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</si>
  <si>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</si>
  <si>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</si>
  <si>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</si>
  <si>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</si>
  <si>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</si>
  <si>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</si>
  <si>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</si>
  <si>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</si>
  <si>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</si>
  <si>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408193539</t>
  </si>
  <si>
    <t>612142001</t>
  </si>
  <si>
    <t>Potažení vnitřních ploch pletivem  v ploše nebo pruzích, na plném podkladu sklovláknitým vtlačením do tmelu stěn</t>
  </si>
  <si>
    <t>717414446</t>
  </si>
  <si>
    <t>8</t>
  </si>
  <si>
    <t>612311131</t>
  </si>
  <si>
    <t>Potažení vnitřních ploch štukem tloušťky do 3 mm svislých konstrukcí stěn</t>
  </si>
  <si>
    <t>-459379879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</si>
  <si>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</si>
  <si>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</si>
  <si>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</si>
  <si>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</si>
  <si>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</si>
  <si>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-1815588030</t>
  </si>
  <si>
    <t>(1,535+0,655+0,655+3)*2,6</t>
  </si>
  <si>
    <t>619991001</t>
  </si>
  <si>
    <t>Zakrytí vnitřních ploch před znečištěním  včetně pozdějšího odkrytí podlah fólií přilepenou lepící páskou</t>
  </si>
  <si>
    <t>-576321323</t>
  </si>
  <si>
    <t>3*4,5</t>
  </si>
  <si>
    <t>619991011</t>
  </si>
  <si>
    <t>Zakrytí vnitřních ploch před znečištěním  včetně pozdějšího odkrytí konstrukcí a prvků obalením fólií a přelepením páskou</t>
  </si>
  <si>
    <t>-177584960</t>
  </si>
  <si>
    <t>konstrukce v blízkosti bytového jádra:</t>
  </si>
  <si>
    <t>50</t>
  </si>
  <si>
    <t>632441112</t>
  </si>
  <si>
    <t>Potěr anhydritový samonivelační ze suchých směsí  tlouštky přes 20 do 30 mm</t>
  </si>
  <si>
    <t>1704568280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</si>
  <si>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</si>
  <si>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</si>
  <si>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</si>
  <si>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</si>
  <si>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</si>
  <si>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-463882116</t>
  </si>
  <si>
    <t>M</t>
  </si>
  <si>
    <t>55331521</t>
  </si>
  <si>
    <t>zárubeň ocelová pro sádrokarton 100 700 L/P</t>
  </si>
  <si>
    <t>-42017614</t>
  </si>
  <si>
    <t>Ostatní konstrukce a práce, bourání</t>
  </si>
  <si>
    <t>784111001</t>
  </si>
  <si>
    <t>Oprášení (ometení) podkladu v místnostech výšky do 3,80 m</t>
  </si>
  <si>
    <t>16</t>
  </si>
  <si>
    <t>-1853741821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</si>
  <si>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</si>
  <si>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</si>
  <si>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</si>
  <si>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</si>
  <si>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</si>
  <si>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-1991367147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</si>
  <si>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</si>
  <si>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</si>
  <si>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</si>
  <si>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</si>
  <si>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</si>
  <si>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-1741951503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</si>
  <si>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</si>
  <si>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</si>
  <si>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</si>
  <si>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</si>
  <si>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-569520336</t>
  </si>
  <si>
    <t>(2,565*2+1,895*2+3+0,895)*2,6</t>
  </si>
  <si>
    <t>965046111</t>
  </si>
  <si>
    <t>Broušení stávajících betonových podlah úběr do 3 mm</t>
  </si>
  <si>
    <t>-834404294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</si>
  <si>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</si>
  <si>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</si>
  <si>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</si>
  <si>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</si>
  <si>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</si>
  <si>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</si>
  <si>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</si>
  <si>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1526347442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</si>
  <si>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</si>
  <si>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</si>
  <si>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841913215</t>
  </si>
  <si>
    <t>3,816*50 'Přepočtené koeficientem množství</t>
  </si>
  <si>
    <t>997013501</t>
  </si>
  <si>
    <t>Odvoz suti a vybouraných hmot na skládku nebo meziskládku  se složením, na vzdálenost do 1 km</t>
  </si>
  <si>
    <t>-1645261796</t>
  </si>
  <si>
    <t>997013509</t>
  </si>
  <si>
    <t>Odvoz suti a vybouraných hmot na skládku nebo meziskládku  se složením, na vzdálenost Příplatek k ceně za každý další i započatý 1 km přes 1 km</t>
  </si>
  <si>
    <t>2075160439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</si>
  <si>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</si>
  <si>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</si>
  <si>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</si>
  <si>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-1826583975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</si>
  <si>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</si>
  <si>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</si>
  <si>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</si>
  <si>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</si>
  <si>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-706971029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</si>
  <si>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</si>
  <si>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</si>
  <si>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-326486765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</si>
  <si>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</si>
  <si>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</si>
  <si>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50376433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</si>
  <si>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</si>
  <si>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</si>
  <si>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</si>
  <si>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</si>
  <si>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</si>
  <si>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na ploše vodorovné V dvouvrstvá na betonu</t>
  </si>
  <si>
    <t>-1367081495</t>
  </si>
  <si>
    <t>1,87*1,535</t>
  </si>
  <si>
    <t>711192201</t>
  </si>
  <si>
    <t>Provedení izolace proti zemní vlhkosti hydroizolační stěrkou na ploše svislé S dvouvrstvá na betonu</t>
  </si>
  <si>
    <t>-1405264297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</si>
  <si>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</si>
  <si>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</si>
  <si>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</si>
  <si>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</si>
  <si>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</si>
  <si>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</si>
  <si>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</si>
  <si>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</si>
  <si>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</si>
  <si>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-1959280327</t>
  </si>
  <si>
    <t>spotřeba 3kg/m2, tl. 2mm</t>
  </si>
  <si>
    <t>(3,863+8,589)*3</t>
  </si>
  <si>
    <t>711199095</t>
  </si>
  <si>
    <t>Příplatek k cenám provedení izolace proti zemní vlhkosti za plochu do 10 m2  natěradly za studena nebo za horka</t>
  </si>
  <si>
    <t>-1909952681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</si>
  <si>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</si>
  <si>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</si>
  <si>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</si>
  <si>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</si>
  <si>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-1672880149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</si>
  <si>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</si>
  <si>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</si>
  <si>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</si>
  <si>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</si>
  <si>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</si>
  <si>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</si>
  <si>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</si>
  <si>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-1530218336</t>
  </si>
  <si>
    <t>28355020</t>
  </si>
  <si>
    <t>páska pružná těsnící š 80mm</t>
  </si>
  <si>
    <t>-911895073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</si>
  <si>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</si>
  <si>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</si>
  <si>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</si>
  <si>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-2093123352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</si>
  <si>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</si>
  <si>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</si>
  <si>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426369942</t>
  </si>
  <si>
    <t>721</t>
  </si>
  <si>
    <t>Zdravotechnika - vnitřní kanalizace</t>
  </si>
  <si>
    <t>721171808</t>
  </si>
  <si>
    <t>Demontáž potrubí z novodurových trub  odpadních nebo připojovacích přes 75 do D 114</t>
  </si>
  <si>
    <t>801205068</t>
  </si>
  <si>
    <t>721173706</t>
  </si>
  <si>
    <t>Potrubí z plastových trub polyetylenové svařované odpadní (svislé) DN 100</t>
  </si>
  <si>
    <t>1297738463</t>
  </si>
  <si>
    <t>721173722</t>
  </si>
  <si>
    <t>Potrubí z plastových trub polyetylenové svařované připojovací DN 40</t>
  </si>
  <si>
    <t>1179390155</t>
  </si>
  <si>
    <t>721173724</t>
  </si>
  <si>
    <t>Potrubí z plastových trub polyetylenové svařované připojovací DN 70</t>
  </si>
  <si>
    <t>45588015</t>
  </si>
  <si>
    <t>721220801</t>
  </si>
  <si>
    <t>Demontáž zápachových uzávěrek  do DN 70</t>
  </si>
  <si>
    <t>381936667</t>
  </si>
  <si>
    <t>vana,umyvadlo,pračka:</t>
  </si>
  <si>
    <t>721290111</t>
  </si>
  <si>
    <t>Zkouška těsnosti kanalizace  v objektech vodou do DN 125</t>
  </si>
  <si>
    <t>412607366</t>
  </si>
  <si>
    <t>998721103</t>
  </si>
  <si>
    <t>Přesun hmot pro vnitřní kanalizace  stanovený z hmotnosti přesunovaného materiálu vodorovná dopravní vzdálenost do 50 m v objektech výšky přes 12 do 24 m</t>
  </si>
  <si>
    <t>1354209942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</si>
  <si>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</si>
  <si>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</si>
  <si>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1644486704</t>
  </si>
  <si>
    <t>722</t>
  </si>
  <si>
    <t>Zdravotechnika - vnitřní vodovod</t>
  </si>
  <si>
    <t>722170801</t>
  </si>
  <si>
    <t>Demontáž rozvodů vody z plastů  do Ø 25 mm</t>
  </si>
  <si>
    <t>601212477</t>
  </si>
  <si>
    <t>722176113</t>
  </si>
  <si>
    <t>Montáž potrubí z plastových trub  svařovaných polyfuzně D přes 20 do 25 mm</t>
  </si>
  <si>
    <t>1566764289</t>
  </si>
  <si>
    <t>28615150</t>
  </si>
  <si>
    <t>trubka vodovodní tlaková PPR řada PN 20 D 16mm dl 4m</t>
  </si>
  <si>
    <t>1410840443</t>
  </si>
  <si>
    <t>28615152</t>
  </si>
  <si>
    <t>trubka vodovodní tlaková PPR řada PN 20 D 20mm dl 4m</t>
  </si>
  <si>
    <t>-840130559</t>
  </si>
  <si>
    <t>28615153</t>
  </si>
  <si>
    <t>trubka vodovodní tlaková PPR řada PN 20 D 25mm dl 4m</t>
  </si>
  <si>
    <t>-1914144040</t>
  </si>
  <si>
    <t>722179191</t>
  </si>
  <si>
    <t>Příplatek k ceně rozvody vody z plastů  za práce malého rozsahu na zakázce do 20 m rozvodu</t>
  </si>
  <si>
    <t>soubor</t>
  </si>
  <si>
    <t>1453187374</t>
  </si>
  <si>
    <t>722179192</t>
  </si>
  <si>
    <t>Příplatek k ceně rozvody vody z plastů  za práce malého rozsahu na zakázce při průměru trubek do 32 mm, do 15 svarů</t>
  </si>
  <si>
    <t>77748012</t>
  </si>
  <si>
    <t>722290215</t>
  </si>
  <si>
    <t>Zkoušky, proplach a desinfekce vodovodního potrubí  zkoušky těsnosti vodovodního potrubí hrdlového nebo přírubového do DN 100</t>
  </si>
  <si>
    <t>-1491133671</t>
  </si>
  <si>
    <t>722290234</t>
  </si>
  <si>
    <t>Zkoušky, proplach a desinfekce vodovodního potrubí  proplach a desinfekce vodovodního potrubí do DN 80</t>
  </si>
  <si>
    <t>-1065762206</t>
  </si>
  <si>
    <t>998722103</t>
  </si>
  <si>
    <t>Přesun hmot pro vnitřní vodovod  stanovený z hmotnosti přesunovaného materiálu vodorovná dopravní vzdálenost do 50 m v objektech výšky přes 12 do 24 m</t>
  </si>
  <si>
    <t>-2059404222</t>
  </si>
  <si>
    <t>998722181</t>
  </si>
  <si>
    <t>Přesun hmot pro vnitřní vodovod  stanovený z hmotnosti přesunovaného materiálu Příplatek k ceně za přesun prováděný bez použití mechanizace pro jakoukoliv výšku objektu</t>
  </si>
  <si>
    <t>1545137405</t>
  </si>
  <si>
    <t>723</t>
  </si>
  <si>
    <t>Zdravotechnika - vnitřní plynovod</t>
  </si>
  <si>
    <t>723120804</t>
  </si>
  <si>
    <t>Demontáž potrubí svařovaného z ocelových trubek závitových  do DN 25</t>
  </si>
  <si>
    <t>-17651321</t>
  </si>
  <si>
    <t>723150402</t>
  </si>
  <si>
    <t>Potrubí z ocelových trubek hladkých  chráničky z ušlechtilé oceli spojované lisováním DN 15</t>
  </si>
  <si>
    <t>-1448637572</t>
  </si>
  <si>
    <t>chránička:</t>
  </si>
  <si>
    <t>723181002</t>
  </si>
  <si>
    <t>Potrubí z měděných trubek měkkých, spojovaných lisováním DN 15</t>
  </si>
  <si>
    <t>2024387807</t>
  </si>
  <si>
    <t>723190105</t>
  </si>
  <si>
    <t>Přípojky plynovodní ke spotřebičům z hadic nerezových vnitřní závit G 1/2 FF, délky 100 cm</t>
  </si>
  <si>
    <t>-276868696</t>
  </si>
  <si>
    <t>723190901</t>
  </si>
  <si>
    <t>Opravy plynovodního potrubí  uzavření nebo otevření potrubí</t>
  </si>
  <si>
    <t>-400616662</t>
  </si>
  <si>
    <t>723190907</t>
  </si>
  <si>
    <t>Opravy plynovodního potrubí  odvzdušnění a napuštění potrubí</t>
  </si>
  <si>
    <t>2115351151</t>
  </si>
  <si>
    <t>998723103</t>
  </si>
  <si>
    <t>Přesun hmot pro vnitřní plynovod  stanovený z hmotnosti přesunovaného materiálu vodorovná dopravní vzdálenost do 50 m v objektech výšky přes 12 do 24 m</t>
  </si>
  <si>
    <t>-1844831217</t>
  </si>
  <si>
    <t>998723181</t>
  </si>
  <si>
    <t>Přesun hmot pro vnitřní plynovod  stanovený z hmotnosti přesunovaného materiálu Příplatek k ceně za přesun prováděný bez použití mechanizace pro jakoukoliv výšku objektu</t>
  </si>
  <si>
    <t>1954948636</t>
  </si>
  <si>
    <t>725</t>
  </si>
  <si>
    <t>Zdravotechnika - zařizovací předměty</t>
  </si>
  <si>
    <t>725110811</t>
  </si>
  <si>
    <t>Demontáž klozetů  splachovacích s nádrží nebo tlakovým splachovačem</t>
  </si>
  <si>
    <t>405689212</t>
  </si>
  <si>
    <t>725112001</t>
  </si>
  <si>
    <t>Zařízení záchodů klozety keramické standardní samostatně stojící s hlubokým splachováním odpad vodorovný</t>
  </si>
  <si>
    <t>1230830177</t>
  </si>
  <si>
    <t>725210821</t>
  </si>
  <si>
    <t>Demontáž umyvadel  bez výtokových armatur umyvadel</t>
  </si>
  <si>
    <t>-1635557197</t>
  </si>
  <si>
    <t>725211602</t>
  </si>
  <si>
    <t>Umyvadla keramická bez výtokových armatur se zápachovou uzávěrkou připevněná na stěnu šrouby bílá bez sloupu nebo krytu na sifon 550 mm</t>
  </si>
  <si>
    <t>-1597872002</t>
  </si>
  <si>
    <t>725220841</t>
  </si>
  <si>
    <t>Demontáž van  ocelových rohových</t>
  </si>
  <si>
    <t>-944383961</t>
  </si>
  <si>
    <t>725222116</t>
  </si>
  <si>
    <t>Vany bez výtokových armatur akrylátové se zápachovou uzávěrkou klasické 1700x700 mm</t>
  </si>
  <si>
    <t>-497449159</t>
  </si>
  <si>
    <t>725810811</t>
  </si>
  <si>
    <t>Demontáž výtokových ventilů  nástěnných</t>
  </si>
  <si>
    <t>2039692903</t>
  </si>
  <si>
    <t>725811115</t>
  </si>
  <si>
    <t>Ventily nástěnné s pevným výtokem G 1/2 x 80 mm</t>
  </si>
  <si>
    <t>-11328103</t>
  </si>
  <si>
    <t>725820801</t>
  </si>
  <si>
    <t>Demontáž baterií  nástěnných do G 3/4</t>
  </si>
  <si>
    <t>1596448800</t>
  </si>
  <si>
    <t>725822611</t>
  </si>
  <si>
    <t>Baterie umyvadlové stojánkové pákové bez výpusti</t>
  </si>
  <si>
    <t>-1708346690</t>
  </si>
  <si>
    <t>725831313</t>
  </si>
  <si>
    <t>Baterie vanové nástěnné pákové s příslušenstvím a pohyblivým držákem</t>
  </si>
  <si>
    <t>1784156494</t>
  </si>
  <si>
    <t>725865501</t>
  </si>
  <si>
    <t>Zápachové uzávěrky zařizovacích předmětů odpadní soupravy se zápachovou uzávěrkou DN 40/50</t>
  </si>
  <si>
    <t>-330392732</t>
  </si>
  <si>
    <t>725869101</t>
  </si>
  <si>
    <t>Zápachové uzávěrky zařizovacích předmětů montáž zápachových uzávěrek umyvadlových do DN 40</t>
  </si>
  <si>
    <t>-220326353</t>
  </si>
  <si>
    <t>55161837</t>
  </si>
  <si>
    <t>uzávěrka zápachová pro pračku a myčku nástěnná PP-bílá DN 40</t>
  </si>
  <si>
    <t>1704011192</t>
  </si>
  <si>
    <t>ZUU</t>
  </si>
  <si>
    <t>Zápachová uzávěra - sifon pro umyvadla, provedení chrom</t>
  </si>
  <si>
    <t>1250035596</t>
  </si>
  <si>
    <t>725980123</t>
  </si>
  <si>
    <t>Dvířka  30/30</t>
  </si>
  <si>
    <t>476375593</t>
  </si>
  <si>
    <t>998725103</t>
  </si>
  <si>
    <t>Přesun hmot pro zařizovací předměty  stanovený z hmotnosti přesunovaného materiálu vodorovná dopravní vzdálenost do 50 m v objektech výšky přes 12 do 24 m</t>
  </si>
  <si>
    <t>-329314870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</si>
  <si>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</si>
  <si>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</si>
  <si>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1629232111</t>
  </si>
  <si>
    <t>OIM</t>
  </si>
  <si>
    <t>Ostatní instalační materiál nutný pro dopojení zařizovacích předmětů (pancéřové hadičky, těsnění atd...)</t>
  </si>
  <si>
    <t>kpl</t>
  </si>
  <si>
    <t>2036025169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</si>
  <si>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</si>
  <si>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</si>
  <si>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</si>
  <si>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</si>
  <si>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-1153942006</t>
  </si>
  <si>
    <t>998726113</t>
  </si>
  <si>
    <t>Přesun hmot pro instalační prefabrikáty  stanovený z hmotnosti přesunovaného materiálu vodorovná dopravní vzdálenost do 50 m v objektech výšky přes 12 m do 24 m</t>
  </si>
  <si>
    <t>-1510865507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</si>
  <si>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</si>
  <si>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</si>
  <si>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-1284791374</t>
  </si>
  <si>
    <t>741</t>
  </si>
  <si>
    <t>Elektroinstalace - silnoproud</t>
  </si>
  <si>
    <t>741112001</t>
  </si>
  <si>
    <t>Montáž krabic elektroinstalačních bez napojení na trubky a lišty, demontáže a montáže víčka a přístroje protahovacích nebo odbočných zapuštěných plastových kruhových</t>
  </si>
  <si>
    <t>-1511427522</t>
  </si>
  <si>
    <t>34571515</t>
  </si>
  <si>
    <t>krabice přístrojová instalační 400 V, 142x71x45mm do dutých stěn</t>
  </si>
  <si>
    <t>-1563437664</t>
  </si>
  <si>
    <t>741120001</t>
  </si>
  <si>
    <t>Montáž vodičů izolovaných měděných bez ukončení uložených pod omítku plných a laněných (CY), průřezu žíly 0,35 až 6 mm2</t>
  </si>
  <si>
    <t>1850232324</t>
  </si>
  <si>
    <t>34111036</t>
  </si>
  <si>
    <t>kabel silový s Cu jádrem 1 kV 3x2,5mm2</t>
  </si>
  <si>
    <t>749426473</t>
  </si>
  <si>
    <t>34111018</t>
  </si>
  <si>
    <t>kabel silový s Cu jádrem 1 kV 2x6mm2</t>
  </si>
  <si>
    <t>-196737600</t>
  </si>
  <si>
    <t>741210001</t>
  </si>
  <si>
    <t>Montáž rozvodnic oceloplechových nebo plastových bez zapojení vodičů běžných, hmotnosti do 20 kg</t>
  </si>
  <si>
    <t>1065668580</t>
  </si>
  <si>
    <t>35713850</t>
  </si>
  <si>
    <t>rozvodnice elektroměrové s jedním 1 fázovým místem bez požární úpravy</t>
  </si>
  <si>
    <t>1575214579</t>
  </si>
  <si>
    <t>741310001</t>
  </si>
  <si>
    <t>Montáž spínačů jedno nebo dvoupólových nástěnných se zapojením vodičů, pro prostředí normální vypínačů, řazení 1-jednopólových</t>
  </si>
  <si>
    <t>659620652</t>
  </si>
  <si>
    <t>34535799</t>
  </si>
  <si>
    <t>ovladač zapínací tlačítkový 10A 3553-80289 velkoplošný</t>
  </si>
  <si>
    <t>1299155345</t>
  </si>
  <si>
    <t>741313001</t>
  </si>
  <si>
    <t>Montáž zásuvek domovních se zapojením vodičů bezšroubové připojení polozapuštěných nebo zapuštěných 10/16 A, provedení 2P + PE</t>
  </si>
  <si>
    <t>235689132</t>
  </si>
  <si>
    <t>35811077</t>
  </si>
  <si>
    <t>zásuvka nepropustná nástěnná 16A 220 V 3pólová</t>
  </si>
  <si>
    <t>2107369917</t>
  </si>
  <si>
    <t>741370002</t>
  </si>
  <si>
    <t>Montáž svítidel žárovkových se zapojením vodičů bytových nebo společenských místností stropních přisazených 1 zdroj se sklem</t>
  </si>
  <si>
    <t>350560988</t>
  </si>
  <si>
    <t>34821275</t>
  </si>
  <si>
    <t>svítidlo bytové žárovkové IP 42, max. 60 W E27</t>
  </si>
  <si>
    <t>1054023308</t>
  </si>
  <si>
    <t>34111030</t>
  </si>
  <si>
    <t>kabel silový s Cu jádrem 1 kV 3x1,5mm2</t>
  </si>
  <si>
    <t>-866007668</t>
  </si>
  <si>
    <t>741810001</t>
  </si>
  <si>
    <t>Zkoušky a prohlídky elektrických rozvodů a zařízení celková prohlídka a vyhotovení revizní zprávy pro objem montážních prací do 100 tis. Kč</t>
  </si>
  <si>
    <t>-62261717</t>
  </si>
  <si>
    <t>998741103</t>
  </si>
  <si>
    <t>Přesun hmot pro silnoproud stanovený z hmotnosti přesunovaného materiálu vodorovná dopravní vzdálenost do 50 m v objektech výšky přes 12 do 24 m</t>
  </si>
  <si>
    <t>499467317</t>
  </si>
  <si>
    <t>998741181</t>
  </si>
  <si>
    <t>Přesun hmot pro silnoproud stanovený z hmotnosti přesunovaného materiálu Příplatek k ceně za přesun prováděný bez použití mechanizace pro jakoukoliv výšku objektu</t>
  </si>
  <si>
    <t>-713250056</t>
  </si>
  <si>
    <t>34823735</t>
  </si>
  <si>
    <t>svítidlo zářivkové interiérové s kompenzací, barva bílá, 18W, délka 974 mm</t>
  </si>
  <si>
    <t>455267591</t>
  </si>
  <si>
    <t>751</t>
  </si>
  <si>
    <t>Vzduchotechnika</t>
  </si>
  <si>
    <t>751111012</t>
  </si>
  <si>
    <t>Montáž ventilátoru axiálního nízkotlakého  nástěnného základního, průměru přes 100 do 200 mm</t>
  </si>
  <si>
    <t>-480203178</t>
  </si>
  <si>
    <t>V</t>
  </si>
  <si>
    <t>Axiální ventilátor max. 20x20cm, pr. 125 mm</t>
  </si>
  <si>
    <t>-5749929</t>
  </si>
  <si>
    <t>751111811</t>
  </si>
  <si>
    <t>Demontáž ventilátoru axiálního nízkotlakého kruhové potrubí, průměru do 200 mm</t>
  </si>
  <si>
    <t>-221003176</t>
  </si>
  <si>
    <t>998751102</t>
  </si>
  <si>
    <t>Přesun hmot pro vzduchotechniku stanovený z hmotnosti přesunovaného materiálu vodorovná dopravní vzdálenost do 100 m v objektech výšky přes 12 do 24 m</t>
  </si>
  <si>
    <t>-100026719</t>
  </si>
  <si>
    <t>998751181</t>
  </si>
  <si>
    <t>Přesun hmot pro vzduchotechniku stanovený z hmotnosti přesunovaného materiálu Příplatek k cenám za přesun prováděný bez použití mechanizace pro jakoukoliv výšku objektu</t>
  </si>
  <si>
    <t>1174271020</t>
  </si>
  <si>
    <t>763</t>
  </si>
  <si>
    <t>Konstrukce suché výstavby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</si>
  <si>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</si>
  <si>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</si>
  <si>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543293925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</si>
  <si>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</si>
  <si>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</si>
  <si>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</si>
  <si>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</si>
  <si>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</si>
  <si>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1048252553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</si>
  <si>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</si>
  <si>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</si>
  <si>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</si>
  <si>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</si>
  <si>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</si>
  <si>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</si>
  <si>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-1427727651</t>
  </si>
  <si>
    <t>2,6*1</t>
  </si>
  <si>
    <t>763111751</t>
  </si>
  <si>
    <t>Příčka ze sádrokartonových desek  Příplatek k cenám za plochu do 6 m2 jednotlivě</t>
  </si>
  <si>
    <t>-147416408</t>
  </si>
  <si>
    <t>763111762</t>
  </si>
  <si>
    <t>Příčka ze sádrokartonových desek  Příplatek k cenám za zahuštění profilů u příček s nosnou konstrukcí z jednoduchých profilů na vzdálenost 41 cm</t>
  </si>
  <si>
    <t>170454348</t>
  </si>
  <si>
    <t>763111771</t>
  </si>
  <si>
    <t>Příčka ze sádrokartonových desek  Příplatek k cenám za rovinnost kvality speciální tmelení kvality Q3</t>
  </si>
  <si>
    <t>-664646744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</si>
  <si>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</si>
  <si>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</si>
  <si>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</si>
  <si>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897756769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</si>
  <si>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</si>
  <si>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</si>
  <si>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-1581519167</t>
  </si>
  <si>
    <t>VS</t>
  </si>
  <si>
    <t>Příplatek za použití vysokopevnostního sádrokartonu tvrzeného v místě zavěšení kuchyňské linky</t>
  </si>
  <si>
    <t>465194779</t>
  </si>
  <si>
    <t>766</t>
  </si>
  <si>
    <t>Konstrukce truhlářské</t>
  </si>
  <si>
    <t>766421812</t>
  </si>
  <si>
    <t>Demontáž obložení podhledů  panely, plochy přes 1,5 m2</t>
  </si>
  <si>
    <t>1983152968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</si>
  <si>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</si>
  <si>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</si>
  <si>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</si>
  <si>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</si>
  <si>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-1155302511</t>
  </si>
  <si>
    <t>61162854</t>
  </si>
  <si>
    <t>dveře vnitřní foliované plné 1křídlové 70x197 cm</t>
  </si>
  <si>
    <t>284430771</t>
  </si>
  <si>
    <t>54914610</t>
  </si>
  <si>
    <t>kování vrchní dveřní klika včetně rozet a montážního materiálu R BB nerez PK</t>
  </si>
  <si>
    <t>1063811450</t>
  </si>
  <si>
    <t>766660722</t>
  </si>
  <si>
    <t>Montáž dveřních doplňků dveřního kování zámku</t>
  </si>
  <si>
    <t>1958977065</t>
  </si>
  <si>
    <t>54925015</t>
  </si>
  <si>
    <t>zámek stavební zadlabací dozický 02-03 L Zn</t>
  </si>
  <si>
    <t>-701984825</t>
  </si>
  <si>
    <t>766695212</t>
  </si>
  <si>
    <t>Montáž ostatních truhlářských konstrukcí  prahů dveří jednokřídlových, šířky do 100 mm</t>
  </si>
  <si>
    <t>222247907</t>
  </si>
  <si>
    <t>61187416</t>
  </si>
  <si>
    <t>práh dveřní dřevěný bukový tl 2cm dl 92cm š 10cm</t>
  </si>
  <si>
    <t>-1099410942</t>
  </si>
  <si>
    <t>766812840</t>
  </si>
  <si>
    <t>Demontáž kuchyňských linek  dřevěných nebo kovových včetně skříněk uchycených na stěně, délky přes 1800 do 2100 mm</t>
  </si>
  <si>
    <t>1982595931</t>
  </si>
  <si>
    <t>998766103</t>
  </si>
  <si>
    <t>Přesun hmot pro konstrukce truhlářské stanovený z hmotnosti přesunovaného materiálu vodorovná dopravní vzdálenost do 50 m v objektech výšky přes 12 do 24 m</t>
  </si>
  <si>
    <t>-1075505084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</si>
  <si>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</si>
  <si>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</si>
  <si>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566914357</t>
  </si>
  <si>
    <t>DV</t>
  </si>
  <si>
    <t>Dodávka a osazení laminátových dvířek za wc vč. úchytek a začištění</t>
  </si>
  <si>
    <t>-508627574</t>
  </si>
  <si>
    <t>KL</t>
  </si>
  <si>
    <t>-1157723483</t>
  </si>
  <si>
    <t>MKL</t>
  </si>
  <si>
    <t>Montáž kuchyňské linky dle specifikace</t>
  </si>
  <si>
    <t>-2072229331</t>
  </si>
  <si>
    <t>UP</t>
  </si>
  <si>
    <t>Dodatečná úprava dveřních prahů vzhledem k výškovým rozdílům podlah</t>
  </si>
  <si>
    <t>913159788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</si>
  <si>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</si>
  <si>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</si>
  <si>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</si>
  <si>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</si>
  <si>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1964750316</t>
  </si>
  <si>
    <t>771591111</t>
  </si>
  <si>
    <t>Podlahy - ostatní práce  penetrace podkladu</t>
  </si>
  <si>
    <t>1232653562</t>
  </si>
  <si>
    <t>59761408</t>
  </si>
  <si>
    <t>dlaždice keramické slinuté neglazované mrazuvzdorné barevná přes 9 do 12 ks/m2</t>
  </si>
  <si>
    <t>-2037950433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</si>
  <si>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</si>
  <si>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</si>
  <si>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</si>
  <si>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</si>
  <si>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-545753636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</si>
  <si>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</si>
  <si>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</si>
  <si>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-343741824</t>
  </si>
  <si>
    <t>776</t>
  </si>
  <si>
    <t>Podlahy povlakové</t>
  </si>
  <si>
    <t>776201812</t>
  </si>
  <si>
    <t>Demontáž povlakových podlahovin lepených ručně s podložkou</t>
  </si>
  <si>
    <t>-1256703847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</si>
  <si>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</si>
  <si>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</si>
  <si>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</si>
  <si>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</si>
  <si>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</si>
  <si>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</si>
  <si>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-1335158028</t>
  </si>
  <si>
    <t>28411003</t>
  </si>
  <si>
    <t>lišta soklová PVC 30 x 30 mm</t>
  </si>
  <si>
    <t>-1547039721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</si>
  <si>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</si>
  <si>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</si>
  <si>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</si>
  <si>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1028789617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</si>
  <si>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</si>
  <si>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</si>
  <si>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-627310873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</si>
  <si>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</si>
  <si>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</si>
  <si>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</si>
  <si>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</si>
  <si>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-639494146</t>
  </si>
  <si>
    <t>L</t>
  </si>
  <si>
    <t>Listela - dekorovaný obklad</t>
  </si>
  <si>
    <t>-1793219331</t>
  </si>
  <si>
    <t>10,82/0,4*1,1</t>
  </si>
  <si>
    <t>781471113</t>
  </si>
  <si>
    <t>Montáž obkladů vnitřních stěn z dlaždic keramických  kladených do malty režných nebo glazovaných hladkých přes 12 do 19 ks/m2</t>
  </si>
  <si>
    <t>-1990733053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</si>
  <si>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</si>
  <si>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</si>
  <si>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</si>
  <si>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</si>
  <si>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</si>
  <si>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-461930477</t>
  </si>
  <si>
    <t>24,07*1,1</t>
  </si>
  <si>
    <t>781495111</t>
  </si>
  <si>
    <t>Ostatní prvky  ostatní práce penetrace podkladu</t>
  </si>
  <si>
    <t>-732074184</t>
  </si>
  <si>
    <t>998781103</t>
  </si>
  <si>
    <t>Přesun hmot pro obklady keramické  stanovený z hmotnosti přesunovaného materiálu vodorovná dopravní vzdálenost do 50 m v objektech výšky přes 12 do 24 m</t>
  </si>
  <si>
    <t>1410620893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</si>
  <si>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</si>
  <si>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</si>
  <si>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359410674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</si>
  <si>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</si>
  <si>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</si>
  <si>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</si>
  <si>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</si>
  <si>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1865195757</t>
  </si>
  <si>
    <t>783314101</t>
  </si>
  <si>
    <t>Základní nátěr zámečnických konstrukcí jednonásobný syntetický</t>
  </si>
  <si>
    <t>1725553916</t>
  </si>
  <si>
    <t>zárubně:</t>
  </si>
  <si>
    <t>(2*2+0,9)*2*0,5</t>
  </si>
  <si>
    <t>783317101</t>
  </si>
  <si>
    <t>Krycí nátěr (email) zámečnických konstrukcí jednonásobný syntetický standardní</t>
  </si>
  <si>
    <t>-824999975</t>
  </si>
  <si>
    <t>784</t>
  </si>
  <si>
    <t>Dokončovací práce - malby a tapety</t>
  </si>
  <si>
    <t>-1647255989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</si>
  <si>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</si>
  <si>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</si>
  <si>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</si>
  <si>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</si>
  <si>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</si>
  <si>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</si>
  <si>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</si>
  <si>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</si>
  <si>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-1359125942</t>
  </si>
  <si>
    <t>784321001</t>
  </si>
  <si>
    <t>Malby silikátové jednonásobné, bílé v místnostech výšky do 3,80 m</t>
  </si>
  <si>
    <t>843284904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</si>
  <si>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</si>
  <si>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</si>
  <si>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</si>
  <si>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</si>
  <si>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</si>
  <si>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</si>
  <si>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20130823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</si>
  <si>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</si>
  <si>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</si>
  <si>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</si>
  <si>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</si>
  <si>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</si>
  <si>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</si>
  <si>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</si>
  <si>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</si>
  <si>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</si>
  <si>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2026118916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</si>
  <si>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</si>
  <si>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</si>
  <si>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</si>
  <si>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</si>
  <si>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-1797932190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</si>
  <si>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</si>
  <si>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</si>
  <si>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</si>
  <si>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</si>
  <si>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</si>
  <si>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</si>
  <si>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</si>
  <si>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1605029314</t>
  </si>
  <si>
    <t>VRN7</t>
  </si>
  <si>
    <t>Provozní vlivy</t>
  </si>
  <si>
    <t>070001000</t>
  </si>
  <si>
    <t>83879955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</si>
  <si>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</si>
  <si>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</si>
  <si>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</si>
  <si>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</si>
  <si>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</si>
  <si>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</si>
  <si>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</si>
  <si>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</si>
  <si>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</si>
  <si>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</si>
  <si>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</si>
  <si>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</si>
  <si>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</si>
  <si>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</si>
  <si>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</si>
  <si>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</si>
  <si>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</si>
  <si>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</si>
  <si>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</si>
  <si>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</si>
  <si>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</si>
  <si>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</si>
  <si>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</si>
  <si>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</si>
  <si>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</si>
  <si>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</si>
  <si>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</si>
  <si>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</si>
  <si>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</si>
  <si>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</si>
  <si>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</si>
  <si>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</si>
  <si>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</si>
  <si>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</si>
  <si>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</si>
  <si>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</si>
  <si>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</si>
  <si>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</si>
  <si>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</si>
  <si>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</si>
  <si>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</si>
  <si>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</si>
  <si>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</si>
  <si>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</si>
  <si>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</si>
  <si>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</si>
  <si>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</si>
  <si>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</si>
  <si>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</si>
  <si>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</si>
  <si>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</si>
  <si>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</si>
  <si>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</si>
  <si>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</si>
  <si>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</si>
  <si>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</si>
  <si>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</si>
  <si>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</si>
  <si>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</si>
  <si>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</si>
  <si>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</si>
  <si>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</si>
  <si>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</si>
  <si>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</si>
  <si>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</si>
  <si>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</si>
  <si>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</si>
  <si>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</si>
  <si>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</si>
  <si>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</si>
  <si>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</si>
  <si>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</si>
  <si>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</si>
  <si>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</si>
  <si>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</si>
  <si>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</si>
  <si>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</si>
  <si>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</si>
  <si>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</si>
  <si>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</si>
  <si>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</si>
  <si>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</si>
  <si>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</si>
  <si>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</si>
  <si>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</si>
  <si>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</si>
  <si>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</si>
  <si>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</si>
  <si>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</si>
  <si>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</si>
  <si>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</si>
  <si>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</si>
  <si>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</si>
  <si>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</si>
  <si>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</si>
  <si>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</si>
  <si>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</si>
  <si>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</si>
  <si>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</si>
  <si>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</si>
  <si>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</si>
  <si>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</si>
  <si>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</si>
  <si>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</si>
  <si>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</si>
  <si>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</si>
  <si>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</si>
  <si>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</si>
  <si>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</si>
  <si>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</si>
  <si>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</si>
  <si>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</si>
  <si>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</si>
  <si>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</si>
  <si>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</si>
  <si>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</si>
  <si>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</si>
  <si>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</si>
  <si>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</si>
  <si>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</si>
  <si>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</si>
  <si>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</si>
  <si>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</si>
  <si>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</si>
  <si>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</si>
  <si>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</si>
  <si>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</si>
  <si>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</si>
  <si>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</si>
  <si>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</si>
  <si>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</si>
  <si>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</si>
  <si>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</si>
  <si>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</si>
  <si>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</si>
  <si>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</si>
  <si>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</si>
  <si>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</si>
  <si>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</si>
  <si>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</si>
  <si>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</si>
  <si>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</si>
  <si>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</si>
  <si>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</si>
  <si>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</si>
  <si>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</si>
  <si>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</si>
  <si>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</si>
  <si>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</si>
  <si>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</si>
  <si>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</si>
  <si>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</si>
  <si>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</si>
  <si>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</si>
  <si>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</si>
  <si>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</si>
  <si>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</si>
  <si>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</si>
  <si>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</si>
  <si>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</si>
  <si>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</si>
  <si>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</si>
  <si>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</si>
  <si>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</si>
  <si>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</si>
  <si>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</si>
  <si>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</si>
  <si>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</si>
  <si>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</si>
  <si>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</si>
  <si>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</si>
  <si>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</si>
  <si>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</si>
  <si>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</si>
  <si>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</si>
  <si>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</si>
  <si>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</si>
  <si>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</si>
  <si>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</si>
  <si>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</si>
  <si>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</si>
  <si>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</si>
  <si>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</si>
  <si>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Kuchyňská linka vč. dřezu - dle specifikace - dodávka</t>
  </si>
  <si>
    <t>Markova 2947/16</t>
  </si>
  <si>
    <t>Bytová jednotka č.4</t>
  </si>
  <si>
    <t>2 - Bytová jednotka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</si>
</sst>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0" activePane="bottomLeft" state="frozen"/>
      <selection pane="bottomLeft" activeCell="BE47" sqref="BE4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933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Markova 2947/16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8" t="str">
        <f>IF(AN8="","",AN8)</f>
        <v>26. 8. 2019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51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52</v>
      </c>
      <c r="D49" s="311"/>
      <c r="E49" s="311"/>
      <c r="F49" s="311"/>
      <c r="G49" s="311"/>
      <c r="H49" s="70"/>
      <c r="I49" s="312" t="s">
        <v>53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54</v>
      </c>
      <c r="AH49" s="311"/>
      <c r="AI49" s="311"/>
      <c r="AJ49" s="311"/>
      <c r="AK49" s="311"/>
      <c r="AL49" s="311"/>
      <c r="AM49" s="311"/>
      <c r="AN49" s="312" t="s">
        <v>55</v>
      </c>
      <c r="AO49" s="311"/>
      <c r="AP49" s="311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934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'2 - Bytová jednotka č.2'!J27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77</v>
      </c>
      <c r="AR52" s="85"/>
      <c r="AS52" s="89">
        <v>0</v>
      </c>
      <c r="AT52" s="90">
        <f>ROUND(SUM(AV52:AW52),2)</f>
        <v>0</v>
      </c>
      <c r="AU52" s="91">
        <f>'2 - Bytová jednotka č.2'!P102</f>
        <v>0</v>
      </c>
      <c r="AV52" s="90">
        <f>'2 - Bytová jednotka č.2'!J30</f>
        <v>0</v>
      </c>
      <c r="AW52" s="90">
        <f>'2 - Bytová jednotka č.2'!J31</f>
        <v>0</v>
      </c>
      <c r="AX52" s="90">
        <f>'2 - Bytová jednotka č.2'!J32</f>
        <v>0</v>
      </c>
      <c r="AY52" s="90">
        <f>'2 - Bytová jednotka č.2'!J33</f>
        <v>0</v>
      </c>
      <c r="AZ52" s="90">
        <f>'2 - Bytová jednotka č.2'!F30</f>
        <v>0</v>
      </c>
      <c r="BA52" s="90">
        <f>'2 - Bytová jednotka č.2'!F31</f>
        <v>0</v>
      </c>
      <c r="BB52" s="90">
        <f>'2 - Bytová jednotka č.2'!F32</f>
        <v>0</v>
      </c>
      <c r="BC52" s="90">
        <f>'2 - Bytová jednotka č.2'!F33</f>
        <v>0</v>
      </c>
      <c r="BD52" s="92">
        <f>'2 - Bytová jednotka č.2'!F34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1"/>
  <sheetViews>
    <sheetView showGridLines="0" tabSelected="1" workbookViewId="0" topLeftCell="A1">
      <pane ySplit="1" topLeftCell="A252" activePane="bottomLeft" state="frozen"/>
      <selection pane="bottomLeft" activeCell="Y409" sqref="Y40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Markova 2947/16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935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ROUND(SUM(BE102:BE410),2)</f>
        <v>0</v>
      </c>
      <c r="G30" s="41"/>
      <c r="H30" s="41"/>
      <c r="I30" s="114">
        <v>0.21</v>
      </c>
      <c r="J30" s="113">
        <f>ROUND(ROUND((SUM(BE102:BE410)),2)*I30,2)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ROUND(SUM(BF102:BF410),2)</f>
        <v>0</v>
      </c>
      <c r="G31" s="41"/>
      <c r="H31" s="41"/>
      <c r="I31" s="114">
        <v>0.15</v>
      </c>
      <c r="J31" s="113">
        <f>ROUND(ROUND((SUM(BF102:BF410)),2)*I31,2)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ROUND(SUM(BG102:BG410),2)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ROUND(SUM(BH102:BH410),2)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ROUND(SUM(BI102:BI410),2)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Markova 2947/16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2 - Bytová jednotka č.4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J151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J159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J164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J193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J204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J216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J227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J247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J251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J270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J276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J301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J320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J331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J344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J361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J367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J381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J406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J407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J409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Markova 2947/16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16" t="str">
        <f>E9</f>
        <v>2 - Bytová jednotka č.4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P103+P163+P381+P406</f>
        <v>0</v>
      </c>
      <c r="Q102" s="67"/>
      <c r="R102" s="153">
        <f>R103+R163+R381+R406</f>
        <v>3.2417336499999996</v>
      </c>
      <c r="S102" s="67"/>
      <c r="T102" s="154">
        <f>T103+T163+T381+T406</f>
        <v>3.7590787000000008</v>
      </c>
      <c r="AT102" s="23" t="s">
        <v>70</v>
      </c>
      <c r="AU102" s="23" t="s">
        <v>91</v>
      </c>
      <c r="BK102" s="155">
        <f>BK103+BK163+BK381+BK406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P104+P107+P127+P151+P159</f>
        <v>0</v>
      </c>
      <c r="Q103" s="162"/>
      <c r="R103" s="163">
        <f>R104+R107+R127+R151+R159</f>
        <v>0.8132899299999999</v>
      </c>
      <c r="S103" s="162"/>
      <c r="T103" s="164">
        <f>T104+T107+T127+T151+T159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BK104+BK107+BK127+BK151+BK159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1.76</v>
      </c>
      <c r="I105" s="175"/>
      <c r="J105" s="176">
        <f>ROUND(I105*H105,2)</f>
        <v>0</v>
      </c>
      <c r="K105" s="172" t="s">
        <v>141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142</v>
      </c>
      <c r="AT105" s="23" t="s">
        <v>137</v>
      </c>
      <c r="AU105" s="23" t="s">
        <v>76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76</v>
      </c>
      <c r="BK105" s="181">
        <f>ROUND(I105*H105,2)</f>
        <v>0</v>
      </c>
      <c r="BL105" s="23" t="s">
        <v>142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76</v>
      </c>
      <c r="AV106" s="11" t="s">
        <v>76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0.69814193</v>
      </c>
      <c r="S107" s="162"/>
      <c r="T107" s="164">
        <f>SUM(T108:T126)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SUM(BK108:BK126)</f>
        <v>0</v>
      </c>
    </row>
    <row r="108" spans="2:65" s="1" customFormat="1" ht="25.5" customHeight="1">
      <c r="B108" s="169"/>
      <c r="C108" s="170">
        <v>2</v>
      </c>
      <c r="D108" s="170" t="s">
        <v>137</v>
      </c>
      <c r="E108" s="171" t="s">
        <v>151</v>
      </c>
      <c r="F108" s="172" t="s">
        <v>152</v>
      </c>
      <c r="G108" s="173" t="s">
        <v>140</v>
      </c>
      <c r="H108" s="174">
        <v>15.197</v>
      </c>
      <c r="I108" s="175"/>
      <c r="J108" s="176">
        <f aca="true" t="shared" si="0" ref="J108:J110">ROUND(I108*H108,2)</f>
        <v>0</v>
      </c>
      <c r="K108" s="172" t="s">
        <v>141</v>
      </c>
      <c r="L108" s="40"/>
      <c r="M108" s="177" t="s">
        <v>5</v>
      </c>
      <c r="N108" s="178" t="s">
        <v>43</v>
      </c>
      <c r="O108" s="41"/>
      <c r="P108" s="179">
        <f aca="true" t="shared" si="1" ref="P108:P110">O108*H108</f>
        <v>0</v>
      </c>
      <c r="Q108" s="179">
        <v>0.00026</v>
      </c>
      <c r="R108" s="179">
        <f aca="true" t="shared" si="2" ref="R108:R110">Q108*H108</f>
        <v>0.003951219999999999</v>
      </c>
      <c r="S108" s="179">
        <v>0</v>
      </c>
      <c r="T108" s="180">
        <f aca="true" t="shared" si="3" ref="T108:T110">S108*H108</f>
        <v>0</v>
      </c>
      <c r="AR108" s="23" t="s">
        <v>142</v>
      </c>
      <c r="AT108" s="23" t="s">
        <v>137</v>
      </c>
      <c r="AU108" s="23" t="s">
        <v>76</v>
      </c>
      <c r="AY108" s="23" t="s">
        <v>134</v>
      </c>
      <c r="BE108" s="181">
        <f aca="true" t="shared" si="4" ref="BE108:BE110">IF(N108="základní",J108,0)</f>
        <v>0</v>
      </c>
      <c r="BF108" s="181">
        <f aca="true" t="shared" si="5" ref="BF108:BF110">IF(N108="snížená",J108,0)</f>
        <v>0</v>
      </c>
      <c r="BG108" s="181">
        <f aca="true" t="shared" si="6" ref="BG108:BG110">IF(N108="zákl. přenesená",J108,0)</f>
        <v>0</v>
      </c>
      <c r="BH108" s="181">
        <f aca="true" t="shared" si="7" ref="BH108:BH110">IF(N108="sníž. přenesená",J108,0)</f>
        <v>0</v>
      </c>
      <c r="BI108" s="181">
        <f aca="true" t="shared" si="8" ref="BI108:BI110">IF(N108="nulová",J108,0)</f>
        <v>0</v>
      </c>
      <c r="BJ108" s="23" t="s">
        <v>76</v>
      </c>
      <c r="BK108" s="181">
        <f aca="true" t="shared" si="9" ref="BK108:BK110">ROUND(I108*H108,2)</f>
        <v>0</v>
      </c>
      <c r="BL108" s="23" t="s">
        <v>142</v>
      </c>
      <c r="BM108" s="23" t="s">
        <v>153</v>
      </c>
    </row>
    <row r="109" spans="2:65" s="1" customFormat="1" ht="25.5" customHeight="1">
      <c r="B109" s="169"/>
      <c r="C109" s="170">
        <v>3</v>
      </c>
      <c r="D109" s="170" t="s">
        <v>137</v>
      </c>
      <c r="E109" s="171" t="s">
        <v>154</v>
      </c>
      <c r="F109" s="172" t="s">
        <v>155</v>
      </c>
      <c r="G109" s="173" t="s">
        <v>140</v>
      </c>
      <c r="H109" s="174">
        <v>15.197</v>
      </c>
      <c r="I109" s="175"/>
      <c r="J109" s="176">
        <f t="shared" si="0"/>
        <v>0</v>
      </c>
      <c r="K109" s="172" t="s">
        <v>141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0.06656286</v>
      </c>
      <c r="S109" s="179">
        <v>0</v>
      </c>
      <c r="T109" s="180">
        <f t="shared" si="3"/>
        <v>0</v>
      </c>
      <c r="AR109" s="23" t="s">
        <v>142</v>
      </c>
      <c r="AT109" s="23" t="s">
        <v>137</v>
      </c>
      <c r="AU109" s="23" t="s">
        <v>76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76</v>
      </c>
      <c r="BK109" s="181">
        <f t="shared" si="9"/>
        <v>0</v>
      </c>
      <c r="BL109" s="23" t="s">
        <v>142</v>
      </c>
      <c r="BM109" s="23" t="s">
        <v>156</v>
      </c>
    </row>
    <row r="110" spans="2:65" s="1" customFormat="1" ht="16.5" customHeight="1">
      <c r="B110" s="169"/>
      <c r="C110" s="170">
        <v>4</v>
      </c>
      <c r="D110" s="170" t="s">
        <v>137</v>
      </c>
      <c r="E110" s="171" t="s">
        <v>158</v>
      </c>
      <c r="F110" s="172" t="s">
        <v>159</v>
      </c>
      <c r="G110" s="173" t="s">
        <v>140</v>
      </c>
      <c r="H110" s="174">
        <v>9.541</v>
      </c>
      <c r="I110" s="175"/>
      <c r="J110" s="176">
        <f t="shared" si="0"/>
        <v>0</v>
      </c>
      <c r="K110" s="172" t="s">
        <v>141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0.028623000000000003</v>
      </c>
      <c r="S110" s="179">
        <v>0</v>
      </c>
      <c r="T110" s="180">
        <f t="shared" si="3"/>
        <v>0</v>
      </c>
      <c r="AR110" s="23" t="s">
        <v>142</v>
      </c>
      <c r="AT110" s="23" t="s">
        <v>137</v>
      </c>
      <c r="AU110" s="23" t="s">
        <v>76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76</v>
      </c>
      <c r="BK110" s="181">
        <f t="shared" si="9"/>
        <v>0</v>
      </c>
      <c r="BL110" s="23" t="s">
        <v>142</v>
      </c>
      <c r="BM110" s="23" t="s">
        <v>160</v>
      </c>
    </row>
    <row r="111" spans="2:51" s="11" customFormat="1" ht="13.5">
      <c r="B111" s="182"/>
      <c r="D111" s="183" t="s">
        <v>144</v>
      </c>
      <c r="E111" s="184" t="s">
        <v>5</v>
      </c>
      <c r="F111" s="185" t="s">
        <v>161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144</v>
      </c>
      <c r="AU111" s="184" t="s">
        <v>76</v>
      </c>
      <c r="AV111" s="11" t="s">
        <v>76</v>
      </c>
      <c r="AW111" s="11" t="s">
        <v>35</v>
      </c>
      <c r="AX111" s="11" t="s">
        <v>71</v>
      </c>
      <c r="AY111" s="184" t="s">
        <v>134</v>
      </c>
    </row>
    <row r="112" spans="2:51" s="11" customFormat="1" ht="13.5">
      <c r="B112" s="182"/>
      <c r="D112" s="183" t="s">
        <v>144</v>
      </c>
      <c r="E112" s="184" t="s">
        <v>5</v>
      </c>
      <c r="F112" s="185" t="s">
        <v>162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144</v>
      </c>
      <c r="AU112" s="184" t="s">
        <v>76</v>
      </c>
      <c r="AV112" s="11" t="s">
        <v>76</v>
      </c>
      <c r="AW112" s="11" t="s">
        <v>35</v>
      </c>
      <c r="AX112" s="11" t="s">
        <v>71</v>
      </c>
      <c r="AY112" s="184" t="s">
        <v>134</v>
      </c>
    </row>
    <row r="113" spans="2:51" s="12" customFormat="1" ht="13.5">
      <c r="B113" s="191"/>
      <c r="D113" s="183" t="s">
        <v>144</v>
      </c>
      <c r="E113" s="192" t="s">
        <v>5</v>
      </c>
      <c r="F113" s="193" t="s">
        <v>149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144</v>
      </c>
      <c r="AU113" s="192" t="s">
        <v>76</v>
      </c>
      <c r="AV113" s="12" t="s">
        <v>142</v>
      </c>
      <c r="AW113" s="12" t="s">
        <v>35</v>
      </c>
      <c r="AX113" s="12" t="s">
        <v>78</v>
      </c>
      <c r="AY113" s="192" t="s">
        <v>134</v>
      </c>
    </row>
    <row r="114" spans="2:65" s="1" customFormat="1" ht="25.5" customHeight="1">
      <c r="B114" s="169"/>
      <c r="C114" s="170">
        <v>5</v>
      </c>
      <c r="D114" s="170" t="s">
        <v>137</v>
      </c>
      <c r="E114" s="171" t="s">
        <v>164</v>
      </c>
      <c r="F114" s="172" t="s">
        <v>165</v>
      </c>
      <c r="G114" s="173" t="s">
        <v>140</v>
      </c>
      <c r="H114" s="174">
        <v>15.197</v>
      </c>
      <c r="I114" s="175"/>
      <c r="J114" s="176">
        <f>ROUND(I114*H114,2)</f>
        <v>0</v>
      </c>
      <c r="K114" s="172" t="s">
        <v>141</v>
      </c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142</v>
      </c>
      <c r="AT114" s="23" t="s">
        <v>137</v>
      </c>
      <c r="AU114" s="23" t="s">
        <v>76</v>
      </c>
      <c r="AY114" s="23" t="s">
        <v>134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76</v>
      </c>
      <c r="BK114" s="181">
        <f>ROUND(I114*H114,2)</f>
        <v>0</v>
      </c>
      <c r="BL114" s="23" t="s">
        <v>142</v>
      </c>
      <c r="BM114" s="23" t="s">
        <v>166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167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76</v>
      </c>
      <c r="AV115" s="11" t="s">
        <v>76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>
        <v>6</v>
      </c>
      <c r="D116" s="170" t="s">
        <v>137</v>
      </c>
      <c r="E116" s="171" t="s">
        <v>168</v>
      </c>
      <c r="F116" s="172" t="s">
        <v>169</v>
      </c>
      <c r="G116" s="173" t="s">
        <v>140</v>
      </c>
      <c r="H116" s="174">
        <v>13.5</v>
      </c>
      <c r="I116" s="175"/>
      <c r="J116" s="176">
        <f>ROUND(I116*H116,2)</f>
        <v>0</v>
      </c>
      <c r="K116" s="172" t="s">
        <v>141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142</v>
      </c>
      <c r="AT116" s="23" t="s">
        <v>137</v>
      </c>
      <c r="AU116" s="23" t="s">
        <v>76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76</v>
      </c>
      <c r="BK116" s="181">
        <f>ROUND(I116*H116,2)</f>
        <v>0</v>
      </c>
      <c r="BL116" s="23" t="s">
        <v>142</v>
      </c>
      <c r="BM116" s="23" t="s">
        <v>170</v>
      </c>
    </row>
    <row r="117" spans="2:51" s="11" customFormat="1" ht="13.5">
      <c r="B117" s="182"/>
      <c r="D117" s="183" t="s">
        <v>144</v>
      </c>
      <c r="E117" s="184" t="s">
        <v>5</v>
      </c>
      <c r="F117" s="185" t="s">
        <v>171</v>
      </c>
      <c r="H117" s="186">
        <v>13.5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144</v>
      </c>
      <c r="AU117" s="184" t="s">
        <v>76</v>
      </c>
      <c r="AV117" s="11" t="s">
        <v>76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>
        <v>7</v>
      </c>
      <c r="D118" s="170" t="s">
        <v>137</v>
      </c>
      <c r="E118" s="171" t="s">
        <v>172</v>
      </c>
      <c r="F118" s="172" t="s">
        <v>173</v>
      </c>
      <c r="G118" s="173" t="s">
        <v>140</v>
      </c>
      <c r="H118" s="174">
        <v>50</v>
      </c>
      <c r="I118" s="175"/>
      <c r="J118" s="176">
        <f>ROUND(I118*H118,2)</f>
        <v>0</v>
      </c>
      <c r="K118" s="172" t="s">
        <v>141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142</v>
      </c>
      <c r="AT118" s="23" t="s">
        <v>137</v>
      </c>
      <c r="AU118" s="23" t="s">
        <v>76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76</v>
      </c>
      <c r="BK118" s="181">
        <f>ROUND(I118*H118,2)</f>
        <v>0</v>
      </c>
      <c r="BL118" s="23" t="s">
        <v>142</v>
      </c>
      <c r="BM118" s="23" t="s">
        <v>174</v>
      </c>
    </row>
    <row r="119" spans="2:51" s="13" customFormat="1" ht="13.5">
      <c r="B119" s="199"/>
      <c r="D119" s="183" t="s">
        <v>144</v>
      </c>
      <c r="E119" s="200" t="s">
        <v>5</v>
      </c>
      <c r="F119" s="201" t="s">
        <v>175</v>
      </c>
      <c r="H119" s="200" t="s">
        <v>5</v>
      </c>
      <c r="I119" s="202"/>
      <c r="L119" s="199"/>
      <c r="M119" s="203"/>
      <c r="N119" s="204"/>
      <c r="O119" s="204"/>
      <c r="P119" s="204"/>
      <c r="Q119" s="204"/>
      <c r="R119" s="204"/>
      <c r="S119" s="204"/>
      <c r="T119" s="205"/>
      <c r="AT119" s="200" t="s">
        <v>144</v>
      </c>
      <c r="AU119" s="200" t="s">
        <v>76</v>
      </c>
      <c r="AV119" s="13" t="s">
        <v>78</v>
      </c>
      <c r="AW119" s="13" t="s">
        <v>35</v>
      </c>
      <c r="AX119" s="13" t="s">
        <v>71</v>
      </c>
      <c r="AY119" s="200" t="s">
        <v>134</v>
      </c>
    </row>
    <row r="120" spans="2:51" s="11" customFormat="1" ht="13.5">
      <c r="B120" s="182"/>
      <c r="D120" s="183" t="s">
        <v>144</v>
      </c>
      <c r="E120" s="184" t="s">
        <v>5</v>
      </c>
      <c r="F120" s="185" t="s">
        <v>176</v>
      </c>
      <c r="H120" s="186">
        <v>50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144</v>
      </c>
      <c r="AU120" s="184" t="s">
        <v>76</v>
      </c>
      <c r="AV120" s="11" t="s">
        <v>76</v>
      </c>
      <c r="AW120" s="11" t="s">
        <v>35</v>
      </c>
      <c r="AX120" s="11" t="s">
        <v>78</v>
      </c>
      <c r="AY120" s="184" t="s">
        <v>134</v>
      </c>
    </row>
    <row r="121" spans="2:65" s="1" customFormat="1" ht="25.5" customHeight="1">
      <c r="B121" s="169"/>
      <c r="C121" s="170">
        <v>8</v>
      </c>
      <c r="D121" s="170" t="s">
        <v>137</v>
      </c>
      <c r="E121" s="171" t="s">
        <v>177</v>
      </c>
      <c r="F121" s="172" t="s">
        <v>178</v>
      </c>
      <c r="G121" s="173" t="s">
        <v>140</v>
      </c>
      <c r="H121" s="174">
        <v>3.863</v>
      </c>
      <c r="I121" s="175"/>
      <c r="J121" s="176">
        <f>ROUND(I121*H121,2)</f>
        <v>0</v>
      </c>
      <c r="K121" s="172" t="s">
        <v>141</v>
      </c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0.0567</v>
      </c>
      <c r="R121" s="179">
        <f>Q121*H121</f>
        <v>0.2190321</v>
      </c>
      <c r="S121" s="179">
        <v>0</v>
      </c>
      <c r="T121" s="180">
        <f>S121*H121</f>
        <v>0</v>
      </c>
      <c r="AR121" s="23" t="s">
        <v>142</v>
      </c>
      <c r="AT121" s="23" t="s">
        <v>137</v>
      </c>
      <c r="AU121" s="23" t="s">
        <v>76</v>
      </c>
      <c r="AY121" s="23" t="s">
        <v>134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76</v>
      </c>
      <c r="BK121" s="181">
        <f>ROUND(I121*H121,2)</f>
        <v>0</v>
      </c>
      <c r="BL121" s="23" t="s">
        <v>142</v>
      </c>
      <c r="BM121" s="23" t="s">
        <v>179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180</v>
      </c>
      <c r="H122" s="186">
        <v>2.87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76</v>
      </c>
      <c r="AV122" s="11" t="s">
        <v>76</v>
      </c>
      <c r="AW122" s="11" t="s">
        <v>35</v>
      </c>
      <c r="AX122" s="11" t="s">
        <v>71</v>
      </c>
      <c r="AY122" s="184" t="s">
        <v>134</v>
      </c>
    </row>
    <row r="123" spans="2:51" s="11" customFormat="1" ht="13.5">
      <c r="B123" s="182"/>
      <c r="D123" s="183" t="s">
        <v>144</v>
      </c>
      <c r="E123" s="184" t="s">
        <v>5</v>
      </c>
      <c r="F123" s="185" t="s">
        <v>181</v>
      </c>
      <c r="H123" s="186">
        <v>0.993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144</v>
      </c>
      <c r="AU123" s="184" t="s">
        <v>76</v>
      </c>
      <c r="AV123" s="11" t="s">
        <v>76</v>
      </c>
      <c r="AW123" s="11" t="s">
        <v>35</v>
      </c>
      <c r="AX123" s="11" t="s">
        <v>71</v>
      </c>
      <c r="AY123" s="184" t="s">
        <v>134</v>
      </c>
    </row>
    <row r="124" spans="2:51" s="12" customFormat="1" ht="13.5">
      <c r="B124" s="191"/>
      <c r="D124" s="183" t="s">
        <v>144</v>
      </c>
      <c r="E124" s="192" t="s">
        <v>5</v>
      </c>
      <c r="F124" s="193" t="s">
        <v>149</v>
      </c>
      <c r="H124" s="194">
        <v>3.863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144</v>
      </c>
      <c r="AU124" s="192" t="s">
        <v>76</v>
      </c>
      <c r="AV124" s="12" t="s">
        <v>142</v>
      </c>
      <c r="AW124" s="12" t="s">
        <v>35</v>
      </c>
      <c r="AX124" s="12" t="s">
        <v>78</v>
      </c>
      <c r="AY124" s="192" t="s">
        <v>134</v>
      </c>
    </row>
    <row r="125" spans="2:65" s="1" customFormat="1" ht="25.5" customHeight="1">
      <c r="B125" s="169"/>
      <c r="C125" s="170">
        <v>9</v>
      </c>
      <c r="D125" s="170" t="s">
        <v>137</v>
      </c>
      <c r="E125" s="171" t="s">
        <v>182</v>
      </c>
      <c r="F125" s="172" t="s">
        <v>183</v>
      </c>
      <c r="G125" s="173" t="s">
        <v>184</v>
      </c>
      <c r="H125" s="174">
        <v>2</v>
      </c>
      <c r="I125" s="175"/>
      <c r="J125" s="176">
        <f>ROUND(I125*H125,2)</f>
        <v>0</v>
      </c>
      <c r="K125" s="172" t="s">
        <v>141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142</v>
      </c>
      <c r="AT125" s="23" t="s">
        <v>137</v>
      </c>
      <c r="AU125" s="23" t="s">
        <v>76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76</v>
      </c>
      <c r="BK125" s="181">
        <f>ROUND(I125*H125,2)</f>
        <v>0</v>
      </c>
      <c r="BL125" s="23" t="s">
        <v>142</v>
      </c>
      <c r="BM125" s="23" t="s">
        <v>185</v>
      </c>
    </row>
    <row r="126" spans="2:65" s="1" customFormat="1" ht="16.5" customHeight="1">
      <c r="B126" s="169"/>
      <c r="C126" s="206">
        <v>10</v>
      </c>
      <c r="D126" s="206" t="s">
        <v>186</v>
      </c>
      <c r="E126" s="207" t="s">
        <v>187</v>
      </c>
      <c r="F126" s="208" t="s">
        <v>188</v>
      </c>
      <c r="G126" s="209" t="s">
        <v>184</v>
      </c>
      <c r="H126" s="210">
        <v>2</v>
      </c>
      <c r="I126" s="211"/>
      <c r="J126" s="212">
        <f>ROUND(I126*H126,2)</f>
        <v>0</v>
      </c>
      <c r="K126" s="208" t="s">
        <v>141</v>
      </c>
      <c r="L126" s="213"/>
      <c r="M126" s="214" t="s">
        <v>5</v>
      </c>
      <c r="N126" s="215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157</v>
      </c>
      <c r="AT126" s="23" t="s">
        <v>186</v>
      </c>
      <c r="AU126" s="23" t="s">
        <v>76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76</v>
      </c>
      <c r="BK126" s="181">
        <f>ROUND(I126*H126,2)</f>
        <v>0</v>
      </c>
      <c r="BL126" s="23" t="s">
        <v>142</v>
      </c>
      <c r="BM126" s="23" t="s">
        <v>189</v>
      </c>
    </row>
    <row r="127" spans="2:63" s="10" customFormat="1" ht="29.85" customHeight="1">
      <c r="B127" s="156"/>
      <c r="D127" s="157" t="s">
        <v>70</v>
      </c>
      <c r="E127" s="167" t="s">
        <v>163</v>
      </c>
      <c r="F127" s="167" t="s">
        <v>190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SUM(P128:P150)</f>
        <v>0</v>
      </c>
      <c r="Q127" s="162"/>
      <c r="R127" s="163">
        <f>SUM(R128:R150)</f>
        <v>0.0024200000000000003</v>
      </c>
      <c r="S127" s="162"/>
      <c r="T127" s="164">
        <f>SUM(T128:T150)</f>
        <v>3.3338861500000005</v>
      </c>
      <c r="AR127" s="157" t="s">
        <v>78</v>
      </c>
      <c r="AT127" s="165" t="s">
        <v>70</v>
      </c>
      <c r="AU127" s="165" t="s">
        <v>78</v>
      </c>
      <c r="AY127" s="157" t="s">
        <v>134</v>
      </c>
      <c r="BK127" s="166">
        <f>SUM(BK128:BK150)</f>
        <v>0</v>
      </c>
    </row>
    <row r="128" spans="2:65" s="1" customFormat="1" ht="16.5" customHeight="1">
      <c r="B128" s="169"/>
      <c r="C128" s="170">
        <v>11</v>
      </c>
      <c r="D128" s="170" t="s">
        <v>137</v>
      </c>
      <c r="E128" s="171" t="s">
        <v>191</v>
      </c>
      <c r="F128" s="172" t="s">
        <v>192</v>
      </c>
      <c r="G128" s="173" t="s">
        <v>140</v>
      </c>
      <c r="H128" s="174">
        <v>15.607</v>
      </c>
      <c r="I128" s="175"/>
      <c r="J128" s="176">
        <f>ROUND(I128*H128,2)</f>
        <v>0</v>
      </c>
      <c r="K128" s="172" t="s">
        <v>141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193</v>
      </c>
      <c r="AT128" s="23" t="s">
        <v>137</v>
      </c>
      <c r="AU128" s="23" t="s">
        <v>76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76</v>
      </c>
      <c r="BK128" s="181">
        <f>ROUND(I128*H128,2)</f>
        <v>0</v>
      </c>
      <c r="BL128" s="23" t="s">
        <v>193</v>
      </c>
      <c r="BM128" s="23" t="s">
        <v>194</v>
      </c>
    </row>
    <row r="129" spans="2:51" s="13" customFormat="1" ht="13.5">
      <c r="B129" s="199"/>
      <c r="D129" s="183" t="s">
        <v>144</v>
      </c>
      <c r="E129" s="200" t="s">
        <v>5</v>
      </c>
      <c r="F129" s="201" t="s">
        <v>195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144</v>
      </c>
      <c r="AU129" s="200" t="s">
        <v>76</v>
      </c>
      <c r="AV129" s="13" t="s">
        <v>78</v>
      </c>
      <c r="AW129" s="13" t="s">
        <v>35</v>
      </c>
      <c r="AX129" s="13" t="s">
        <v>71</v>
      </c>
      <c r="AY129" s="200" t="s">
        <v>134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196</v>
      </c>
      <c r="H130" s="186">
        <v>10.556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76</v>
      </c>
      <c r="AV130" s="11" t="s">
        <v>76</v>
      </c>
      <c r="AW130" s="11" t="s">
        <v>35</v>
      </c>
      <c r="AX130" s="11" t="s">
        <v>71</v>
      </c>
      <c r="AY130" s="184" t="s">
        <v>134</v>
      </c>
    </row>
    <row r="131" spans="2:51" s="13" customFormat="1" ht="13.5">
      <c r="B131" s="199"/>
      <c r="D131" s="183" t="s">
        <v>144</v>
      </c>
      <c r="E131" s="200" t="s">
        <v>5</v>
      </c>
      <c r="F131" s="201" t="s">
        <v>197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144</v>
      </c>
      <c r="AU131" s="200" t="s">
        <v>76</v>
      </c>
      <c r="AV131" s="13" t="s">
        <v>78</v>
      </c>
      <c r="AW131" s="13" t="s">
        <v>35</v>
      </c>
      <c r="AX131" s="13" t="s">
        <v>71</v>
      </c>
      <c r="AY131" s="200" t="s">
        <v>134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148</v>
      </c>
      <c r="H132" s="186">
        <v>5.051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76</v>
      </c>
      <c r="AV132" s="11" t="s">
        <v>76</v>
      </c>
      <c r="AW132" s="11" t="s">
        <v>35</v>
      </c>
      <c r="AX132" s="11" t="s">
        <v>71</v>
      </c>
      <c r="AY132" s="184" t="s">
        <v>134</v>
      </c>
    </row>
    <row r="133" spans="2:51" s="12" customFormat="1" ht="13.5">
      <c r="B133" s="191"/>
      <c r="D133" s="183" t="s">
        <v>144</v>
      </c>
      <c r="E133" s="192" t="s">
        <v>5</v>
      </c>
      <c r="F133" s="193" t="s">
        <v>149</v>
      </c>
      <c r="H133" s="194">
        <v>15.607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144</v>
      </c>
      <c r="AU133" s="192" t="s">
        <v>76</v>
      </c>
      <c r="AV133" s="12" t="s">
        <v>142</v>
      </c>
      <c r="AW133" s="12" t="s">
        <v>35</v>
      </c>
      <c r="AX133" s="12" t="s">
        <v>78</v>
      </c>
      <c r="AY133" s="192" t="s">
        <v>134</v>
      </c>
    </row>
    <row r="134" spans="2:65" s="1" customFormat="1" ht="16.5" customHeight="1">
      <c r="B134" s="169"/>
      <c r="C134" s="170">
        <v>12</v>
      </c>
      <c r="D134" s="170" t="s">
        <v>137</v>
      </c>
      <c r="E134" s="171" t="s">
        <v>198</v>
      </c>
      <c r="F134" s="172" t="s">
        <v>199</v>
      </c>
      <c r="G134" s="173" t="s">
        <v>140</v>
      </c>
      <c r="H134" s="174">
        <v>13.241</v>
      </c>
      <c r="I134" s="175"/>
      <c r="J134" s="176">
        <f>ROUND(I134*H134,2)</f>
        <v>0</v>
      </c>
      <c r="K134" s="172" t="s">
        <v>141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0.00198615</v>
      </c>
      <c r="AR134" s="23" t="s">
        <v>193</v>
      </c>
      <c r="AT134" s="23" t="s">
        <v>137</v>
      </c>
      <c r="AU134" s="23" t="s">
        <v>76</v>
      </c>
      <c r="AY134" s="23" t="s">
        <v>134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76</v>
      </c>
      <c r="BK134" s="181">
        <f>ROUND(I134*H134,2)</f>
        <v>0</v>
      </c>
      <c r="BL134" s="23" t="s">
        <v>193</v>
      </c>
      <c r="BM134" s="23" t="s">
        <v>200</v>
      </c>
    </row>
    <row r="135" spans="2:51" s="13" customFormat="1" ht="13.5">
      <c r="B135" s="199"/>
      <c r="D135" s="183" t="s">
        <v>144</v>
      </c>
      <c r="E135" s="200" t="s">
        <v>5</v>
      </c>
      <c r="F135" s="201" t="s">
        <v>201</v>
      </c>
      <c r="H135" s="200" t="s">
        <v>5</v>
      </c>
      <c r="I135" s="202"/>
      <c r="L135" s="199"/>
      <c r="M135" s="203"/>
      <c r="N135" s="204"/>
      <c r="O135" s="204"/>
      <c r="P135" s="204"/>
      <c r="Q135" s="204"/>
      <c r="R135" s="204"/>
      <c r="S135" s="204"/>
      <c r="T135" s="205"/>
      <c r="AT135" s="200" t="s">
        <v>144</v>
      </c>
      <c r="AU135" s="200" t="s">
        <v>76</v>
      </c>
      <c r="AV135" s="13" t="s">
        <v>78</v>
      </c>
      <c r="AW135" s="13" t="s">
        <v>35</v>
      </c>
      <c r="AX135" s="13" t="s">
        <v>71</v>
      </c>
      <c r="AY135" s="200" t="s">
        <v>134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202</v>
      </c>
      <c r="H136" s="186">
        <v>3.822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76</v>
      </c>
      <c r="AV136" s="11" t="s">
        <v>76</v>
      </c>
      <c r="AW136" s="11" t="s">
        <v>35</v>
      </c>
      <c r="AX136" s="11" t="s">
        <v>71</v>
      </c>
      <c r="AY136" s="184" t="s">
        <v>134</v>
      </c>
    </row>
    <row r="137" spans="2:51" s="11" customFormat="1" ht="13.5">
      <c r="B137" s="182"/>
      <c r="D137" s="183" t="s">
        <v>144</v>
      </c>
      <c r="E137" s="184" t="s">
        <v>5</v>
      </c>
      <c r="F137" s="185" t="s">
        <v>203</v>
      </c>
      <c r="H137" s="186">
        <v>4.368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144</v>
      </c>
      <c r="AU137" s="184" t="s">
        <v>76</v>
      </c>
      <c r="AV137" s="11" t="s">
        <v>76</v>
      </c>
      <c r="AW137" s="11" t="s">
        <v>35</v>
      </c>
      <c r="AX137" s="11" t="s">
        <v>71</v>
      </c>
      <c r="AY137" s="184" t="s">
        <v>134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148</v>
      </c>
      <c r="H138" s="186">
        <v>5.051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76</v>
      </c>
      <c r="AV138" s="11" t="s">
        <v>76</v>
      </c>
      <c r="AW138" s="11" t="s">
        <v>35</v>
      </c>
      <c r="AX138" s="11" t="s">
        <v>71</v>
      </c>
      <c r="AY138" s="184" t="s">
        <v>134</v>
      </c>
    </row>
    <row r="139" spans="2:51" s="12" customFormat="1" ht="13.5">
      <c r="B139" s="191"/>
      <c r="D139" s="183" t="s">
        <v>144</v>
      </c>
      <c r="E139" s="192" t="s">
        <v>5</v>
      </c>
      <c r="F139" s="193" t="s">
        <v>149</v>
      </c>
      <c r="H139" s="194">
        <v>13.241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144</v>
      </c>
      <c r="AU139" s="192" t="s">
        <v>76</v>
      </c>
      <c r="AV139" s="12" t="s">
        <v>142</v>
      </c>
      <c r="AW139" s="12" t="s">
        <v>35</v>
      </c>
      <c r="AX139" s="12" t="s">
        <v>78</v>
      </c>
      <c r="AY139" s="192" t="s">
        <v>134</v>
      </c>
    </row>
    <row r="140" spans="2:65" s="1" customFormat="1" ht="25.5" customHeight="1">
      <c r="B140" s="169"/>
      <c r="C140" s="170">
        <v>13</v>
      </c>
      <c r="D140" s="170" t="s">
        <v>137</v>
      </c>
      <c r="E140" s="171" t="s">
        <v>204</v>
      </c>
      <c r="F140" s="172" t="s">
        <v>205</v>
      </c>
      <c r="G140" s="173" t="s">
        <v>140</v>
      </c>
      <c r="H140" s="174">
        <v>60.5</v>
      </c>
      <c r="I140" s="175"/>
      <c r="J140" s="176">
        <f>ROUND(I140*H140,2)</f>
        <v>0</v>
      </c>
      <c r="K140" s="172" t="s">
        <v>141</v>
      </c>
      <c r="L140" s="40"/>
      <c r="M140" s="177" t="s">
        <v>5</v>
      </c>
      <c r="N140" s="178" t="s">
        <v>43</v>
      </c>
      <c r="O140" s="41"/>
      <c r="P140" s="179">
        <f>O140*H140</f>
        <v>0</v>
      </c>
      <c r="Q140" s="179">
        <v>4E-05</v>
      </c>
      <c r="R140" s="179">
        <f>Q140*H140</f>
        <v>0.0024200000000000003</v>
      </c>
      <c r="S140" s="179">
        <v>0</v>
      </c>
      <c r="T140" s="180">
        <f>S140*H140</f>
        <v>0</v>
      </c>
      <c r="AR140" s="23" t="s">
        <v>142</v>
      </c>
      <c r="AT140" s="23" t="s">
        <v>137</v>
      </c>
      <c r="AU140" s="23" t="s">
        <v>76</v>
      </c>
      <c r="AY140" s="23" t="s">
        <v>134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3" t="s">
        <v>76</v>
      </c>
      <c r="BK140" s="181">
        <f>ROUND(I140*H140,2)</f>
        <v>0</v>
      </c>
      <c r="BL140" s="23" t="s">
        <v>142</v>
      </c>
      <c r="BM140" s="23" t="s">
        <v>206</v>
      </c>
    </row>
    <row r="141" spans="2:51" s="11" customFormat="1" ht="13.5">
      <c r="B141" s="182"/>
      <c r="D141" s="183" t="s">
        <v>144</v>
      </c>
      <c r="E141" s="184" t="s">
        <v>5</v>
      </c>
      <c r="F141" s="185" t="s">
        <v>207</v>
      </c>
      <c r="H141" s="186">
        <v>10.5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144</v>
      </c>
      <c r="AU141" s="184" t="s">
        <v>76</v>
      </c>
      <c r="AV141" s="11" t="s">
        <v>76</v>
      </c>
      <c r="AW141" s="11" t="s">
        <v>35</v>
      </c>
      <c r="AX141" s="11" t="s">
        <v>71</v>
      </c>
      <c r="AY141" s="184" t="s">
        <v>134</v>
      </c>
    </row>
    <row r="142" spans="2:51" s="13" customFormat="1" ht="13.5">
      <c r="B142" s="199"/>
      <c r="D142" s="183" t="s">
        <v>144</v>
      </c>
      <c r="E142" s="200" t="s">
        <v>5</v>
      </c>
      <c r="F142" s="201" t="s">
        <v>208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144</v>
      </c>
      <c r="AU142" s="200" t="s">
        <v>76</v>
      </c>
      <c r="AV142" s="13" t="s">
        <v>78</v>
      </c>
      <c r="AW142" s="13" t="s">
        <v>35</v>
      </c>
      <c r="AX142" s="13" t="s">
        <v>71</v>
      </c>
      <c r="AY142" s="200" t="s">
        <v>134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176</v>
      </c>
      <c r="H143" s="186">
        <v>50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76</v>
      </c>
      <c r="AV143" s="11" t="s">
        <v>76</v>
      </c>
      <c r="AW143" s="11" t="s">
        <v>35</v>
      </c>
      <c r="AX143" s="11" t="s">
        <v>71</v>
      </c>
      <c r="AY143" s="184" t="s">
        <v>134</v>
      </c>
    </row>
    <row r="144" spans="2:51" s="12" customFormat="1" ht="13.5">
      <c r="B144" s="191"/>
      <c r="D144" s="183" t="s">
        <v>144</v>
      </c>
      <c r="E144" s="192" t="s">
        <v>5</v>
      </c>
      <c r="F144" s="193" t="s">
        <v>149</v>
      </c>
      <c r="H144" s="194">
        <v>60.5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144</v>
      </c>
      <c r="AU144" s="192" t="s">
        <v>76</v>
      </c>
      <c r="AV144" s="12" t="s">
        <v>142</v>
      </c>
      <c r="AW144" s="12" t="s">
        <v>35</v>
      </c>
      <c r="AX144" s="12" t="s">
        <v>78</v>
      </c>
      <c r="AY144" s="192" t="s">
        <v>134</v>
      </c>
    </row>
    <row r="145" spans="2:65" s="1" customFormat="1" ht="38.25" customHeight="1">
      <c r="B145" s="169"/>
      <c r="C145" s="170">
        <v>14</v>
      </c>
      <c r="D145" s="170" t="s">
        <v>137</v>
      </c>
      <c r="E145" s="171" t="s">
        <v>209</v>
      </c>
      <c r="F145" s="172" t="s">
        <v>210</v>
      </c>
      <c r="G145" s="173" t="s">
        <v>140</v>
      </c>
      <c r="H145" s="174">
        <v>33.319</v>
      </c>
      <c r="I145" s="175"/>
      <c r="J145" s="176">
        <f>ROUND(I145*H145,2)</f>
        <v>0</v>
      </c>
      <c r="K145" s="172" t="s">
        <v>141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0.1</v>
      </c>
      <c r="T145" s="180">
        <f>S145*H145</f>
        <v>3.3319000000000005</v>
      </c>
      <c r="AR145" s="23" t="s">
        <v>142</v>
      </c>
      <c r="AT145" s="23" t="s">
        <v>137</v>
      </c>
      <c r="AU145" s="23" t="s">
        <v>76</v>
      </c>
      <c r="AY145" s="23" t="s">
        <v>134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76</v>
      </c>
      <c r="BK145" s="181">
        <f>ROUND(I145*H145,2)</f>
        <v>0</v>
      </c>
      <c r="BL145" s="23" t="s">
        <v>142</v>
      </c>
      <c r="BM145" s="23" t="s">
        <v>211</v>
      </c>
    </row>
    <row r="146" spans="2:51" s="11" customFormat="1" ht="13.5">
      <c r="B146" s="182"/>
      <c r="D146" s="183" t="s">
        <v>144</v>
      </c>
      <c r="E146" s="184" t="s">
        <v>5</v>
      </c>
      <c r="F146" s="185" t="s">
        <v>212</v>
      </c>
      <c r="H146" s="186">
        <v>33.319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144</v>
      </c>
      <c r="AU146" s="184" t="s">
        <v>76</v>
      </c>
      <c r="AV146" s="11" t="s">
        <v>76</v>
      </c>
      <c r="AW146" s="11" t="s">
        <v>35</v>
      </c>
      <c r="AX146" s="11" t="s">
        <v>78</v>
      </c>
      <c r="AY146" s="184" t="s">
        <v>134</v>
      </c>
    </row>
    <row r="147" spans="2:65" s="1" customFormat="1" ht="16.5" customHeight="1">
      <c r="B147" s="169"/>
      <c r="C147" s="170">
        <v>15</v>
      </c>
      <c r="D147" s="170" t="s">
        <v>137</v>
      </c>
      <c r="E147" s="171" t="s">
        <v>213</v>
      </c>
      <c r="F147" s="172" t="s">
        <v>214</v>
      </c>
      <c r="G147" s="173" t="s">
        <v>140</v>
      </c>
      <c r="H147" s="174">
        <v>6.339</v>
      </c>
      <c r="I147" s="175"/>
      <c r="J147" s="176">
        <f>ROUND(I147*H147,2)</f>
        <v>0</v>
      </c>
      <c r="K147" s="172" t="s">
        <v>141</v>
      </c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AR147" s="23" t="s">
        <v>142</v>
      </c>
      <c r="AT147" s="23" t="s">
        <v>137</v>
      </c>
      <c r="AU147" s="23" t="s">
        <v>76</v>
      </c>
      <c r="AY147" s="23" t="s">
        <v>134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76</v>
      </c>
      <c r="BK147" s="181">
        <f>ROUND(I147*H147,2)</f>
        <v>0</v>
      </c>
      <c r="BL147" s="23" t="s">
        <v>142</v>
      </c>
      <c r="BM147" s="23" t="s">
        <v>215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216</v>
      </c>
      <c r="H148" s="186">
        <v>4.239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76</v>
      </c>
      <c r="AV148" s="11" t="s">
        <v>76</v>
      </c>
      <c r="AW148" s="11" t="s">
        <v>35</v>
      </c>
      <c r="AX148" s="11" t="s">
        <v>71</v>
      </c>
      <c r="AY148" s="184" t="s">
        <v>134</v>
      </c>
    </row>
    <row r="149" spans="2:51" s="11" customFormat="1" ht="13.5">
      <c r="B149" s="182"/>
      <c r="D149" s="183" t="s">
        <v>144</v>
      </c>
      <c r="E149" s="184" t="s">
        <v>5</v>
      </c>
      <c r="F149" s="185" t="s">
        <v>217</v>
      </c>
      <c r="H149" s="186">
        <v>2.1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144</v>
      </c>
      <c r="AU149" s="184" t="s">
        <v>76</v>
      </c>
      <c r="AV149" s="11" t="s">
        <v>76</v>
      </c>
      <c r="AW149" s="11" t="s">
        <v>35</v>
      </c>
      <c r="AX149" s="11" t="s">
        <v>71</v>
      </c>
      <c r="AY149" s="184" t="s">
        <v>134</v>
      </c>
    </row>
    <row r="150" spans="2:51" s="12" customFormat="1" ht="13.5">
      <c r="B150" s="191"/>
      <c r="D150" s="183" t="s">
        <v>144</v>
      </c>
      <c r="E150" s="192" t="s">
        <v>5</v>
      </c>
      <c r="F150" s="193" t="s">
        <v>149</v>
      </c>
      <c r="H150" s="194">
        <v>6.339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144</v>
      </c>
      <c r="AU150" s="192" t="s">
        <v>76</v>
      </c>
      <c r="AV150" s="12" t="s">
        <v>142</v>
      </c>
      <c r="AW150" s="12" t="s">
        <v>35</v>
      </c>
      <c r="AX150" s="12" t="s">
        <v>78</v>
      </c>
      <c r="AY150" s="192" t="s">
        <v>134</v>
      </c>
    </row>
    <row r="151" spans="2:63" s="10" customFormat="1" ht="29.85" customHeight="1">
      <c r="B151" s="156"/>
      <c r="D151" s="157" t="s">
        <v>70</v>
      </c>
      <c r="E151" s="167" t="s">
        <v>218</v>
      </c>
      <c r="F151" s="167" t="s">
        <v>219</v>
      </c>
      <c r="I151" s="159"/>
      <c r="J151" s="168">
        <f>BK151</f>
        <v>0</v>
      </c>
      <c r="L151" s="156"/>
      <c r="M151" s="161"/>
      <c r="N151" s="162"/>
      <c r="O151" s="162"/>
      <c r="P151" s="163">
        <f>SUM(P152:P158)</f>
        <v>0</v>
      </c>
      <c r="Q151" s="162"/>
      <c r="R151" s="163">
        <f>SUM(R152:R158)</f>
        <v>0</v>
      </c>
      <c r="S151" s="162"/>
      <c r="T151" s="164">
        <f>SUM(T152:T158)</f>
        <v>0</v>
      </c>
      <c r="AR151" s="157" t="s">
        <v>78</v>
      </c>
      <c r="AT151" s="165" t="s">
        <v>70</v>
      </c>
      <c r="AU151" s="165" t="s">
        <v>78</v>
      </c>
      <c r="AY151" s="157" t="s">
        <v>134</v>
      </c>
      <c r="BK151" s="166">
        <f>SUM(BK152:BK158)</f>
        <v>0</v>
      </c>
    </row>
    <row r="152" spans="2:65" s="1" customFormat="1" ht="25.5" customHeight="1">
      <c r="B152" s="169"/>
      <c r="C152" s="170">
        <v>16</v>
      </c>
      <c r="D152" s="170" t="s">
        <v>137</v>
      </c>
      <c r="E152" s="171" t="s">
        <v>220</v>
      </c>
      <c r="F152" s="172" t="s">
        <v>221</v>
      </c>
      <c r="G152" s="173" t="s">
        <v>222</v>
      </c>
      <c r="H152" s="174">
        <v>3.816</v>
      </c>
      <c r="I152" s="175"/>
      <c r="J152" s="176">
        <f>ROUND(I152*H152,2)</f>
        <v>0</v>
      </c>
      <c r="K152" s="172" t="s">
        <v>141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142</v>
      </c>
      <c r="AT152" s="23" t="s">
        <v>137</v>
      </c>
      <c r="AU152" s="23" t="s">
        <v>76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76</v>
      </c>
      <c r="BK152" s="181">
        <f>ROUND(I152*H152,2)</f>
        <v>0</v>
      </c>
      <c r="BL152" s="23" t="s">
        <v>142</v>
      </c>
      <c r="BM152" s="23" t="s">
        <v>223</v>
      </c>
    </row>
    <row r="153" spans="2:65" s="1" customFormat="1" ht="38.25" customHeight="1">
      <c r="B153" s="169"/>
      <c r="C153" s="170">
        <v>17</v>
      </c>
      <c r="D153" s="170" t="s">
        <v>137</v>
      </c>
      <c r="E153" s="171" t="s">
        <v>224</v>
      </c>
      <c r="F153" s="172" t="s">
        <v>225</v>
      </c>
      <c r="G153" s="173" t="s">
        <v>222</v>
      </c>
      <c r="H153" s="174">
        <v>190.8</v>
      </c>
      <c r="I153" s="175"/>
      <c r="J153" s="176">
        <f>ROUND(I153*H153,2)</f>
        <v>0</v>
      </c>
      <c r="K153" s="172" t="s">
        <v>141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142</v>
      </c>
      <c r="AT153" s="23" t="s">
        <v>137</v>
      </c>
      <c r="AU153" s="23" t="s">
        <v>76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76</v>
      </c>
      <c r="BK153" s="181">
        <f>ROUND(I153*H153,2)</f>
        <v>0</v>
      </c>
      <c r="BL153" s="23" t="s">
        <v>142</v>
      </c>
      <c r="BM153" s="23" t="s">
        <v>226</v>
      </c>
    </row>
    <row r="154" spans="2:51" s="11" customFormat="1" ht="13.5">
      <c r="B154" s="182"/>
      <c r="D154" s="183" t="s">
        <v>144</v>
      </c>
      <c r="F154" s="185" t="s">
        <v>227</v>
      </c>
      <c r="H154" s="186">
        <v>190.8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76</v>
      </c>
      <c r="AV154" s="11" t="s">
        <v>76</v>
      </c>
      <c r="AW154" s="11" t="s">
        <v>6</v>
      </c>
      <c r="AX154" s="11" t="s">
        <v>78</v>
      </c>
      <c r="AY154" s="184" t="s">
        <v>134</v>
      </c>
    </row>
    <row r="155" spans="2:65" s="1" customFormat="1" ht="25.5" customHeight="1">
      <c r="B155" s="169"/>
      <c r="C155" s="170">
        <v>18</v>
      </c>
      <c r="D155" s="170" t="s">
        <v>137</v>
      </c>
      <c r="E155" s="171" t="s">
        <v>228</v>
      </c>
      <c r="F155" s="172" t="s">
        <v>229</v>
      </c>
      <c r="G155" s="173" t="s">
        <v>222</v>
      </c>
      <c r="H155" s="174">
        <v>3.816</v>
      </c>
      <c r="I155" s="175"/>
      <c r="J155" s="176">
        <f>ROUND(I155*H155,2)</f>
        <v>0</v>
      </c>
      <c r="K155" s="172" t="s">
        <v>141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142</v>
      </c>
      <c r="AT155" s="23" t="s">
        <v>137</v>
      </c>
      <c r="AU155" s="23" t="s">
        <v>76</v>
      </c>
      <c r="AY155" s="23" t="s">
        <v>134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76</v>
      </c>
      <c r="BK155" s="181">
        <f>ROUND(I155*H155,2)</f>
        <v>0</v>
      </c>
      <c r="BL155" s="23" t="s">
        <v>142</v>
      </c>
      <c r="BM155" s="23" t="s">
        <v>230</v>
      </c>
    </row>
    <row r="156" spans="2:65" s="1" customFormat="1" ht="25.5" customHeight="1">
      <c r="B156" s="169"/>
      <c r="C156" s="170">
        <v>19</v>
      </c>
      <c r="D156" s="170" t="s">
        <v>137</v>
      </c>
      <c r="E156" s="171" t="s">
        <v>231</v>
      </c>
      <c r="F156" s="172" t="s">
        <v>232</v>
      </c>
      <c r="G156" s="173" t="s">
        <v>222</v>
      </c>
      <c r="H156" s="174">
        <v>34.344</v>
      </c>
      <c r="I156" s="175"/>
      <c r="J156" s="176">
        <f>ROUND(I156*H156,2)</f>
        <v>0</v>
      </c>
      <c r="K156" s="172" t="s">
        <v>141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142</v>
      </c>
      <c r="AT156" s="23" t="s">
        <v>137</v>
      </c>
      <c r="AU156" s="23" t="s">
        <v>76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76</v>
      </c>
      <c r="BK156" s="181">
        <f>ROUND(I156*H156,2)</f>
        <v>0</v>
      </c>
      <c r="BL156" s="23" t="s">
        <v>142</v>
      </c>
      <c r="BM156" s="23" t="s">
        <v>233</v>
      </c>
    </row>
    <row r="157" spans="2:51" s="11" customFormat="1" ht="13.5">
      <c r="B157" s="182"/>
      <c r="D157" s="183" t="s">
        <v>144</v>
      </c>
      <c r="F157" s="185" t="s">
        <v>234</v>
      </c>
      <c r="H157" s="186">
        <v>34.344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144</v>
      </c>
      <c r="AU157" s="184" t="s">
        <v>76</v>
      </c>
      <c r="AV157" s="11" t="s">
        <v>76</v>
      </c>
      <c r="AW157" s="11" t="s">
        <v>6</v>
      </c>
      <c r="AX157" s="11" t="s">
        <v>78</v>
      </c>
      <c r="AY157" s="184" t="s">
        <v>134</v>
      </c>
    </row>
    <row r="158" spans="2:65" s="1" customFormat="1" ht="38.25" customHeight="1">
      <c r="B158" s="169"/>
      <c r="C158" s="170">
        <v>20</v>
      </c>
      <c r="D158" s="170" t="s">
        <v>137</v>
      </c>
      <c r="E158" s="171" t="s">
        <v>235</v>
      </c>
      <c r="F158" s="172" t="s">
        <v>236</v>
      </c>
      <c r="G158" s="173" t="s">
        <v>222</v>
      </c>
      <c r="H158" s="174">
        <v>3.816</v>
      </c>
      <c r="I158" s="175"/>
      <c r="J158" s="176">
        <f>ROUND(I158*H158,2)</f>
        <v>0</v>
      </c>
      <c r="K158" s="172" t="s">
        <v>141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142</v>
      </c>
      <c r="AT158" s="23" t="s">
        <v>137</v>
      </c>
      <c r="AU158" s="23" t="s">
        <v>76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76</v>
      </c>
      <c r="BK158" s="181">
        <f>ROUND(I158*H158,2)</f>
        <v>0</v>
      </c>
      <c r="BL158" s="23" t="s">
        <v>142</v>
      </c>
      <c r="BM158" s="23" t="s">
        <v>237</v>
      </c>
    </row>
    <row r="159" spans="2:63" s="10" customFormat="1" ht="29.85" customHeight="1">
      <c r="B159" s="156"/>
      <c r="D159" s="157" t="s">
        <v>70</v>
      </c>
      <c r="E159" s="167" t="s">
        <v>238</v>
      </c>
      <c r="F159" s="167" t="s">
        <v>239</v>
      </c>
      <c r="I159" s="159"/>
      <c r="J159" s="168">
        <f>BK159</f>
        <v>0</v>
      </c>
      <c r="L159" s="156"/>
      <c r="M159" s="161"/>
      <c r="N159" s="162"/>
      <c r="O159" s="162"/>
      <c r="P159" s="163">
        <f>SUM(P160:P162)</f>
        <v>0</v>
      </c>
      <c r="Q159" s="162"/>
      <c r="R159" s="163">
        <f>SUM(R160:R162)</f>
        <v>0</v>
      </c>
      <c r="S159" s="162"/>
      <c r="T159" s="164">
        <f>SUM(T160:T162)</f>
        <v>0</v>
      </c>
      <c r="AR159" s="157" t="s">
        <v>78</v>
      </c>
      <c r="AT159" s="165" t="s">
        <v>70</v>
      </c>
      <c r="AU159" s="165" t="s">
        <v>78</v>
      </c>
      <c r="AY159" s="157" t="s">
        <v>134</v>
      </c>
      <c r="BK159" s="166">
        <f>SUM(BK160:BK162)</f>
        <v>0</v>
      </c>
    </row>
    <row r="160" spans="2:65" s="1" customFormat="1" ht="38.25" customHeight="1">
      <c r="B160" s="169"/>
      <c r="C160" s="170">
        <v>21</v>
      </c>
      <c r="D160" s="170" t="s">
        <v>137</v>
      </c>
      <c r="E160" s="171" t="s">
        <v>240</v>
      </c>
      <c r="F160" s="172" t="s">
        <v>241</v>
      </c>
      <c r="G160" s="173" t="s">
        <v>222</v>
      </c>
      <c r="H160" s="174">
        <v>0.919</v>
      </c>
      <c r="I160" s="175"/>
      <c r="J160" s="176">
        <f>ROUND(I160*H160,2)</f>
        <v>0</v>
      </c>
      <c r="K160" s="172" t="s">
        <v>141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142</v>
      </c>
      <c r="AT160" s="23" t="s">
        <v>137</v>
      </c>
      <c r="AU160" s="23" t="s">
        <v>76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76</v>
      </c>
      <c r="BK160" s="181">
        <f>ROUND(I160*H160,2)</f>
        <v>0</v>
      </c>
      <c r="BL160" s="23" t="s">
        <v>142</v>
      </c>
      <c r="BM160" s="23" t="s">
        <v>242</v>
      </c>
    </row>
    <row r="161" spans="2:65" s="1" customFormat="1" ht="51" customHeight="1">
      <c r="B161" s="169"/>
      <c r="C161" s="170">
        <v>22</v>
      </c>
      <c r="D161" s="170" t="s">
        <v>137</v>
      </c>
      <c r="E161" s="171" t="s">
        <v>243</v>
      </c>
      <c r="F161" s="172" t="s">
        <v>244</v>
      </c>
      <c r="G161" s="173" t="s">
        <v>222</v>
      </c>
      <c r="H161" s="174">
        <v>0.919</v>
      </c>
      <c r="I161" s="175"/>
      <c r="J161" s="176">
        <f>ROUND(I161*H161,2)</f>
        <v>0</v>
      </c>
      <c r="K161" s="172" t="s">
        <v>141</v>
      </c>
      <c r="L161" s="40"/>
      <c r="M161" s="177" t="s">
        <v>5</v>
      </c>
      <c r="N161" s="178" t="s">
        <v>43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142</v>
      </c>
      <c r="AT161" s="23" t="s">
        <v>137</v>
      </c>
      <c r="AU161" s="23" t="s">
        <v>76</v>
      </c>
      <c r="AY161" s="23" t="s">
        <v>134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76</v>
      </c>
      <c r="BK161" s="181">
        <f>ROUND(I161*H161,2)</f>
        <v>0</v>
      </c>
      <c r="BL161" s="23" t="s">
        <v>142</v>
      </c>
      <c r="BM161" s="23" t="s">
        <v>245</v>
      </c>
    </row>
    <row r="162" spans="2:65" s="1" customFormat="1" ht="38.25" customHeight="1">
      <c r="B162" s="169"/>
      <c r="C162" s="170">
        <v>23</v>
      </c>
      <c r="D162" s="170" t="s">
        <v>137</v>
      </c>
      <c r="E162" s="171" t="s">
        <v>246</v>
      </c>
      <c r="F162" s="172" t="s">
        <v>247</v>
      </c>
      <c r="G162" s="173" t="s">
        <v>222</v>
      </c>
      <c r="H162" s="174">
        <v>0.919</v>
      </c>
      <c r="I162" s="175"/>
      <c r="J162" s="176">
        <f>ROUND(I162*H162,2)</f>
        <v>0</v>
      </c>
      <c r="K162" s="172" t="s">
        <v>141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142</v>
      </c>
      <c r="AT162" s="23" t="s">
        <v>137</v>
      </c>
      <c r="AU162" s="23" t="s">
        <v>76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76</v>
      </c>
      <c r="BK162" s="181">
        <f>ROUND(I162*H162,2)</f>
        <v>0</v>
      </c>
      <c r="BL162" s="23" t="s">
        <v>142</v>
      </c>
      <c r="BM162" s="23" t="s">
        <v>248</v>
      </c>
    </row>
    <row r="163" spans="2:63" s="10" customFormat="1" ht="37.35" customHeight="1">
      <c r="B163" s="156"/>
      <c r="D163" s="157" t="s">
        <v>70</v>
      </c>
      <c r="E163" s="158" t="s">
        <v>249</v>
      </c>
      <c r="F163" s="158" t="s">
        <v>250</v>
      </c>
      <c r="I163" s="159"/>
      <c r="J163" s="160">
        <f>BK163</f>
        <v>0</v>
      </c>
      <c r="L163" s="156"/>
      <c r="M163" s="161"/>
      <c r="N163" s="162"/>
      <c r="O163" s="162"/>
      <c r="P163" s="163">
        <f>P164+P193+P204+P216+P227+P247+P251+P270+P276+P301+P320+P331+P344+P361+P367</f>
        <v>0</v>
      </c>
      <c r="Q163" s="162"/>
      <c r="R163" s="163">
        <f>R164+R193+R204+R216+R227+R247+R251+R270+R276+R301+R320+R331+R344+R361+R367</f>
        <v>2.4284437199999998</v>
      </c>
      <c r="S163" s="162"/>
      <c r="T163" s="164">
        <f>T164+T193+T204+T216+T227+T247+T251+T270+T276+T301+T320+T331+T344+T361+T367</f>
        <v>0.42519255</v>
      </c>
      <c r="AR163" s="157" t="s">
        <v>76</v>
      </c>
      <c r="AT163" s="165" t="s">
        <v>70</v>
      </c>
      <c r="AU163" s="165" t="s">
        <v>71</v>
      </c>
      <c r="AY163" s="157" t="s">
        <v>134</v>
      </c>
      <c r="BK163" s="166">
        <f>BK164+BK193+BK204+BK216+BK227+BK247+BK251+BK270+BK276+BK301+BK320+BK331+BK344+BK361+BK367</f>
        <v>0</v>
      </c>
    </row>
    <row r="164" spans="2:63" s="10" customFormat="1" ht="19.9" customHeight="1">
      <c r="B164" s="156"/>
      <c r="D164" s="157" t="s">
        <v>70</v>
      </c>
      <c r="E164" s="167" t="s">
        <v>251</v>
      </c>
      <c r="F164" s="167" t="s">
        <v>252</v>
      </c>
      <c r="I164" s="159"/>
      <c r="J164" s="168">
        <f>BK164</f>
        <v>0</v>
      </c>
      <c r="L164" s="156"/>
      <c r="M164" s="161"/>
      <c r="N164" s="162"/>
      <c r="O164" s="162"/>
      <c r="P164" s="163">
        <f>SUM(P165:P192)</f>
        <v>0</v>
      </c>
      <c r="Q164" s="162"/>
      <c r="R164" s="163">
        <f>SUM(R165:R192)</f>
        <v>0.03853476</v>
      </c>
      <c r="S164" s="162"/>
      <c r="T164" s="164">
        <f>SUM(T165:T192)</f>
        <v>0</v>
      </c>
      <c r="AR164" s="157" t="s">
        <v>76</v>
      </c>
      <c r="AT164" s="165" t="s">
        <v>70</v>
      </c>
      <c r="AU164" s="165" t="s">
        <v>78</v>
      </c>
      <c r="AY164" s="157" t="s">
        <v>134</v>
      </c>
      <c r="BK164" s="166">
        <f>SUM(BK165:BK192)</f>
        <v>0</v>
      </c>
    </row>
    <row r="165" spans="2:65" s="1" customFormat="1" ht="25.5" customHeight="1">
      <c r="B165" s="169"/>
      <c r="C165" s="170">
        <v>24</v>
      </c>
      <c r="D165" s="170" t="s">
        <v>137</v>
      </c>
      <c r="E165" s="171" t="s">
        <v>253</v>
      </c>
      <c r="F165" s="172" t="s">
        <v>254</v>
      </c>
      <c r="G165" s="173" t="s">
        <v>140</v>
      </c>
      <c r="H165" s="174">
        <v>3.863</v>
      </c>
      <c r="I165" s="175"/>
      <c r="J165" s="176">
        <f>ROUND(I165*H165,2)</f>
        <v>0</v>
      </c>
      <c r="K165" s="172" t="s">
        <v>141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193</v>
      </c>
      <c r="AT165" s="23" t="s">
        <v>137</v>
      </c>
      <c r="AU165" s="23" t="s">
        <v>76</v>
      </c>
      <c r="AY165" s="23" t="s">
        <v>134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76</v>
      </c>
      <c r="BK165" s="181">
        <f>ROUND(I165*H165,2)</f>
        <v>0</v>
      </c>
      <c r="BL165" s="23" t="s">
        <v>193</v>
      </c>
      <c r="BM165" s="23" t="s">
        <v>255</v>
      </c>
    </row>
    <row r="166" spans="2:51" s="11" customFormat="1" ht="13.5">
      <c r="B166" s="182"/>
      <c r="D166" s="183" t="s">
        <v>144</v>
      </c>
      <c r="E166" s="184" t="s">
        <v>5</v>
      </c>
      <c r="F166" s="185" t="s">
        <v>181</v>
      </c>
      <c r="H166" s="186">
        <v>0.993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144</v>
      </c>
      <c r="AU166" s="184" t="s">
        <v>76</v>
      </c>
      <c r="AV166" s="11" t="s">
        <v>76</v>
      </c>
      <c r="AW166" s="11" t="s">
        <v>35</v>
      </c>
      <c r="AX166" s="11" t="s">
        <v>71</v>
      </c>
      <c r="AY166" s="184" t="s">
        <v>134</v>
      </c>
    </row>
    <row r="167" spans="2:51" s="11" customFormat="1" ht="13.5">
      <c r="B167" s="182"/>
      <c r="D167" s="183" t="s">
        <v>144</v>
      </c>
      <c r="E167" s="184" t="s">
        <v>5</v>
      </c>
      <c r="F167" s="185" t="s">
        <v>256</v>
      </c>
      <c r="H167" s="186">
        <v>2.87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144</v>
      </c>
      <c r="AU167" s="184" t="s">
        <v>76</v>
      </c>
      <c r="AV167" s="11" t="s">
        <v>76</v>
      </c>
      <c r="AW167" s="11" t="s">
        <v>35</v>
      </c>
      <c r="AX167" s="11" t="s">
        <v>71</v>
      </c>
      <c r="AY167" s="184" t="s">
        <v>134</v>
      </c>
    </row>
    <row r="168" spans="2:51" s="12" customFormat="1" ht="13.5">
      <c r="B168" s="191"/>
      <c r="D168" s="183" t="s">
        <v>144</v>
      </c>
      <c r="E168" s="192" t="s">
        <v>5</v>
      </c>
      <c r="F168" s="193" t="s">
        <v>149</v>
      </c>
      <c r="H168" s="194">
        <v>3.863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144</v>
      </c>
      <c r="AU168" s="192" t="s">
        <v>76</v>
      </c>
      <c r="AV168" s="12" t="s">
        <v>142</v>
      </c>
      <c r="AW168" s="12" t="s">
        <v>35</v>
      </c>
      <c r="AX168" s="12" t="s">
        <v>78</v>
      </c>
      <c r="AY168" s="192" t="s">
        <v>134</v>
      </c>
    </row>
    <row r="169" spans="2:65" s="1" customFormat="1" ht="25.5" customHeight="1">
      <c r="B169" s="169"/>
      <c r="C169" s="170">
        <v>25</v>
      </c>
      <c r="D169" s="170" t="s">
        <v>137</v>
      </c>
      <c r="E169" s="171" t="s">
        <v>257</v>
      </c>
      <c r="F169" s="172" t="s">
        <v>258</v>
      </c>
      <c r="G169" s="173" t="s">
        <v>140</v>
      </c>
      <c r="H169" s="174">
        <v>8.589</v>
      </c>
      <c r="I169" s="175"/>
      <c r="J169" s="176">
        <f>ROUND(I169*H169,2)</f>
        <v>0</v>
      </c>
      <c r="K169" s="172" t="s">
        <v>141</v>
      </c>
      <c r="L169" s="40"/>
      <c r="M169" s="177" t="s">
        <v>5</v>
      </c>
      <c r="N169" s="178" t="s">
        <v>43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193</v>
      </c>
      <c r="AT169" s="23" t="s">
        <v>137</v>
      </c>
      <c r="AU169" s="23" t="s">
        <v>76</v>
      </c>
      <c r="AY169" s="23" t="s">
        <v>134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76</v>
      </c>
      <c r="BK169" s="181">
        <f>ROUND(I169*H169,2)</f>
        <v>0</v>
      </c>
      <c r="BL169" s="23" t="s">
        <v>193</v>
      </c>
      <c r="BM169" s="23" t="s">
        <v>259</v>
      </c>
    </row>
    <row r="170" spans="2:51" s="11" customFormat="1" ht="13.5">
      <c r="B170" s="182"/>
      <c r="D170" s="183" t="s">
        <v>144</v>
      </c>
      <c r="E170" s="184" t="s">
        <v>5</v>
      </c>
      <c r="F170" s="185" t="s">
        <v>260</v>
      </c>
      <c r="H170" s="186">
        <v>0.802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76</v>
      </c>
      <c r="AV170" s="11" t="s">
        <v>76</v>
      </c>
      <c r="AW170" s="11" t="s">
        <v>35</v>
      </c>
      <c r="AX170" s="11" t="s">
        <v>71</v>
      </c>
      <c r="AY170" s="184" t="s">
        <v>134</v>
      </c>
    </row>
    <row r="171" spans="2:51" s="11" customFormat="1" ht="13.5">
      <c r="B171" s="182"/>
      <c r="D171" s="183" t="s">
        <v>144</v>
      </c>
      <c r="E171" s="184" t="s">
        <v>5</v>
      </c>
      <c r="F171" s="185" t="s">
        <v>261</v>
      </c>
      <c r="H171" s="186">
        <v>5.8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144</v>
      </c>
      <c r="AU171" s="184" t="s">
        <v>76</v>
      </c>
      <c r="AV171" s="11" t="s">
        <v>76</v>
      </c>
      <c r="AW171" s="11" t="s">
        <v>35</v>
      </c>
      <c r="AX171" s="11" t="s">
        <v>71</v>
      </c>
      <c r="AY171" s="184" t="s">
        <v>134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262</v>
      </c>
      <c r="H172" s="186">
        <v>0.787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76</v>
      </c>
      <c r="AV172" s="11" t="s">
        <v>76</v>
      </c>
      <c r="AW172" s="11" t="s">
        <v>35</v>
      </c>
      <c r="AX172" s="11" t="s">
        <v>71</v>
      </c>
      <c r="AY172" s="184" t="s">
        <v>134</v>
      </c>
    </row>
    <row r="173" spans="2:51" s="13" customFormat="1" ht="13.5">
      <c r="B173" s="199"/>
      <c r="D173" s="183" t="s">
        <v>144</v>
      </c>
      <c r="E173" s="200" t="s">
        <v>5</v>
      </c>
      <c r="F173" s="201" t="s">
        <v>263</v>
      </c>
      <c r="H173" s="200" t="s">
        <v>5</v>
      </c>
      <c r="I173" s="202"/>
      <c r="L173" s="199"/>
      <c r="M173" s="203"/>
      <c r="N173" s="204"/>
      <c r="O173" s="204"/>
      <c r="P173" s="204"/>
      <c r="Q173" s="204"/>
      <c r="R173" s="204"/>
      <c r="S173" s="204"/>
      <c r="T173" s="205"/>
      <c r="AT173" s="200" t="s">
        <v>144</v>
      </c>
      <c r="AU173" s="200" t="s">
        <v>76</v>
      </c>
      <c r="AV173" s="13" t="s">
        <v>78</v>
      </c>
      <c r="AW173" s="13" t="s">
        <v>35</v>
      </c>
      <c r="AX173" s="13" t="s">
        <v>71</v>
      </c>
      <c r="AY173" s="200" t="s">
        <v>134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264</v>
      </c>
      <c r="H174" s="186">
        <v>1.2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76</v>
      </c>
      <c r="AV174" s="11" t="s">
        <v>76</v>
      </c>
      <c r="AW174" s="11" t="s">
        <v>35</v>
      </c>
      <c r="AX174" s="11" t="s">
        <v>71</v>
      </c>
      <c r="AY174" s="184" t="s">
        <v>134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149</v>
      </c>
      <c r="H175" s="194">
        <v>8.589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144</v>
      </c>
      <c r="AU175" s="192" t="s">
        <v>76</v>
      </c>
      <c r="AV175" s="12" t="s">
        <v>142</v>
      </c>
      <c r="AW175" s="12" t="s">
        <v>35</v>
      </c>
      <c r="AX175" s="12" t="s">
        <v>78</v>
      </c>
      <c r="AY175" s="192" t="s">
        <v>134</v>
      </c>
    </row>
    <row r="176" spans="2:65" s="1" customFormat="1" ht="16.5" customHeight="1">
      <c r="B176" s="169"/>
      <c r="C176" s="206">
        <v>26</v>
      </c>
      <c r="D176" s="206" t="s">
        <v>186</v>
      </c>
      <c r="E176" s="207" t="s">
        <v>265</v>
      </c>
      <c r="F176" s="208" t="s">
        <v>266</v>
      </c>
      <c r="G176" s="209" t="s">
        <v>267</v>
      </c>
      <c r="H176" s="210">
        <v>37.356</v>
      </c>
      <c r="I176" s="211"/>
      <c r="J176" s="212">
        <f>ROUND(I176*H176,2)</f>
        <v>0</v>
      </c>
      <c r="K176" s="208" t="s">
        <v>141</v>
      </c>
      <c r="L176" s="213"/>
      <c r="M176" s="214" t="s">
        <v>5</v>
      </c>
      <c r="N176" s="215" t="s">
        <v>43</v>
      </c>
      <c r="O176" s="41"/>
      <c r="P176" s="179">
        <f>O176*H176</f>
        <v>0</v>
      </c>
      <c r="Q176" s="179">
        <v>0.001</v>
      </c>
      <c r="R176" s="179">
        <f>Q176*H176</f>
        <v>0.037356</v>
      </c>
      <c r="S176" s="179">
        <v>0</v>
      </c>
      <c r="T176" s="180">
        <f>S176*H176</f>
        <v>0</v>
      </c>
      <c r="AR176" s="23" t="s">
        <v>268</v>
      </c>
      <c r="AT176" s="23" t="s">
        <v>186</v>
      </c>
      <c r="AU176" s="23" t="s">
        <v>76</v>
      </c>
      <c r="AY176" s="23" t="s">
        <v>134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76</v>
      </c>
      <c r="BK176" s="181">
        <f>ROUND(I176*H176,2)</f>
        <v>0</v>
      </c>
      <c r="BL176" s="23" t="s">
        <v>193</v>
      </c>
      <c r="BM176" s="23" t="s">
        <v>269</v>
      </c>
    </row>
    <row r="177" spans="2:51" s="13" customFormat="1" ht="13.5">
      <c r="B177" s="199"/>
      <c r="D177" s="183" t="s">
        <v>144</v>
      </c>
      <c r="E177" s="200" t="s">
        <v>5</v>
      </c>
      <c r="F177" s="201" t="s">
        <v>270</v>
      </c>
      <c r="H177" s="200" t="s">
        <v>5</v>
      </c>
      <c r="I177" s="202"/>
      <c r="L177" s="199"/>
      <c r="M177" s="203"/>
      <c r="N177" s="204"/>
      <c r="O177" s="204"/>
      <c r="P177" s="204"/>
      <c r="Q177" s="204"/>
      <c r="R177" s="204"/>
      <c r="S177" s="204"/>
      <c r="T177" s="205"/>
      <c r="AT177" s="200" t="s">
        <v>144</v>
      </c>
      <c r="AU177" s="200" t="s">
        <v>76</v>
      </c>
      <c r="AV177" s="13" t="s">
        <v>78</v>
      </c>
      <c r="AW177" s="13" t="s">
        <v>35</v>
      </c>
      <c r="AX177" s="13" t="s">
        <v>71</v>
      </c>
      <c r="AY177" s="200" t="s">
        <v>134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271</v>
      </c>
      <c r="H178" s="186">
        <v>37.356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76</v>
      </c>
      <c r="AV178" s="11" t="s">
        <v>76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>
        <v>27</v>
      </c>
      <c r="D179" s="170" t="s">
        <v>137</v>
      </c>
      <c r="E179" s="171" t="s">
        <v>272</v>
      </c>
      <c r="F179" s="172" t="s">
        <v>273</v>
      </c>
      <c r="G179" s="173" t="s">
        <v>140</v>
      </c>
      <c r="H179" s="174">
        <v>12.452</v>
      </c>
      <c r="I179" s="175"/>
      <c r="J179" s="176">
        <f>ROUND(I179*H179,2)</f>
        <v>0</v>
      </c>
      <c r="K179" s="172" t="s">
        <v>141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193</v>
      </c>
      <c r="AT179" s="23" t="s">
        <v>137</v>
      </c>
      <c r="AU179" s="23" t="s">
        <v>76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76</v>
      </c>
      <c r="BK179" s="181">
        <f>ROUND(I179*H179,2)</f>
        <v>0</v>
      </c>
      <c r="BL179" s="23" t="s">
        <v>193</v>
      </c>
      <c r="BM179" s="23" t="s">
        <v>274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275</v>
      </c>
      <c r="H180" s="186">
        <v>12.452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76</v>
      </c>
      <c r="AV180" s="11" t="s">
        <v>76</v>
      </c>
      <c r="AW180" s="11" t="s">
        <v>35</v>
      </c>
      <c r="AX180" s="11" t="s">
        <v>78</v>
      </c>
      <c r="AY180" s="184" t="s">
        <v>134</v>
      </c>
    </row>
    <row r="181" spans="2:65" s="1" customFormat="1" ht="25.5" customHeight="1">
      <c r="B181" s="169"/>
      <c r="C181" s="170">
        <v>28</v>
      </c>
      <c r="D181" s="170" t="s">
        <v>137</v>
      </c>
      <c r="E181" s="171" t="s">
        <v>276</v>
      </c>
      <c r="F181" s="172" t="s">
        <v>277</v>
      </c>
      <c r="G181" s="173" t="s">
        <v>278</v>
      </c>
      <c r="H181" s="174">
        <v>17.86</v>
      </c>
      <c r="I181" s="175"/>
      <c r="J181" s="176">
        <f>ROUND(I181*H181,2)</f>
        <v>0</v>
      </c>
      <c r="K181" s="172" t="s">
        <v>141</v>
      </c>
      <c r="L181" s="40"/>
      <c r="M181" s="177" t="s">
        <v>5</v>
      </c>
      <c r="N181" s="178" t="s">
        <v>43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193</v>
      </c>
      <c r="AT181" s="23" t="s">
        <v>137</v>
      </c>
      <c r="AU181" s="23" t="s">
        <v>76</v>
      </c>
      <c r="AY181" s="23" t="s">
        <v>134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76</v>
      </c>
      <c r="BK181" s="181">
        <f>ROUND(I181*H181,2)</f>
        <v>0</v>
      </c>
      <c r="BL181" s="23" t="s">
        <v>193</v>
      </c>
      <c r="BM181" s="23" t="s">
        <v>279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280</v>
      </c>
      <c r="H182" s="186">
        <v>3.115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76</v>
      </c>
      <c r="AV182" s="11" t="s">
        <v>76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281</v>
      </c>
      <c r="H183" s="186">
        <v>6.81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76</v>
      </c>
      <c r="AV183" s="11" t="s">
        <v>76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282</v>
      </c>
      <c r="H184" s="186">
        <v>1.535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76</v>
      </c>
      <c r="AV184" s="11" t="s">
        <v>76</v>
      </c>
      <c r="AW184" s="11" t="s">
        <v>35</v>
      </c>
      <c r="AX184" s="11" t="s">
        <v>71</v>
      </c>
      <c r="AY184" s="184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283</v>
      </c>
      <c r="H185" s="186">
        <v>5.2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76</v>
      </c>
      <c r="AV185" s="11" t="s">
        <v>76</v>
      </c>
      <c r="AW185" s="11" t="s">
        <v>35</v>
      </c>
      <c r="AX185" s="11" t="s">
        <v>71</v>
      </c>
      <c r="AY185" s="184" t="s">
        <v>134</v>
      </c>
    </row>
    <row r="186" spans="2:51" s="11" customFormat="1" ht="13.5">
      <c r="B186" s="182"/>
      <c r="D186" s="183" t="s">
        <v>144</v>
      </c>
      <c r="E186" s="184" t="s">
        <v>5</v>
      </c>
      <c r="F186" s="185" t="s">
        <v>284</v>
      </c>
      <c r="H186" s="186">
        <v>1.2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144</v>
      </c>
      <c r="AU186" s="184" t="s">
        <v>76</v>
      </c>
      <c r="AV186" s="11" t="s">
        <v>76</v>
      </c>
      <c r="AW186" s="11" t="s">
        <v>35</v>
      </c>
      <c r="AX186" s="11" t="s">
        <v>71</v>
      </c>
      <c r="AY186" s="184" t="s">
        <v>134</v>
      </c>
    </row>
    <row r="187" spans="2:51" s="12" customFormat="1" ht="13.5">
      <c r="B187" s="191"/>
      <c r="D187" s="183" t="s">
        <v>144</v>
      </c>
      <c r="E187" s="192" t="s">
        <v>5</v>
      </c>
      <c r="F187" s="193" t="s">
        <v>149</v>
      </c>
      <c r="H187" s="194">
        <v>17.86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144</v>
      </c>
      <c r="AU187" s="192" t="s">
        <v>76</v>
      </c>
      <c r="AV187" s="12" t="s">
        <v>142</v>
      </c>
      <c r="AW187" s="12" t="s">
        <v>35</v>
      </c>
      <c r="AX187" s="12" t="s">
        <v>78</v>
      </c>
      <c r="AY187" s="192" t="s">
        <v>134</v>
      </c>
    </row>
    <row r="188" spans="2:65" s="1" customFormat="1" ht="25.5" customHeight="1">
      <c r="B188" s="169"/>
      <c r="C188" s="170">
        <v>29</v>
      </c>
      <c r="D188" s="170" t="s">
        <v>137</v>
      </c>
      <c r="E188" s="171" t="s">
        <v>285</v>
      </c>
      <c r="F188" s="172" t="s">
        <v>286</v>
      </c>
      <c r="G188" s="173" t="s">
        <v>184</v>
      </c>
      <c r="H188" s="174">
        <v>8</v>
      </c>
      <c r="I188" s="175"/>
      <c r="J188" s="176">
        <f>ROUND(I188*H188,2)</f>
        <v>0</v>
      </c>
      <c r="K188" s="172" t="s">
        <v>141</v>
      </c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193</v>
      </c>
      <c r="AT188" s="23" t="s">
        <v>137</v>
      </c>
      <c r="AU188" s="23" t="s">
        <v>76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76</v>
      </c>
      <c r="BK188" s="181">
        <f>ROUND(I188*H188,2)</f>
        <v>0</v>
      </c>
      <c r="BL188" s="23" t="s">
        <v>193</v>
      </c>
      <c r="BM188" s="23" t="s">
        <v>287</v>
      </c>
    </row>
    <row r="189" spans="2:65" s="1" customFormat="1" ht="16.5" customHeight="1">
      <c r="B189" s="169"/>
      <c r="C189" s="206">
        <v>30</v>
      </c>
      <c r="D189" s="206" t="s">
        <v>186</v>
      </c>
      <c r="E189" s="207" t="s">
        <v>288</v>
      </c>
      <c r="F189" s="208" t="s">
        <v>289</v>
      </c>
      <c r="G189" s="209" t="s">
        <v>278</v>
      </c>
      <c r="H189" s="210">
        <v>19.646</v>
      </c>
      <c r="I189" s="211"/>
      <c r="J189" s="212">
        <f>ROUND(I189*H189,2)</f>
        <v>0</v>
      </c>
      <c r="K189" s="208" t="s">
        <v>141</v>
      </c>
      <c r="L189" s="213"/>
      <c r="M189" s="214" t="s">
        <v>5</v>
      </c>
      <c r="N189" s="215" t="s">
        <v>43</v>
      </c>
      <c r="O189" s="41"/>
      <c r="P189" s="179">
        <f>O189*H189</f>
        <v>0</v>
      </c>
      <c r="Q189" s="179">
        <v>6E-05</v>
      </c>
      <c r="R189" s="179">
        <f>Q189*H189</f>
        <v>0.00117876</v>
      </c>
      <c r="S189" s="179">
        <v>0</v>
      </c>
      <c r="T189" s="180">
        <f>S189*H189</f>
        <v>0</v>
      </c>
      <c r="AR189" s="23" t="s">
        <v>268</v>
      </c>
      <c r="AT189" s="23" t="s">
        <v>186</v>
      </c>
      <c r="AU189" s="23" t="s">
        <v>76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76</v>
      </c>
      <c r="BK189" s="181">
        <f>ROUND(I189*H189,2)</f>
        <v>0</v>
      </c>
      <c r="BL189" s="23" t="s">
        <v>193</v>
      </c>
      <c r="BM189" s="23" t="s">
        <v>290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291</v>
      </c>
      <c r="H190" s="186">
        <v>19.646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76</v>
      </c>
      <c r="AV190" s="11" t="s">
        <v>76</v>
      </c>
      <c r="AW190" s="11" t="s">
        <v>35</v>
      </c>
      <c r="AX190" s="11" t="s">
        <v>78</v>
      </c>
      <c r="AY190" s="184" t="s">
        <v>134</v>
      </c>
    </row>
    <row r="191" spans="2:65" s="1" customFormat="1" ht="38.25" customHeight="1">
      <c r="B191" s="169"/>
      <c r="C191" s="170">
        <v>31</v>
      </c>
      <c r="D191" s="170" t="s">
        <v>137</v>
      </c>
      <c r="E191" s="171" t="s">
        <v>292</v>
      </c>
      <c r="F191" s="172" t="s">
        <v>293</v>
      </c>
      <c r="G191" s="173" t="s">
        <v>222</v>
      </c>
      <c r="H191" s="174">
        <v>0.039</v>
      </c>
      <c r="I191" s="175"/>
      <c r="J191" s="176">
        <f>ROUND(I191*H191,2)</f>
        <v>0</v>
      </c>
      <c r="K191" s="172" t="s">
        <v>141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193</v>
      </c>
      <c r="AT191" s="23" t="s">
        <v>137</v>
      </c>
      <c r="AU191" s="23" t="s">
        <v>76</v>
      </c>
      <c r="AY191" s="23" t="s">
        <v>134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76</v>
      </c>
      <c r="BK191" s="181">
        <f>ROUND(I191*H191,2)</f>
        <v>0</v>
      </c>
      <c r="BL191" s="23" t="s">
        <v>193</v>
      </c>
      <c r="BM191" s="23" t="s">
        <v>294</v>
      </c>
    </row>
    <row r="192" spans="2:65" s="1" customFormat="1" ht="38.25" customHeight="1">
      <c r="B192" s="169"/>
      <c r="C192" s="170">
        <v>32</v>
      </c>
      <c r="D192" s="170" t="s">
        <v>137</v>
      </c>
      <c r="E192" s="171" t="s">
        <v>295</v>
      </c>
      <c r="F192" s="172" t="s">
        <v>296</v>
      </c>
      <c r="G192" s="173" t="s">
        <v>222</v>
      </c>
      <c r="H192" s="174">
        <v>0.039</v>
      </c>
      <c r="I192" s="175"/>
      <c r="J192" s="176">
        <f>ROUND(I192*H192,2)</f>
        <v>0</v>
      </c>
      <c r="K192" s="172" t="s">
        <v>141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23" t="s">
        <v>193</v>
      </c>
      <c r="AT192" s="23" t="s">
        <v>137</v>
      </c>
      <c r="AU192" s="23" t="s">
        <v>76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76</v>
      </c>
      <c r="BK192" s="181">
        <f>ROUND(I192*H192,2)</f>
        <v>0</v>
      </c>
      <c r="BL192" s="23" t="s">
        <v>193</v>
      </c>
      <c r="BM192" s="23" t="s">
        <v>297</v>
      </c>
    </row>
    <row r="193" spans="2:63" s="10" customFormat="1" ht="29.85" customHeight="1">
      <c r="B193" s="156"/>
      <c r="D193" s="157" t="s">
        <v>70</v>
      </c>
      <c r="E193" s="167" t="s">
        <v>298</v>
      </c>
      <c r="F193" s="167" t="s">
        <v>299</v>
      </c>
      <c r="I193" s="159"/>
      <c r="J193" s="168">
        <f>BK193</f>
        <v>0</v>
      </c>
      <c r="L193" s="156"/>
      <c r="M193" s="161"/>
      <c r="N193" s="162"/>
      <c r="O193" s="162"/>
      <c r="P193" s="163">
        <f>SUM(P194:P203)</f>
        <v>0</v>
      </c>
      <c r="Q193" s="162"/>
      <c r="R193" s="163">
        <f>SUM(R194:R203)</f>
        <v>0.0083</v>
      </c>
      <c r="S193" s="162"/>
      <c r="T193" s="164">
        <f>SUM(T194:T203)</f>
        <v>0.021179999999999997</v>
      </c>
      <c r="AR193" s="157" t="s">
        <v>76</v>
      </c>
      <c r="AT193" s="165" t="s">
        <v>70</v>
      </c>
      <c r="AU193" s="165" t="s">
        <v>78</v>
      </c>
      <c r="AY193" s="157" t="s">
        <v>134</v>
      </c>
      <c r="BK193" s="166">
        <f>SUM(BK194:BK203)</f>
        <v>0</v>
      </c>
    </row>
    <row r="194" spans="2:65" s="1" customFormat="1" ht="25.5" customHeight="1">
      <c r="B194" s="169"/>
      <c r="C194" s="170">
        <v>33</v>
      </c>
      <c r="D194" s="170" t="s">
        <v>137</v>
      </c>
      <c r="E194" s="171" t="s">
        <v>300</v>
      </c>
      <c r="F194" s="172" t="s">
        <v>301</v>
      </c>
      <c r="G194" s="173" t="s">
        <v>278</v>
      </c>
      <c r="H194" s="174">
        <v>6</v>
      </c>
      <c r="I194" s="175"/>
      <c r="J194" s="176">
        <f>ROUND(I194*H194,2)</f>
        <v>0</v>
      </c>
      <c r="K194" s="172" t="s">
        <v>141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0.00198</v>
      </c>
      <c r="T194" s="180">
        <f>S194*H194</f>
        <v>0.01188</v>
      </c>
      <c r="AR194" s="23" t="s">
        <v>193</v>
      </c>
      <c r="AT194" s="23" t="s">
        <v>137</v>
      </c>
      <c r="AU194" s="23" t="s">
        <v>76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76</v>
      </c>
      <c r="BK194" s="181">
        <f>ROUND(I194*H194,2)</f>
        <v>0</v>
      </c>
      <c r="BL194" s="23" t="s">
        <v>193</v>
      </c>
      <c r="BM194" s="23" t="s">
        <v>302</v>
      </c>
    </row>
    <row r="195" spans="2:65" s="1" customFormat="1" ht="16.5" customHeight="1">
      <c r="B195" s="169"/>
      <c r="C195" s="170">
        <v>34</v>
      </c>
      <c r="D195" s="170" t="s">
        <v>137</v>
      </c>
      <c r="E195" s="171" t="s">
        <v>303</v>
      </c>
      <c r="F195" s="172" t="s">
        <v>304</v>
      </c>
      <c r="G195" s="173" t="s">
        <v>278</v>
      </c>
      <c r="H195" s="174">
        <v>2</v>
      </c>
      <c r="I195" s="175"/>
      <c r="J195" s="176">
        <f>ROUND(I195*H195,2)</f>
        <v>0</v>
      </c>
      <c r="K195" s="172" t="s">
        <v>141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0.00177</v>
      </c>
      <c r="R195" s="179">
        <f>Q195*H195</f>
        <v>0.00354</v>
      </c>
      <c r="S195" s="179">
        <v>0</v>
      </c>
      <c r="T195" s="180">
        <f>S195*H195</f>
        <v>0</v>
      </c>
      <c r="AR195" s="23" t="s">
        <v>193</v>
      </c>
      <c r="AT195" s="23" t="s">
        <v>137</v>
      </c>
      <c r="AU195" s="23" t="s">
        <v>76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76</v>
      </c>
      <c r="BK195" s="181">
        <f>ROUND(I195*H195,2)</f>
        <v>0</v>
      </c>
      <c r="BL195" s="23" t="s">
        <v>193</v>
      </c>
      <c r="BM195" s="23" t="s">
        <v>305</v>
      </c>
    </row>
    <row r="196" spans="2:65" s="1" customFormat="1" ht="16.5" customHeight="1">
      <c r="B196" s="169"/>
      <c r="C196" s="170">
        <v>35</v>
      </c>
      <c r="D196" s="170" t="s">
        <v>137</v>
      </c>
      <c r="E196" s="171" t="s">
        <v>306</v>
      </c>
      <c r="F196" s="172" t="s">
        <v>307</v>
      </c>
      <c r="G196" s="173" t="s">
        <v>278</v>
      </c>
      <c r="H196" s="174">
        <v>7</v>
      </c>
      <c r="I196" s="175"/>
      <c r="J196" s="176">
        <f>ROUND(I196*H196,2)</f>
        <v>0</v>
      </c>
      <c r="K196" s="172" t="s">
        <v>141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0.00046</v>
      </c>
      <c r="R196" s="179">
        <f>Q196*H196</f>
        <v>0.00322</v>
      </c>
      <c r="S196" s="179">
        <v>0</v>
      </c>
      <c r="T196" s="180">
        <f>S196*H196</f>
        <v>0</v>
      </c>
      <c r="AR196" s="23" t="s">
        <v>193</v>
      </c>
      <c r="AT196" s="23" t="s">
        <v>137</v>
      </c>
      <c r="AU196" s="23" t="s">
        <v>76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76</v>
      </c>
      <c r="BK196" s="181">
        <f>ROUND(I196*H196,2)</f>
        <v>0</v>
      </c>
      <c r="BL196" s="23" t="s">
        <v>193</v>
      </c>
      <c r="BM196" s="23" t="s">
        <v>308</v>
      </c>
    </row>
    <row r="197" spans="2:65" s="1" customFormat="1" ht="16.5" customHeight="1">
      <c r="B197" s="169"/>
      <c r="C197" s="170">
        <v>36</v>
      </c>
      <c r="D197" s="170" t="s">
        <v>137</v>
      </c>
      <c r="E197" s="171" t="s">
        <v>309</v>
      </c>
      <c r="F197" s="172" t="s">
        <v>310</v>
      </c>
      <c r="G197" s="173" t="s">
        <v>278</v>
      </c>
      <c r="H197" s="174">
        <v>2</v>
      </c>
      <c r="I197" s="175"/>
      <c r="J197" s="176">
        <f>ROUND(I197*H197,2)</f>
        <v>0</v>
      </c>
      <c r="K197" s="172" t="s">
        <v>141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0.00077</v>
      </c>
      <c r="R197" s="179">
        <f>Q197*H197</f>
        <v>0.00154</v>
      </c>
      <c r="S197" s="179">
        <v>0</v>
      </c>
      <c r="T197" s="180">
        <f>S197*H197</f>
        <v>0</v>
      </c>
      <c r="AR197" s="23" t="s">
        <v>193</v>
      </c>
      <c r="AT197" s="23" t="s">
        <v>137</v>
      </c>
      <c r="AU197" s="23" t="s">
        <v>76</v>
      </c>
      <c r="AY197" s="23" t="s">
        <v>134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76</v>
      </c>
      <c r="BK197" s="181">
        <f>ROUND(I197*H197,2)</f>
        <v>0</v>
      </c>
      <c r="BL197" s="23" t="s">
        <v>193</v>
      </c>
      <c r="BM197" s="23" t="s">
        <v>311</v>
      </c>
    </row>
    <row r="198" spans="2:65" s="1" customFormat="1" ht="16.5" customHeight="1">
      <c r="B198" s="169"/>
      <c r="C198" s="170">
        <v>37</v>
      </c>
      <c r="D198" s="170" t="s">
        <v>137</v>
      </c>
      <c r="E198" s="171" t="s">
        <v>312</v>
      </c>
      <c r="F198" s="172" t="s">
        <v>313</v>
      </c>
      <c r="G198" s="173" t="s">
        <v>184</v>
      </c>
      <c r="H198" s="174">
        <v>3</v>
      </c>
      <c r="I198" s="175"/>
      <c r="J198" s="176">
        <f>ROUND(I198*H198,2)</f>
        <v>0</v>
      </c>
      <c r="K198" s="172" t="s">
        <v>141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0.0031</v>
      </c>
      <c r="T198" s="180">
        <f>S198*H198</f>
        <v>0.0093</v>
      </c>
      <c r="AR198" s="23" t="s">
        <v>193</v>
      </c>
      <c r="AT198" s="23" t="s">
        <v>137</v>
      </c>
      <c r="AU198" s="23" t="s">
        <v>76</v>
      </c>
      <c r="AY198" s="23" t="s">
        <v>134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76</v>
      </c>
      <c r="BK198" s="181">
        <f>ROUND(I198*H198,2)</f>
        <v>0</v>
      </c>
      <c r="BL198" s="23" t="s">
        <v>193</v>
      </c>
      <c r="BM198" s="23" t="s">
        <v>314</v>
      </c>
    </row>
    <row r="199" spans="2:51" s="13" customFormat="1" ht="13.5">
      <c r="B199" s="199"/>
      <c r="D199" s="183" t="s">
        <v>144</v>
      </c>
      <c r="E199" s="200" t="s">
        <v>5</v>
      </c>
      <c r="F199" s="201" t="s">
        <v>315</v>
      </c>
      <c r="H199" s="200" t="s">
        <v>5</v>
      </c>
      <c r="I199" s="202"/>
      <c r="L199" s="199"/>
      <c r="M199" s="203"/>
      <c r="N199" s="204"/>
      <c r="O199" s="204"/>
      <c r="P199" s="204"/>
      <c r="Q199" s="204"/>
      <c r="R199" s="204"/>
      <c r="S199" s="204"/>
      <c r="T199" s="205"/>
      <c r="AT199" s="200" t="s">
        <v>144</v>
      </c>
      <c r="AU199" s="200" t="s">
        <v>76</v>
      </c>
      <c r="AV199" s="13" t="s">
        <v>78</v>
      </c>
      <c r="AW199" s="13" t="s">
        <v>35</v>
      </c>
      <c r="AX199" s="13" t="s">
        <v>71</v>
      </c>
      <c r="AY199" s="200" t="s">
        <v>134</v>
      </c>
    </row>
    <row r="200" spans="2:51" s="11" customFormat="1" ht="13.5">
      <c r="B200" s="182"/>
      <c r="D200" s="183" t="s">
        <v>144</v>
      </c>
      <c r="E200" s="184" t="s">
        <v>5</v>
      </c>
      <c r="F200" s="185" t="s">
        <v>135</v>
      </c>
      <c r="H200" s="186">
        <v>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144</v>
      </c>
      <c r="AU200" s="184" t="s">
        <v>76</v>
      </c>
      <c r="AV200" s="11" t="s">
        <v>76</v>
      </c>
      <c r="AW200" s="11" t="s">
        <v>35</v>
      </c>
      <c r="AX200" s="11" t="s">
        <v>78</v>
      </c>
      <c r="AY200" s="184" t="s">
        <v>134</v>
      </c>
    </row>
    <row r="201" spans="2:65" s="1" customFormat="1" ht="16.5" customHeight="1">
      <c r="B201" s="169"/>
      <c r="C201" s="170">
        <v>38</v>
      </c>
      <c r="D201" s="170" t="s">
        <v>137</v>
      </c>
      <c r="E201" s="171" t="s">
        <v>316</v>
      </c>
      <c r="F201" s="172" t="s">
        <v>317</v>
      </c>
      <c r="G201" s="173" t="s">
        <v>278</v>
      </c>
      <c r="H201" s="174">
        <v>11</v>
      </c>
      <c r="I201" s="175"/>
      <c r="J201" s="176">
        <f>ROUND(I201*H201,2)</f>
        <v>0</v>
      </c>
      <c r="K201" s="172" t="s">
        <v>141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193</v>
      </c>
      <c r="AT201" s="23" t="s">
        <v>137</v>
      </c>
      <c r="AU201" s="23" t="s">
        <v>76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76</v>
      </c>
      <c r="BK201" s="181">
        <f>ROUND(I201*H201,2)</f>
        <v>0</v>
      </c>
      <c r="BL201" s="23" t="s">
        <v>193</v>
      </c>
      <c r="BM201" s="23" t="s">
        <v>318</v>
      </c>
    </row>
    <row r="202" spans="2:65" s="1" customFormat="1" ht="38.25" customHeight="1">
      <c r="B202" s="169"/>
      <c r="C202" s="170">
        <v>39</v>
      </c>
      <c r="D202" s="170" t="s">
        <v>137</v>
      </c>
      <c r="E202" s="171" t="s">
        <v>319</v>
      </c>
      <c r="F202" s="172" t="s">
        <v>320</v>
      </c>
      <c r="G202" s="173" t="s">
        <v>222</v>
      </c>
      <c r="H202" s="174">
        <v>0.008</v>
      </c>
      <c r="I202" s="175"/>
      <c r="J202" s="176">
        <f>ROUND(I202*H202,2)</f>
        <v>0</v>
      </c>
      <c r="K202" s="172" t="s">
        <v>141</v>
      </c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193</v>
      </c>
      <c r="AT202" s="23" t="s">
        <v>137</v>
      </c>
      <c r="AU202" s="23" t="s">
        <v>76</v>
      </c>
      <c r="AY202" s="23" t="s">
        <v>134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76</v>
      </c>
      <c r="BK202" s="181">
        <f>ROUND(I202*H202,2)</f>
        <v>0</v>
      </c>
      <c r="BL202" s="23" t="s">
        <v>193</v>
      </c>
      <c r="BM202" s="23" t="s">
        <v>321</v>
      </c>
    </row>
    <row r="203" spans="2:65" s="1" customFormat="1" ht="38.25" customHeight="1">
      <c r="B203" s="169"/>
      <c r="C203" s="170">
        <v>40</v>
      </c>
      <c r="D203" s="170" t="s">
        <v>137</v>
      </c>
      <c r="E203" s="171" t="s">
        <v>322</v>
      </c>
      <c r="F203" s="172" t="s">
        <v>323</v>
      </c>
      <c r="G203" s="173" t="s">
        <v>222</v>
      </c>
      <c r="H203" s="174">
        <v>0.008</v>
      </c>
      <c r="I203" s="175"/>
      <c r="J203" s="176">
        <f>ROUND(I203*H203,2)</f>
        <v>0</v>
      </c>
      <c r="K203" s="172" t="s">
        <v>141</v>
      </c>
      <c r="L203" s="40"/>
      <c r="M203" s="177" t="s">
        <v>5</v>
      </c>
      <c r="N203" s="178" t="s">
        <v>43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193</v>
      </c>
      <c r="AT203" s="23" t="s">
        <v>137</v>
      </c>
      <c r="AU203" s="23" t="s">
        <v>76</v>
      </c>
      <c r="AY203" s="23" t="s">
        <v>134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76</v>
      </c>
      <c r="BK203" s="181">
        <f>ROUND(I203*H203,2)</f>
        <v>0</v>
      </c>
      <c r="BL203" s="23" t="s">
        <v>193</v>
      </c>
      <c r="BM203" s="23" t="s">
        <v>324</v>
      </c>
    </row>
    <row r="204" spans="2:63" s="10" customFormat="1" ht="29.85" customHeight="1">
      <c r="B204" s="156"/>
      <c r="D204" s="157" t="s">
        <v>70</v>
      </c>
      <c r="E204" s="167" t="s">
        <v>325</v>
      </c>
      <c r="F204" s="167" t="s">
        <v>326</v>
      </c>
      <c r="I204" s="159"/>
      <c r="J204" s="168">
        <f>BK204</f>
        <v>0</v>
      </c>
      <c r="L204" s="156"/>
      <c r="M204" s="161"/>
      <c r="N204" s="162"/>
      <c r="O204" s="162"/>
      <c r="P204" s="163">
        <f>SUM(P205:P215)</f>
        <v>0</v>
      </c>
      <c r="Q204" s="162"/>
      <c r="R204" s="163">
        <f>SUM(R205:R215)</f>
        <v>0.02018</v>
      </c>
      <c r="S204" s="162"/>
      <c r="T204" s="164">
        <f>SUM(T205:T215)</f>
        <v>0.0027999999999999995</v>
      </c>
      <c r="AR204" s="157" t="s">
        <v>76</v>
      </c>
      <c r="AT204" s="165" t="s">
        <v>70</v>
      </c>
      <c r="AU204" s="165" t="s">
        <v>78</v>
      </c>
      <c r="AY204" s="157" t="s">
        <v>134</v>
      </c>
      <c r="BK204" s="166">
        <f>SUM(BK205:BK215)</f>
        <v>0</v>
      </c>
    </row>
    <row r="205" spans="2:65" s="1" customFormat="1" ht="16.5" customHeight="1">
      <c r="B205" s="169"/>
      <c r="C205" s="170">
        <v>41</v>
      </c>
      <c r="D205" s="170" t="s">
        <v>137</v>
      </c>
      <c r="E205" s="171" t="s">
        <v>327</v>
      </c>
      <c r="F205" s="172" t="s">
        <v>328</v>
      </c>
      <c r="G205" s="173" t="s">
        <v>278</v>
      </c>
      <c r="H205" s="174">
        <v>10</v>
      </c>
      <c r="I205" s="175"/>
      <c r="J205" s="176">
        <f aca="true" t="shared" si="10" ref="J205:J215">ROUND(I205*H205,2)</f>
        <v>0</v>
      </c>
      <c r="K205" s="172" t="s">
        <v>141</v>
      </c>
      <c r="L205" s="40"/>
      <c r="M205" s="177" t="s">
        <v>5</v>
      </c>
      <c r="N205" s="178" t="s">
        <v>43</v>
      </c>
      <c r="O205" s="41"/>
      <c r="P205" s="179">
        <f aca="true" t="shared" si="11" ref="P205:P215">O205*H205</f>
        <v>0</v>
      </c>
      <c r="Q205" s="179">
        <v>0</v>
      </c>
      <c r="R205" s="179">
        <f aca="true" t="shared" si="12" ref="R205:R215">Q205*H205</f>
        <v>0</v>
      </c>
      <c r="S205" s="179">
        <v>0.00028</v>
      </c>
      <c r="T205" s="180">
        <f aca="true" t="shared" si="13" ref="T205:T215">S205*H205</f>
        <v>0.0027999999999999995</v>
      </c>
      <c r="AR205" s="23" t="s">
        <v>193</v>
      </c>
      <c r="AT205" s="23" t="s">
        <v>137</v>
      </c>
      <c r="AU205" s="23" t="s">
        <v>76</v>
      </c>
      <c r="AY205" s="23" t="s">
        <v>134</v>
      </c>
      <c r="BE205" s="181">
        <f aca="true" t="shared" si="14" ref="BE205:BE215">IF(N205="základní",J205,0)</f>
        <v>0</v>
      </c>
      <c r="BF205" s="181">
        <f aca="true" t="shared" si="15" ref="BF205:BF215">IF(N205="snížená",J205,0)</f>
        <v>0</v>
      </c>
      <c r="BG205" s="181">
        <f aca="true" t="shared" si="16" ref="BG205:BG215">IF(N205="zákl. přenesená",J205,0)</f>
        <v>0</v>
      </c>
      <c r="BH205" s="181">
        <f aca="true" t="shared" si="17" ref="BH205:BH215">IF(N205="sníž. přenesená",J205,0)</f>
        <v>0</v>
      </c>
      <c r="BI205" s="181">
        <f aca="true" t="shared" si="18" ref="BI205:BI215">IF(N205="nulová",J205,0)</f>
        <v>0</v>
      </c>
      <c r="BJ205" s="23" t="s">
        <v>76</v>
      </c>
      <c r="BK205" s="181">
        <f aca="true" t="shared" si="19" ref="BK205:BK215">ROUND(I205*H205,2)</f>
        <v>0</v>
      </c>
      <c r="BL205" s="23" t="s">
        <v>193</v>
      </c>
      <c r="BM205" s="23" t="s">
        <v>329</v>
      </c>
    </row>
    <row r="206" spans="2:65" s="1" customFormat="1" ht="25.5" customHeight="1">
      <c r="B206" s="169"/>
      <c r="C206" s="170">
        <v>42</v>
      </c>
      <c r="D206" s="170" t="s">
        <v>137</v>
      </c>
      <c r="E206" s="171" t="s">
        <v>330</v>
      </c>
      <c r="F206" s="172" t="s">
        <v>331</v>
      </c>
      <c r="G206" s="173" t="s">
        <v>278</v>
      </c>
      <c r="H206" s="174">
        <v>20</v>
      </c>
      <c r="I206" s="175"/>
      <c r="J206" s="176">
        <f t="shared" si="10"/>
        <v>0</v>
      </c>
      <c r="K206" s="172" t="s">
        <v>141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0.00042</v>
      </c>
      <c r="R206" s="179">
        <f t="shared" si="12"/>
        <v>0.008400000000000001</v>
      </c>
      <c r="S206" s="179">
        <v>0</v>
      </c>
      <c r="T206" s="180">
        <f t="shared" si="13"/>
        <v>0</v>
      </c>
      <c r="AR206" s="23" t="s">
        <v>193</v>
      </c>
      <c r="AT206" s="23" t="s">
        <v>137</v>
      </c>
      <c r="AU206" s="23" t="s">
        <v>76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76</v>
      </c>
      <c r="BK206" s="181">
        <f t="shared" si="19"/>
        <v>0</v>
      </c>
      <c r="BL206" s="23" t="s">
        <v>193</v>
      </c>
      <c r="BM206" s="23" t="s">
        <v>332</v>
      </c>
    </row>
    <row r="207" spans="2:65" s="1" customFormat="1" ht="16.5" customHeight="1">
      <c r="B207" s="169"/>
      <c r="C207" s="170">
        <v>43</v>
      </c>
      <c r="D207" s="206" t="s">
        <v>186</v>
      </c>
      <c r="E207" s="207" t="s">
        <v>333</v>
      </c>
      <c r="F207" s="208" t="s">
        <v>334</v>
      </c>
      <c r="G207" s="209" t="s">
        <v>278</v>
      </c>
      <c r="H207" s="210">
        <v>7</v>
      </c>
      <c r="I207" s="211"/>
      <c r="J207" s="212">
        <f t="shared" si="10"/>
        <v>0</v>
      </c>
      <c r="K207" s="208" t="s">
        <v>141</v>
      </c>
      <c r="L207" s="213"/>
      <c r="M207" s="214" t="s">
        <v>5</v>
      </c>
      <c r="N207" s="215" t="s">
        <v>43</v>
      </c>
      <c r="O207" s="41"/>
      <c r="P207" s="179">
        <f t="shared" si="11"/>
        <v>0</v>
      </c>
      <c r="Q207" s="179">
        <v>0.00011</v>
      </c>
      <c r="R207" s="179">
        <f t="shared" si="12"/>
        <v>0.0007700000000000001</v>
      </c>
      <c r="S207" s="179">
        <v>0</v>
      </c>
      <c r="T207" s="180">
        <f t="shared" si="13"/>
        <v>0</v>
      </c>
      <c r="AR207" s="23" t="s">
        <v>268</v>
      </c>
      <c r="AT207" s="23" t="s">
        <v>186</v>
      </c>
      <c r="AU207" s="23" t="s">
        <v>76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76</v>
      </c>
      <c r="BK207" s="181">
        <f t="shared" si="19"/>
        <v>0</v>
      </c>
      <c r="BL207" s="23" t="s">
        <v>193</v>
      </c>
      <c r="BM207" s="23" t="s">
        <v>335</v>
      </c>
    </row>
    <row r="208" spans="2:65" s="1" customFormat="1" ht="16.5" customHeight="1">
      <c r="B208" s="169"/>
      <c r="C208" s="170">
        <v>44</v>
      </c>
      <c r="D208" s="206" t="s">
        <v>186</v>
      </c>
      <c r="E208" s="207" t="s">
        <v>336</v>
      </c>
      <c r="F208" s="208" t="s">
        <v>337</v>
      </c>
      <c r="G208" s="209" t="s">
        <v>278</v>
      </c>
      <c r="H208" s="210">
        <v>7</v>
      </c>
      <c r="I208" s="211"/>
      <c r="J208" s="212">
        <f t="shared" si="10"/>
        <v>0</v>
      </c>
      <c r="K208" s="208" t="s">
        <v>141</v>
      </c>
      <c r="L208" s="213"/>
      <c r="M208" s="214" t="s">
        <v>5</v>
      </c>
      <c r="N208" s="215" t="s">
        <v>43</v>
      </c>
      <c r="O208" s="41"/>
      <c r="P208" s="179">
        <f t="shared" si="11"/>
        <v>0</v>
      </c>
      <c r="Q208" s="179">
        <v>0.00017</v>
      </c>
      <c r="R208" s="179">
        <f t="shared" si="12"/>
        <v>0.00119</v>
      </c>
      <c r="S208" s="179">
        <v>0</v>
      </c>
      <c r="T208" s="180">
        <f t="shared" si="13"/>
        <v>0</v>
      </c>
      <c r="AR208" s="23" t="s">
        <v>268</v>
      </c>
      <c r="AT208" s="23" t="s">
        <v>186</v>
      </c>
      <c r="AU208" s="23" t="s">
        <v>76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76</v>
      </c>
      <c r="BK208" s="181">
        <f t="shared" si="19"/>
        <v>0</v>
      </c>
      <c r="BL208" s="23" t="s">
        <v>193</v>
      </c>
      <c r="BM208" s="23" t="s">
        <v>338</v>
      </c>
    </row>
    <row r="209" spans="2:65" s="1" customFormat="1" ht="16.5" customHeight="1">
      <c r="B209" s="169"/>
      <c r="C209" s="170">
        <v>45</v>
      </c>
      <c r="D209" s="206" t="s">
        <v>186</v>
      </c>
      <c r="E209" s="207" t="s">
        <v>339</v>
      </c>
      <c r="F209" s="208" t="s">
        <v>340</v>
      </c>
      <c r="G209" s="209" t="s">
        <v>278</v>
      </c>
      <c r="H209" s="210">
        <v>6</v>
      </c>
      <c r="I209" s="211"/>
      <c r="J209" s="212">
        <f t="shared" si="10"/>
        <v>0</v>
      </c>
      <c r="K209" s="208" t="s">
        <v>141</v>
      </c>
      <c r="L209" s="213"/>
      <c r="M209" s="214" t="s">
        <v>5</v>
      </c>
      <c r="N209" s="215" t="s">
        <v>43</v>
      </c>
      <c r="O209" s="41"/>
      <c r="P209" s="179">
        <f t="shared" si="11"/>
        <v>0</v>
      </c>
      <c r="Q209" s="179">
        <v>0.00027</v>
      </c>
      <c r="R209" s="179">
        <f t="shared" si="12"/>
        <v>0.00162</v>
      </c>
      <c r="S209" s="179">
        <v>0</v>
      </c>
      <c r="T209" s="180">
        <f t="shared" si="13"/>
        <v>0</v>
      </c>
      <c r="AR209" s="23" t="s">
        <v>268</v>
      </c>
      <c r="AT209" s="23" t="s">
        <v>186</v>
      </c>
      <c r="AU209" s="23" t="s">
        <v>76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76</v>
      </c>
      <c r="BK209" s="181">
        <f t="shared" si="19"/>
        <v>0</v>
      </c>
      <c r="BL209" s="23" t="s">
        <v>193</v>
      </c>
      <c r="BM209" s="23" t="s">
        <v>341</v>
      </c>
    </row>
    <row r="210" spans="2:65" s="1" customFormat="1" ht="25.5" customHeight="1">
      <c r="B210" s="169"/>
      <c r="C210" s="170">
        <v>46</v>
      </c>
      <c r="D210" s="170" t="s">
        <v>137</v>
      </c>
      <c r="E210" s="171" t="s">
        <v>342</v>
      </c>
      <c r="F210" s="172" t="s">
        <v>343</v>
      </c>
      <c r="G210" s="173" t="s">
        <v>344</v>
      </c>
      <c r="H210" s="174">
        <v>1</v>
      </c>
      <c r="I210" s="175"/>
      <c r="J210" s="176">
        <f t="shared" si="10"/>
        <v>0</v>
      </c>
      <c r="K210" s="172" t="s">
        <v>141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193</v>
      </c>
      <c r="AT210" s="23" t="s">
        <v>137</v>
      </c>
      <c r="AU210" s="23" t="s">
        <v>76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76</v>
      </c>
      <c r="BK210" s="181">
        <f t="shared" si="19"/>
        <v>0</v>
      </c>
      <c r="BL210" s="23" t="s">
        <v>193</v>
      </c>
      <c r="BM210" s="23" t="s">
        <v>345</v>
      </c>
    </row>
    <row r="211" spans="2:65" s="1" customFormat="1" ht="25.5" customHeight="1">
      <c r="B211" s="169"/>
      <c r="C211" s="170">
        <v>47</v>
      </c>
      <c r="D211" s="170" t="s">
        <v>137</v>
      </c>
      <c r="E211" s="171" t="s">
        <v>346</v>
      </c>
      <c r="F211" s="172" t="s">
        <v>347</v>
      </c>
      <c r="G211" s="173" t="s">
        <v>344</v>
      </c>
      <c r="H211" s="174">
        <v>1</v>
      </c>
      <c r="I211" s="175"/>
      <c r="J211" s="176">
        <f t="shared" si="10"/>
        <v>0</v>
      </c>
      <c r="K211" s="172" t="s">
        <v>141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0</v>
      </c>
      <c r="R211" s="179">
        <f t="shared" si="12"/>
        <v>0</v>
      </c>
      <c r="S211" s="179">
        <v>0</v>
      </c>
      <c r="T211" s="180">
        <f t="shared" si="13"/>
        <v>0</v>
      </c>
      <c r="AR211" s="23" t="s">
        <v>193</v>
      </c>
      <c r="AT211" s="23" t="s">
        <v>137</v>
      </c>
      <c r="AU211" s="23" t="s">
        <v>76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76</v>
      </c>
      <c r="BK211" s="181">
        <f t="shared" si="19"/>
        <v>0</v>
      </c>
      <c r="BL211" s="23" t="s">
        <v>193</v>
      </c>
      <c r="BM211" s="23" t="s">
        <v>348</v>
      </c>
    </row>
    <row r="212" spans="2:65" s="1" customFormat="1" ht="25.5" customHeight="1">
      <c r="B212" s="169"/>
      <c r="C212" s="170">
        <v>48</v>
      </c>
      <c r="D212" s="170" t="s">
        <v>137</v>
      </c>
      <c r="E212" s="171" t="s">
        <v>349</v>
      </c>
      <c r="F212" s="172" t="s">
        <v>350</v>
      </c>
      <c r="G212" s="173" t="s">
        <v>278</v>
      </c>
      <c r="H212" s="174">
        <v>20</v>
      </c>
      <c r="I212" s="175"/>
      <c r="J212" s="176">
        <f t="shared" si="10"/>
        <v>0</v>
      </c>
      <c r="K212" s="172" t="s">
        <v>141</v>
      </c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0.0004</v>
      </c>
      <c r="R212" s="179">
        <f t="shared" si="12"/>
        <v>0.008</v>
      </c>
      <c r="S212" s="179">
        <v>0</v>
      </c>
      <c r="T212" s="180">
        <f t="shared" si="13"/>
        <v>0</v>
      </c>
      <c r="AR212" s="23" t="s">
        <v>193</v>
      </c>
      <c r="AT212" s="23" t="s">
        <v>137</v>
      </c>
      <c r="AU212" s="23" t="s">
        <v>76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76</v>
      </c>
      <c r="BK212" s="181">
        <f t="shared" si="19"/>
        <v>0</v>
      </c>
      <c r="BL212" s="23" t="s">
        <v>193</v>
      </c>
      <c r="BM212" s="23" t="s">
        <v>351</v>
      </c>
    </row>
    <row r="213" spans="2:65" s="1" customFormat="1" ht="25.5" customHeight="1">
      <c r="B213" s="169"/>
      <c r="C213" s="170">
        <v>49</v>
      </c>
      <c r="D213" s="170" t="s">
        <v>137</v>
      </c>
      <c r="E213" s="171" t="s">
        <v>352</v>
      </c>
      <c r="F213" s="172" t="s">
        <v>353</v>
      </c>
      <c r="G213" s="173" t="s">
        <v>278</v>
      </c>
      <c r="H213" s="174">
        <v>20</v>
      </c>
      <c r="I213" s="175"/>
      <c r="J213" s="176">
        <f t="shared" si="10"/>
        <v>0</v>
      </c>
      <c r="K213" s="172" t="s">
        <v>141</v>
      </c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1E-05</v>
      </c>
      <c r="R213" s="179">
        <f t="shared" si="12"/>
        <v>0.0002</v>
      </c>
      <c r="S213" s="179">
        <v>0</v>
      </c>
      <c r="T213" s="180">
        <f t="shared" si="13"/>
        <v>0</v>
      </c>
      <c r="AR213" s="23" t="s">
        <v>193</v>
      </c>
      <c r="AT213" s="23" t="s">
        <v>137</v>
      </c>
      <c r="AU213" s="23" t="s">
        <v>76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76</v>
      </c>
      <c r="BK213" s="181">
        <f t="shared" si="19"/>
        <v>0</v>
      </c>
      <c r="BL213" s="23" t="s">
        <v>193</v>
      </c>
      <c r="BM213" s="23" t="s">
        <v>354</v>
      </c>
    </row>
    <row r="214" spans="2:65" s="1" customFormat="1" ht="38.25" customHeight="1">
      <c r="B214" s="169"/>
      <c r="C214" s="170">
        <v>50</v>
      </c>
      <c r="D214" s="170" t="s">
        <v>137</v>
      </c>
      <c r="E214" s="171" t="s">
        <v>355</v>
      </c>
      <c r="F214" s="172" t="s">
        <v>356</v>
      </c>
      <c r="G214" s="173" t="s">
        <v>222</v>
      </c>
      <c r="H214" s="174">
        <v>0.02</v>
      </c>
      <c r="I214" s="175"/>
      <c r="J214" s="176">
        <f t="shared" si="10"/>
        <v>0</v>
      </c>
      <c r="K214" s="172" t="s">
        <v>141</v>
      </c>
      <c r="L214" s="40"/>
      <c r="M214" s="177" t="s">
        <v>5</v>
      </c>
      <c r="N214" s="178" t="s">
        <v>43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193</v>
      </c>
      <c r="AT214" s="23" t="s">
        <v>137</v>
      </c>
      <c r="AU214" s="23" t="s">
        <v>76</v>
      </c>
      <c r="AY214" s="23" t="s">
        <v>134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76</v>
      </c>
      <c r="BK214" s="181">
        <f t="shared" si="19"/>
        <v>0</v>
      </c>
      <c r="BL214" s="23" t="s">
        <v>193</v>
      </c>
      <c r="BM214" s="23" t="s">
        <v>357</v>
      </c>
    </row>
    <row r="215" spans="2:65" s="1" customFormat="1" ht="38.25" customHeight="1">
      <c r="B215" s="169"/>
      <c r="C215" s="170">
        <v>51</v>
      </c>
      <c r="D215" s="170" t="s">
        <v>137</v>
      </c>
      <c r="E215" s="171" t="s">
        <v>358</v>
      </c>
      <c r="F215" s="172" t="s">
        <v>359</v>
      </c>
      <c r="G215" s="173" t="s">
        <v>222</v>
      </c>
      <c r="H215" s="174">
        <v>0.02</v>
      </c>
      <c r="I215" s="175"/>
      <c r="J215" s="176">
        <f t="shared" si="10"/>
        <v>0</v>
      </c>
      <c r="K215" s="172" t="s">
        <v>141</v>
      </c>
      <c r="L215" s="40"/>
      <c r="M215" s="177" t="s">
        <v>5</v>
      </c>
      <c r="N215" s="178" t="s">
        <v>43</v>
      </c>
      <c r="O215" s="41"/>
      <c r="P215" s="179">
        <f t="shared" si="11"/>
        <v>0</v>
      </c>
      <c r="Q215" s="179">
        <v>0</v>
      </c>
      <c r="R215" s="179">
        <f t="shared" si="12"/>
        <v>0</v>
      </c>
      <c r="S215" s="179">
        <v>0</v>
      </c>
      <c r="T215" s="180">
        <f t="shared" si="13"/>
        <v>0</v>
      </c>
      <c r="AR215" s="23" t="s">
        <v>193</v>
      </c>
      <c r="AT215" s="23" t="s">
        <v>137</v>
      </c>
      <c r="AU215" s="23" t="s">
        <v>76</v>
      </c>
      <c r="AY215" s="23" t="s">
        <v>134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76</v>
      </c>
      <c r="BK215" s="181">
        <f t="shared" si="19"/>
        <v>0</v>
      </c>
      <c r="BL215" s="23" t="s">
        <v>193</v>
      </c>
      <c r="BM215" s="23" t="s">
        <v>360</v>
      </c>
    </row>
    <row r="216" spans="2:63" s="10" customFormat="1" ht="29.85" customHeight="1">
      <c r="B216" s="156"/>
      <c r="D216" s="157" t="s">
        <v>70</v>
      </c>
      <c r="E216" s="167" t="s">
        <v>361</v>
      </c>
      <c r="F216" s="167" t="s">
        <v>362</v>
      </c>
      <c r="I216" s="159"/>
      <c r="J216" s="168">
        <f>BK216</f>
        <v>0</v>
      </c>
      <c r="L216" s="156"/>
      <c r="M216" s="161"/>
      <c r="N216" s="162"/>
      <c r="O216" s="162"/>
      <c r="P216" s="163">
        <f>SUM(P217:P226)</f>
        <v>0</v>
      </c>
      <c r="Q216" s="162"/>
      <c r="R216" s="163">
        <f>SUM(R217:R226)</f>
        <v>0.0031499999999999996</v>
      </c>
      <c r="S216" s="162"/>
      <c r="T216" s="164">
        <f>SUM(T217:T226)</f>
        <v>0.00645</v>
      </c>
      <c r="AR216" s="157" t="s">
        <v>76</v>
      </c>
      <c r="AT216" s="165" t="s">
        <v>70</v>
      </c>
      <c r="AU216" s="165" t="s">
        <v>78</v>
      </c>
      <c r="AY216" s="157" t="s">
        <v>134</v>
      </c>
      <c r="BK216" s="166">
        <f>SUM(BK217:BK226)</f>
        <v>0</v>
      </c>
    </row>
    <row r="217" spans="2:65" s="1" customFormat="1" ht="16.5" customHeight="1">
      <c r="B217" s="169"/>
      <c r="C217" s="170">
        <v>52</v>
      </c>
      <c r="D217" s="170" t="s">
        <v>137</v>
      </c>
      <c r="E217" s="171" t="s">
        <v>363</v>
      </c>
      <c r="F217" s="172" t="s">
        <v>364</v>
      </c>
      <c r="G217" s="173" t="s">
        <v>278</v>
      </c>
      <c r="H217" s="174">
        <v>3</v>
      </c>
      <c r="I217" s="175"/>
      <c r="J217" s="176">
        <f>ROUND(I217*H217,2)</f>
        <v>0</v>
      </c>
      <c r="K217" s="172" t="s">
        <v>141</v>
      </c>
      <c r="L217" s="40"/>
      <c r="M217" s="177" t="s">
        <v>5</v>
      </c>
      <c r="N217" s="178" t="s">
        <v>43</v>
      </c>
      <c r="O217" s="41"/>
      <c r="P217" s="179">
        <f>O217*H217</f>
        <v>0</v>
      </c>
      <c r="Q217" s="179">
        <v>0.00011</v>
      </c>
      <c r="R217" s="179">
        <f>Q217*H217</f>
        <v>0.00033</v>
      </c>
      <c r="S217" s="179">
        <v>0.00215</v>
      </c>
      <c r="T217" s="180">
        <f>S217*H217</f>
        <v>0.00645</v>
      </c>
      <c r="AR217" s="23" t="s">
        <v>193</v>
      </c>
      <c r="AT217" s="23" t="s">
        <v>137</v>
      </c>
      <c r="AU217" s="23" t="s">
        <v>76</v>
      </c>
      <c r="AY217" s="23" t="s">
        <v>134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76</v>
      </c>
      <c r="BK217" s="181">
        <f>ROUND(I217*H217,2)</f>
        <v>0</v>
      </c>
      <c r="BL217" s="23" t="s">
        <v>193</v>
      </c>
      <c r="BM217" s="23" t="s">
        <v>365</v>
      </c>
    </row>
    <row r="218" spans="2:65" s="1" customFormat="1" ht="25.5" customHeight="1">
      <c r="B218" s="169"/>
      <c r="C218" s="170">
        <v>53</v>
      </c>
      <c r="D218" s="170" t="s">
        <v>137</v>
      </c>
      <c r="E218" s="171" t="s">
        <v>366</v>
      </c>
      <c r="F218" s="172" t="s">
        <v>367</v>
      </c>
      <c r="G218" s="173" t="s">
        <v>278</v>
      </c>
      <c r="H218" s="174">
        <v>1</v>
      </c>
      <c r="I218" s="175"/>
      <c r="J218" s="176">
        <f>ROUND(I218*H218,2)</f>
        <v>0</v>
      </c>
      <c r="K218" s="172" t="s">
        <v>141</v>
      </c>
      <c r="L218" s="40"/>
      <c r="M218" s="177" t="s">
        <v>5</v>
      </c>
      <c r="N218" s="178" t="s">
        <v>43</v>
      </c>
      <c r="O218" s="41"/>
      <c r="P218" s="179">
        <f>O218*H218</f>
        <v>0</v>
      </c>
      <c r="Q218" s="179">
        <v>0.0006</v>
      </c>
      <c r="R218" s="179">
        <f>Q218*H218</f>
        <v>0.0006</v>
      </c>
      <c r="S218" s="179">
        <v>0</v>
      </c>
      <c r="T218" s="180">
        <f>S218*H218</f>
        <v>0</v>
      </c>
      <c r="AR218" s="23" t="s">
        <v>193</v>
      </c>
      <c r="AT218" s="23" t="s">
        <v>137</v>
      </c>
      <c r="AU218" s="23" t="s">
        <v>76</v>
      </c>
      <c r="AY218" s="23" t="s">
        <v>134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76</v>
      </c>
      <c r="BK218" s="181">
        <f>ROUND(I218*H218,2)</f>
        <v>0</v>
      </c>
      <c r="BL218" s="23" t="s">
        <v>193</v>
      </c>
      <c r="BM218" s="23" t="s">
        <v>368</v>
      </c>
    </row>
    <row r="219" spans="2:51" s="13" customFormat="1" ht="13.5">
      <c r="B219" s="199"/>
      <c r="D219" s="183" t="s">
        <v>144</v>
      </c>
      <c r="E219" s="200" t="s">
        <v>5</v>
      </c>
      <c r="F219" s="201" t="s">
        <v>369</v>
      </c>
      <c r="H219" s="200" t="s">
        <v>5</v>
      </c>
      <c r="I219" s="202"/>
      <c r="L219" s="199"/>
      <c r="M219" s="203"/>
      <c r="N219" s="204"/>
      <c r="O219" s="204"/>
      <c r="P219" s="204"/>
      <c r="Q219" s="204"/>
      <c r="R219" s="204"/>
      <c r="S219" s="204"/>
      <c r="T219" s="205"/>
      <c r="AT219" s="200" t="s">
        <v>144</v>
      </c>
      <c r="AU219" s="200" t="s">
        <v>76</v>
      </c>
      <c r="AV219" s="13" t="s">
        <v>78</v>
      </c>
      <c r="AW219" s="13" t="s">
        <v>35</v>
      </c>
      <c r="AX219" s="13" t="s">
        <v>71</v>
      </c>
      <c r="AY219" s="200" t="s">
        <v>134</v>
      </c>
    </row>
    <row r="220" spans="2:51" s="11" customFormat="1" ht="13.5">
      <c r="B220" s="182"/>
      <c r="D220" s="183" t="s">
        <v>144</v>
      </c>
      <c r="E220" s="184" t="s">
        <v>5</v>
      </c>
      <c r="F220" s="185" t="s">
        <v>78</v>
      </c>
      <c r="H220" s="186">
        <v>1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144</v>
      </c>
      <c r="AU220" s="184" t="s">
        <v>76</v>
      </c>
      <c r="AV220" s="11" t="s">
        <v>76</v>
      </c>
      <c r="AW220" s="11" t="s">
        <v>35</v>
      </c>
      <c r="AX220" s="11" t="s">
        <v>78</v>
      </c>
      <c r="AY220" s="184" t="s">
        <v>134</v>
      </c>
    </row>
    <row r="221" spans="2:65" s="1" customFormat="1" ht="16.5" customHeight="1">
      <c r="B221" s="169"/>
      <c r="C221" s="170">
        <v>54</v>
      </c>
      <c r="D221" s="170" t="s">
        <v>137</v>
      </c>
      <c r="E221" s="171" t="s">
        <v>370</v>
      </c>
      <c r="F221" s="172" t="s">
        <v>371</v>
      </c>
      <c r="G221" s="173" t="s">
        <v>278</v>
      </c>
      <c r="H221" s="174">
        <v>3</v>
      </c>
      <c r="I221" s="175"/>
      <c r="J221" s="176">
        <f aca="true" t="shared" si="20" ref="J221:J226">ROUND(I221*H221,2)</f>
        <v>0</v>
      </c>
      <c r="K221" s="172" t="s">
        <v>141</v>
      </c>
      <c r="L221" s="40"/>
      <c r="M221" s="177" t="s">
        <v>5</v>
      </c>
      <c r="N221" s="178" t="s">
        <v>43</v>
      </c>
      <c r="O221" s="41"/>
      <c r="P221" s="179">
        <f aca="true" t="shared" si="21" ref="P221:P226">O221*H221</f>
        <v>0</v>
      </c>
      <c r="Q221" s="179">
        <v>0.00054</v>
      </c>
      <c r="R221" s="179">
        <f aca="true" t="shared" si="22" ref="R221:R226">Q221*H221</f>
        <v>0.00162</v>
      </c>
      <c r="S221" s="179">
        <v>0</v>
      </c>
      <c r="T221" s="180">
        <f aca="true" t="shared" si="23" ref="T221:T226">S221*H221</f>
        <v>0</v>
      </c>
      <c r="AR221" s="23" t="s">
        <v>193</v>
      </c>
      <c r="AT221" s="23" t="s">
        <v>137</v>
      </c>
      <c r="AU221" s="23" t="s">
        <v>76</v>
      </c>
      <c r="AY221" s="23" t="s">
        <v>134</v>
      </c>
      <c r="BE221" s="181">
        <f aca="true" t="shared" si="24" ref="BE221:BE226">IF(N221="základní",J221,0)</f>
        <v>0</v>
      </c>
      <c r="BF221" s="181">
        <f aca="true" t="shared" si="25" ref="BF221:BF226">IF(N221="snížená",J221,0)</f>
        <v>0</v>
      </c>
      <c r="BG221" s="181">
        <f aca="true" t="shared" si="26" ref="BG221:BG226">IF(N221="zákl. přenesená",J221,0)</f>
        <v>0</v>
      </c>
      <c r="BH221" s="181">
        <f aca="true" t="shared" si="27" ref="BH221:BH226">IF(N221="sníž. přenesená",J221,0)</f>
        <v>0</v>
      </c>
      <c r="BI221" s="181">
        <f aca="true" t="shared" si="28" ref="BI221:BI226">IF(N221="nulová",J221,0)</f>
        <v>0</v>
      </c>
      <c r="BJ221" s="23" t="s">
        <v>76</v>
      </c>
      <c r="BK221" s="181">
        <f aca="true" t="shared" si="29" ref="BK221:BK226">ROUND(I221*H221,2)</f>
        <v>0</v>
      </c>
      <c r="BL221" s="23" t="s">
        <v>193</v>
      </c>
      <c r="BM221" s="23" t="s">
        <v>372</v>
      </c>
    </row>
    <row r="222" spans="2:65" s="1" customFormat="1" ht="25.5" customHeight="1">
      <c r="B222" s="169"/>
      <c r="C222" s="170">
        <v>55</v>
      </c>
      <c r="D222" s="170" t="s">
        <v>137</v>
      </c>
      <c r="E222" s="171" t="s">
        <v>373</v>
      </c>
      <c r="F222" s="172" t="s">
        <v>374</v>
      </c>
      <c r="G222" s="173" t="s">
        <v>344</v>
      </c>
      <c r="H222" s="174">
        <v>1</v>
      </c>
      <c r="I222" s="175"/>
      <c r="J222" s="176">
        <f t="shared" si="20"/>
        <v>0</v>
      </c>
      <c r="K222" s="172" t="s">
        <v>141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0.0006</v>
      </c>
      <c r="R222" s="179">
        <f t="shared" si="22"/>
        <v>0.0006</v>
      </c>
      <c r="S222" s="179">
        <v>0</v>
      </c>
      <c r="T222" s="180">
        <f t="shared" si="23"/>
        <v>0</v>
      </c>
      <c r="AR222" s="23" t="s">
        <v>193</v>
      </c>
      <c r="AT222" s="23" t="s">
        <v>137</v>
      </c>
      <c r="AU222" s="23" t="s">
        <v>76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76</v>
      </c>
      <c r="BK222" s="181">
        <f t="shared" si="29"/>
        <v>0</v>
      </c>
      <c r="BL222" s="23" t="s">
        <v>193</v>
      </c>
      <c r="BM222" s="23" t="s">
        <v>375</v>
      </c>
    </row>
    <row r="223" spans="2:65" s="1" customFormat="1" ht="16.5" customHeight="1">
      <c r="B223" s="169"/>
      <c r="C223" s="170">
        <v>56</v>
      </c>
      <c r="D223" s="170" t="s">
        <v>137</v>
      </c>
      <c r="E223" s="171" t="s">
        <v>376</v>
      </c>
      <c r="F223" s="172" t="s">
        <v>377</v>
      </c>
      <c r="G223" s="173" t="s">
        <v>184</v>
      </c>
      <c r="H223" s="174">
        <v>2</v>
      </c>
      <c r="I223" s="175"/>
      <c r="J223" s="176">
        <f t="shared" si="20"/>
        <v>0</v>
      </c>
      <c r="K223" s="172" t="s">
        <v>141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193</v>
      </c>
      <c r="AT223" s="23" t="s">
        <v>137</v>
      </c>
      <c r="AU223" s="23" t="s">
        <v>76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76</v>
      </c>
      <c r="BK223" s="181">
        <f t="shared" si="29"/>
        <v>0</v>
      </c>
      <c r="BL223" s="23" t="s">
        <v>193</v>
      </c>
      <c r="BM223" s="23" t="s">
        <v>378</v>
      </c>
    </row>
    <row r="224" spans="2:65" s="1" customFormat="1" ht="16.5" customHeight="1">
      <c r="B224" s="169"/>
      <c r="C224" s="170">
        <v>57</v>
      </c>
      <c r="D224" s="170" t="s">
        <v>137</v>
      </c>
      <c r="E224" s="171" t="s">
        <v>379</v>
      </c>
      <c r="F224" s="172" t="s">
        <v>380</v>
      </c>
      <c r="G224" s="173" t="s">
        <v>278</v>
      </c>
      <c r="H224" s="174">
        <v>3</v>
      </c>
      <c r="I224" s="175"/>
      <c r="J224" s="176">
        <f t="shared" si="20"/>
        <v>0</v>
      </c>
      <c r="K224" s="172" t="s">
        <v>141</v>
      </c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193</v>
      </c>
      <c r="AT224" s="23" t="s">
        <v>137</v>
      </c>
      <c r="AU224" s="23" t="s">
        <v>76</v>
      </c>
      <c r="AY224" s="23" t="s">
        <v>134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76</v>
      </c>
      <c r="BK224" s="181">
        <f t="shared" si="29"/>
        <v>0</v>
      </c>
      <c r="BL224" s="23" t="s">
        <v>193</v>
      </c>
      <c r="BM224" s="23" t="s">
        <v>381</v>
      </c>
    </row>
    <row r="225" spans="2:65" s="1" customFormat="1" ht="38.25" customHeight="1">
      <c r="B225" s="169"/>
      <c r="C225" s="170">
        <v>58</v>
      </c>
      <c r="D225" s="170" t="s">
        <v>137</v>
      </c>
      <c r="E225" s="171" t="s">
        <v>382</v>
      </c>
      <c r="F225" s="172" t="s">
        <v>383</v>
      </c>
      <c r="G225" s="173" t="s">
        <v>222</v>
      </c>
      <c r="H225" s="174">
        <v>0.003</v>
      </c>
      <c r="I225" s="175"/>
      <c r="J225" s="176">
        <f t="shared" si="20"/>
        <v>0</v>
      </c>
      <c r="K225" s="172" t="s">
        <v>141</v>
      </c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193</v>
      </c>
      <c r="AT225" s="23" t="s">
        <v>137</v>
      </c>
      <c r="AU225" s="23" t="s">
        <v>76</v>
      </c>
      <c r="AY225" s="23" t="s">
        <v>134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76</v>
      </c>
      <c r="BK225" s="181">
        <f t="shared" si="29"/>
        <v>0</v>
      </c>
      <c r="BL225" s="23" t="s">
        <v>193</v>
      </c>
      <c r="BM225" s="23" t="s">
        <v>384</v>
      </c>
    </row>
    <row r="226" spans="2:65" s="1" customFormat="1" ht="38.25" customHeight="1">
      <c r="B226" s="169"/>
      <c r="C226" s="170">
        <v>59</v>
      </c>
      <c r="D226" s="170" t="s">
        <v>137</v>
      </c>
      <c r="E226" s="171" t="s">
        <v>385</v>
      </c>
      <c r="F226" s="172" t="s">
        <v>386</v>
      </c>
      <c r="G226" s="173" t="s">
        <v>222</v>
      </c>
      <c r="H226" s="174">
        <v>0.003</v>
      </c>
      <c r="I226" s="175"/>
      <c r="J226" s="176">
        <f t="shared" si="20"/>
        <v>0</v>
      </c>
      <c r="K226" s="172" t="s">
        <v>141</v>
      </c>
      <c r="L226" s="40"/>
      <c r="M226" s="177" t="s">
        <v>5</v>
      </c>
      <c r="N226" s="178" t="s">
        <v>43</v>
      </c>
      <c r="O226" s="41"/>
      <c r="P226" s="179">
        <f t="shared" si="21"/>
        <v>0</v>
      </c>
      <c r="Q226" s="179">
        <v>0</v>
      </c>
      <c r="R226" s="179">
        <f t="shared" si="22"/>
        <v>0</v>
      </c>
      <c r="S226" s="179">
        <v>0</v>
      </c>
      <c r="T226" s="180">
        <f t="shared" si="23"/>
        <v>0</v>
      </c>
      <c r="AR226" s="23" t="s">
        <v>193</v>
      </c>
      <c r="AT226" s="23" t="s">
        <v>137</v>
      </c>
      <c r="AU226" s="23" t="s">
        <v>76</v>
      </c>
      <c r="AY226" s="23" t="s">
        <v>134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76</v>
      </c>
      <c r="BK226" s="181">
        <f t="shared" si="29"/>
        <v>0</v>
      </c>
      <c r="BL226" s="23" t="s">
        <v>193</v>
      </c>
      <c r="BM226" s="23" t="s">
        <v>387</v>
      </c>
    </row>
    <row r="227" spans="2:63" s="10" customFormat="1" ht="29.85" customHeight="1">
      <c r="B227" s="156"/>
      <c r="D227" s="157" t="s">
        <v>70</v>
      </c>
      <c r="E227" s="167" t="s">
        <v>388</v>
      </c>
      <c r="F227" s="167" t="s">
        <v>389</v>
      </c>
      <c r="I227" s="159"/>
      <c r="J227" s="168">
        <f>BK227</f>
        <v>0</v>
      </c>
      <c r="L227" s="156"/>
      <c r="M227" s="161"/>
      <c r="N227" s="162"/>
      <c r="O227" s="162"/>
      <c r="P227" s="163">
        <f>SUM(P228:P246)</f>
        <v>0</v>
      </c>
      <c r="Q227" s="162"/>
      <c r="R227" s="163">
        <f>SUM(R228:R246)</f>
        <v>0.06511000000000002</v>
      </c>
      <c r="S227" s="162"/>
      <c r="T227" s="164">
        <f>SUM(T228:T246)</f>
        <v>0.07775</v>
      </c>
      <c r="AR227" s="157" t="s">
        <v>76</v>
      </c>
      <c r="AT227" s="165" t="s">
        <v>70</v>
      </c>
      <c r="AU227" s="165" t="s">
        <v>78</v>
      </c>
      <c r="AY227" s="157" t="s">
        <v>134</v>
      </c>
      <c r="BK227" s="166">
        <f>SUM(BK228:BK246)</f>
        <v>0</v>
      </c>
    </row>
    <row r="228" spans="2:65" s="1" customFormat="1" ht="16.5" customHeight="1">
      <c r="B228" s="169"/>
      <c r="C228" s="170">
        <v>60</v>
      </c>
      <c r="D228" s="170" t="s">
        <v>137</v>
      </c>
      <c r="E228" s="171" t="s">
        <v>390</v>
      </c>
      <c r="F228" s="172" t="s">
        <v>391</v>
      </c>
      <c r="G228" s="173" t="s">
        <v>344</v>
      </c>
      <c r="H228" s="174">
        <v>1</v>
      </c>
      <c r="I228" s="175"/>
      <c r="J228" s="176">
        <f aca="true" t="shared" si="30" ref="J228:J246">ROUND(I228*H228,2)</f>
        <v>0</v>
      </c>
      <c r="K228" s="172" t="s">
        <v>141</v>
      </c>
      <c r="L228" s="40"/>
      <c r="M228" s="177" t="s">
        <v>5</v>
      </c>
      <c r="N228" s="178" t="s">
        <v>43</v>
      </c>
      <c r="O228" s="41"/>
      <c r="P228" s="179">
        <f aca="true" t="shared" si="31" ref="P228:P246">O228*H228</f>
        <v>0</v>
      </c>
      <c r="Q228" s="179">
        <v>0</v>
      </c>
      <c r="R228" s="179">
        <f aca="true" t="shared" si="32" ref="R228:R246">Q228*H228</f>
        <v>0</v>
      </c>
      <c r="S228" s="179">
        <v>0.01933</v>
      </c>
      <c r="T228" s="180">
        <f aca="true" t="shared" si="33" ref="T228:T246">S228*H228</f>
        <v>0.01933</v>
      </c>
      <c r="AR228" s="23" t="s">
        <v>193</v>
      </c>
      <c r="AT228" s="23" t="s">
        <v>137</v>
      </c>
      <c r="AU228" s="23" t="s">
        <v>76</v>
      </c>
      <c r="AY228" s="23" t="s">
        <v>134</v>
      </c>
      <c r="BE228" s="181">
        <f aca="true" t="shared" si="34" ref="BE228:BE246">IF(N228="základní",J228,0)</f>
        <v>0</v>
      </c>
      <c r="BF228" s="181">
        <f aca="true" t="shared" si="35" ref="BF228:BF246">IF(N228="snížená",J228,0)</f>
        <v>0</v>
      </c>
      <c r="BG228" s="181">
        <f aca="true" t="shared" si="36" ref="BG228:BG246">IF(N228="zákl. přenesená",J228,0)</f>
        <v>0</v>
      </c>
      <c r="BH228" s="181">
        <f aca="true" t="shared" si="37" ref="BH228:BH246">IF(N228="sníž. přenesená",J228,0)</f>
        <v>0</v>
      </c>
      <c r="BI228" s="181">
        <f aca="true" t="shared" si="38" ref="BI228:BI246">IF(N228="nulová",J228,0)</f>
        <v>0</v>
      </c>
      <c r="BJ228" s="23" t="s">
        <v>76</v>
      </c>
      <c r="BK228" s="181">
        <f aca="true" t="shared" si="39" ref="BK228:BK246">ROUND(I228*H228,2)</f>
        <v>0</v>
      </c>
      <c r="BL228" s="23" t="s">
        <v>193</v>
      </c>
      <c r="BM228" s="23" t="s">
        <v>392</v>
      </c>
    </row>
    <row r="229" spans="2:65" s="1" customFormat="1" ht="25.5" customHeight="1">
      <c r="B229" s="169"/>
      <c r="C229" s="170">
        <v>61</v>
      </c>
      <c r="D229" s="170" t="s">
        <v>137</v>
      </c>
      <c r="E229" s="171" t="s">
        <v>393</v>
      </c>
      <c r="F229" s="172" t="s">
        <v>394</v>
      </c>
      <c r="G229" s="173" t="s">
        <v>344</v>
      </c>
      <c r="H229" s="174">
        <v>1</v>
      </c>
      <c r="I229" s="175"/>
      <c r="J229" s="176">
        <f t="shared" si="30"/>
        <v>0</v>
      </c>
      <c r="K229" s="172" t="s">
        <v>141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0.01382</v>
      </c>
      <c r="R229" s="179">
        <f t="shared" si="32"/>
        <v>0.01382</v>
      </c>
      <c r="S229" s="179">
        <v>0</v>
      </c>
      <c r="T229" s="180">
        <f t="shared" si="33"/>
        <v>0</v>
      </c>
      <c r="AR229" s="23" t="s">
        <v>193</v>
      </c>
      <c r="AT229" s="23" t="s">
        <v>137</v>
      </c>
      <c r="AU229" s="23" t="s">
        <v>76</v>
      </c>
      <c r="AY229" s="23" t="s">
        <v>134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76</v>
      </c>
      <c r="BK229" s="181">
        <f t="shared" si="39"/>
        <v>0</v>
      </c>
      <c r="BL229" s="23" t="s">
        <v>193</v>
      </c>
      <c r="BM229" s="23" t="s">
        <v>395</v>
      </c>
    </row>
    <row r="230" spans="2:65" s="1" customFormat="1" ht="16.5" customHeight="1">
      <c r="B230" s="169"/>
      <c r="C230" s="170">
        <v>62</v>
      </c>
      <c r="D230" s="170" t="s">
        <v>137</v>
      </c>
      <c r="E230" s="171" t="s">
        <v>396</v>
      </c>
      <c r="F230" s="172" t="s">
        <v>397</v>
      </c>
      <c r="G230" s="173" t="s">
        <v>344</v>
      </c>
      <c r="H230" s="174">
        <v>1</v>
      </c>
      <c r="I230" s="175"/>
      <c r="J230" s="176">
        <f t="shared" si="30"/>
        <v>0</v>
      </c>
      <c r="K230" s="172" t="s">
        <v>141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</v>
      </c>
      <c r="R230" s="179">
        <f t="shared" si="32"/>
        <v>0</v>
      </c>
      <c r="S230" s="179">
        <v>0.01946</v>
      </c>
      <c r="T230" s="180">
        <f t="shared" si="33"/>
        <v>0.01946</v>
      </c>
      <c r="AR230" s="23" t="s">
        <v>193</v>
      </c>
      <c r="AT230" s="23" t="s">
        <v>137</v>
      </c>
      <c r="AU230" s="23" t="s">
        <v>76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76</v>
      </c>
      <c r="BK230" s="181">
        <f t="shared" si="39"/>
        <v>0</v>
      </c>
      <c r="BL230" s="23" t="s">
        <v>193</v>
      </c>
      <c r="BM230" s="23" t="s">
        <v>398</v>
      </c>
    </row>
    <row r="231" spans="2:65" s="1" customFormat="1" ht="25.5" customHeight="1">
      <c r="B231" s="169"/>
      <c r="C231" s="170">
        <v>63</v>
      </c>
      <c r="D231" s="170" t="s">
        <v>137</v>
      </c>
      <c r="E231" s="171" t="s">
        <v>399</v>
      </c>
      <c r="F231" s="172" t="s">
        <v>400</v>
      </c>
      <c r="G231" s="173" t="s">
        <v>344</v>
      </c>
      <c r="H231" s="174">
        <v>1</v>
      </c>
      <c r="I231" s="175"/>
      <c r="J231" s="176">
        <f t="shared" si="30"/>
        <v>0</v>
      </c>
      <c r="K231" s="172" t="s">
        <v>141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0.01375</v>
      </c>
      <c r="R231" s="179">
        <f t="shared" si="32"/>
        <v>0.01375</v>
      </c>
      <c r="S231" s="179">
        <v>0</v>
      </c>
      <c r="T231" s="180">
        <f t="shared" si="33"/>
        <v>0</v>
      </c>
      <c r="AR231" s="23" t="s">
        <v>193</v>
      </c>
      <c r="AT231" s="23" t="s">
        <v>137</v>
      </c>
      <c r="AU231" s="23" t="s">
        <v>76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76</v>
      </c>
      <c r="BK231" s="181">
        <f t="shared" si="39"/>
        <v>0</v>
      </c>
      <c r="BL231" s="23" t="s">
        <v>193</v>
      </c>
      <c r="BM231" s="23" t="s">
        <v>401</v>
      </c>
    </row>
    <row r="232" spans="2:65" s="1" customFormat="1" ht="16.5" customHeight="1">
      <c r="B232" s="169"/>
      <c r="C232" s="170">
        <v>64</v>
      </c>
      <c r="D232" s="170" t="s">
        <v>137</v>
      </c>
      <c r="E232" s="171" t="s">
        <v>402</v>
      </c>
      <c r="F232" s="172" t="s">
        <v>403</v>
      </c>
      <c r="G232" s="173" t="s">
        <v>344</v>
      </c>
      <c r="H232" s="174">
        <v>1</v>
      </c>
      <c r="I232" s="175"/>
      <c r="J232" s="176">
        <f t="shared" si="30"/>
        <v>0</v>
      </c>
      <c r="K232" s="172" t="s">
        <v>141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</v>
      </c>
      <c r="R232" s="179">
        <f t="shared" si="32"/>
        <v>0</v>
      </c>
      <c r="S232" s="179">
        <v>0.0329</v>
      </c>
      <c r="T232" s="180">
        <f t="shared" si="33"/>
        <v>0.0329</v>
      </c>
      <c r="AR232" s="23" t="s">
        <v>193</v>
      </c>
      <c r="AT232" s="23" t="s">
        <v>137</v>
      </c>
      <c r="AU232" s="23" t="s">
        <v>76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76</v>
      </c>
      <c r="BK232" s="181">
        <f t="shared" si="39"/>
        <v>0</v>
      </c>
      <c r="BL232" s="23" t="s">
        <v>193</v>
      </c>
      <c r="BM232" s="23" t="s">
        <v>404</v>
      </c>
    </row>
    <row r="233" spans="2:65" s="1" customFormat="1" ht="25.5" customHeight="1">
      <c r="B233" s="169"/>
      <c r="C233" s="170">
        <v>65</v>
      </c>
      <c r="D233" s="170" t="s">
        <v>137</v>
      </c>
      <c r="E233" s="171" t="s">
        <v>405</v>
      </c>
      <c r="F233" s="172" t="s">
        <v>406</v>
      </c>
      <c r="G233" s="173" t="s">
        <v>344</v>
      </c>
      <c r="H233" s="174">
        <v>1</v>
      </c>
      <c r="I233" s="175"/>
      <c r="J233" s="176">
        <f t="shared" si="30"/>
        <v>0</v>
      </c>
      <c r="K233" s="172" t="s">
        <v>141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0.01999</v>
      </c>
      <c r="R233" s="179">
        <f t="shared" si="32"/>
        <v>0.01999</v>
      </c>
      <c r="S233" s="179">
        <v>0</v>
      </c>
      <c r="T233" s="180">
        <f t="shared" si="33"/>
        <v>0</v>
      </c>
      <c r="AR233" s="23" t="s">
        <v>193</v>
      </c>
      <c r="AT233" s="23" t="s">
        <v>137</v>
      </c>
      <c r="AU233" s="23" t="s">
        <v>76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76</v>
      </c>
      <c r="BK233" s="181">
        <f t="shared" si="39"/>
        <v>0</v>
      </c>
      <c r="BL233" s="23" t="s">
        <v>193</v>
      </c>
      <c r="BM233" s="23" t="s">
        <v>407</v>
      </c>
    </row>
    <row r="234" spans="2:65" s="1" customFormat="1" ht="16.5" customHeight="1">
      <c r="B234" s="169"/>
      <c r="C234" s="170">
        <v>66</v>
      </c>
      <c r="D234" s="170" t="s">
        <v>137</v>
      </c>
      <c r="E234" s="171" t="s">
        <v>408</v>
      </c>
      <c r="F234" s="172" t="s">
        <v>409</v>
      </c>
      <c r="G234" s="173" t="s">
        <v>184</v>
      </c>
      <c r="H234" s="174">
        <v>6</v>
      </c>
      <c r="I234" s="175"/>
      <c r="J234" s="176">
        <f t="shared" si="30"/>
        <v>0</v>
      </c>
      <c r="K234" s="172" t="s">
        <v>141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</v>
      </c>
      <c r="R234" s="179">
        <f t="shared" si="32"/>
        <v>0</v>
      </c>
      <c r="S234" s="179">
        <v>0.00049</v>
      </c>
      <c r="T234" s="180">
        <f t="shared" si="33"/>
        <v>0.00294</v>
      </c>
      <c r="AR234" s="23" t="s">
        <v>193</v>
      </c>
      <c r="AT234" s="23" t="s">
        <v>137</v>
      </c>
      <c r="AU234" s="23" t="s">
        <v>76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76</v>
      </c>
      <c r="BK234" s="181">
        <f t="shared" si="39"/>
        <v>0</v>
      </c>
      <c r="BL234" s="23" t="s">
        <v>193</v>
      </c>
      <c r="BM234" s="23" t="s">
        <v>410</v>
      </c>
    </row>
    <row r="235" spans="2:65" s="1" customFormat="1" ht="16.5" customHeight="1">
      <c r="B235" s="169"/>
      <c r="C235" s="170">
        <v>67</v>
      </c>
      <c r="D235" s="170" t="s">
        <v>137</v>
      </c>
      <c r="E235" s="171" t="s">
        <v>411</v>
      </c>
      <c r="F235" s="172" t="s">
        <v>412</v>
      </c>
      <c r="G235" s="173" t="s">
        <v>344</v>
      </c>
      <c r="H235" s="174">
        <v>6</v>
      </c>
      <c r="I235" s="175"/>
      <c r="J235" s="176">
        <f t="shared" si="30"/>
        <v>0</v>
      </c>
      <c r="K235" s="172" t="s">
        <v>141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0.00189</v>
      </c>
      <c r="R235" s="179">
        <f t="shared" si="32"/>
        <v>0.01134</v>
      </c>
      <c r="S235" s="179">
        <v>0</v>
      </c>
      <c r="T235" s="180">
        <f t="shared" si="33"/>
        <v>0</v>
      </c>
      <c r="AR235" s="23" t="s">
        <v>193</v>
      </c>
      <c r="AT235" s="23" t="s">
        <v>137</v>
      </c>
      <c r="AU235" s="23" t="s">
        <v>76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76</v>
      </c>
      <c r="BK235" s="181">
        <f t="shared" si="39"/>
        <v>0</v>
      </c>
      <c r="BL235" s="23" t="s">
        <v>193</v>
      </c>
      <c r="BM235" s="23" t="s">
        <v>413</v>
      </c>
    </row>
    <row r="236" spans="2:65" s="1" customFormat="1" ht="16.5" customHeight="1">
      <c r="B236" s="169"/>
      <c r="C236" s="170">
        <v>68</v>
      </c>
      <c r="D236" s="170" t="s">
        <v>137</v>
      </c>
      <c r="E236" s="171" t="s">
        <v>414</v>
      </c>
      <c r="F236" s="172" t="s">
        <v>415</v>
      </c>
      <c r="G236" s="173" t="s">
        <v>344</v>
      </c>
      <c r="H236" s="174">
        <v>2</v>
      </c>
      <c r="I236" s="175"/>
      <c r="J236" s="176">
        <f t="shared" si="30"/>
        <v>0</v>
      </c>
      <c r="K236" s="172" t="s">
        <v>141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</v>
      </c>
      <c r="R236" s="179">
        <f t="shared" si="32"/>
        <v>0</v>
      </c>
      <c r="S236" s="179">
        <v>0.00156</v>
      </c>
      <c r="T236" s="180">
        <f t="shared" si="33"/>
        <v>0.00312</v>
      </c>
      <c r="AR236" s="23" t="s">
        <v>193</v>
      </c>
      <c r="AT236" s="23" t="s">
        <v>137</v>
      </c>
      <c r="AU236" s="23" t="s">
        <v>76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76</v>
      </c>
      <c r="BK236" s="181">
        <f t="shared" si="39"/>
        <v>0</v>
      </c>
      <c r="BL236" s="23" t="s">
        <v>193</v>
      </c>
      <c r="BM236" s="23" t="s">
        <v>416</v>
      </c>
    </row>
    <row r="237" spans="2:65" s="1" customFormat="1" ht="16.5" customHeight="1">
      <c r="B237" s="169"/>
      <c r="C237" s="170">
        <v>69</v>
      </c>
      <c r="D237" s="170" t="s">
        <v>137</v>
      </c>
      <c r="E237" s="171" t="s">
        <v>417</v>
      </c>
      <c r="F237" s="172" t="s">
        <v>418</v>
      </c>
      <c r="G237" s="173" t="s">
        <v>344</v>
      </c>
      <c r="H237" s="174">
        <v>1</v>
      </c>
      <c r="I237" s="175"/>
      <c r="J237" s="176">
        <f t="shared" si="30"/>
        <v>0</v>
      </c>
      <c r="K237" s="172" t="s">
        <v>141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0.0018</v>
      </c>
      <c r="R237" s="179">
        <f t="shared" si="32"/>
        <v>0.0018</v>
      </c>
      <c r="S237" s="179">
        <v>0</v>
      </c>
      <c r="T237" s="180">
        <f t="shared" si="33"/>
        <v>0</v>
      </c>
      <c r="AR237" s="23" t="s">
        <v>193</v>
      </c>
      <c r="AT237" s="23" t="s">
        <v>137</v>
      </c>
      <c r="AU237" s="23" t="s">
        <v>76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76</v>
      </c>
      <c r="BK237" s="181">
        <f t="shared" si="39"/>
        <v>0</v>
      </c>
      <c r="BL237" s="23" t="s">
        <v>193</v>
      </c>
      <c r="BM237" s="23" t="s">
        <v>419</v>
      </c>
    </row>
    <row r="238" spans="2:65" s="1" customFormat="1" ht="16.5" customHeight="1">
      <c r="B238" s="169"/>
      <c r="C238" s="170">
        <v>70</v>
      </c>
      <c r="D238" s="170" t="s">
        <v>137</v>
      </c>
      <c r="E238" s="171" t="s">
        <v>420</v>
      </c>
      <c r="F238" s="172" t="s">
        <v>421</v>
      </c>
      <c r="G238" s="173" t="s">
        <v>344</v>
      </c>
      <c r="H238" s="174">
        <v>1</v>
      </c>
      <c r="I238" s="175"/>
      <c r="J238" s="176">
        <f t="shared" si="30"/>
        <v>0</v>
      </c>
      <c r="K238" s="172" t="s">
        <v>141</v>
      </c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0.00196</v>
      </c>
      <c r="R238" s="179">
        <f t="shared" si="32"/>
        <v>0.00196</v>
      </c>
      <c r="S238" s="179">
        <v>0</v>
      </c>
      <c r="T238" s="180">
        <f t="shared" si="33"/>
        <v>0</v>
      </c>
      <c r="AR238" s="23" t="s">
        <v>193</v>
      </c>
      <c r="AT238" s="23" t="s">
        <v>137</v>
      </c>
      <c r="AU238" s="23" t="s">
        <v>76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76</v>
      </c>
      <c r="BK238" s="181">
        <f t="shared" si="39"/>
        <v>0</v>
      </c>
      <c r="BL238" s="23" t="s">
        <v>193</v>
      </c>
      <c r="BM238" s="23" t="s">
        <v>422</v>
      </c>
    </row>
    <row r="239" spans="2:65" s="1" customFormat="1" ht="25.5" customHeight="1">
      <c r="B239" s="169"/>
      <c r="C239" s="170">
        <v>71</v>
      </c>
      <c r="D239" s="170" t="s">
        <v>137</v>
      </c>
      <c r="E239" s="171" t="s">
        <v>423</v>
      </c>
      <c r="F239" s="172" t="s">
        <v>424</v>
      </c>
      <c r="G239" s="173" t="s">
        <v>184</v>
      </c>
      <c r="H239" s="174">
        <v>1</v>
      </c>
      <c r="I239" s="175"/>
      <c r="J239" s="176">
        <f t="shared" si="30"/>
        <v>0</v>
      </c>
      <c r="K239" s="172" t="s">
        <v>141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0.00128</v>
      </c>
      <c r="R239" s="179">
        <f t="shared" si="32"/>
        <v>0.00128</v>
      </c>
      <c r="S239" s="179">
        <v>0</v>
      </c>
      <c r="T239" s="180">
        <f t="shared" si="33"/>
        <v>0</v>
      </c>
      <c r="AR239" s="23" t="s">
        <v>193</v>
      </c>
      <c r="AT239" s="23" t="s">
        <v>137</v>
      </c>
      <c r="AU239" s="23" t="s">
        <v>76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76</v>
      </c>
      <c r="BK239" s="181">
        <f t="shared" si="39"/>
        <v>0</v>
      </c>
      <c r="BL239" s="23" t="s">
        <v>193</v>
      </c>
      <c r="BM239" s="23" t="s">
        <v>425</v>
      </c>
    </row>
    <row r="240" spans="2:65" s="1" customFormat="1" ht="25.5" customHeight="1">
      <c r="B240" s="169"/>
      <c r="C240" s="170">
        <v>72</v>
      </c>
      <c r="D240" s="170" t="s">
        <v>137</v>
      </c>
      <c r="E240" s="171" t="s">
        <v>426</v>
      </c>
      <c r="F240" s="172" t="s">
        <v>427</v>
      </c>
      <c r="G240" s="173" t="s">
        <v>184</v>
      </c>
      <c r="H240" s="174">
        <v>3</v>
      </c>
      <c r="I240" s="175"/>
      <c r="J240" s="176">
        <f t="shared" si="30"/>
        <v>0</v>
      </c>
      <c r="K240" s="172" t="s">
        <v>141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0.00014</v>
      </c>
      <c r="R240" s="179">
        <f t="shared" si="32"/>
        <v>0.00041999999999999996</v>
      </c>
      <c r="S240" s="179">
        <v>0</v>
      </c>
      <c r="T240" s="180">
        <f t="shared" si="33"/>
        <v>0</v>
      </c>
      <c r="AR240" s="23" t="s">
        <v>193</v>
      </c>
      <c r="AT240" s="23" t="s">
        <v>137</v>
      </c>
      <c r="AU240" s="23" t="s">
        <v>76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76</v>
      </c>
      <c r="BK240" s="181">
        <f t="shared" si="39"/>
        <v>0</v>
      </c>
      <c r="BL240" s="23" t="s">
        <v>193</v>
      </c>
      <c r="BM240" s="23" t="s">
        <v>428</v>
      </c>
    </row>
    <row r="241" spans="2:65" s="1" customFormat="1" ht="16.5" customHeight="1">
      <c r="B241" s="169"/>
      <c r="C241" s="170">
        <v>73</v>
      </c>
      <c r="D241" s="206" t="s">
        <v>186</v>
      </c>
      <c r="E241" s="207" t="s">
        <v>429</v>
      </c>
      <c r="F241" s="208" t="s">
        <v>430</v>
      </c>
      <c r="G241" s="209" t="s">
        <v>184</v>
      </c>
      <c r="H241" s="210">
        <v>1</v>
      </c>
      <c r="I241" s="211"/>
      <c r="J241" s="212">
        <f t="shared" si="30"/>
        <v>0</v>
      </c>
      <c r="K241" s="208" t="s">
        <v>141</v>
      </c>
      <c r="L241" s="213"/>
      <c r="M241" s="214" t="s">
        <v>5</v>
      </c>
      <c r="N241" s="215" t="s">
        <v>43</v>
      </c>
      <c r="O241" s="41"/>
      <c r="P241" s="179">
        <f t="shared" si="31"/>
        <v>0</v>
      </c>
      <c r="Q241" s="179">
        <v>0.00044</v>
      </c>
      <c r="R241" s="179">
        <f t="shared" si="32"/>
        <v>0.00044</v>
      </c>
      <c r="S241" s="179">
        <v>0</v>
      </c>
      <c r="T241" s="180">
        <f t="shared" si="33"/>
        <v>0</v>
      </c>
      <c r="AR241" s="23" t="s">
        <v>268</v>
      </c>
      <c r="AT241" s="23" t="s">
        <v>186</v>
      </c>
      <c r="AU241" s="23" t="s">
        <v>76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76</v>
      </c>
      <c r="BK241" s="181">
        <f t="shared" si="39"/>
        <v>0</v>
      </c>
      <c r="BL241" s="23" t="s">
        <v>193</v>
      </c>
      <c r="BM241" s="23" t="s">
        <v>431</v>
      </c>
    </row>
    <row r="242" spans="2:65" s="1" customFormat="1" ht="16.5" customHeight="1">
      <c r="B242" s="169"/>
      <c r="C242" s="170">
        <v>74</v>
      </c>
      <c r="D242" s="206" t="s">
        <v>186</v>
      </c>
      <c r="E242" s="207" t="s">
        <v>432</v>
      </c>
      <c r="F242" s="208" t="s">
        <v>433</v>
      </c>
      <c r="G242" s="209" t="s">
        <v>184</v>
      </c>
      <c r="H242" s="210">
        <v>1</v>
      </c>
      <c r="I242" s="211"/>
      <c r="J242" s="212">
        <f t="shared" si="30"/>
        <v>0</v>
      </c>
      <c r="K242" s="208" t="s">
        <v>5</v>
      </c>
      <c r="L242" s="213"/>
      <c r="M242" s="214" t="s">
        <v>5</v>
      </c>
      <c r="N242" s="215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</v>
      </c>
      <c r="T242" s="180">
        <f t="shared" si="33"/>
        <v>0</v>
      </c>
      <c r="AR242" s="23" t="s">
        <v>268</v>
      </c>
      <c r="AT242" s="23" t="s">
        <v>186</v>
      </c>
      <c r="AU242" s="23" t="s">
        <v>76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76</v>
      </c>
      <c r="BK242" s="181">
        <f t="shared" si="39"/>
        <v>0</v>
      </c>
      <c r="BL242" s="23" t="s">
        <v>193</v>
      </c>
      <c r="BM242" s="23" t="s">
        <v>434</v>
      </c>
    </row>
    <row r="243" spans="2:65" s="1" customFormat="1" ht="16.5" customHeight="1">
      <c r="B243" s="169"/>
      <c r="C243" s="170">
        <v>75</v>
      </c>
      <c r="D243" s="170" t="s">
        <v>137</v>
      </c>
      <c r="E243" s="171" t="s">
        <v>435</v>
      </c>
      <c r="F243" s="172" t="s">
        <v>436</v>
      </c>
      <c r="G243" s="173" t="s">
        <v>184</v>
      </c>
      <c r="H243" s="174">
        <v>1</v>
      </c>
      <c r="I243" s="175"/>
      <c r="J243" s="176">
        <f t="shared" si="30"/>
        <v>0</v>
      </c>
      <c r="K243" s="172" t="s">
        <v>141</v>
      </c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0.00031</v>
      </c>
      <c r="R243" s="179">
        <f t="shared" si="32"/>
        <v>0.00031</v>
      </c>
      <c r="S243" s="179">
        <v>0</v>
      </c>
      <c r="T243" s="180">
        <f t="shared" si="33"/>
        <v>0</v>
      </c>
      <c r="AR243" s="23" t="s">
        <v>193</v>
      </c>
      <c r="AT243" s="23" t="s">
        <v>137</v>
      </c>
      <c r="AU243" s="23" t="s">
        <v>76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76</v>
      </c>
      <c r="BK243" s="181">
        <f t="shared" si="39"/>
        <v>0</v>
      </c>
      <c r="BL243" s="23" t="s">
        <v>193</v>
      </c>
      <c r="BM243" s="23" t="s">
        <v>437</v>
      </c>
    </row>
    <row r="244" spans="2:65" s="1" customFormat="1" ht="38.25" customHeight="1">
      <c r="B244" s="169"/>
      <c r="C244" s="170">
        <v>76</v>
      </c>
      <c r="D244" s="170" t="s">
        <v>137</v>
      </c>
      <c r="E244" s="171" t="s">
        <v>438</v>
      </c>
      <c r="F244" s="172" t="s">
        <v>439</v>
      </c>
      <c r="G244" s="173" t="s">
        <v>222</v>
      </c>
      <c r="H244" s="174">
        <v>0.065</v>
      </c>
      <c r="I244" s="175"/>
      <c r="J244" s="176">
        <f t="shared" si="30"/>
        <v>0</v>
      </c>
      <c r="K244" s="172" t="s">
        <v>141</v>
      </c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193</v>
      </c>
      <c r="AT244" s="23" t="s">
        <v>137</v>
      </c>
      <c r="AU244" s="23" t="s">
        <v>76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76</v>
      </c>
      <c r="BK244" s="181">
        <f t="shared" si="39"/>
        <v>0</v>
      </c>
      <c r="BL244" s="23" t="s">
        <v>193</v>
      </c>
      <c r="BM244" s="23" t="s">
        <v>440</v>
      </c>
    </row>
    <row r="245" spans="2:65" s="1" customFormat="1" ht="38.25" customHeight="1">
      <c r="B245" s="169"/>
      <c r="C245" s="170">
        <v>77</v>
      </c>
      <c r="D245" s="170" t="s">
        <v>137</v>
      </c>
      <c r="E245" s="171" t="s">
        <v>441</v>
      </c>
      <c r="F245" s="172" t="s">
        <v>442</v>
      </c>
      <c r="G245" s="173" t="s">
        <v>222</v>
      </c>
      <c r="H245" s="174">
        <v>0.065</v>
      </c>
      <c r="I245" s="175"/>
      <c r="J245" s="176">
        <f t="shared" si="30"/>
        <v>0</v>
      </c>
      <c r="K245" s="172" t="s">
        <v>141</v>
      </c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193</v>
      </c>
      <c r="AT245" s="23" t="s">
        <v>137</v>
      </c>
      <c r="AU245" s="23" t="s">
        <v>76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76</v>
      </c>
      <c r="BK245" s="181">
        <f t="shared" si="39"/>
        <v>0</v>
      </c>
      <c r="BL245" s="23" t="s">
        <v>193</v>
      </c>
      <c r="BM245" s="23" t="s">
        <v>443</v>
      </c>
    </row>
    <row r="246" spans="2:65" s="1" customFormat="1" ht="25.5" customHeight="1">
      <c r="B246" s="169"/>
      <c r="C246" s="170">
        <v>78</v>
      </c>
      <c r="D246" s="170" t="s">
        <v>137</v>
      </c>
      <c r="E246" s="171" t="s">
        <v>444</v>
      </c>
      <c r="F246" s="172" t="s">
        <v>445</v>
      </c>
      <c r="G246" s="173" t="s">
        <v>446</v>
      </c>
      <c r="H246" s="174">
        <v>1</v>
      </c>
      <c r="I246" s="175"/>
      <c r="J246" s="176">
        <f t="shared" si="30"/>
        <v>0</v>
      </c>
      <c r="K246" s="172" t="s">
        <v>5</v>
      </c>
      <c r="L246" s="40"/>
      <c r="M246" s="177" t="s">
        <v>5</v>
      </c>
      <c r="N246" s="178" t="s">
        <v>43</v>
      </c>
      <c r="O246" s="41"/>
      <c r="P246" s="179">
        <f t="shared" si="31"/>
        <v>0</v>
      </c>
      <c r="Q246" s="179">
        <v>0</v>
      </c>
      <c r="R246" s="179">
        <f t="shared" si="32"/>
        <v>0</v>
      </c>
      <c r="S246" s="179">
        <v>0</v>
      </c>
      <c r="T246" s="180">
        <f t="shared" si="33"/>
        <v>0</v>
      </c>
      <c r="AR246" s="23" t="s">
        <v>193</v>
      </c>
      <c r="AT246" s="23" t="s">
        <v>137</v>
      </c>
      <c r="AU246" s="23" t="s">
        <v>76</v>
      </c>
      <c r="AY246" s="23" t="s">
        <v>134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76</v>
      </c>
      <c r="BK246" s="181">
        <f t="shared" si="39"/>
        <v>0</v>
      </c>
      <c r="BL246" s="23" t="s">
        <v>193</v>
      </c>
      <c r="BM246" s="23" t="s">
        <v>447</v>
      </c>
    </row>
    <row r="247" spans="2:63" s="10" customFormat="1" ht="29.85" customHeight="1">
      <c r="B247" s="156"/>
      <c r="D247" s="157" t="s">
        <v>70</v>
      </c>
      <c r="E247" s="167" t="s">
        <v>448</v>
      </c>
      <c r="F247" s="167" t="s">
        <v>449</v>
      </c>
      <c r="I247" s="159"/>
      <c r="J247" s="168">
        <f>BK247</f>
        <v>0</v>
      </c>
      <c r="L247" s="156"/>
      <c r="M247" s="161"/>
      <c r="N247" s="162"/>
      <c r="O247" s="162"/>
      <c r="P247" s="163">
        <f>SUM(P248:P250)</f>
        <v>0</v>
      </c>
      <c r="Q247" s="162"/>
      <c r="R247" s="163">
        <f>SUM(R248:R250)</f>
        <v>0.012</v>
      </c>
      <c r="S247" s="162"/>
      <c r="T247" s="164">
        <f>SUM(T248:T250)</f>
        <v>0</v>
      </c>
      <c r="AR247" s="157" t="s">
        <v>76</v>
      </c>
      <c r="AT247" s="165" t="s">
        <v>70</v>
      </c>
      <c r="AU247" s="165" t="s">
        <v>78</v>
      </c>
      <c r="AY247" s="157" t="s">
        <v>134</v>
      </c>
      <c r="BK247" s="166">
        <f>SUM(BK248:BK250)</f>
        <v>0</v>
      </c>
    </row>
    <row r="248" spans="2:65" s="1" customFormat="1" ht="25.5" customHeight="1">
      <c r="B248" s="169"/>
      <c r="C248" s="170">
        <v>79</v>
      </c>
      <c r="D248" s="170" t="s">
        <v>137</v>
      </c>
      <c r="E248" s="171" t="s">
        <v>450</v>
      </c>
      <c r="F248" s="172" t="s">
        <v>451</v>
      </c>
      <c r="G248" s="173" t="s">
        <v>344</v>
      </c>
      <c r="H248" s="174">
        <v>1</v>
      </c>
      <c r="I248" s="175"/>
      <c r="J248" s="176">
        <f>ROUND(I248*H248,2)</f>
        <v>0</v>
      </c>
      <c r="K248" s="172" t="s">
        <v>141</v>
      </c>
      <c r="L248" s="40"/>
      <c r="M248" s="177" t="s">
        <v>5</v>
      </c>
      <c r="N248" s="178" t="s">
        <v>43</v>
      </c>
      <c r="O248" s="41"/>
      <c r="P248" s="179">
        <f>O248*H248</f>
        <v>0</v>
      </c>
      <c r="Q248" s="179">
        <v>0.012</v>
      </c>
      <c r="R248" s="179">
        <f>Q248*H248</f>
        <v>0.012</v>
      </c>
      <c r="S248" s="179">
        <v>0</v>
      </c>
      <c r="T248" s="180">
        <f>S248*H248</f>
        <v>0</v>
      </c>
      <c r="AR248" s="23" t="s">
        <v>193</v>
      </c>
      <c r="AT248" s="23" t="s">
        <v>137</v>
      </c>
      <c r="AU248" s="23" t="s">
        <v>76</v>
      </c>
      <c r="AY248" s="23" t="s">
        <v>134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76</v>
      </c>
      <c r="BK248" s="181">
        <f>ROUND(I248*H248,2)</f>
        <v>0</v>
      </c>
      <c r="BL248" s="23" t="s">
        <v>193</v>
      </c>
      <c r="BM248" s="23" t="s">
        <v>452</v>
      </c>
    </row>
    <row r="249" spans="2:65" s="1" customFormat="1" ht="38.25" customHeight="1">
      <c r="B249" s="169"/>
      <c r="C249" s="170">
        <v>80</v>
      </c>
      <c r="D249" s="170" t="s">
        <v>137</v>
      </c>
      <c r="E249" s="171" t="s">
        <v>453</v>
      </c>
      <c r="F249" s="172" t="s">
        <v>454</v>
      </c>
      <c r="G249" s="173" t="s">
        <v>222</v>
      </c>
      <c r="H249" s="174">
        <v>0.012</v>
      </c>
      <c r="I249" s="175"/>
      <c r="J249" s="176">
        <f>ROUND(I249*H249,2)</f>
        <v>0</v>
      </c>
      <c r="K249" s="172" t="s">
        <v>141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193</v>
      </c>
      <c r="AT249" s="23" t="s">
        <v>137</v>
      </c>
      <c r="AU249" s="23" t="s">
        <v>76</v>
      </c>
      <c r="AY249" s="23" t="s">
        <v>134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76</v>
      </c>
      <c r="BK249" s="181">
        <f>ROUND(I249*H249,2)</f>
        <v>0</v>
      </c>
      <c r="BL249" s="23" t="s">
        <v>193</v>
      </c>
      <c r="BM249" s="23" t="s">
        <v>455</v>
      </c>
    </row>
    <row r="250" spans="2:65" s="1" customFormat="1" ht="38.25" customHeight="1">
      <c r="B250" s="169"/>
      <c r="C250" s="170">
        <v>81</v>
      </c>
      <c r="D250" s="170" t="s">
        <v>137</v>
      </c>
      <c r="E250" s="171" t="s">
        <v>456</v>
      </c>
      <c r="F250" s="172" t="s">
        <v>457</v>
      </c>
      <c r="G250" s="173" t="s">
        <v>222</v>
      </c>
      <c r="H250" s="174">
        <v>0.012</v>
      </c>
      <c r="I250" s="175"/>
      <c r="J250" s="176">
        <f>ROUND(I250*H250,2)</f>
        <v>0</v>
      </c>
      <c r="K250" s="172" t="s">
        <v>141</v>
      </c>
      <c r="L250" s="40"/>
      <c r="M250" s="177" t="s">
        <v>5</v>
      </c>
      <c r="N250" s="178" t="s">
        <v>43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0</v>
      </c>
      <c r="T250" s="180">
        <f>S250*H250</f>
        <v>0</v>
      </c>
      <c r="AR250" s="23" t="s">
        <v>193</v>
      </c>
      <c r="AT250" s="23" t="s">
        <v>137</v>
      </c>
      <c r="AU250" s="23" t="s">
        <v>76</v>
      </c>
      <c r="AY250" s="23" t="s">
        <v>134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76</v>
      </c>
      <c r="BK250" s="181">
        <f>ROUND(I250*H250,2)</f>
        <v>0</v>
      </c>
      <c r="BL250" s="23" t="s">
        <v>193</v>
      </c>
      <c r="BM250" s="23" t="s">
        <v>458</v>
      </c>
    </row>
    <row r="251" spans="2:63" s="10" customFormat="1" ht="29.85" customHeight="1">
      <c r="B251" s="156"/>
      <c r="D251" s="157" t="s">
        <v>70</v>
      </c>
      <c r="E251" s="167" t="s">
        <v>459</v>
      </c>
      <c r="F251" s="167" t="s">
        <v>460</v>
      </c>
      <c r="I251" s="159"/>
      <c r="J251" s="168">
        <f>BK251</f>
        <v>0</v>
      </c>
      <c r="L251" s="156"/>
      <c r="M251" s="161"/>
      <c r="N251" s="162"/>
      <c r="O251" s="162"/>
      <c r="P251" s="163">
        <f>SUM(P252:P269)</f>
        <v>0</v>
      </c>
      <c r="Q251" s="162"/>
      <c r="R251" s="163">
        <f>SUM(R252:R269)</f>
        <v>0.03733</v>
      </c>
      <c r="S251" s="162"/>
      <c r="T251" s="164">
        <f>SUM(T252:T269)</f>
        <v>0</v>
      </c>
      <c r="AR251" s="157" t="s">
        <v>76</v>
      </c>
      <c r="AT251" s="165" t="s">
        <v>70</v>
      </c>
      <c r="AU251" s="165" t="s">
        <v>78</v>
      </c>
      <c r="AY251" s="157" t="s">
        <v>134</v>
      </c>
      <c r="BK251" s="166">
        <f>SUM(BK252:BK269)</f>
        <v>0</v>
      </c>
    </row>
    <row r="252" spans="2:65" s="1" customFormat="1" ht="38.25" customHeight="1">
      <c r="B252" s="169"/>
      <c r="C252" s="170">
        <v>82</v>
      </c>
      <c r="D252" s="170" t="s">
        <v>137</v>
      </c>
      <c r="E252" s="171" t="s">
        <v>461</v>
      </c>
      <c r="F252" s="172" t="s">
        <v>462</v>
      </c>
      <c r="G252" s="173" t="s">
        <v>184</v>
      </c>
      <c r="H252" s="174">
        <v>2</v>
      </c>
      <c r="I252" s="175"/>
      <c r="J252" s="176">
        <f aca="true" t="shared" si="40" ref="J252:J269">ROUND(I252*H252,2)</f>
        <v>0</v>
      </c>
      <c r="K252" s="172" t="s">
        <v>141</v>
      </c>
      <c r="L252" s="40"/>
      <c r="M252" s="177" t="s">
        <v>5</v>
      </c>
      <c r="N252" s="178" t="s">
        <v>43</v>
      </c>
      <c r="O252" s="41"/>
      <c r="P252" s="179">
        <f aca="true" t="shared" si="41" ref="P252:P269">O252*H252</f>
        <v>0</v>
      </c>
      <c r="Q252" s="179">
        <v>0</v>
      </c>
      <c r="R252" s="179">
        <f aca="true" t="shared" si="42" ref="R252:R269">Q252*H252</f>
        <v>0</v>
      </c>
      <c r="S252" s="179">
        <v>0</v>
      </c>
      <c r="T252" s="180">
        <f aca="true" t="shared" si="43" ref="T252:T269">S252*H252</f>
        <v>0</v>
      </c>
      <c r="AR252" s="23" t="s">
        <v>193</v>
      </c>
      <c r="AT252" s="23" t="s">
        <v>137</v>
      </c>
      <c r="AU252" s="23" t="s">
        <v>76</v>
      </c>
      <c r="AY252" s="23" t="s">
        <v>134</v>
      </c>
      <c r="BE252" s="181">
        <f aca="true" t="shared" si="44" ref="BE252:BE269">IF(N252="základní",J252,0)</f>
        <v>0</v>
      </c>
      <c r="BF252" s="181">
        <f aca="true" t="shared" si="45" ref="BF252:BF269">IF(N252="snížená",J252,0)</f>
        <v>0</v>
      </c>
      <c r="BG252" s="181">
        <f aca="true" t="shared" si="46" ref="BG252:BG269">IF(N252="zákl. přenesená",J252,0)</f>
        <v>0</v>
      </c>
      <c r="BH252" s="181">
        <f aca="true" t="shared" si="47" ref="BH252:BH269">IF(N252="sníž. přenesená",J252,0)</f>
        <v>0</v>
      </c>
      <c r="BI252" s="181">
        <f aca="true" t="shared" si="48" ref="BI252:BI269">IF(N252="nulová",J252,0)</f>
        <v>0</v>
      </c>
      <c r="BJ252" s="23" t="s">
        <v>76</v>
      </c>
      <c r="BK252" s="181">
        <f aca="true" t="shared" si="49" ref="BK252:BK269">ROUND(I252*H252,2)</f>
        <v>0</v>
      </c>
      <c r="BL252" s="23" t="s">
        <v>193</v>
      </c>
      <c r="BM252" s="23" t="s">
        <v>463</v>
      </c>
    </row>
    <row r="253" spans="2:65" s="1" customFormat="1" ht="16.5" customHeight="1">
      <c r="B253" s="169"/>
      <c r="C253" s="170">
        <v>83</v>
      </c>
      <c r="D253" s="206" t="s">
        <v>186</v>
      </c>
      <c r="E253" s="207" t="s">
        <v>464</v>
      </c>
      <c r="F253" s="208" t="s">
        <v>465</v>
      </c>
      <c r="G253" s="209" t="s">
        <v>184</v>
      </c>
      <c r="H253" s="210">
        <v>2</v>
      </c>
      <c r="I253" s="211"/>
      <c r="J253" s="212">
        <f t="shared" si="40"/>
        <v>0</v>
      </c>
      <c r="K253" s="208" t="s">
        <v>141</v>
      </c>
      <c r="L253" s="213"/>
      <c r="M253" s="214" t="s">
        <v>5</v>
      </c>
      <c r="N253" s="215" t="s">
        <v>43</v>
      </c>
      <c r="O253" s="41"/>
      <c r="P253" s="179">
        <f t="shared" si="41"/>
        <v>0</v>
      </c>
      <c r="Q253" s="179">
        <v>2E-05</v>
      </c>
      <c r="R253" s="179">
        <f t="shared" si="42"/>
        <v>4E-05</v>
      </c>
      <c r="S253" s="179">
        <v>0</v>
      </c>
      <c r="T253" s="180">
        <f t="shared" si="43"/>
        <v>0</v>
      </c>
      <c r="AR253" s="23" t="s">
        <v>268</v>
      </c>
      <c r="AT253" s="23" t="s">
        <v>186</v>
      </c>
      <c r="AU253" s="23" t="s">
        <v>76</v>
      </c>
      <c r="AY253" s="23" t="s">
        <v>134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76</v>
      </c>
      <c r="BK253" s="181">
        <f t="shared" si="49"/>
        <v>0</v>
      </c>
      <c r="BL253" s="23" t="s">
        <v>193</v>
      </c>
      <c r="BM253" s="23" t="s">
        <v>466</v>
      </c>
    </row>
    <row r="254" spans="2:65" s="1" customFormat="1" ht="25.5" customHeight="1">
      <c r="B254" s="169"/>
      <c r="C254" s="170">
        <v>84</v>
      </c>
      <c r="D254" s="170" t="s">
        <v>137</v>
      </c>
      <c r="E254" s="171" t="s">
        <v>467</v>
      </c>
      <c r="F254" s="172" t="s">
        <v>468</v>
      </c>
      <c r="G254" s="173" t="s">
        <v>278</v>
      </c>
      <c r="H254" s="174">
        <v>90</v>
      </c>
      <c r="I254" s="175"/>
      <c r="J254" s="176">
        <f t="shared" si="40"/>
        <v>0</v>
      </c>
      <c r="K254" s="172" t="s">
        <v>141</v>
      </c>
      <c r="L254" s="40"/>
      <c r="M254" s="177" t="s">
        <v>5</v>
      </c>
      <c r="N254" s="178" t="s">
        <v>43</v>
      </c>
      <c r="O254" s="41"/>
      <c r="P254" s="179">
        <f t="shared" si="41"/>
        <v>0</v>
      </c>
      <c r="Q254" s="179">
        <v>0</v>
      </c>
      <c r="R254" s="179">
        <f t="shared" si="42"/>
        <v>0</v>
      </c>
      <c r="S254" s="179">
        <v>0</v>
      </c>
      <c r="T254" s="180">
        <f t="shared" si="43"/>
        <v>0</v>
      </c>
      <c r="AR254" s="23" t="s">
        <v>193</v>
      </c>
      <c r="AT254" s="23" t="s">
        <v>137</v>
      </c>
      <c r="AU254" s="23" t="s">
        <v>76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76</v>
      </c>
      <c r="BK254" s="181">
        <f t="shared" si="49"/>
        <v>0</v>
      </c>
      <c r="BL254" s="23" t="s">
        <v>193</v>
      </c>
      <c r="BM254" s="23" t="s">
        <v>469</v>
      </c>
    </row>
    <row r="255" spans="2:65" s="1" customFormat="1" ht="16.5" customHeight="1">
      <c r="B255" s="169"/>
      <c r="C255" s="170">
        <v>85</v>
      </c>
      <c r="D255" s="206" t="s">
        <v>186</v>
      </c>
      <c r="E255" s="207" t="s">
        <v>470</v>
      </c>
      <c r="F255" s="208" t="s">
        <v>471</v>
      </c>
      <c r="G255" s="209" t="s">
        <v>278</v>
      </c>
      <c r="H255" s="210">
        <v>50</v>
      </c>
      <c r="I255" s="211"/>
      <c r="J255" s="212">
        <f t="shared" si="40"/>
        <v>0</v>
      </c>
      <c r="K255" s="208" t="s">
        <v>141</v>
      </c>
      <c r="L255" s="213"/>
      <c r="M255" s="214" t="s">
        <v>5</v>
      </c>
      <c r="N255" s="215" t="s">
        <v>43</v>
      </c>
      <c r="O255" s="41"/>
      <c r="P255" s="179">
        <f t="shared" si="41"/>
        <v>0</v>
      </c>
      <c r="Q255" s="179">
        <v>0.00017</v>
      </c>
      <c r="R255" s="179">
        <f t="shared" si="42"/>
        <v>0.0085</v>
      </c>
      <c r="S255" s="179">
        <v>0</v>
      </c>
      <c r="T255" s="180">
        <f t="shared" si="43"/>
        <v>0</v>
      </c>
      <c r="AR255" s="23" t="s">
        <v>268</v>
      </c>
      <c r="AT255" s="23" t="s">
        <v>186</v>
      </c>
      <c r="AU255" s="23" t="s">
        <v>76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76</v>
      </c>
      <c r="BK255" s="181">
        <f t="shared" si="49"/>
        <v>0</v>
      </c>
      <c r="BL255" s="23" t="s">
        <v>193</v>
      </c>
      <c r="BM255" s="23" t="s">
        <v>472</v>
      </c>
    </row>
    <row r="256" spans="2:65" s="1" customFormat="1" ht="16.5" customHeight="1">
      <c r="B256" s="169"/>
      <c r="C256" s="170">
        <v>86</v>
      </c>
      <c r="D256" s="206" t="s">
        <v>186</v>
      </c>
      <c r="E256" s="207" t="s">
        <v>473</v>
      </c>
      <c r="F256" s="208" t="s">
        <v>474</v>
      </c>
      <c r="G256" s="209" t="s">
        <v>278</v>
      </c>
      <c r="H256" s="210">
        <v>5</v>
      </c>
      <c r="I256" s="211"/>
      <c r="J256" s="212">
        <f t="shared" si="40"/>
        <v>0</v>
      </c>
      <c r="K256" s="208" t="s">
        <v>141</v>
      </c>
      <c r="L256" s="213"/>
      <c r="M256" s="214" t="s">
        <v>5</v>
      </c>
      <c r="N256" s="215" t="s">
        <v>43</v>
      </c>
      <c r="O256" s="41"/>
      <c r="P256" s="179">
        <f t="shared" si="41"/>
        <v>0</v>
      </c>
      <c r="Q256" s="179">
        <v>0.00028</v>
      </c>
      <c r="R256" s="179">
        <f t="shared" si="42"/>
        <v>0.0013999999999999998</v>
      </c>
      <c r="S256" s="179">
        <v>0</v>
      </c>
      <c r="T256" s="180">
        <f t="shared" si="43"/>
        <v>0</v>
      </c>
      <c r="AR256" s="23" t="s">
        <v>268</v>
      </c>
      <c r="AT256" s="23" t="s">
        <v>186</v>
      </c>
      <c r="AU256" s="23" t="s">
        <v>76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76</v>
      </c>
      <c r="BK256" s="181">
        <f t="shared" si="49"/>
        <v>0</v>
      </c>
      <c r="BL256" s="23" t="s">
        <v>193</v>
      </c>
      <c r="BM256" s="23" t="s">
        <v>475</v>
      </c>
    </row>
    <row r="257" spans="2:65" s="1" customFormat="1" ht="25.5" customHeight="1">
      <c r="B257" s="169"/>
      <c r="C257" s="170">
        <v>87</v>
      </c>
      <c r="D257" s="170" t="s">
        <v>137</v>
      </c>
      <c r="E257" s="171" t="s">
        <v>476</v>
      </c>
      <c r="F257" s="172" t="s">
        <v>477</v>
      </c>
      <c r="G257" s="173" t="s">
        <v>184</v>
      </c>
      <c r="H257" s="174">
        <v>1</v>
      </c>
      <c r="I257" s="175"/>
      <c r="J257" s="176">
        <f t="shared" si="40"/>
        <v>0</v>
      </c>
      <c r="K257" s="172" t="s">
        <v>141</v>
      </c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193</v>
      </c>
      <c r="AT257" s="23" t="s">
        <v>137</v>
      </c>
      <c r="AU257" s="23" t="s">
        <v>76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76</v>
      </c>
      <c r="BK257" s="181">
        <f t="shared" si="49"/>
        <v>0</v>
      </c>
      <c r="BL257" s="23" t="s">
        <v>193</v>
      </c>
      <c r="BM257" s="23" t="s">
        <v>478</v>
      </c>
    </row>
    <row r="258" spans="2:65" s="1" customFormat="1" ht="16.5" customHeight="1">
      <c r="B258" s="169"/>
      <c r="C258" s="170">
        <v>88</v>
      </c>
      <c r="D258" s="206" t="s">
        <v>186</v>
      </c>
      <c r="E258" s="207" t="s">
        <v>479</v>
      </c>
      <c r="F258" s="208" t="s">
        <v>480</v>
      </c>
      <c r="G258" s="209" t="s">
        <v>184</v>
      </c>
      <c r="H258" s="210">
        <v>1</v>
      </c>
      <c r="I258" s="211"/>
      <c r="J258" s="212">
        <f t="shared" si="40"/>
        <v>0</v>
      </c>
      <c r="K258" s="208" t="s">
        <v>141</v>
      </c>
      <c r="L258" s="213"/>
      <c r="M258" s="214" t="s">
        <v>5</v>
      </c>
      <c r="N258" s="215" t="s">
        <v>43</v>
      </c>
      <c r="O258" s="41"/>
      <c r="P258" s="179">
        <f t="shared" si="41"/>
        <v>0</v>
      </c>
      <c r="Q258" s="179">
        <v>0.0169</v>
      </c>
      <c r="R258" s="179">
        <f t="shared" si="42"/>
        <v>0.0169</v>
      </c>
      <c r="S258" s="179">
        <v>0</v>
      </c>
      <c r="T258" s="180">
        <f t="shared" si="43"/>
        <v>0</v>
      </c>
      <c r="AR258" s="23" t="s">
        <v>268</v>
      </c>
      <c r="AT258" s="23" t="s">
        <v>186</v>
      </c>
      <c r="AU258" s="23" t="s">
        <v>76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76</v>
      </c>
      <c r="BK258" s="181">
        <f t="shared" si="49"/>
        <v>0</v>
      </c>
      <c r="BL258" s="23" t="s">
        <v>193</v>
      </c>
      <c r="BM258" s="23" t="s">
        <v>481</v>
      </c>
    </row>
    <row r="259" spans="2:65" s="1" customFormat="1" ht="25.5" customHeight="1">
      <c r="B259" s="169"/>
      <c r="C259" s="170">
        <v>89</v>
      </c>
      <c r="D259" s="170" t="s">
        <v>137</v>
      </c>
      <c r="E259" s="171" t="s">
        <v>482</v>
      </c>
      <c r="F259" s="172" t="s">
        <v>483</v>
      </c>
      <c r="G259" s="173" t="s">
        <v>184</v>
      </c>
      <c r="H259" s="174">
        <v>4</v>
      </c>
      <c r="I259" s="175"/>
      <c r="J259" s="176">
        <f t="shared" si="40"/>
        <v>0</v>
      </c>
      <c r="K259" s="172" t="s">
        <v>141</v>
      </c>
      <c r="L259" s="40"/>
      <c r="M259" s="177" t="s">
        <v>5</v>
      </c>
      <c r="N259" s="178" t="s">
        <v>43</v>
      </c>
      <c r="O259" s="41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23" t="s">
        <v>193</v>
      </c>
      <c r="AT259" s="23" t="s">
        <v>137</v>
      </c>
      <c r="AU259" s="23" t="s">
        <v>76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76</v>
      </c>
      <c r="BK259" s="181">
        <f t="shared" si="49"/>
        <v>0</v>
      </c>
      <c r="BL259" s="23" t="s">
        <v>193</v>
      </c>
      <c r="BM259" s="23" t="s">
        <v>484</v>
      </c>
    </row>
    <row r="260" spans="2:65" s="1" customFormat="1" ht="16.5" customHeight="1">
      <c r="B260" s="169"/>
      <c r="C260" s="170">
        <v>90</v>
      </c>
      <c r="D260" s="206" t="s">
        <v>186</v>
      </c>
      <c r="E260" s="207" t="s">
        <v>485</v>
      </c>
      <c r="F260" s="208" t="s">
        <v>486</v>
      </c>
      <c r="G260" s="209" t="s">
        <v>184</v>
      </c>
      <c r="H260" s="210">
        <v>4</v>
      </c>
      <c r="I260" s="211"/>
      <c r="J260" s="212">
        <f t="shared" si="40"/>
        <v>0</v>
      </c>
      <c r="K260" s="208" t="s">
        <v>141</v>
      </c>
      <c r="L260" s="213"/>
      <c r="M260" s="214" t="s">
        <v>5</v>
      </c>
      <c r="N260" s="215" t="s">
        <v>43</v>
      </c>
      <c r="O260" s="41"/>
      <c r="P260" s="179">
        <f t="shared" si="41"/>
        <v>0</v>
      </c>
      <c r="Q260" s="179">
        <v>0.0001</v>
      </c>
      <c r="R260" s="179">
        <f t="shared" si="42"/>
        <v>0.0004</v>
      </c>
      <c r="S260" s="179">
        <v>0</v>
      </c>
      <c r="T260" s="180">
        <f t="shared" si="43"/>
        <v>0</v>
      </c>
      <c r="AR260" s="23" t="s">
        <v>268</v>
      </c>
      <c r="AT260" s="23" t="s">
        <v>186</v>
      </c>
      <c r="AU260" s="23" t="s">
        <v>76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76</v>
      </c>
      <c r="BK260" s="181">
        <f t="shared" si="49"/>
        <v>0</v>
      </c>
      <c r="BL260" s="23" t="s">
        <v>193</v>
      </c>
      <c r="BM260" s="23" t="s">
        <v>487</v>
      </c>
    </row>
    <row r="261" spans="2:65" s="1" customFormat="1" ht="25.5" customHeight="1">
      <c r="B261" s="169"/>
      <c r="C261" s="170">
        <v>91</v>
      </c>
      <c r="D261" s="170" t="s">
        <v>137</v>
      </c>
      <c r="E261" s="171" t="s">
        <v>488</v>
      </c>
      <c r="F261" s="172" t="s">
        <v>489</v>
      </c>
      <c r="G261" s="173" t="s">
        <v>184</v>
      </c>
      <c r="H261" s="174">
        <v>7</v>
      </c>
      <c r="I261" s="175"/>
      <c r="J261" s="176">
        <f t="shared" si="40"/>
        <v>0</v>
      </c>
      <c r="K261" s="172" t="s">
        <v>141</v>
      </c>
      <c r="L261" s="40"/>
      <c r="M261" s="177" t="s">
        <v>5</v>
      </c>
      <c r="N261" s="178" t="s">
        <v>43</v>
      </c>
      <c r="O261" s="41"/>
      <c r="P261" s="179">
        <f t="shared" si="41"/>
        <v>0</v>
      </c>
      <c r="Q261" s="179">
        <v>0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193</v>
      </c>
      <c r="AT261" s="23" t="s">
        <v>137</v>
      </c>
      <c r="AU261" s="23" t="s">
        <v>76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76</v>
      </c>
      <c r="BK261" s="181">
        <f t="shared" si="49"/>
        <v>0</v>
      </c>
      <c r="BL261" s="23" t="s">
        <v>193</v>
      </c>
      <c r="BM261" s="23" t="s">
        <v>490</v>
      </c>
    </row>
    <row r="262" spans="2:65" s="1" customFormat="1" ht="16.5" customHeight="1">
      <c r="B262" s="169"/>
      <c r="C262" s="170">
        <v>92</v>
      </c>
      <c r="D262" s="206" t="s">
        <v>186</v>
      </c>
      <c r="E262" s="207" t="s">
        <v>491</v>
      </c>
      <c r="F262" s="208" t="s">
        <v>492</v>
      </c>
      <c r="G262" s="209" t="s">
        <v>184</v>
      </c>
      <c r="H262" s="210">
        <v>7</v>
      </c>
      <c r="I262" s="211"/>
      <c r="J262" s="212">
        <f t="shared" si="40"/>
        <v>0</v>
      </c>
      <c r="K262" s="208" t="s">
        <v>141</v>
      </c>
      <c r="L262" s="213"/>
      <c r="M262" s="214" t="s">
        <v>5</v>
      </c>
      <c r="N262" s="215" t="s">
        <v>43</v>
      </c>
      <c r="O262" s="41"/>
      <c r="P262" s="179">
        <f t="shared" si="41"/>
        <v>0</v>
      </c>
      <c r="Q262" s="179">
        <v>0.00027</v>
      </c>
      <c r="R262" s="179">
        <f t="shared" si="42"/>
        <v>0.00189</v>
      </c>
      <c r="S262" s="179">
        <v>0</v>
      </c>
      <c r="T262" s="180">
        <f t="shared" si="43"/>
        <v>0</v>
      </c>
      <c r="AR262" s="23" t="s">
        <v>268</v>
      </c>
      <c r="AT262" s="23" t="s">
        <v>186</v>
      </c>
      <c r="AU262" s="23" t="s">
        <v>76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76</v>
      </c>
      <c r="BK262" s="181">
        <f t="shared" si="49"/>
        <v>0</v>
      </c>
      <c r="BL262" s="23" t="s">
        <v>193</v>
      </c>
      <c r="BM262" s="23" t="s">
        <v>493</v>
      </c>
    </row>
    <row r="263" spans="2:65" s="1" customFormat="1" ht="25.5" customHeight="1">
      <c r="B263" s="169"/>
      <c r="C263" s="170">
        <v>93</v>
      </c>
      <c r="D263" s="170" t="s">
        <v>137</v>
      </c>
      <c r="E263" s="171" t="s">
        <v>494</v>
      </c>
      <c r="F263" s="172" t="s">
        <v>495</v>
      </c>
      <c r="G263" s="173" t="s">
        <v>184</v>
      </c>
      <c r="H263" s="174">
        <v>4</v>
      </c>
      <c r="I263" s="175"/>
      <c r="J263" s="176">
        <f t="shared" si="40"/>
        <v>0</v>
      </c>
      <c r="K263" s="172" t="s">
        <v>141</v>
      </c>
      <c r="L263" s="40"/>
      <c r="M263" s="177" t="s">
        <v>5</v>
      </c>
      <c r="N263" s="178" t="s">
        <v>43</v>
      </c>
      <c r="O263" s="41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23" t="s">
        <v>193</v>
      </c>
      <c r="AT263" s="23" t="s">
        <v>137</v>
      </c>
      <c r="AU263" s="23" t="s">
        <v>76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76</v>
      </c>
      <c r="BK263" s="181">
        <f t="shared" si="49"/>
        <v>0</v>
      </c>
      <c r="BL263" s="23" t="s">
        <v>193</v>
      </c>
      <c r="BM263" s="23" t="s">
        <v>496</v>
      </c>
    </row>
    <row r="264" spans="2:65" s="1" customFormat="1" ht="16.5" customHeight="1">
      <c r="B264" s="169"/>
      <c r="C264" s="170">
        <v>94</v>
      </c>
      <c r="D264" s="206" t="s">
        <v>186</v>
      </c>
      <c r="E264" s="207" t="s">
        <v>497</v>
      </c>
      <c r="F264" s="208" t="s">
        <v>498</v>
      </c>
      <c r="G264" s="209" t="s">
        <v>184</v>
      </c>
      <c r="H264" s="210">
        <v>1</v>
      </c>
      <c r="I264" s="211"/>
      <c r="J264" s="212">
        <f t="shared" si="40"/>
        <v>0</v>
      </c>
      <c r="K264" s="208" t="s">
        <v>141</v>
      </c>
      <c r="L264" s="213"/>
      <c r="M264" s="214" t="s">
        <v>5</v>
      </c>
      <c r="N264" s="215" t="s">
        <v>43</v>
      </c>
      <c r="O264" s="41"/>
      <c r="P264" s="179">
        <f t="shared" si="41"/>
        <v>0</v>
      </c>
      <c r="Q264" s="179">
        <v>0.0008</v>
      </c>
      <c r="R264" s="179">
        <f t="shared" si="42"/>
        <v>0.0008</v>
      </c>
      <c r="S264" s="179">
        <v>0</v>
      </c>
      <c r="T264" s="180">
        <f t="shared" si="43"/>
        <v>0</v>
      </c>
      <c r="AR264" s="23" t="s">
        <v>268</v>
      </c>
      <c r="AT264" s="23" t="s">
        <v>186</v>
      </c>
      <c r="AU264" s="23" t="s">
        <v>76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76</v>
      </c>
      <c r="BK264" s="181">
        <f t="shared" si="49"/>
        <v>0</v>
      </c>
      <c r="BL264" s="23" t="s">
        <v>193</v>
      </c>
      <c r="BM264" s="23" t="s">
        <v>499</v>
      </c>
    </row>
    <row r="265" spans="2:65" s="1" customFormat="1" ht="16.5" customHeight="1">
      <c r="B265" s="169"/>
      <c r="C265" s="170">
        <v>95</v>
      </c>
      <c r="D265" s="206" t="s">
        <v>186</v>
      </c>
      <c r="E265" s="207" t="s">
        <v>500</v>
      </c>
      <c r="F265" s="208" t="s">
        <v>501</v>
      </c>
      <c r="G265" s="209" t="s">
        <v>278</v>
      </c>
      <c r="H265" s="210">
        <v>35</v>
      </c>
      <c r="I265" s="211"/>
      <c r="J265" s="212">
        <f t="shared" si="40"/>
        <v>0</v>
      </c>
      <c r="K265" s="208" t="s">
        <v>141</v>
      </c>
      <c r="L265" s="213"/>
      <c r="M265" s="214" t="s">
        <v>5</v>
      </c>
      <c r="N265" s="215" t="s">
        <v>43</v>
      </c>
      <c r="O265" s="41"/>
      <c r="P265" s="179">
        <f t="shared" si="41"/>
        <v>0</v>
      </c>
      <c r="Q265" s="179">
        <v>0.00012</v>
      </c>
      <c r="R265" s="179">
        <f t="shared" si="42"/>
        <v>0.0042</v>
      </c>
      <c r="S265" s="179">
        <v>0</v>
      </c>
      <c r="T265" s="180">
        <f t="shared" si="43"/>
        <v>0</v>
      </c>
      <c r="AR265" s="23" t="s">
        <v>268</v>
      </c>
      <c r="AT265" s="23" t="s">
        <v>186</v>
      </c>
      <c r="AU265" s="23" t="s">
        <v>76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76</v>
      </c>
      <c r="BK265" s="181">
        <f t="shared" si="49"/>
        <v>0</v>
      </c>
      <c r="BL265" s="23" t="s">
        <v>193</v>
      </c>
      <c r="BM265" s="23" t="s">
        <v>502</v>
      </c>
    </row>
    <row r="266" spans="2:65" s="1" customFormat="1" ht="25.5" customHeight="1">
      <c r="B266" s="169"/>
      <c r="C266" s="170">
        <v>96</v>
      </c>
      <c r="D266" s="170" t="s">
        <v>137</v>
      </c>
      <c r="E266" s="171" t="s">
        <v>503</v>
      </c>
      <c r="F266" s="172" t="s">
        <v>504</v>
      </c>
      <c r="G266" s="173" t="s">
        <v>184</v>
      </c>
      <c r="H266" s="174">
        <v>1</v>
      </c>
      <c r="I266" s="175"/>
      <c r="J266" s="176">
        <f t="shared" si="40"/>
        <v>0</v>
      </c>
      <c r="K266" s="172" t="s">
        <v>141</v>
      </c>
      <c r="L266" s="40"/>
      <c r="M266" s="177" t="s">
        <v>5</v>
      </c>
      <c r="N266" s="178" t="s">
        <v>43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193</v>
      </c>
      <c r="AT266" s="23" t="s">
        <v>137</v>
      </c>
      <c r="AU266" s="23" t="s">
        <v>76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76</v>
      </c>
      <c r="BK266" s="181">
        <f t="shared" si="49"/>
        <v>0</v>
      </c>
      <c r="BL266" s="23" t="s">
        <v>193</v>
      </c>
      <c r="BM266" s="23" t="s">
        <v>505</v>
      </c>
    </row>
    <row r="267" spans="2:65" s="1" customFormat="1" ht="38.25" customHeight="1">
      <c r="B267" s="169"/>
      <c r="C267" s="170">
        <v>97</v>
      </c>
      <c r="D267" s="170" t="s">
        <v>137</v>
      </c>
      <c r="E267" s="171" t="s">
        <v>506</v>
      </c>
      <c r="F267" s="172" t="s">
        <v>507</v>
      </c>
      <c r="G267" s="173" t="s">
        <v>222</v>
      </c>
      <c r="H267" s="174">
        <v>0.076</v>
      </c>
      <c r="I267" s="175"/>
      <c r="J267" s="176">
        <f t="shared" si="40"/>
        <v>0</v>
      </c>
      <c r="K267" s="172" t="s">
        <v>141</v>
      </c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193</v>
      </c>
      <c r="AT267" s="23" t="s">
        <v>137</v>
      </c>
      <c r="AU267" s="23" t="s">
        <v>76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76</v>
      </c>
      <c r="BK267" s="181">
        <f t="shared" si="49"/>
        <v>0</v>
      </c>
      <c r="BL267" s="23" t="s">
        <v>193</v>
      </c>
      <c r="BM267" s="23" t="s">
        <v>508</v>
      </c>
    </row>
    <row r="268" spans="2:65" s="1" customFormat="1" ht="38.25" customHeight="1">
      <c r="B268" s="169"/>
      <c r="C268" s="170">
        <v>98</v>
      </c>
      <c r="D268" s="170" t="s">
        <v>137</v>
      </c>
      <c r="E268" s="171" t="s">
        <v>509</v>
      </c>
      <c r="F268" s="172" t="s">
        <v>510</v>
      </c>
      <c r="G268" s="173" t="s">
        <v>222</v>
      </c>
      <c r="H268" s="174">
        <v>0.076</v>
      </c>
      <c r="I268" s="175"/>
      <c r="J268" s="176">
        <f t="shared" si="40"/>
        <v>0</v>
      </c>
      <c r="K268" s="172" t="s">
        <v>141</v>
      </c>
      <c r="L268" s="40"/>
      <c r="M268" s="177" t="s">
        <v>5</v>
      </c>
      <c r="N268" s="178" t="s">
        <v>43</v>
      </c>
      <c r="O268" s="41"/>
      <c r="P268" s="179">
        <f t="shared" si="41"/>
        <v>0</v>
      </c>
      <c r="Q268" s="179">
        <v>0</v>
      </c>
      <c r="R268" s="179">
        <f t="shared" si="42"/>
        <v>0</v>
      </c>
      <c r="S268" s="179">
        <v>0</v>
      </c>
      <c r="T268" s="180">
        <f t="shared" si="43"/>
        <v>0</v>
      </c>
      <c r="AR268" s="23" t="s">
        <v>193</v>
      </c>
      <c r="AT268" s="23" t="s">
        <v>137</v>
      </c>
      <c r="AU268" s="23" t="s">
        <v>76</v>
      </c>
      <c r="AY268" s="23" t="s">
        <v>134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76</v>
      </c>
      <c r="BK268" s="181">
        <f t="shared" si="49"/>
        <v>0</v>
      </c>
      <c r="BL268" s="23" t="s">
        <v>193</v>
      </c>
      <c r="BM268" s="23" t="s">
        <v>511</v>
      </c>
    </row>
    <row r="269" spans="2:65" s="1" customFormat="1" ht="16.5" customHeight="1">
      <c r="B269" s="169"/>
      <c r="C269" s="170">
        <v>99</v>
      </c>
      <c r="D269" s="206" t="s">
        <v>186</v>
      </c>
      <c r="E269" s="207" t="s">
        <v>512</v>
      </c>
      <c r="F269" s="208" t="s">
        <v>513</v>
      </c>
      <c r="G269" s="209" t="s">
        <v>184</v>
      </c>
      <c r="H269" s="210">
        <v>2</v>
      </c>
      <c r="I269" s="211"/>
      <c r="J269" s="212">
        <f t="shared" si="40"/>
        <v>0</v>
      </c>
      <c r="K269" s="208" t="s">
        <v>141</v>
      </c>
      <c r="L269" s="213"/>
      <c r="M269" s="214" t="s">
        <v>5</v>
      </c>
      <c r="N269" s="215" t="s">
        <v>43</v>
      </c>
      <c r="O269" s="41"/>
      <c r="P269" s="179">
        <f t="shared" si="41"/>
        <v>0</v>
      </c>
      <c r="Q269" s="179">
        <v>0.0016</v>
      </c>
      <c r="R269" s="179">
        <f t="shared" si="42"/>
        <v>0.0032</v>
      </c>
      <c r="S269" s="179">
        <v>0</v>
      </c>
      <c r="T269" s="180">
        <f t="shared" si="43"/>
        <v>0</v>
      </c>
      <c r="AR269" s="23" t="s">
        <v>268</v>
      </c>
      <c r="AT269" s="23" t="s">
        <v>186</v>
      </c>
      <c r="AU269" s="23" t="s">
        <v>76</v>
      </c>
      <c r="AY269" s="23" t="s">
        <v>134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76</v>
      </c>
      <c r="BK269" s="181">
        <f t="shared" si="49"/>
        <v>0</v>
      </c>
      <c r="BL269" s="23" t="s">
        <v>193</v>
      </c>
      <c r="BM269" s="23" t="s">
        <v>514</v>
      </c>
    </row>
    <row r="270" spans="2:63" s="10" customFormat="1" ht="29.85" customHeight="1">
      <c r="B270" s="156"/>
      <c r="D270" s="157" t="s">
        <v>70</v>
      </c>
      <c r="E270" s="167" t="s">
        <v>515</v>
      </c>
      <c r="F270" s="167" t="s">
        <v>516</v>
      </c>
      <c r="I270" s="159"/>
      <c r="J270" s="168">
        <f>BK270</f>
        <v>0</v>
      </c>
      <c r="L270" s="156"/>
      <c r="M270" s="161"/>
      <c r="N270" s="162"/>
      <c r="O270" s="162"/>
      <c r="P270" s="163">
        <f>SUM(P271:P275)</f>
        <v>0</v>
      </c>
      <c r="Q270" s="162"/>
      <c r="R270" s="163">
        <f>SUM(R271:R275)</f>
        <v>0.01</v>
      </c>
      <c r="S270" s="162"/>
      <c r="T270" s="164">
        <f>SUM(T271:T275)</f>
        <v>0.004</v>
      </c>
      <c r="AR270" s="157" t="s">
        <v>76</v>
      </c>
      <c r="AT270" s="165" t="s">
        <v>70</v>
      </c>
      <c r="AU270" s="165" t="s">
        <v>78</v>
      </c>
      <c r="AY270" s="157" t="s">
        <v>134</v>
      </c>
      <c r="BK270" s="166">
        <f>SUM(BK271:BK275)</f>
        <v>0</v>
      </c>
    </row>
    <row r="271" spans="2:65" s="1" customFormat="1" ht="25.5" customHeight="1">
      <c r="B271" s="169"/>
      <c r="C271" s="170">
        <v>100</v>
      </c>
      <c r="D271" s="170" t="s">
        <v>137</v>
      </c>
      <c r="E271" s="171" t="s">
        <v>517</v>
      </c>
      <c r="F271" s="172" t="s">
        <v>518</v>
      </c>
      <c r="G271" s="173" t="s">
        <v>184</v>
      </c>
      <c r="H271" s="174">
        <v>2</v>
      </c>
      <c r="I271" s="175"/>
      <c r="J271" s="176">
        <f>ROUND(I271*H271,2)</f>
        <v>0</v>
      </c>
      <c r="K271" s="172" t="s">
        <v>141</v>
      </c>
      <c r="L271" s="40"/>
      <c r="M271" s="177" t="s">
        <v>5</v>
      </c>
      <c r="N271" s="178" t="s">
        <v>43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0</v>
      </c>
      <c r="T271" s="180">
        <f>S271*H271</f>
        <v>0</v>
      </c>
      <c r="AR271" s="23" t="s">
        <v>193</v>
      </c>
      <c r="AT271" s="23" t="s">
        <v>137</v>
      </c>
      <c r="AU271" s="23" t="s">
        <v>76</v>
      </c>
      <c r="AY271" s="23" t="s">
        <v>134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76</v>
      </c>
      <c r="BK271" s="181">
        <f>ROUND(I271*H271,2)</f>
        <v>0</v>
      </c>
      <c r="BL271" s="23" t="s">
        <v>193</v>
      </c>
      <c r="BM271" s="23" t="s">
        <v>519</v>
      </c>
    </row>
    <row r="272" spans="2:65" s="1" customFormat="1" ht="16.5" customHeight="1">
      <c r="B272" s="169"/>
      <c r="C272" s="170">
        <v>101</v>
      </c>
      <c r="D272" s="206" t="s">
        <v>186</v>
      </c>
      <c r="E272" s="207" t="s">
        <v>520</v>
      </c>
      <c r="F272" s="208" t="s">
        <v>521</v>
      </c>
      <c r="G272" s="209" t="s">
        <v>184</v>
      </c>
      <c r="H272" s="210">
        <v>2</v>
      </c>
      <c r="I272" s="211"/>
      <c r="J272" s="212">
        <f>ROUND(I272*H272,2)</f>
        <v>0</v>
      </c>
      <c r="K272" s="208" t="s">
        <v>5</v>
      </c>
      <c r="L272" s="213"/>
      <c r="M272" s="214" t="s">
        <v>5</v>
      </c>
      <c r="N272" s="215" t="s">
        <v>43</v>
      </c>
      <c r="O272" s="41"/>
      <c r="P272" s="179">
        <f>O272*H272</f>
        <v>0</v>
      </c>
      <c r="Q272" s="179">
        <v>0.005</v>
      </c>
      <c r="R272" s="179">
        <f>Q272*H272</f>
        <v>0.01</v>
      </c>
      <c r="S272" s="179">
        <v>0</v>
      </c>
      <c r="T272" s="180">
        <f>S272*H272</f>
        <v>0</v>
      </c>
      <c r="AR272" s="23" t="s">
        <v>268</v>
      </c>
      <c r="AT272" s="23" t="s">
        <v>186</v>
      </c>
      <c r="AU272" s="23" t="s">
        <v>76</v>
      </c>
      <c r="AY272" s="23" t="s">
        <v>134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76</v>
      </c>
      <c r="BK272" s="181">
        <f>ROUND(I272*H272,2)</f>
        <v>0</v>
      </c>
      <c r="BL272" s="23" t="s">
        <v>193</v>
      </c>
      <c r="BM272" s="23" t="s">
        <v>522</v>
      </c>
    </row>
    <row r="273" spans="2:65" s="1" customFormat="1" ht="25.5" customHeight="1">
      <c r="B273" s="169"/>
      <c r="C273" s="170">
        <v>102</v>
      </c>
      <c r="D273" s="170" t="s">
        <v>137</v>
      </c>
      <c r="E273" s="171" t="s">
        <v>523</v>
      </c>
      <c r="F273" s="172" t="s">
        <v>524</v>
      </c>
      <c r="G273" s="173" t="s">
        <v>184</v>
      </c>
      <c r="H273" s="174">
        <v>2</v>
      </c>
      <c r="I273" s="175"/>
      <c r="J273" s="176">
        <f>ROUND(I273*H273,2)</f>
        <v>0</v>
      </c>
      <c r="K273" s="172" t="s">
        <v>141</v>
      </c>
      <c r="L273" s="40"/>
      <c r="M273" s="177" t="s">
        <v>5</v>
      </c>
      <c r="N273" s="178" t="s">
        <v>43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0.002</v>
      </c>
      <c r="T273" s="180">
        <f>S273*H273</f>
        <v>0.004</v>
      </c>
      <c r="AR273" s="23" t="s">
        <v>193</v>
      </c>
      <c r="AT273" s="23" t="s">
        <v>137</v>
      </c>
      <c r="AU273" s="23" t="s">
        <v>76</v>
      </c>
      <c r="AY273" s="23" t="s">
        <v>134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76</v>
      </c>
      <c r="BK273" s="181">
        <f>ROUND(I273*H273,2)</f>
        <v>0</v>
      </c>
      <c r="BL273" s="23" t="s">
        <v>193</v>
      </c>
      <c r="BM273" s="23" t="s">
        <v>525</v>
      </c>
    </row>
    <row r="274" spans="2:65" s="1" customFormat="1" ht="38.25" customHeight="1">
      <c r="B274" s="169"/>
      <c r="C274" s="170">
        <v>103</v>
      </c>
      <c r="D274" s="170" t="s">
        <v>137</v>
      </c>
      <c r="E274" s="171" t="s">
        <v>526</v>
      </c>
      <c r="F274" s="172" t="s">
        <v>527</v>
      </c>
      <c r="G274" s="173" t="s">
        <v>222</v>
      </c>
      <c r="H274" s="174">
        <v>0.01</v>
      </c>
      <c r="I274" s="175"/>
      <c r="J274" s="176">
        <f>ROUND(I274*H274,2)</f>
        <v>0</v>
      </c>
      <c r="K274" s="172" t="s">
        <v>141</v>
      </c>
      <c r="L274" s="40"/>
      <c r="M274" s="177" t="s">
        <v>5</v>
      </c>
      <c r="N274" s="178" t="s">
        <v>43</v>
      </c>
      <c r="O274" s="41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AR274" s="23" t="s">
        <v>193</v>
      </c>
      <c r="AT274" s="23" t="s">
        <v>137</v>
      </c>
      <c r="AU274" s="23" t="s">
        <v>76</v>
      </c>
      <c r="AY274" s="23" t="s">
        <v>134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76</v>
      </c>
      <c r="BK274" s="181">
        <f>ROUND(I274*H274,2)</f>
        <v>0</v>
      </c>
      <c r="BL274" s="23" t="s">
        <v>193</v>
      </c>
      <c r="BM274" s="23" t="s">
        <v>528</v>
      </c>
    </row>
    <row r="275" spans="2:65" s="1" customFormat="1" ht="38.25" customHeight="1">
      <c r="B275" s="169"/>
      <c r="C275" s="170">
        <v>104</v>
      </c>
      <c r="D275" s="170" t="s">
        <v>137</v>
      </c>
      <c r="E275" s="171" t="s">
        <v>529</v>
      </c>
      <c r="F275" s="172" t="s">
        <v>530</v>
      </c>
      <c r="G275" s="173" t="s">
        <v>222</v>
      </c>
      <c r="H275" s="174">
        <v>0.01</v>
      </c>
      <c r="I275" s="175"/>
      <c r="J275" s="176">
        <f>ROUND(I275*H275,2)</f>
        <v>0</v>
      </c>
      <c r="K275" s="172" t="s">
        <v>141</v>
      </c>
      <c r="L275" s="40"/>
      <c r="M275" s="177" t="s">
        <v>5</v>
      </c>
      <c r="N275" s="178" t="s">
        <v>43</v>
      </c>
      <c r="O275" s="41"/>
      <c r="P275" s="179">
        <f>O275*H275</f>
        <v>0</v>
      </c>
      <c r="Q275" s="179">
        <v>0</v>
      </c>
      <c r="R275" s="179">
        <f>Q275*H275</f>
        <v>0</v>
      </c>
      <c r="S275" s="179">
        <v>0</v>
      </c>
      <c r="T275" s="180">
        <f>S275*H275</f>
        <v>0</v>
      </c>
      <c r="AR275" s="23" t="s">
        <v>193</v>
      </c>
      <c r="AT275" s="23" t="s">
        <v>137</v>
      </c>
      <c r="AU275" s="23" t="s">
        <v>76</v>
      </c>
      <c r="AY275" s="23" t="s">
        <v>134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76</v>
      </c>
      <c r="BK275" s="181">
        <f>ROUND(I275*H275,2)</f>
        <v>0</v>
      </c>
      <c r="BL275" s="23" t="s">
        <v>193</v>
      </c>
      <c r="BM275" s="23" t="s">
        <v>531</v>
      </c>
    </row>
    <row r="276" spans="2:63" s="10" customFormat="1" ht="29.85" customHeight="1">
      <c r="B276" s="156"/>
      <c r="D276" s="157" t="s">
        <v>70</v>
      </c>
      <c r="E276" s="167" t="s">
        <v>532</v>
      </c>
      <c r="F276" s="167" t="s">
        <v>533</v>
      </c>
      <c r="I276" s="159"/>
      <c r="J276" s="168">
        <f>BK276</f>
        <v>0</v>
      </c>
      <c r="L276" s="156"/>
      <c r="M276" s="161"/>
      <c r="N276" s="162"/>
      <c r="O276" s="162"/>
      <c r="P276" s="163">
        <f>SUM(P277:P300)</f>
        <v>0</v>
      </c>
      <c r="Q276" s="162"/>
      <c r="R276" s="163">
        <f>SUM(R277:R300)</f>
        <v>0.7071830999999998</v>
      </c>
      <c r="S276" s="162"/>
      <c r="T276" s="164">
        <f>SUM(T277:T300)</f>
        <v>0</v>
      </c>
      <c r="AR276" s="157" t="s">
        <v>76</v>
      </c>
      <c r="AT276" s="165" t="s">
        <v>70</v>
      </c>
      <c r="AU276" s="165" t="s">
        <v>78</v>
      </c>
      <c r="AY276" s="157" t="s">
        <v>134</v>
      </c>
      <c r="BK276" s="166">
        <f>SUM(BK277:BK300)</f>
        <v>0</v>
      </c>
    </row>
    <row r="277" spans="2:65" s="1" customFormat="1" ht="38.25" customHeight="1">
      <c r="B277" s="169"/>
      <c r="C277" s="170">
        <v>105</v>
      </c>
      <c r="D277" s="170" t="s">
        <v>137</v>
      </c>
      <c r="E277" s="171" t="s">
        <v>534</v>
      </c>
      <c r="F277" s="172" t="s">
        <v>535</v>
      </c>
      <c r="G277" s="173" t="s">
        <v>140</v>
      </c>
      <c r="H277" s="174">
        <v>26.65</v>
      </c>
      <c r="I277" s="175"/>
      <c r="J277" s="176">
        <f>ROUND(I277*H277,2)</f>
        <v>0</v>
      </c>
      <c r="K277" s="172" t="s">
        <v>141</v>
      </c>
      <c r="L277" s="40"/>
      <c r="M277" s="177" t="s">
        <v>5</v>
      </c>
      <c r="N277" s="178" t="s">
        <v>43</v>
      </c>
      <c r="O277" s="41"/>
      <c r="P277" s="179">
        <f>O277*H277</f>
        <v>0</v>
      </c>
      <c r="Q277" s="179">
        <v>0.02541</v>
      </c>
      <c r="R277" s="179">
        <f>Q277*H277</f>
        <v>0.6771765</v>
      </c>
      <c r="S277" s="179">
        <v>0</v>
      </c>
      <c r="T277" s="180">
        <f>S277*H277</f>
        <v>0</v>
      </c>
      <c r="AR277" s="23" t="s">
        <v>193</v>
      </c>
      <c r="AT277" s="23" t="s">
        <v>137</v>
      </c>
      <c r="AU277" s="23" t="s">
        <v>76</v>
      </c>
      <c r="AY277" s="23" t="s">
        <v>134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3" t="s">
        <v>76</v>
      </c>
      <c r="BK277" s="181">
        <f>ROUND(I277*H277,2)</f>
        <v>0</v>
      </c>
      <c r="BL277" s="23" t="s">
        <v>193</v>
      </c>
      <c r="BM277" s="23" t="s">
        <v>536</v>
      </c>
    </row>
    <row r="278" spans="2:51" s="11" customFormat="1" ht="13.5">
      <c r="B278" s="182"/>
      <c r="D278" s="183" t="s">
        <v>144</v>
      </c>
      <c r="E278" s="184" t="s">
        <v>5</v>
      </c>
      <c r="F278" s="185" t="s">
        <v>537</v>
      </c>
      <c r="H278" s="186">
        <v>10.14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144</v>
      </c>
      <c r="AU278" s="184" t="s">
        <v>76</v>
      </c>
      <c r="AV278" s="11" t="s">
        <v>76</v>
      </c>
      <c r="AW278" s="11" t="s">
        <v>35</v>
      </c>
      <c r="AX278" s="11" t="s">
        <v>71</v>
      </c>
      <c r="AY278" s="184" t="s">
        <v>134</v>
      </c>
    </row>
    <row r="279" spans="2:51" s="11" customFormat="1" ht="13.5">
      <c r="B279" s="182"/>
      <c r="D279" s="183" t="s">
        <v>144</v>
      </c>
      <c r="E279" s="184" t="s">
        <v>5</v>
      </c>
      <c r="F279" s="185" t="s">
        <v>538</v>
      </c>
      <c r="H279" s="186">
        <v>7.41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144</v>
      </c>
      <c r="AU279" s="184" t="s">
        <v>76</v>
      </c>
      <c r="AV279" s="11" t="s">
        <v>76</v>
      </c>
      <c r="AW279" s="11" t="s">
        <v>35</v>
      </c>
      <c r="AX279" s="11" t="s">
        <v>71</v>
      </c>
      <c r="AY279" s="184" t="s">
        <v>134</v>
      </c>
    </row>
    <row r="280" spans="2:51" s="11" customFormat="1" ht="13.5">
      <c r="B280" s="182"/>
      <c r="D280" s="183" t="s">
        <v>144</v>
      </c>
      <c r="E280" s="184" t="s">
        <v>5</v>
      </c>
      <c r="F280" s="185" t="s">
        <v>539</v>
      </c>
      <c r="H280" s="186">
        <v>9.1</v>
      </c>
      <c r="I280" s="187"/>
      <c r="L280" s="182"/>
      <c r="M280" s="188"/>
      <c r="N280" s="189"/>
      <c r="O280" s="189"/>
      <c r="P280" s="189"/>
      <c r="Q280" s="189"/>
      <c r="R280" s="189"/>
      <c r="S280" s="189"/>
      <c r="T280" s="190"/>
      <c r="AT280" s="184" t="s">
        <v>144</v>
      </c>
      <c r="AU280" s="184" t="s">
        <v>76</v>
      </c>
      <c r="AV280" s="11" t="s">
        <v>76</v>
      </c>
      <c r="AW280" s="11" t="s">
        <v>35</v>
      </c>
      <c r="AX280" s="11" t="s">
        <v>71</v>
      </c>
      <c r="AY280" s="184" t="s">
        <v>134</v>
      </c>
    </row>
    <row r="281" spans="2:51" s="12" customFormat="1" ht="13.5">
      <c r="B281" s="191"/>
      <c r="D281" s="183" t="s">
        <v>144</v>
      </c>
      <c r="E281" s="192" t="s">
        <v>5</v>
      </c>
      <c r="F281" s="193" t="s">
        <v>149</v>
      </c>
      <c r="H281" s="194">
        <v>26.65</v>
      </c>
      <c r="I281" s="195"/>
      <c r="L281" s="191"/>
      <c r="M281" s="196"/>
      <c r="N281" s="197"/>
      <c r="O281" s="197"/>
      <c r="P281" s="197"/>
      <c r="Q281" s="197"/>
      <c r="R281" s="197"/>
      <c r="S281" s="197"/>
      <c r="T281" s="198"/>
      <c r="AT281" s="192" t="s">
        <v>144</v>
      </c>
      <c r="AU281" s="192" t="s">
        <v>76</v>
      </c>
      <c r="AV281" s="12" t="s">
        <v>142</v>
      </c>
      <c r="AW281" s="12" t="s">
        <v>35</v>
      </c>
      <c r="AX281" s="12" t="s">
        <v>78</v>
      </c>
      <c r="AY281" s="192" t="s">
        <v>134</v>
      </c>
    </row>
    <row r="282" spans="2:65" s="1" customFormat="1" ht="38.25" customHeight="1">
      <c r="B282" s="169"/>
      <c r="C282" s="170">
        <v>106</v>
      </c>
      <c r="D282" s="170" t="s">
        <v>137</v>
      </c>
      <c r="E282" s="171" t="s">
        <v>540</v>
      </c>
      <c r="F282" s="172" t="s">
        <v>541</v>
      </c>
      <c r="G282" s="173" t="s">
        <v>278</v>
      </c>
      <c r="H282" s="174">
        <v>34.71</v>
      </c>
      <c r="I282" s="175"/>
      <c r="J282" s="176">
        <f>ROUND(I282*H282,2)</f>
        <v>0</v>
      </c>
      <c r="K282" s="172" t="s">
        <v>141</v>
      </c>
      <c r="L282" s="40"/>
      <c r="M282" s="177" t="s">
        <v>5</v>
      </c>
      <c r="N282" s="178" t="s">
        <v>43</v>
      </c>
      <c r="O282" s="41"/>
      <c r="P282" s="179">
        <f>O282*H282</f>
        <v>0</v>
      </c>
      <c r="Q282" s="179">
        <v>4E-05</v>
      </c>
      <c r="R282" s="179">
        <f>Q282*H282</f>
        <v>0.0013884000000000001</v>
      </c>
      <c r="S282" s="179">
        <v>0</v>
      </c>
      <c r="T282" s="180">
        <f>S282*H282</f>
        <v>0</v>
      </c>
      <c r="AR282" s="23" t="s">
        <v>193</v>
      </c>
      <c r="AT282" s="23" t="s">
        <v>137</v>
      </c>
      <c r="AU282" s="23" t="s">
        <v>76</v>
      </c>
      <c r="AY282" s="23" t="s">
        <v>134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76</v>
      </c>
      <c r="BK282" s="181">
        <f>ROUND(I282*H282,2)</f>
        <v>0</v>
      </c>
      <c r="BL282" s="23" t="s">
        <v>193</v>
      </c>
      <c r="BM282" s="23" t="s">
        <v>542</v>
      </c>
    </row>
    <row r="283" spans="2:51" s="11" customFormat="1" ht="13.5">
      <c r="B283" s="182"/>
      <c r="D283" s="183" t="s">
        <v>144</v>
      </c>
      <c r="E283" s="184" t="s">
        <v>5</v>
      </c>
      <c r="F283" s="185" t="s">
        <v>543</v>
      </c>
      <c r="H283" s="186">
        <v>2.85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144</v>
      </c>
      <c r="AU283" s="184" t="s">
        <v>76</v>
      </c>
      <c r="AV283" s="11" t="s">
        <v>76</v>
      </c>
      <c r="AW283" s="11" t="s">
        <v>35</v>
      </c>
      <c r="AX283" s="11" t="s">
        <v>71</v>
      </c>
      <c r="AY283" s="184" t="s">
        <v>134</v>
      </c>
    </row>
    <row r="284" spans="2:51" s="11" customFormat="1" ht="13.5">
      <c r="B284" s="182"/>
      <c r="D284" s="183" t="s">
        <v>144</v>
      </c>
      <c r="E284" s="184" t="s">
        <v>5</v>
      </c>
      <c r="F284" s="185" t="s">
        <v>544</v>
      </c>
      <c r="H284" s="186">
        <v>4.01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144</v>
      </c>
      <c r="AU284" s="184" t="s">
        <v>76</v>
      </c>
      <c r="AV284" s="11" t="s">
        <v>76</v>
      </c>
      <c r="AW284" s="11" t="s">
        <v>35</v>
      </c>
      <c r="AX284" s="11" t="s">
        <v>71</v>
      </c>
      <c r="AY284" s="184" t="s">
        <v>134</v>
      </c>
    </row>
    <row r="285" spans="2:51" s="11" customFormat="1" ht="13.5">
      <c r="B285" s="182"/>
      <c r="D285" s="183" t="s">
        <v>144</v>
      </c>
      <c r="E285" s="184" t="s">
        <v>5</v>
      </c>
      <c r="F285" s="185" t="s">
        <v>281</v>
      </c>
      <c r="H285" s="186">
        <v>6.81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144</v>
      </c>
      <c r="AU285" s="184" t="s">
        <v>76</v>
      </c>
      <c r="AV285" s="11" t="s">
        <v>76</v>
      </c>
      <c r="AW285" s="11" t="s">
        <v>35</v>
      </c>
      <c r="AX285" s="11" t="s">
        <v>71</v>
      </c>
      <c r="AY285" s="184" t="s">
        <v>134</v>
      </c>
    </row>
    <row r="286" spans="2:51" s="11" customFormat="1" ht="13.5">
      <c r="B286" s="182"/>
      <c r="D286" s="183" t="s">
        <v>144</v>
      </c>
      <c r="E286" s="184" t="s">
        <v>5</v>
      </c>
      <c r="F286" s="185" t="s">
        <v>545</v>
      </c>
      <c r="H286" s="186">
        <v>5.44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144</v>
      </c>
      <c r="AU286" s="184" t="s">
        <v>76</v>
      </c>
      <c r="AV286" s="11" t="s">
        <v>76</v>
      </c>
      <c r="AW286" s="11" t="s">
        <v>35</v>
      </c>
      <c r="AX286" s="11" t="s">
        <v>71</v>
      </c>
      <c r="AY286" s="184" t="s">
        <v>134</v>
      </c>
    </row>
    <row r="287" spans="2:51" s="11" customFormat="1" ht="13.5">
      <c r="B287" s="182"/>
      <c r="D287" s="183" t="s">
        <v>144</v>
      </c>
      <c r="E287" s="184" t="s">
        <v>5</v>
      </c>
      <c r="F287" s="185" t="s">
        <v>546</v>
      </c>
      <c r="H287" s="186">
        <v>15.6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144</v>
      </c>
      <c r="AU287" s="184" t="s">
        <v>76</v>
      </c>
      <c r="AV287" s="11" t="s">
        <v>76</v>
      </c>
      <c r="AW287" s="11" t="s">
        <v>35</v>
      </c>
      <c r="AX287" s="11" t="s">
        <v>71</v>
      </c>
      <c r="AY287" s="184" t="s">
        <v>134</v>
      </c>
    </row>
    <row r="288" spans="2:51" s="12" customFormat="1" ht="13.5">
      <c r="B288" s="191"/>
      <c r="D288" s="183" t="s">
        <v>144</v>
      </c>
      <c r="E288" s="192" t="s">
        <v>5</v>
      </c>
      <c r="F288" s="193" t="s">
        <v>149</v>
      </c>
      <c r="H288" s="194">
        <v>34.71</v>
      </c>
      <c r="I288" s="195"/>
      <c r="L288" s="191"/>
      <c r="M288" s="196"/>
      <c r="N288" s="197"/>
      <c r="O288" s="197"/>
      <c r="P288" s="197"/>
      <c r="Q288" s="197"/>
      <c r="R288" s="197"/>
      <c r="S288" s="197"/>
      <c r="T288" s="198"/>
      <c r="AT288" s="192" t="s">
        <v>144</v>
      </c>
      <c r="AU288" s="192" t="s">
        <v>76</v>
      </c>
      <c r="AV288" s="12" t="s">
        <v>142</v>
      </c>
      <c r="AW288" s="12" t="s">
        <v>35</v>
      </c>
      <c r="AX288" s="12" t="s">
        <v>78</v>
      </c>
      <c r="AY288" s="192" t="s">
        <v>134</v>
      </c>
    </row>
    <row r="289" spans="2:65" s="1" customFormat="1" ht="38.25" customHeight="1">
      <c r="B289" s="169"/>
      <c r="C289" s="170">
        <v>107</v>
      </c>
      <c r="D289" s="170" t="s">
        <v>137</v>
      </c>
      <c r="E289" s="171" t="s">
        <v>547</v>
      </c>
      <c r="F289" s="172" t="s">
        <v>548</v>
      </c>
      <c r="G289" s="173" t="s">
        <v>278</v>
      </c>
      <c r="H289" s="174">
        <v>2.6</v>
      </c>
      <c r="I289" s="175"/>
      <c r="J289" s="176">
        <f>ROUND(I289*H289,2)</f>
        <v>0</v>
      </c>
      <c r="K289" s="172" t="s">
        <v>141</v>
      </c>
      <c r="L289" s="40"/>
      <c r="M289" s="177" t="s">
        <v>5</v>
      </c>
      <c r="N289" s="178" t="s">
        <v>43</v>
      </c>
      <c r="O289" s="41"/>
      <c r="P289" s="179">
        <f>O289*H289</f>
        <v>0</v>
      </c>
      <c r="Q289" s="179">
        <v>0.00015</v>
      </c>
      <c r="R289" s="179">
        <f>Q289*H289</f>
        <v>0.00039</v>
      </c>
      <c r="S289" s="179">
        <v>0</v>
      </c>
      <c r="T289" s="180">
        <f>S289*H289</f>
        <v>0</v>
      </c>
      <c r="AR289" s="23" t="s">
        <v>193</v>
      </c>
      <c r="AT289" s="23" t="s">
        <v>137</v>
      </c>
      <c r="AU289" s="23" t="s">
        <v>76</v>
      </c>
      <c r="AY289" s="23" t="s">
        <v>134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76</v>
      </c>
      <c r="BK289" s="181">
        <f>ROUND(I289*H289,2)</f>
        <v>0</v>
      </c>
      <c r="BL289" s="23" t="s">
        <v>193</v>
      </c>
      <c r="BM289" s="23" t="s">
        <v>549</v>
      </c>
    </row>
    <row r="290" spans="2:51" s="11" customFormat="1" ht="13.5">
      <c r="B290" s="182"/>
      <c r="D290" s="183" t="s">
        <v>144</v>
      </c>
      <c r="E290" s="184" t="s">
        <v>5</v>
      </c>
      <c r="F290" s="185" t="s">
        <v>550</v>
      </c>
      <c r="H290" s="186">
        <v>2.6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144</v>
      </c>
      <c r="AU290" s="184" t="s">
        <v>76</v>
      </c>
      <c r="AV290" s="11" t="s">
        <v>76</v>
      </c>
      <c r="AW290" s="11" t="s">
        <v>35</v>
      </c>
      <c r="AX290" s="11" t="s">
        <v>71</v>
      </c>
      <c r="AY290" s="184" t="s">
        <v>134</v>
      </c>
    </row>
    <row r="291" spans="2:51" s="12" customFormat="1" ht="13.5">
      <c r="B291" s="191"/>
      <c r="D291" s="183" t="s">
        <v>144</v>
      </c>
      <c r="E291" s="192" t="s">
        <v>5</v>
      </c>
      <c r="F291" s="193" t="s">
        <v>149</v>
      </c>
      <c r="H291" s="194">
        <v>2.6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144</v>
      </c>
      <c r="AU291" s="192" t="s">
        <v>76</v>
      </c>
      <c r="AV291" s="12" t="s">
        <v>142</v>
      </c>
      <c r="AW291" s="12" t="s">
        <v>35</v>
      </c>
      <c r="AX291" s="12" t="s">
        <v>78</v>
      </c>
      <c r="AY291" s="192" t="s">
        <v>134</v>
      </c>
    </row>
    <row r="292" spans="2:65" s="1" customFormat="1" ht="25.5" customHeight="1">
      <c r="B292" s="169"/>
      <c r="C292" s="170">
        <v>108</v>
      </c>
      <c r="D292" s="170" t="s">
        <v>137</v>
      </c>
      <c r="E292" s="171" t="s">
        <v>551</v>
      </c>
      <c r="F292" s="172" t="s">
        <v>552</v>
      </c>
      <c r="G292" s="173" t="s">
        <v>140</v>
      </c>
      <c r="H292" s="174">
        <v>26.65</v>
      </c>
      <c r="I292" s="175"/>
      <c r="J292" s="176">
        <f>ROUND(I292*H292,2)</f>
        <v>0</v>
      </c>
      <c r="K292" s="172" t="s">
        <v>141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</v>
      </c>
      <c r="R292" s="179">
        <f>Q292*H292</f>
        <v>0</v>
      </c>
      <c r="S292" s="179">
        <v>0</v>
      </c>
      <c r="T292" s="180">
        <f>S292*H292</f>
        <v>0</v>
      </c>
      <c r="AR292" s="23" t="s">
        <v>193</v>
      </c>
      <c r="AT292" s="23" t="s">
        <v>137</v>
      </c>
      <c r="AU292" s="23" t="s">
        <v>76</v>
      </c>
      <c r="AY292" s="23" t="s">
        <v>134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76</v>
      </c>
      <c r="BK292" s="181">
        <f>ROUND(I292*H292,2)</f>
        <v>0</v>
      </c>
      <c r="BL292" s="23" t="s">
        <v>193</v>
      </c>
      <c r="BM292" s="23" t="s">
        <v>553</v>
      </c>
    </row>
    <row r="293" spans="2:65" s="1" customFormat="1" ht="25.5" customHeight="1">
      <c r="B293" s="169"/>
      <c r="C293" s="170">
        <v>109</v>
      </c>
      <c r="D293" s="170" t="s">
        <v>137</v>
      </c>
      <c r="E293" s="171" t="s">
        <v>554</v>
      </c>
      <c r="F293" s="172" t="s">
        <v>555</v>
      </c>
      <c r="G293" s="173" t="s">
        <v>140</v>
      </c>
      <c r="H293" s="174">
        <v>26.65</v>
      </c>
      <c r="I293" s="175"/>
      <c r="J293" s="176">
        <f>ROUND(I293*H293,2)</f>
        <v>0</v>
      </c>
      <c r="K293" s="172" t="s">
        <v>141</v>
      </c>
      <c r="L293" s="40"/>
      <c r="M293" s="177" t="s">
        <v>5</v>
      </c>
      <c r="N293" s="178" t="s">
        <v>43</v>
      </c>
      <c r="O293" s="41"/>
      <c r="P293" s="179">
        <f>O293*H293</f>
        <v>0</v>
      </c>
      <c r="Q293" s="179">
        <v>0.0007</v>
      </c>
      <c r="R293" s="179">
        <f>Q293*H293</f>
        <v>0.018654999999999998</v>
      </c>
      <c r="S293" s="179">
        <v>0</v>
      </c>
      <c r="T293" s="180">
        <f>S293*H293</f>
        <v>0</v>
      </c>
      <c r="AR293" s="23" t="s">
        <v>193</v>
      </c>
      <c r="AT293" s="23" t="s">
        <v>137</v>
      </c>
      <c r="AU293" s="23" t="s">
        <v>76</v>
      </c>
      <c r="AY293" s="23" t="s">
        <v>134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76</v>
      </c>
      <c r="BK293" s="181">
        <f>ROUND(I293*H293,2)</f>
        <v>0</v>
      </c>
      <c r="BL293" s="23" t="s">
        <v>193</v>
      </c>
      <c r="BM293" s="23" t="s">
        <v>556</v>
      </c>
    </row>
    <row r="294" spans="2:65" s="1" customFormat="1" ht="25.5" customHeight="1">
      <c r="B294" s="169"/>
      <c r="C294" s="170">
        <v>110</v>
      </c>
      <c r="D294" s="170" t="s">
        <v>137</v>
      </c>
      <c r="E294" s="171" t="s">
        <v>557</v>
      </c>
      <c r="F294" s="172" t="s">
        <v>558</v>
      </c>
      <c r="G294" s="173" t="s">
        <v>140</v>
      </c>
      <c r="H294" s="174">
        <v>47.866</v>
      </c>
      <c r="I294" s="175"/>
      <c r="J294" s="176">
        <f>ROUND(I294*H294,2)</f>
        <v>0</v>
      </c>
      <c r="K294" s="172" t="s">
        <v>141</v>
      </c>
      <c r="L294" s="40"/>
      <c r="M294" s="177" t="s">
        <v>5</v>
      </c>
      <c r="N294" s="178" t="s">
        <v>43</v>
      </c>
      <c r="O294" s="41"/>
      <c r="P294" s="179">
        <f>O294*H294</f>
        <v>0</v>
      </c>
      <c r="Q294" s="179">
        <v>0.0002</v>
      </c>
      <c r="R294" s="179">
        <f>Q294*H294</f>
        <v>0.0095732</v>
      </c>
      <c r="S294" s="179">
        <v>0</v>
      </c>
      <c r="T294" s="180">
        <f>S294*H294</f>
        <v>0</v>
      </c>
      <c r="AR294" s="23" t="s">
        <v>193</v>
      </c>
      <c r="AT294" s="23" t="s">
        <v>137</v>
      </c>
      <c r="AU294" s="23" t="s">
        <v>76</v>
      </c>
      <c r="AY294" s="23" t="s">
        <v>134</v>
      </c>
      <c r="BE294" s="181">
        <f>IF(N294="základní",J294,0)</f>
        <v>0</v>
      </c>
      <c r="BF294" s="181">
        <f>IF(N294="snížená",J294,0)</f>
        <v>0</v>
      </c>
      <c r="BG294" s="181">
        <f>IF(N294="zákl. přenesená",J294,0)</f>
        <v>0</v>
      </c>
      <c r="BH294" s="181">
        <f>IF(N294="sníž. přenesená",J294,0)</f>
        <v>0</v>
      </c>
      <c r="BI294" s="181">
        <f>IF(N294="nulová",J294,0)</f>
        <v>0</v>
      </c>
      <c r="BJ294" s="23" t="s">
        <v>76</v>
      </c>
      <c r="BK294" s="181">
        <f>ROUND(I294*H294,2)</f>
        <v>0</v>
      </c>
      <c r="BL294" s="23" t="s">
        <v>193</v>
      </c>
      <c r="BM294" s="23" t="s">
        <v>559</v>
      </c>
    </row>
    <row r="295" spans="2:51" s="11" customFormat="1" ht="13.5">
      <c r="B295" s="182"/>
      <c r="D295" s="183" t="s">
        <v>144</v>
      </c>
      <c r="E295" s="184" t="s">
        <v>5</v>
      </c>
      <c r="F295" s="185" t="s">
        <v>560</v>
      </c>
      <c r="H295" s="186">
        <v>47.866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144</v>
      </c>
      <c r="AU295" s="184" t="s">
        <v>76</v>
      </c>
      <c r="AV295" s="11" t="s">
        <v>76</v>
      </c>
      <c r="AW295" s="11" t="s">
        <v>35</v>
      </c>
      <c r="AX295" s="11" t="s">
        <v>71</v>
      </c>
      <c r="AY295" s="184" t="s">
        <v>134</v>
      </c>
    </row>
    <row r="296" spans="2:51" s="12" customFormat="1" ht="13.5">
      <c r="B296" s="191"/>
      <c r="D296" s="183" t="s">
        <v>144</v>
      </c>
      <c r="E296" s="192" t="s">
        <v>5</v>
      </c>
      <c r="F296" s="193" t="s">
        <v>149</v>
      </c>
      <c r="H296" s="194">
        <v>47.866</v>
      </c>
      <c r="I296" s="195"/>
      <c r="L296" s="191"/>
      <c r="M296" s="196"/>
      <c r="N296" s="197"/>
      <c r="O296" s="197"/>
      <c r="P296" s="197"/>
      <c r="Q296" s="197"/>
      <c r="R296" s="197"/>
      <c r="S296" s="197"/>
      <c r="T296" s="198"/>
      <c r="AT296" s="192" t="s">
        <v>144</v>
      </c>
      <c r="AU296" s="192" t="s">
        <v>76</v>
      </c>
      <c r="AV296" s="12" t="s">
        <v>142</v>
      </c>
      <c r="AW296" s="12" t="s">
        <v>35</v>
      </c>
      <c r="AX296" s="12" t="s">
        <v>78</v>
      </c>
      <c r="AY296" s="192" t="s">
        <v>134</v>
      </c>
    </row>
    <row r="297" spans="2:65" s="1" customFormat="1" ht="51" customHeight="1">
      <c r="B297" s="169"/>
      <c r="C297" s="170">
        <v>111</v>
      </c>
      <c r="D297" s="170" t="s">
        <v>137</v>
      </c>
      <c r="E297" s="171" t="s">
        <v>561</v>
      </c>
      <c r="F297" s="172" t="s">
        <v>562</v>
      </c>
      <c r="G297" s="173" t="s">
        <v>222</v>
      </c>
      <c r="H297" s="174">
        <v>0.707</v>
      </c>
      <c r="I297" s="175"/>
      <c r="J297" s="176">
        <f>ROUND(I297*H297,2)</f>
        <v>0</v>
      </c>
      <c r="K297" s="172" t="s">
        <v>141</v>
      </c>
      <c r="L297" s="40"/>
      <c r="M297" s="177" t="s">
        <v>5</v>
      </c>
      <c r="N297" s="178" t="s">
        <v>43</v>
      </c>
      <c r="O297" s="41"/>
      <c r="P297" s="179">
        <f>O297*H297</f>
        <v>0</v>
      </c>
      <c r="Q297" s="179">
        <v>0</v>
      </c>
      <c r="R297" s="179">
        <f>Q297*H297</f>
        <v>0</v>
      </c>
      <c r="S297" s="179">
        <v>0</v>
      </c>
      <c r="T297" s="180">
        <f>S297*H297</f>
        <v>0</v>
      </c>
      <c r="AR297" s="23" t="s">
        <v>193</v>
      </c>
      <c r="AT297" s="23" t="s">
        <v>137</v>
      </c>
      <c r="AU297" s="23" t="s">
        <v>76</v>
      </c>
      <c r="AY297" s="23" t="s">
        <v>134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76</v>
      </c>
      <c r="BK297" s="181">
        <f>ROUND(I297*H297,2)</f>
        <v>0</v>
      </c>
      <c r="BL297" s="23" t="s">
        <v>193</v>
      </c>
      <c r="BM297" s="23" t="s">
        <v>563</v>
      </c>
    </row>
    <row r="298" spans="2:65" s="1" customFormat="1" ht="38.25" customHeight="1">
      <c r="B298" s="169"/>
      <c r="C298" s="170">
        <v>112</v>
      </c>
      <c r="D298" s="170" t="s">
        <v>137</v>
      </c>
      <c r="E298" s="171" t="s">
        <v>564</v>
      </c>
      <c r="F298" s="172" t="s">
        <v>565</v>
      </c>
      <c r="G298" s="173" t="s">
        <v>222</v>
      </c>
      <c r="H298" s="174">
        <v>0.707</v>
      </c>
      <c r="I298" s="175"/>
      <c r="J298" s="176">
        <f>ROUND(I298*H298,2)</f>
        <v>0</v>
      </c>
      <c r="K298" s="172" t="s">
        <v>141</v>
      </c>
      <c r="L298" s="40"/>
      <c r="M298" s="177" t="s">
        <v>5</v>
      </c>
      <c r="N298" s="178" t="s">
        <v>43</v>
      </c>
      <c r="O298" s="41"/>
      <c r="P298" s="179">
        <f>O298*H298</f>
        <v>0</v>
      </c>
      <c r="Q298" s="179">
        <v>0</v>
      </c>
      <c r="R298" s="179">
        <f>Q298*H298</f>
        <v>0</v>
      </c>
      <c r="S298" s="179">
        <v>0</v>
      </c>
      <c r="T298" s="180">
        <f>S298*H298</f>
        <v>0</v>
      </c>
      <c r="AR298" s="23" t="s">
        <v>193</v>
      </c>
      <c r="AT298" s="23" t="s">
        <v>137</v>
      </c>
      <c r="AU298" s="23" t="s">
        <v>76</v>
      </c>
      <c r="AY298" s="23" t="s">
        <v>134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23" t="s">
        <v>76</v>
      </c>
      <c r="BK298" s="181">
        <f>ROUND(I298*H298,2)</f>
        <v>0</v>
      </c>
      <c r="BL298" s="23" t="s">
        <v>193</v>
      </c>
      <c r="BM298" s="23" t="s">
        <v>566</v>
      </c>
    </row>
    <row r="299" spans="2:65" s="1" customFormat="1" ht="25.5" customHeight="1">
      <c r="B299" s="169"/>
      <c r="C299" s="170">
        <v>113</v>
      </c>
      <c r="D299" s="170" t="s">
        <v>137</v>
      </c>
      <c r="E299" s="171" t="s">
        <v>567</v>
      </c>
      <c r="F299" s="172" t="s">
        <v>568</v>
      </c>
      <c r="G299" s="173" t="s">
        <v>140</v>
      </c>
      <c r="H299" s="174">
        <v>7.41</v>
      </c>
      <c r="I299" s="175"/>
      <c r="J299" s="176">
        <f>ROUND(I299*H299,2)</f>
        <v>0</v>
      </c>
      <c r="K299" s="172" t="s">
        <v>5</v>
      </c>
      <c r="L299" s="40"/>
      <c r="M299" s="177" t="s">
        <v>5</v>
      </c>
      <c r="N299" s="178" t="s">
        <v>43</v>
      </c>
      <c r="O299" s="41"/>
      <c r="P299" s="179">
        <f>O299*H299</f>
        <v>0</v>
      </c>
      <c r="Q299" s="179">
        <v>0</v>
      </c>
      <c r="R299" s="179">
        <f>Q299*H299</f>
        <v>0</v>
      </c>
      <c r="S299" s="179">
        <v>0</v>
      </c>
      <c r="T299" s="180">
        <f>S299*H299</f>
        <v>0</v>
      </c>
      <c r="AR299" s="23" t="s">
        <v>193</v>
      </c>
      <c r="AT299" s="23" t="s">
        <v>137</v>
      </c>
      <c r="AU299" s="23" t="s">
        <v>76</v>
      </c>
      <c r="AY299" s="23" t="s">
        <v>134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76</v>
      </c>
      <c r="BK299" s="181">
        <f>ROUND(I299*H299,2)</f>
        <v>0</v>
      </c>
      <c r="BL299" s="23" t="s">
        <v>193</v>
      </c>
      <c r="BM299" s="23" t="s">
        <v>569</v>
      </c>
    </row>
    <row r="300" spans="2:51" s="11" customFormat="1" ht="13.5">
      <c r="B300" s="182"/>
      <c r="D300" s="183" t="s">
        <v>144</v>
      </c>
      <c r="E300" s="184" t="s">
        <v>5</v>
      </c>
      <c r="F300" s="185" t="s">
        <v>538</v>
      </c>
      <c r="H300" s="186">
        <v>7.41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144</v>
      </c>
      <c r="AU300" s="184" t="s">
        <v>76</v>
      </c>
      <c r="AV300" s="11" t="s">
        <v>76</v>
      </c>
      <c r="AW300" s="11" t="s">
        <v>35</v>
      </c>
      <c r="AX300" s="11" t="s">
        <v>78</v>
      </c>
      <c r="AY300" s="184" t="s">
        <v>134</v>
      </c>
    </row>
    <row r="301" spans="2:63" s="10" customFormat="1" ht="29.85" customHeight="1">
      <c r="B301" s="156"/>
      <c r="D301" s="157" t="s">
        <v>70</v>
      </c>
      <c r="E301" s="167" t="s">
        <v>570</v>
      </c>
      <c r="F301" s="167" t="s">
        <v>571</v>
      </c>
      <c r="I301" s="159"/>
      <c r="J301" s="168">
        <f>BK301</f>
        <v>0</v>
      </c>
      <c r="L301" s="156"/>
      <c r="M301" s="161"/>
      <c r="N301" s="162"/>
      <c r="O301" s="162"/>
      <c r="P301" s="163">
        <f>SUM(P302:P319)</f>
        <v>0</v>
      </c>
      <c r="Q301" s="162"/>
      <c r="R301" s="163">
        <f>SUM(R302:R319)</f>
        <v>0.037</v>
      </c>
      <c r="S301" s="162"/>
      <c r="T301" s="164">
        <f>SUM(T302:T319)</f>
        <v>0.29545055</v>
      </c>
      <c r="AR301" s="157" t="s">
        <v>76</v>
      </c>
      <c r="AT301" s="165" t="s">
        <v>70</v>
      </c>
      <c r="AU301" s="165" t="s">
        <v>78</v>
      </c>
      <c r="AY301" s="157" t="s">
        <v>134</v>
      </c>
      <c r="BK301" s="166">
        <f>SUM(BK302:BK319)</f>
        <v>0</v>
      </c>
    </row>
    <row r="302" spans="2:65" s="1" customFormat="1" ht="16.5" customHeight="1">
      <c r="B302" s="169"/>
      <c r="C302" s="170">
        <v>114</v>
      </c>
      <c r="D302" s="170" t="s">
        <v>137</v>
      </c>
      <c r="E302" s="171" t="s">
        <v>572</v>
      </c>
      <c r="F302" s="172" t="s">
        <v>573</v>
      </c>
      <c r="G302" s="173" t="s">
        <v>140</v>
      </c>
      <c r="H302" s="174">
        <v>4.927</v>
      </c>
      <c r="I302" s="175"/>
      <c r="J302" s="176">
        <f>ROUND(I302*H302,2)</f>
        <v>0</v>
      </c>
      <c r="K302" s="172" t="s">
        <v>141</v>
      </c>
      <c r="L302" s="40"/>
      <c r="M302" s="177" t="s">
        <v>5</v>
      </c>
      <c r="N302" s="178" t="s">
        <v>43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0.02465</v>
      </c>
      <c r="T302" s="180">
        <f>S302*H302</f>
        <v>0.12145054999999998</v>
      </c>
      <c r="AR302" s="23" t="s">
        <v>193</v>
      </c>
      <c r="AT302" s="23" t="s">
        <v>137</v>
      </c>
      <c r="AU302" s="23" t="s">
        <v>76</v>
      </c>
      <c r="AY302" s="23" t="s">
        <v>134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76</v>
      </c>
      <c r="BK302" s="181">
        <f>ROUND(I302*H302,2)</f>
        <v>0</v>
      </c>
      <c r="BL302" s="23" t="s">
        <v>193</v>
      </c>
      <c r="BM302" s="23" t="s">
        <v>574</v>
      </c>
    </row>
    <row r="303" spans="2:51" s="13" customFormat="1" ht="13.5">
      <c r="B303" s="199"/>
      <c r="D303" s="183" t="s">
        <v>144</v>
      </c>
      <c r="E303" s="200" t="s">
        <v>5</v>
      </c>
      <c r="F303" s="201" t="s">
        <v>575</v>
      </c>
      <c r="H303" s="200" t="s">
        <v>5</v>
      </c>
      <c r="I303" s="202"/>
      <c r="L303" s="199"/>
      <c r="M303" s="203"/>
      <c r="N303" s="204"/>
      <c r="O303" s="204"/>
      <c r="P303" s="204"/>
      <c r="Q303" s="204"/>
      <c r="R303" s="204"/>
      <c r="S303" s="204"/>
      <c r="T303" s="205"/>
      <c r="AT303" s="200" t="s">
        <v>144</v>
      </c>
      <c r="AU303" s="200" t="s">
        <v>76</v>
      </c>
      <c r="AV303" s="13" t="s">
        <v>78</v>
      </c>
      <c r="AW303" s="13" t="s">
        <v>35</v>
      </c>
      <c r="AX303" s="13" t="s">
        <v>71</v>
      </c>
      <c r="AY303" s="200" t="s">
        <v>134</v>
      </c>
    </row>
    <row r="304" spans="2:51" s="11" customFormat="1" ht="13.5">
      <c r="B304" s="182"/>
      <c r="D304" s="183" t="s">
        <v>144</v>
      </c>
      <c r="E304" s="184" t="s">
        <v>5</v>
      </c>
      <c r="F304" s="185" t="s">
        <v>576</v>
      </c>
      <c r="H304" s="186">
        <v>4.927</v>
      </c>
      <c r="I304" s="187"/>
      <c r="L304" s="182"/>
      <c r="M304" s="188"/>
      <c r="N304" s="189"/>
      <c r="O304" s="189"/>
      <c r="P304" s="189"/>
      <c r="Q304" s="189"/>
      <c r="R304" s="189"/>
      <c r="S304" s="189"/>
      <c r="T304" s="190"/>
      <c r="AT304" s="184" t="s">
        <v>144</v>
      </c>
      <c r="AU304" s="184" t="s">
        <v>76</v>
      </c>
      <c r="AV304" s="11" t="s">
        <v>76</v>
      </c>
      <c r="AW304" s="11" t="s">
        <v>35</v>
      </c>
      <c r="AX304" s="11" t="s">
        <v>71</v>
      </c>
      <c r="AY304" s="184" t="s">
        <v>134</v>
      </c>
    </row>
    <row r="305" spans="2:51" s="12" customFormat="1" ht="13.5">
      <c r="B305" s="191"/>
      <c r="D305" s="183" t="s">
        <v>144</v>
      </c>
      <c r="E305" s="192" t="s">
        <v>5</v>
      </c>
      <c r="F305" s="193" t="s">
        <v>149</v>
      </c>
      <c r="H305" s="194">
        <v>4.927</v>
      </c>
      <c r="I305" s="195"/>
      <c r="L305" s="191"/>
      <c r="M305" s="196"/>
      <c r="N305" s="197"/>
      <c r="O305" s="197"/>
      <c r="P305" s="197"/>
      <c r="Q305" s="197"/>
      <c r="R305" s="197"/>
      <c r="S305" s="197"/>
      <c r="T305" s="198"/>
      <c r="AT305" s="192" t="s">
        <v>144</v>
      </c>
      <c r="AU305" s="192" t="s">
        <v>76</v>
      </c>
      <c r="AV305" s="12" t="s">
        <v>142</v>
      </c>
      <c r="AW305" s="12" t="s">
        <v>35</v>
      </c>
      <c r="AX305" s="12" t="s">
        <v>78</v>
      </c>
      <c r="AY305" s="192" t="s">
        <v>134</v>
      </c>
    </row>
    <row r="306" spans="2:65" s="1" customFormat="1" ht="25.5" customHeight="1">
      <c r="B306" s="169"/>
      <c r="C306" s="170">
        <v>115</v>
      </c>
      <c r="D306" s="170" t="s">
        <v>137</v>
      </c>
      <c r="E306" s="171" t="s">
        <v>577</v>
      </c>
      <c r="F306" s="172" t="s">
        <v>578</v>
      </c>
      <c r="G306" s="173" t="s">
        <v>184</v>
      </c>
      <c r="H306" s="174">
        <v>2</v>
      </c>
      <c r="I306" s="175"/>
      <c r="J306" s="176">
        <f aca="true" t="shared" si="50" ref="J306:J319">ROUND(I306*H306,2)</f>
        <v>0</v>
      </c>
      <c r="K306" s="172" t="s">
        <v>141</v>
      </c>
      <c r="L306" s="40"/>
      <c r="M306" s="177" t="s">
        <v>5</v>
      </c>
      <c r="N306" s="178" t="s">
        <v>43</v>
      </c>
      <c r="O306" s="41"/>
      <c r="P306" s="179">
        <f aca="true" t="shared" si="51" ref="P306:P319">O306*H306</f>
        <v>0</v>
      </c>
      <c r="Q306" s="179">
        <v>0</v>
      </c>
      <c r="R306" s="179">
        <f aca="true" t="shared" si="52" ref="R306:R319">Q306*H306</f>
        <v>0</v>
      </c>
      <c r="S306" s="179">
        <v>0</v>
      </c>
      <c r="T306" s="180">
        <f aca="true" t="shared" si="53" ref="T306:T319">S306*H306</f>
        <v>0</v>
      </c>
      <c r="AR306" s="23" t="s">
        <v>193</v>
      </c>
      <c r="AT306" s="23" t="s">
        <v>137</v>
      </c>
      <c r="AU306" s="23" t="s">
        <v>76</v>
      </c>
      <c r="AY306" s="23" t="s">
        <v>134</v>
      </c>
      <c r="BE306" s="181">
        <f aca="true" t="shared" si="54" ref="BE306:BE319">IF(N306="základní",J306,0)</f>
        <v>0</v>
      </c>
      <c r="BF306" s="181">
        <f aca="true" t="shared" si="55" ref="BF306:BF319">IF(N306="snížená",J306,0)</f>
        <v>0</v>
      </c>
      <c r="BG306" s="181">
        <f aca="true" t="shared" si="56" ref="BG306:BG319">IF(N306="zákl. přenesená",J306,0)</f>
        <v>0</v>
      </c>
      <c r="BH306" s="181">
        <f aca="true" t="shared" si="57" ref="BH306:BH319">IF(N306="sníž. přenesená",J306,0)</f>
        <v>0</v>
      </c>
      <c r="BI306" s="181">
        <f aca="true" t="shared" si="58" ref="BI306:BI319">IF(N306="nulová",J306,0)</f>
        <v>0</v>
      </c>
      <c r="BJ306" s="23" t="s">
        <v>76</v>
      </c>
      <c r="BK306" s="181">
        <f aca="true" t="shared" si="59" ref="BK306:BK319">ROUND(I306*H306,2)</f>
        <v>0</v>
      </c>
      <c r="BL306" s="23" t="s">
        <v>193</v>
      </c>
      <c r="BM306" s="23" t="s">
        <v>579</v>
      </c>
    </row>
    <row r="307" spans="2:65" s="1" customFormat="1" ht="16.5" customHeight="1">
      <c r="B307" s="169"/>
      <c r="C307" s="170">
        <v>116</v>
      </c>
      <c r="D307" s="206" t="s">
        <v>186</v>
      </c>
      <c r="E307" s="207" t="s">
        <v>580</v>
      </c>
      <c r="F307" s="208" t="s">
        <v>581</v>
      </c>
      <c r="G307" s="209" t="s">
        <v>184</v>
      </c>
      <c r="H307" s="210">
        <v>2</v>
      </c>
      <c r="I307" s="211"/>
      <c r="J307" s="212">
        <f t="shared" si="50"/>
        <v>0</v>
      </c>
      <c r="K307" s="208" t="s">
        <v>141</v>
      </c>
      <c r="L307" s="213"/>
      <c r="M307" s="214" t="s">
        <v>5</v>
      </c>
      <c r="N307" s="215" t="s">
        <v>43</v>
      </c>
      <c r="O307" s="41"/>
      <c r="P307" s="179">
        <f t="shared" si="51"/>
        <v>0</v>
      </c>
      <c r="Q307" s="179">
        <v>0.0155</v>
      </c>
      <c r="R307" s="179">
        <f t="shared" si="52"/>
        <v>0.031</v>
      </c>
      <c r="S307" s="179">
        <v>0</v>
      </c>
      <c r="T307" s="180">
        <f t="shared" si="53"/>
        <v>0</v>
      </c>
      <c r="AR307" s="23" t="s">
        <v>268</v>
      </c>
      <c r="AT307" s="23" t="s">
        <v>186</v>
      </c>
      <c r="AU307" s="23" t="s">
        <v>76</v>
      </c>
      <c r="AY307" s="23" t="s">
        <v>134</v>
      </c>
      <c r="BE307" s="181">
        <f t="shared" si="54"/>
        <v>0</v>
      </c>
      <c r="BF307" s="181">
        <f t="shared" si="55"/>
        <v>0</v>
      </c>
      <c r="BG307" s="181">
        <f t="shared" si="56"/>
        <v>0</v>
      </c>
      <c r="BH307" s="181">
        <f t="shared" si="57"/>
        <v>0</v>
      </c>
      <c r="BI307" s="181">
        <f t="shared" si="58"/>
        <v>0</v>
      </c>
      <c r="BJ307" s="23" t="s">
        <v>76</v>
      </c>
      <c r="BK307" s="181">
        <f t="shared" si="59"/>
        <v>0</v>
      </c>
      <c r="BL307" s="23" t="s">
        <v>193</v>
      </c>
      <c r="BM307" s="23" t="s">
        <v>582</v>
      </c>
    </row>
    <row r="308" spans="2:65" s="1" customFormat="1" ht="25.5" customHeight="1">
      <c r="B308" s="169"/>
      <c r="C308" s="170">
        <v>117</v>
      </c>
      <c r="D308" s="206" t="s">
        <v>186</v>
      </c>
      <c r="E308" s="207" t="s">
        <v>583</v>
      </c>
      <c r="F308" s="208" t="s">
        <v>584</v>
      </c>
      <c r="G308" s="209" t="s">
        <v>184</v>
      </c>
      <c r="H308" s="210">
        <v>2</v>
      </c>
      <c r="I308" s="211"/>
      <c r="J308" s="212">
        <f t="shared" si="50"/>
        <v>0</v>
      </c>
      <c r="K308" s="208" t="s">
        <v>141</v>
      </c>
      <c r="L308" s="213"/>
      <c r="M308" s="214" t="s">
        <v>5</v>
      </c>
      <c r="N308" s="215" t="s">
        <v>43</v>
      </c>
      <c r="O308" s="41"/>
      <c r="P308" s="179">
        <f t="shared" si="51"/>
        <v>0</v>
      </c>
      <c r="Q308" s="179">
        <v>0.0012</v>
      </c>
      <c r="R308" s="179">
        <f t="shared" si="52"/>
        <v>0.0024</v>
      </c>
      <c r="S308" s="179">
        <v>0</v>
      </c>
      <c r="T308" s="180">
        <f t="shared" si="53"/>
        <v>0</v>
      </c>
      <c r="AR308" s="23" t="s">
        <v>268</v>
      </c>
      <c r="AT308" s="23" t="s">
        <v>186</v>
      </c>
      <c r="AU308" s="23" t="s">
        <v>76</v>
      </c>
      <c r="AY308" s="23" t="s">
        <v>134</v>
      </c>
      <c r="BE308" s="181">
        <f t="shared" si="54"/>
        <v>0</v>
      </c>
      <c r="BF308" s="181">
        <f t="shared" si="55"/>
        <v>0</v>
      </c>
      <c r="BG308" s="181">
        <f t="shared" si="56"/>
        <v>0</v>
      </c>
      <c r="BH308" s="181">
        <f t="shared" si="57"/>
        <v>0</v>
      </c>
      <c r="BI308" s="181">
        <f t="shared" si="58"/>
        <v>0</v>
      </c>
      <c r="BJ308" s="23" t="s">
        <v>76</v>
      </c>
      <c r="BK308" s="181">
        <f t="shared" si="59"/>
        <v>0</v>
      </c>
      <c r="BL308" s="23" t="s">
        <v>193</v>
      </c>
      <c r="BM308" s="23" t="s">
        <v>585</v>
      </c>
    </row>
    <row r="309" spans="2:65" s="1" customFormat="1" ht="16.5" customHeight="1">
      <c r="B309" s="169"/>
      <c r="C309" s="170">
        <v>118</v>
      </c>
      <c r="D309" s="170" t="s">
        <v>137</v>
      </c>
      <c r="E309" s="171" t="s">
        <v>586</v>
      </c>
      <c r="F309" s="172" t="s">
        <v>587</v>
      </c>
      <c r="G309" s="173" t="s">
        <v>184</v>
      </c>
      <c r="H309" s="174">
        <v>2</v>
      </c>
      <c r="I309" s="175"/>
      <c r="J309" s="176">
        <f t="shared" si="50"/>
        <v>0</v>
      </c>
      <c r="K309" s="172" t="s">
        <v>141</v>
      </c>
      <c r="L309" s="40"/>
      <c r="M309" s="177" t="s">
        <v>5</v>
      </c>
      <c r="N309" s="178" t="s">
        <v>43</v>
      </c>
      <c r="O309" s="41"/>
      <c r="P309" s="179">
        <f t="shared" si="51"/>
        <v>0</v>
      </c>
      <c r="Q309" s="179">
        <v>0</v>
      </c>
      <c r="R309" s="179">
        <f t="shared" si="52"/>
        <v>0</v>
      </c>
      <c r="S309" s="179">
        <v>0</v>
      </c>
      <c r="T309" s="180">
        <f t="shared" si="53"/>
        <v>0</v>
      </c>
      <c r="AR309" s="23" t="s">
        <v>193</v>
      </c>
      <c r="AT309" s="23" t="s">
        <v>137</v>
      </c>
      <c r="AU309" s="23" t="s">
        <v>76</v>
      </c>
      <c r="AY309" s="23" t="s">
        <v>134</v>
      </c>
      <c r="BE309" s="181">
        <f t="shared" si="54"/>
        <v>0</v>
      </c>
      <c r="BF309" s="181">
        <f t="shared" si="55"/>
        <v>0</v>
      </c>
      <c r="BG309" s="181">
        <f t="shared" si="56"/>
        <v>0</v>
      </c>
      <c r="BH309" s="181">
        <f t="shared" si="57"/>
        <v>0</v>
      </c>
      <c r="BI309" s="181">
        <f t="shared" si="58"/>
        <v>0</v>
      </c>
      <c r="BJ309" s="23" t="s">
        <v>76</v>
      </c>
      <c r="BK309" s="181">
        <f t="shared" si="59"/>
        <v>0</v>
      </c>
      <c r="BL309" s="23" t="s">
        <v>193</v>
      </c>
      <c r="BM309" s="23" t="s">
        <v>588</v>
      </c>
    </row>
    <row r="310" spans="2:65" s="1" customFormat="1" ht="16.5" customHeight="1">
      <c r="B310" s="169"/>
      <c r="C310" s="170">
        <v>119</v>
      </c>
      <c r="D310" s="206" t="s">
        <v>186</v>
      </c>
      <c r="E310" s="207" t="s">
        <v>589</v>
      </c>
      <c r="F310" s="208" t="s">
        <v>590</v>
      </c>
      <c r="G310" s="209" t="s">
        <v>184</v>
      </c>
      <c r="H310" s="210">
        <v>2</v>
      </c>
      <c r="I310" s="211"/>
      <c r="J310" s="212">
        <f t="shared" si="50"/>
        <v>0</v>
      </c>
      <c r="K310" s="208" t="s">
        <v>141</v>
      </c>
      <c r="L310" s="213"/>
      <c r="M310" s="214" t="s">
        <v>5</v>
      </c>
      <c r="N310" s="215" t="s">
        <v>43</v>
      </c>
      <c r="O310" s="41"/>
      <c r="P310" s="179">
        <f t="shared" si="51"/>
        <v>0</v>
      </c>
      <c r="Q310" s="179">
        <v>0.00045</v>
      </c>
      <c r="R310" s="179">
        <f t="shared" si="52"/>
        <v>0.0009</v>
      </c>
      <c r="S310" s="179">
        <v>0</v>
      </c>
      <c r="T310" s="180">
        <f t="shared" si="53"/>
        <v>0</v>
      </c>
      <c r="AR310" s="23" t="s">
        <v>268</v>
      </c>
      <c r="AT310" s="23" t="s">
        <v>186</v>
      </c>
      <c r="AU310" s="23" t="s">
        <v>76</v>
      </c>
      <c r="AY310" s="23" t="s">
        <v>134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76</v>
      </c>
      <c r="BK310" s="181">
        <f t="shared" si="59"/>
        <v>0</v>
      </c>
      <c r="BL310" s="23" t="s">
        <v>193</v>
      </c>
      <c r="BM310" s="23" t="s">
        <v>591</v>
      </c>
    </row>
    <row r="311" spans="2:65" s="1" customFormat="1" ht="25.5" customHeight="1">
      <c r="B311" s="169"/>
      <c r="C311" s="170">
        <v>120</v>
      </c>
      <c r="D311" s="170" t="s">
        <v>137</v>
      </c>
      <c r="E311" s="171" t="s">
        <v>592</v>
      </c>
      <c r="F311" s="172" t="s">
        <v>593</v>
      </c>
      <c r="G311" s="173" t="s">
        <v>184</v>
      </c>
      <c r="H311" s="174">
        <v>2</v>
      </c>
      <c r="I311" s="175"/>
      <c r="J311" s="176">
        <f t="shared" si="50"/>
        <v>0</v>
      </c>
      <c r="K311" s="172" t="s">
        <v>141</v>
      </c>
      <c r="L311" s="40"/>
      <c r="M311" s="177" t="s">
        <v>5</v>
      </c>
      <c r="N311" s="178" t="s">
        <v>43</v>
      </c>
      <c r="O311" s="41"/>
      <c r="P311" s="179">
        <f t="shared" si="51"/>
        <v>0</v>
      </c>
      <c r="Q311" s="179">
        <v>0</v>
      </c>
      <c r="R311" s="179">
        <f t="shared" si="52"/>
        <v>0</v>
      </c>
      <c r="S311" s="179">
        <v>0</v>
      </c>
      <c r="T311" s="180">
        <f t="shared" si="53"/>
        <v>0</v>
      </c>
      <c r="AR311" s="23" t="s">
        <v>193</v>
      </c>
      <c r="AT311" s="23" t="s">
        <v>137</v>
      </c>
      <c r="AU311" s="23" t="s">
        <v>76</v>
      </c>
      <c r="AY311" s="23" t="s">
        <v>134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76</v>
      </c>
      <c r="BK311" s="181">
        <f t="shared" si="59"/>
        <v>0</v>
      </c>
      <c r="BL311" s="23" t="s">
        <v>193</v>
      </c>
      <c r="BM311" s="23" t="s">
        <v>594</v>
      </c>
    </row>
    <row r="312" spans="2:65" s="1" customFormat="1" ht="16.5" customHeight="1">
      <c r="B312" s="169"/>
      <c r="C312" s="170">
        <v>121</v>
      </c>
      <c r="D312" s="206" t="s">
        <v>186</v>
      </c>
      <c r="E312" s="207" t="s">
        <v>595</v>
      </c>
      <c r="F312" s="208" t="s">
        <v>596</v>
      </c>
      <c r="G312" s="209" t="s">
        <v>184</v>
      </c>
      <c r="H312" s="210">
        <v>2</v>
      </c>
      <c r="I312" s="211"/>
      <c r="J312" s="212">
        <f t="shared" si="50"/>
        <v>0</v>
      </c>
      <c r="K312" s="208" t="s">
        <v>141</v>
      </c>
      <c r="L312" s="213"/>
      <c r="M312" s="214" t="s">
        <v>5</v>
      </c>
      <c r="N312" s="215" t="s">
        <v>43</v>
      </c>
      <c r="O312" s="41"/>
      <c r="P312" s="179">
        <f t="shared" si="51"/>
        <v>0</v>
      </c>
      <c r="Q312" s="179">
        <v>0.00135</v>
      </c>
      <c r="R312" s="179">
        <f t="shared" si="52"/>
        <v>0.0027</v>
      </c>
      <c r="S312" s="179">
        <v>0</v>
      </c>
      <c r="T312" s="180">
        <f t="shared" si="53"/>
        <v>0</v>
      </c>
      <c r="AR312" s="23" t="s">
        <v>268</v>
      </c>
      <c r="AT312" s="23" t="s">
        <v>186</v>
      </c>
      <c r="AU312" s="23" t="s">
        <v>76</v>
      </c>
      <c r="AY312" s="23" t="s">
        <v>134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76</v>
      </c>
      <c r="BK312" s="181">
        <f t="shared" si="59"/>
        <v>0</v>
      </c>
      <c r="BL312" s="23" t="s">
        <v>193</v>
      </c>
      <c r="BM312" s="23" t="s">
        <v>597</v>
      </c>
    </row>
    <row r="313" spans="2:65" s="1" customFormat="1" ht="25.5" customHeight="1">
      <c r="B313" s="169"/>
      <c r="C313" s="170">
        <v>122</v>
      </c>
      <c r="D313" s="170" t="s">
        <v>137</v>
      </c>
      <c r="E313" s="171" t="s">
        <v>598</v>
      </c>
      <c r="F313" s="172" t="s">
        <v>599</v>
      </c>
      <c r="G313" s="173" t="s">
        <v>184</v>
      </c>
      <c r="H313" s="174">
        <v>1</v>
      </c>
      <c r="I313" s="175"/>
      <c r="J313" s="176">
        <f t="shared" si="50"/>
        <v>0</v>
      </c>
      <c r="K313" s="172" t="s">
        <v>141</v>
      </c>
      <c r="L313" s="40"/>
      <c r="M313" s="177" t="s">
        <v>5</v>
      </c>
      <c r="N313" s="178" t="s">
        <v>43</v>
      </c>
      <c r="O313" s="41"/>
      <c r="P313" s="179">
        <f t="shared" si="51"/>
        <v>0</v>
      </c>
      <c r="Q313" s="179">
        <v>0</v>
      </c>
      <c r="R313" s="179">
        <f t="shared" si="52"/>
        <v>0</v>
      </c>
      <c r="S313" s="179">
        <v>0.174</v>
      </c>
      <c r="T313" s="180">
        <f t="shared" si="53"/>
        <v>0.174</v>
      </c>
      <c r="AR313" s="23" t="s">
        <v>193</v>
      </c>
      <c r="AT313" s="23" t="s">
        <v>137</v>
      </c>
      <c r="AU313" s="23" t="s">
        <v>76</v>
      </c>
      <c r="AY313" s="23" t="s">
        <v>134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76</v>
      </c>
      <c r="BK313" s="181">
        <f t="shared" si="59"/>
        <v>0</v>
      </c>
      <c r="BL313" s="23" t="s">
        <v>193</v>
      </c>
      <c r="BM313" s="23" t="s">
        <v>600</v>
      </c>
    </row>
    <row r="314" spans="2:65" s="1" customFormat="1" ht="38.25" customHeight="1">
      <c r="B314" s="169"/>
      <c r="C314" s="170">
        <v>123</v>
      </c>
      <c r="D314" s="170" t="s">
        <v>137</v>
      </c>
      <c r="E314" s="171" t="s">
        <v>601</v>
      </c>
      <c r="F314" s="172" t="s">
        <v>602</v>
      </c>
      <c r="G314" s="173" t="s">
        <v>222</v>
      </c>
      <c r="H314" s="174">
        <v>0.037</v>
      </c>
      <c r="I314" s="175"/>
      <c r="J314" s="176">
        <f t="shared" si="50"/>
        <v>0</v>
      </c>
      <c r="K314" s="172" t="s">
        <v>141</v>
      </c>
      <c r="L314" s="40"/>
      <c r="M314" s="177" t="s">
        <v>5</v>
      </c>
      <c r="N314" s="178" t="s">
        <v>43</v>
      </c>
      <c r="O314" s="41"/>
      <c r="P314" s="179">
        <f t="shared" si="51"/>
        <v>0</v>
      </c>
      <c r="Q314" s="179">
        <v>0</v>
      </c>
      <c r="R314" s="179">
        <f t="shared" si="52"/>
        <v>0</v>
      </c>
      <c r="S314" s="179">
        <v>0</v>
      </c>
      <c r="T314" s="180">
        <f t="shared" si="53"/>
        <v>0</v>
      </c>
      <c r="AR314" s="23" t="s">
        <v>193</v>
      </c>
      <c r="AT314" s="23" t="s">
        <v>137</v>
      </c>
      <c r="AU314" s="23" t="s">
        <v>76</v>
      </c>
      <c r="AY314" s="23" t="s">
        <v>134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76</v>
      </c>
      <c r="BK314" s="181">
        <f t="shared" si="59"/>
        <v>0</v>
      </c>
      <c r="BL314" s="23" t="s">
        <v>193</v>
      </c>
      <c r="BM314" s="23" t="s">
        <v>603</v>
      </c>
    </row>
    <row r="315" spans="2:65" s="1" customFormat="1" ht="38.25" customHeight="1">
      <c r="B315" s="169"/>
      <c r="C315" s="170">
        <v>124</v>
      </c>
      <c r="D315" s="170" t="s">
        <v>137</v>
      </c>
      <c r="E315" s="171" t="s">
        <v>604</v>
      </c>
      <c r="F315" s="172" t="s">
        <v>605</v>
      </c>
      <c r="G315" s="173" t="s">
        <v>222</v>
      </c>
      <c r="H315" s="174">
        <v>0.037</v>
      </c>
      <c r="I315" s="175"/>
      <c r="J315" s="176">
        <f t="shared" si="50"/>
        <v>0</v>
      </c>
      <c r="K315" s="172" t="s">
        <v>141</v>
      </c>
      <c r="L315" s="40"/>
      <c r="M315" s="177" t="s">
        <v>5</v>
      </c>
      <c r="N315" s="178" t="s">
        <v>43</v>
      </c>
      <c r="O315" s="41"/>
      <c r="P315" s="179">
        <f t="shared" si="51"/>
        <v>0</v>
      </c>
      <c r="Q315" s="179">
        <v>0</v>
      </c>
      <c r="R315" s="179">
        <f t="shared" si="52"/>
        <v>0</v>
      </c>
      <c r="S315" s="179">
        <v>0</v>
      </c>
      <c r="T315" s="180">
        <f t="shared" si="53"/>
        <v>0</v>
      </c>
      <c r="AR315" s="23" t="s">
        <v>193</v>
      </c>
      <c r="AT315" s="23" t="s">
        <v>137</v>
      </c>
      <c r="AU315" s="23" t="s">
        <v>76</v>
      </c>
      <c r="AY315" s="23" t="s">
        <v>134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76</v>
      </c>
      <c r="BK315" s="181">
        <f t="shared" si="59"/>
        <v>0</v>
      </c>
      <c r="BL315" s="23" t="s">
        <v>193</v>
      </c>
      <c r="BM315" s="23" t="s">
        <v>606</v>
      </c>
    </row>
    <row r="316" spans="2:65" s="1" customFormat="1" ht="16.5" customHeight="1">
      <c r="B316" s="169"/>
      <c r="C316" s="170">
        <v>125</v>
      </c>
      <c r="D316" s="170" t="s">
        <v>137</v>
      </c>
      <c r="E316" s="171" t="s">
        <v>607</v>
      </c>
      <c r="F316" s="172" t="s">
        <v>608</v>
      </c>
      <c r="G316" s="173" t="s">
        <v>446</v>
      </c>
      <c r="H316" s="174">
        <v>1</v>
      </c>
      <c r="I316" s="175"/>
      <c r="J316" s="176">
        <f t="shared" si="50"/>
        <v>0</v>
      </c>
      <c r="K316" s="172" t="s">
        <v>5</v>
      </c>
      <c r="L316" s="40"/>
      <c r="M316" s="177" t="s">
        <v>5</v>
      </c>
      <c r="N316" s="178" t="s">
        <v>43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</v>
      </c>
      <c r="T316" s="180">
        <f t="shared" si="53"/>
        <v>0</v>
      </c>
      <c r="AR316" s="23" t="s">
        <v>193</v>
      </c>
      <c r="AT316" s="23" t="s">
        <v>137</v>
      </c>
      <c r="AU316" s="23" t="s">
        <v>76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76</v>
      </c>
      <c r="BK316" s="181">
        <f t="shared" si="59"/>
        <v>0</v>
      </c>
      <c r="BL316" s="23" t="s">
        <v>193</v>
      </c>
      <c r="BM316" s="23" t="s">
        <v>609</v>
      </c>
    </row>
    <row r="317" spans="2:65" s="1" customFormat="1" ht="16.5" customHeight="1">
      <c r="B317" s="169"/>
      <c r="C317" s="170">
        <v>126</v>
      </c>
      <c r="D317" s="170" t="s">
        <v>137</v>
      </c>
      <c r="E317" s="171" t="s">
        <v>610</v>
      </c>
      <c r="F317" s="172" t="s">
        <v>932</v>
      </c>
      <c r="G317" s="173" t="s">
        <v>446</v>
      </c>
      <c r="H317" s="174">
        <v>1</v>
      </c>
      <c r="I317" s="175"/>
      <c r="J317" s="176">
        <f t="shared" si="50"/>
        <v>0</v>
      </c>
      <c r="K317" s="172" t="s">
        <v>5</v>
      </c>
      <c r="L317" s="40"/>
      <c r="M317" s="177" t="s">
        <v>5</v>
      </c>
      <c r="N317" s="178" t="s">
        <v>43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193</v>
      </c>
      <c r="AT317" s="23" t="s">
        <v>137</v>
      </c>
      <c r="AU317" s="23" t="s">
        <v>76</v>
      </c>
      <c r="AY317" s="23" t="s">
        <v>134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76</v>
      </c>
      <c r="BK317" s="181">
        <f t="shared" si="59"/>
        <v>0</v>
      </c>
      <c r="BL317" s="23" t="s">
        <v>193</v>
      </c>
      <c r="BM317" s="23" t="s">
        <v>611</v>
      </c>
    </row>
    <row r="318" spans="2:65" s="1" customFormat="1" ht="16.5" customHeight="1">
      <c r="B318" s="169"/>
      <c r="C318" s="170">
        <v>127</v>
      </c>
      <c r="D318" s="170" t="s">
        <v>137</v>
      </c>
      <c r="E318" s="171" t="s">
        <v>612</v>
      </c>
      <c r="F318" s="172" t="s">
        <v>613</v>
      </c>
      <c r="G318" s="173" t="s">
        <v>446</v>
      </c>
      <c r="H318" s="174">
        <v>1</v>
      </c>
      <c r="I318" s="175"/>
      <c r="J318" s="176">
        <f t="shared" si="50"/>
        <v>0</v>
      </c>
      <c r="K318" s="172" t="s">
        <v>5</v>
      </c>
      <c r="L318" s="40"/>
      <c r="M318" s="177" t="s">
        <v>5</v>
      </c>
      <c r="N318" s="178" t="s">
        <v>43</v>
      </c>
      <c r="O318" s="41"/>
      <c r="P318" s="179">
        <f t="shared" si="51"/>
        <v>0</v>
      </c>
      <c r="Q318" s="179">
        <v>0</v>
      </c>
      <c r="R318" s="179">
        <f t="shared" si="52"/>
        <v>0</v>
      </c>
      <c r="S318" s="179">
        <v>0</v>
      </c>
      <c r="T318" s="180">
        <f t="shared" si="53"/>
        <v>0</v>
      </c>
      <c r="AR318" s="23" t="s">
        <v>193</v>
      </c>
      <c r="AT318" s="23" t="s">
        <v>137</v>
      </c>
      <c r="AU318" s="23" t="s">
        <v>76</v>
      </c>
      <c r="AY318" s="23" t="s">
        <v>134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76</v>
      </c>
      <c r="BK318" s="181">
        <f t="shared" si="59"/>
        <v>0</v>
      </c>
      <c r="BL318" s="23" t="s">
        <v>193</v>
      </c>
      <c r="BM318" s="23" t="s">
        <v>614</v>
      </c>
    </row>
    <row r="319" spans="2:65" s="1" customFormat="1" ht="16.5" customHeight="1">
      <c r="B319" s="169"/>
      <c r="C319" s="170">
        <v>128</v>
      </c>
      <c r="D319" s="170" t="s">
        <v>137</v>
      </c>
      <c r="E319" s="171" t="s">
        <v>615</v>
      </c>
      <c r="F319" s="172" t="s">
        <v>616</v>
      </c>
      <c r="G319" s="173" t="s">
        <v>446</v>
      </c>
      <c r="H319" s="174">
        <v>2</v>
      </c>
      <c r="I319" s="175"/>
      <c r="J319" s="176">
        <f t="shared" si="50"/>
        <v>0</v>
      </c>
      <c r="K319" s="172" t="s">
        <v>5</v>
      </c>
      <c r="L319" s="40"/>
      <c r="M319" s="177" t="s">
        <v>5</v>
      </c>
      <c r="N319" s="178" t="s">
        <v>43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193</v>
      </c>
      <c r="AT319" s="23" t="s">
        <v>137</v>
      </c>
      <c r="AU319" s="23" t="s">
        <v>76</v>
      </c>
      <c r="AY319" s="23" t="s">
        <v>134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76</v>
      </c>
      <c r="BK319" s="181">
        <f t="shared" si="59"/>
        <v>0</v>
      </c>
      <c r="BL319" s="23" t="s">
        <v>193</v>
      </c>
      <c r="BM319" s="23" t="s">
        <v>617</v>
      </c>
    </row>
    <row r="320" spans="2:63" s="10" customFormat="1" ht="29.85" customHeight="1">
      <c r="B320" s="156"/>
      <c r="D320" s="157" t="s">
        <v>70</v>
      </c>
      <c r="E320" s="167" t="s">
        <v>618</v>
      </c>
      <c r="F320" s="167" t="s">
        <v>619</v>
      </c>
      <c r="I320" s="159"/>
      <c r="J320" s="168">
        <f>BK320</f>
        <v>0</v>
      </c>
      <c r="L320" s="156"/>
      <c r="M320" s="161"/>
      <c r="N320" s="162"/>
      <c r="O320" s="162"/>
      <c r="P320" s="163">
        <f>SUM(P321:P330)</f>
        <v>0</v>
      </c>
      <c r="Q320" s="162"/>
      <c r="R320" s="163">
        <f>SUM(R321:R330)</f>
        <v>0.23641890999999998</v>
      </c>
      <c r="S320" s="162"/>
      <c r="T320" s="164">
        <f>SUM(T321:T330)</f>
        <v>0</v>
      </c>
      <c r="AR320" s="157" t="s">
        <v>76</v>
      </c>
      <c r="AT320" s="165" t="s">
        <v>70</v>
      </c>
      <c r="AU320" s="165" t="s">
        <v>78</v>
      </c>
      <c r="AY320" s="157" t="s">
        <v>134</v>
      </c>
      <c r="BK320" s="166">
        <f>SUM(BK321:BK330)</f>
        <v>0</v>
      </c>
    </row>
    <row r="321" spans="2:65" s="1" customFormat="1" ht="25.5" customHeight="1">
      <c r="B321" s="169"/>
      <c r="C321" s="170">
        <v>129</v>
      </c>
      <c r="D321" s="170" t="s">
        <v>137</v>
      </c>
      <c r="E321" s="171" t="s">
        <v>620</v>
      </c>
      <c r="F321" s="172" t="s">
        <v>621</v>
      </c>
      <c r="G321" s="173" t="s">
        <v>140</v>
      </c>
      <c r="H321" s="174">
        <v>3.863</v>
      </c>
      <c r="I321" s="175"/>
      <c r="J321" s="176">
        <f>ROUND(I321*H321,2)</f>
        <v>0</v>
      </c>
      <c r="K321" s="172" t="s">
        <v>141</v>
      </c>
      <c r="L321" s="40"/>
      <c r="M321" s="177" t="s">
        <v>5</v>
      </c>
      <c r="N321" s="178" t="s">
        <v>43</v>
      </c>
      <c r="O321" s="41"/>
      <c r="P321" s="179">
        <f>O321*H321</f>
        <v>0</v>
      </c>
      <c r="Q321" s="179">
        <v>0.03767</v>
      </c>
      <c r="R321" s="179">
        <f>Q321*H321</f>
        <v>0.14551921</v>
      </c>
      <c r="S321" s="179">
        <v>0</v>
      </c>
      <c r="T321" s="180">
        <f>S321*H321</f>
        <v>0</v>
      </c>
      <c r="AR321" s="23" t="s">
        <v>193</v>
      </c>
      <c r="AT321" s="23" t="s">
        <v>137</v>
      </c>
      <c r="AU321" s="23" t="s">
        <v>76</v>
      </c>
      <c r="AY321" s="23" t="s">
        <v>134</v>
      </c>
      <c r="BE321" s="181">
        <f>IF(N321="základní",J321,0)</f>
        <v>0</v>
      </c>
      <c r="BF321" s="181">
        <f>IF(N321="snížená",J321,0)</f>
        <v>0</v>
      </c>
      <c r="BG321" s="181">
        <f>IF(N321="zákl. přenesená",J321,0)</f>
        <v>0</v>
      </c>
      <c r="BH321" s="181">
        <f>IF(N321="sníž. přenesená",J321,0)</f>
        <v>0</v>
      </c>
      <c r="BI321" s="181">
        <f>IF(N321="nulová",J321,0)</f>
        <v>0</v>
      </c>
      <c r="BJ321" s="23" t="s">
        <v>76</v>
      </c>
      <c r="BK321" s="181">
        <f>ROUND(I321*H321,2)</f>
        <v>0</v>
      </c>
      <c r="BL321" s="23" t="s">
        <v>193</v>
      </c>
      <c r="BM321" s="23" t="s">
        <v>622</v>
      </c>
    </row>
    <row r="322" spans="2:51" s="11" customFormat="1" ht="13.5">
      <c r="B322" s="182"/>
      <c r="D322" s="183" t="s">
        <v>144</v>
      </c>
      <c r="E322" s="184" t="s">
        <v>5</v>
      </c>
      <c r="F322" s="185" t="s">
        <v>256</v>
      </c>
      <c r="H322" s="186">
        <v>2.87</v>
      </c>
      <c r="I322" s="187"/>
      <c r="L322" s="182"/>
      <c r="M322" s="188"/>
      <c r="N322" s="189"/>
      <c r="O322" s="189"/>
      <c r="P322" s="189"/>
      <c r="Q322" s="189"/>
      <c r="R322" s="189"/>
      <c r="S322" s="189"/>
      <c r="T322" s="190"/>
      <c r="AT322" s="184" t="s">
        <v>144</v>
      </c>
      <c r="AU322" s="184" t="s">
        <v>76</v>
      </c>
      <c r="AV322" s="11" t="s">
        <v>76</v>
      </c>
      <c r="AW322" s="11" t="s">
        <v>35</v>
      </c>
      <c r="AX322" s="11" t="s">
        <v>71</v>
      </c>
      <c r="AY322" s="184" t="s">
        <v>134</v>
      </c>
    </row>
    <row r="323" spans="2:51" s="11" customFormat="1" ht="13.5">
      <c r="B323" s="182"/>
      <c r="D323" s="183" t="s">
        <v>144</v>
      </c>
      <c r="E323" s="184" t="s">
        <v>5</v>
      </c>
      <c r="F323" s="185" t="s">
        <v>181</v>
      </c>
      <c r="H323" s="186">
        <v>0.993</v>
      </c>
      <c r="I323" s="187"/>
      <c r="L323" s="182"/>
      <c r="M323" s="188"/>
      <c r="N323" s="189"/>
      <c r="O323" s="189"/>
      <c r="P323" s="189"/>
      <c r="Q323" s="189"/>
      <c r="R323" s="189"/>
      <c r="S323" s="189"/>
      <c r="T323" s="190"/>
      <c r="AT323" s="184" t="s">
        <v>144</v>
      </c>
      <c r="AU323" s="184" t="s">
        <v>76</v>
      </c>
      <c r="AV323" s="11" t="s">
        <v>76</v>
      </c>
      <c r="AW323" s="11" t="s">
        <v>35</v>
      </c>
      <c r="AX323" s="11" t="s">
        <v>71</v>
      </c>
      <c r="AY323" s="184" t="s">
        <v>134</v>
      </c>
    </row>
    <row r="324" spans="2:51" s="12" customFormat="1" ht="13.5">
      <c r="B324" s="191"/>
      <c r="D324" s="183" t="s">
        <v>144</v>
      </c>
      <c r="E324" s="192" t="s">
        <v>5</v>
      </c>
      <c r="F324" s="193" t="s">
        <v>149</v>
      </c>
      <c r="H324" s="194">
        <v>3.863</v>
      </c>
      <c r="I324" s="195"/>
      <c r="L324" s="191"/>
      <c r="M324" s="196"/>
      <c r="N324" s="197"/>
      <c r="O324" s="197"/>
      <c r="P324" s="197"/>
      <c r="Q324" s="197"/>
      <c r="R324" s="197"/>
      <c r="S324" s="197"/>
      <c r="T324" s="198"/>
      <c r="AT324" s="192" t="s">
        <v>144</v>
      </c>
      <c r="AU324" s="192" t="s">
        <v>76</v>
      </c>
      <c r="AV324" s="12" t="s">
        <v>142</v>
      </c>
      <c r="AW324" s="12" t="s">
        <v>35</v>
      </c>
      <c r="AX324" s="12" t="s">
        <v>78</v>
      </c>
      <c r="AY324" s="192" t="s">
        <v>134</v>
      </c>
    </row>
    <row r="325" spans="2:65" s="1" customFormat="1" ht="16.5" customHeight="1">
      <c r="B325" s="169"/>
      <c r="C325" s="170">
        <v>130</v>
      </c>
      <c r="D325" s="170" t="s">
        <v>137</v>
      </c>
      <c r="E325" s="171" t="s">
        <v>623</v>
      </c>
      <c r="F325" s="172" t="s">
        <v>624</v>
      </c>
      <c r="G325" s="173" t="s">
        <v>140</v>
      </c>
      <c r="H325" s="174">
        <v>3.863</v>
      </c>
      <c r="I325" s="175"/>
      <c r="J325" s="176">
        <f>ROUND(I325*H325,2)</f>
        <v>0</v>
      </c>
      <c r="K325" s="172" t="s">
        <v>141</v>
      </c>
      <c r="L325" s="40"/>
      <c r="M325" s="177" t="s">
        <v>5</v>
      </c>
      <c r="N325" s="178" t="s">
        <v>43</v>
      </c>
      <c r="O325" s="41"/>
      <c r="P325" s="179">
        <f>O325*H325</f>
        <v>0</v>
      </c>
      <c r="Q325" s="179">
        <v>0.0003</v>
      </c>
      <c r="R325" s="179">
        <f>Q325*H325</f>
        <v>0.0011588999999999998</v>
      </c>
      <c r="S325" s="179">
        <v>0</v>
      </c>
      <c r="T325" s="180">
        <f>S325*H325</f>
        <v>0</v>
      </c>
      <c r="AR325" s="23" t="s">
        <v>193</v>
      </c>
      <c r="AT325" s="23" t="s">
        <v>137</v>
      </c>
      <c r="AU325" s="23" t="s">
        <v>76</v>
      </c>
      <c r="AY325" s="23" t="s">
        <v>134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23" t="s">
        <v>76</v>
      </c>
      <c r="BK325" s="181">
        <f>ROUND(I325*H325,2)</f>
        <v>0</v>
      </c>
      <c r="BL325" s="23" t="s">
        <v>193</v>
      </c>
      <c r="BM325" s="23" t="s">
        <v>625</v>
      </c>
    </row>
    <row r="326" spans="2:65" s="1" customFormat="1" ht="25.5" customHeight="1">
      <c r="B326" s="169"/>
      <c r="C326" s="206">
        <v>131</v>
      </c>
      <c r="D326" s="206" t="s">
        <v>186</v>
      </c>
      <c r="E326" s="207" t="s">
        <v>626</v>
      </c>
      <c r="F326" s="208" t="s">
        <v>627</v>
      </c>
      <c r="G326" s="209" t="s">
        <v>140</v>
      </c>
      <c r="H326" s="210">
        <v>4.674</v>
      </c>
      <c r="I326" s="211"/>
      <c r="J326" s="212">
        <f>ROUND(I326*H326,2)</f>
        <v>0</v>
      </c>
      <c r="K326" s="208" t="s">
        <v>141</v>
      </c>
      <c r="L326" s="213"/>
      <c r="M326" s="214" t="s">
        <v>5</v>
      </c>
      <c r="N326" s="215" t="s">
        <v>43</v>
      </c>
      <c r="O326" s="41"/>
      <c r="P326" s="179">
        <f>O326*H326</f>
        <v>0</v>
      </c>
      <c r="Q326" s="179">
        <v>0.0192</v>
      </c>
      <c r="R326" s="179">
        <f>Q326*H326</f>
        <v>0.0897408</v>
      </c>
      <c r="S326" s="179">
        <v>0</v>
      </c>
      <c r="T326" s="180">
        <f>S326*H326</f>
        <v>0</v>
      </c>
      <c r="AR326" s="23" t="s">
        <v>268</v>
      </c>
      <c r="AT326" s="23" t="s">
        <v>186</v>
      </c>
      <c r="AU326" s="23" t="s">
        <v>76</v>
      </c>
      <c r="AY326" s="23" t="s">
        <v>134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76</v>
      </c>
      <c r="BK326" s="181">
        <f>ROUND(I326*H326,2)</f>
        <v>0</v>
      </c>
      <c r="BL326" s="23" t="s">
        <v>193</v>
      </c>
      <c r="BM326" s="23" t="s">
        <v>628</v>
      </c>
    </row>
    <row r="327" spans="2:51" s="11" customFormat="1" ht="13.5">
      <c r="B327" s="182"/>
      <c r="D327" s="183" t="s">
        <v>144</v>
      </c>
      <c r="E327" s="184" t="s">
        <v>5</v>
      </c>
      <c r="F327" s="185" t="s">
        <v>629</v>
      </c>
      <c r="H327" s="186">
        <v>4.249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144</v>
      </c>
      <c r="AU327" s="184" t="s">
        <v>76</v>
      </c>
      <c r="AV327" s="11" t="s">
        <v>76</v>
      </c>
      <c r="AW327" s="11" t="s">
        <v>35</v>
      </c>
      <c r="AX327" s="11" t="s">
        <v>78</v>
      </c>
      <c r="AY327" s="184" t="s">
        <v>134</v>
      </c>
    </row>
    <row r="328" spans="2:51" s="11" customFormat="1" ht="13.5">
      <c r="B328" s="182"/>
      <c r="D328" s="183" t="s">
        <v>144</v>
      </c>
      <c r="F328" s="185" t="s">
        <v>630</v>
      </c>
      <c r="H328" s="186">
        <v>4.674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144</v>
      </c>
      <c r="AU328" s="184" t="s">
        <v>76</v>
      </c>
      <c r="AV328" s="11" t="s">
        <v>76</v>
      </c>
      <c r="AW328" s="11" t="s">
        <v>6</v>
      </c>
      <c r="AX328" s="11" t="s">
        <v>78</v>
      </c>
      <c r="AY328" s="184" t="s">
        <v>134</v>
      </c>
    </row>
    <row r="329" spans="2:65" s="1" customFormat="1" ht="38.25" customHeight="1">
      <c r="B329" s="169"/>
      <c r="C329" s="170">
        <v>132</v>
      </c>
      <c r="D329" s="170" t="s">
        <v>137</v>
      </c>
      <c r="E329" s="171" t="s">
        <v>631</v>
      </c>
      <c r="F329" s="172" t="s">
        <v>632</v>
      </c>
      <c r="G329" s="173" t="s">
        <v>222</v>
      </c>
      <c r="H329" s="174">
        <v>0.236</v>
      </c>
      <c r="I329" s="175"/>
      <c r="J329" s="176">
        <f>ROUND(I329*H329,2)</f>
        <v>0</v>
      </c>
      <c r="K329" s="172" t="s">
        <v>141</v>
      </c>
      <c r="L329" s="40"/>
      <c r="M329" s="177" t="s">
        <v>5</v>
      </c>
      <c r="N329" s="178" t="s">
        <v>43</v>
      </c>
      <c r="O329" s="41"/>
      <c r="P329" s="179">
        <f>O329*H329</f>
        <v>0</v>
      </c>
      <c r="Q329" s="179">
        <v>0</v>
      </c>
      <c r="R329" s="179">
        <f>Q329*H329</f>
        <v>0</v>
      </c>
      <c r="S329" s="179">
        <v>0</v>
      </c>
      <c r="T329" s="180">
        <f>S329*H329</f>
        <v>0</v>
      </c>
      <c r="AR329" s="23" t="s">
        <v>193</v>
      </c>
      <c r="AT329" s="23" t="s">
        <v>137</v>
      </c>
      <c r="AU329" s="23" t="s">
        <v>76</v>
      </c>
      <c r="AY329" s="23" t="s">
        <v>134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23" t="s">
        <v>76</v>
      </c>
      <c r="BK329" s="181">
        <f>ROUND(I329*H329,2)</f>
        <v>0</v>
      </c>
      <c r="BL329" s="23" t="s">
        <v>193</v>
      </c>
      <c r="BM329" s="23" t="s">
        <v>633</v>
      </c>
    </row>
    <row r="330" spans="2:65" s="1" customFormat="1" ht="38.25" customHeight="1">
      <c r="B330" s="169"/>
      <c r="C330" s="170">
        <v>133</v>
      </c>
      <c r="D330" s="170" t="s">
        <v>137</v>
      </c>
      <c r="E330" s="171" t="s">
        <v>634</v>
      </c>
      <c r="F330" s="172" t="s">
        <v>635</v>
      </c>
      <c r="G330" s="173" t="s">
        <v>222</v>
      </c>
      <c r="H330" s="174">
        <v>0.236</v>
      </c>
      <c r="I330" s="175"/>
      <c r="J330" s="176">
        <f>ROUND(I330*H330,2)</f>
        <v>0</v>
      </c>
      <c r="K330" s="172" t="s">
        <v>141</v>
      </c>
      <c r="L330" s="40"/>
      <c r="M330" s="177" t="s">
        <v>5</v>
      </c>
      <c r="N330" s="178" t="s">
        <v>43</v>
      </c>
      <c r="O330" s="41"/>
      <c r="P330" s="179">
        <f>O330*H330</f>
        <v>0</v>
      </c>
      <c r="Q330" s="179">
        <v>0</v>
      </c>
      <c r="R330" s="179">
        <f>Q330*H330</f>
        <v>0</v>
      </c>
      <c r="S330" s="179">
        <v>0</v>
      </c>
      <c r="T330" s="180">
        <f>S330*H330</f>
        <v>0</v>
      </c>
      <c r="AR330" s="23" t="s">
        <v>193</v>
      </c>
      <c r="AT330" s="23" t="s">
        <v>137</v>
      </c>
      <c r="AU330" s="23" t="s">
        <v>76</v>
      </c>
      <c r="AY330" s="23" t="s">
        <v>134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76</v>
      </c>
      <c r="BK330" s="181">
        <f>ROUND(I330*H330,2)</f>
        <v>0</v>
      </c>
      <c r="BL330" s="23" t="s">
        <v>193</v>
      </c>
      <c r="BM330" s="23" t="s">
        <v>636</v>
      </c>
    </row>
    <row r="331" spans="2:63" s="10" customFormat="1" ht="29.85" customHeight="1">
      <c r="B331" s="156"/>
      <c r="D331" s="157" t="s">
        <v>70</v>
      </c>
      <c r="E331" s="167" t="s">
        <v>637</v>
      </c>
      <c r="F331" s="167" t="s">
        <v>638</v>
      </c>
      <c r="I331" s="159"/>
      <c r="J331" s="168">
        <f>BK331</f>
        <v>0</v>
      </c>
      <c r="L331" s="156"/>
      <c r="M331" s="161"/>
      <c r="N331" s="162"/>
      <c r="O331" s="162"/>
      <c r="P331" s="163">
        <f>SUM(P332:P343)</f>
        <v>0</v>
      </c>
      <c r="Q331" s="162"/>
      <c r="R331" s="163">
        <f>SUM(R332:R343)</f>
        <v>0.00144942</v>
      </c>
      <c r="S331" s="162"/>
      <c r="T331" s="164">
        <f>SUM(T332:T343)</f>
        <v>0.017562</v>
      </c>
      <c r="AR331" s="157" t="s">
        <v>76</v>
      </c>
      <c r="AT331" s="165" t="s">
        <v>70</v>
      </c>
      <c r="AU331" s="165" t="s">
        <v>78</v>
      </c>
      <c r="AY331" s="157" t="s">
        <v>134</v>
      </c>
      <c r="BK331" s="166">
        <f>SUM(BK332:BK343)</f>
        <v>0</v>
      </c>
    </row>
    <row r="332" spans="2:65" s="1" customFormat="1" ht="16.5" customHeight="1">
      <c r="B332" s="169"/>
      <c r="C332" s="170">
        <v>134</v>
      </c>
      <c r="D332" s="170" t="s">
        <v>137</v>
      </c>
      <c r="E332" s="171" t="s">
        <v>639</v>
      </c>
      <c r="F332" s="172" t="s">
        <v>640</v>
      </c>
      <c r="G332" s="173" t="s">
        <v>140</v>
      </c>
      <c r="H332" s="174">
        <v>5.854</v>
      </c>
      <c r="I332" s="175"/>
      <c r="J332" s="176">
        <f>ROUND(I332*H332,2)</f>
        <v>0</v>
      </c>
      <c r="K332" s="172" t="s">
        <v>141</v>
      </c>
      <c r="L332" s="40"/>
      <c r="M332" s="177" t="s">
        <v>5</v>
      </c>
      <c r="N332" s="178" t="s">
        <v>43</v>
      </c>
      <c r="O332" s="41"/>
      <c r="P332" s="179">
        <f>O332*H332</f>
        <v>0</v>
      </c>
      <c r="Q332" s="179">
        <v>0</v>
      </c>
      <c r="R332" s="179">
        <f>Q332*H332</f>
        <v>0</v>
      </c>
      <c r="S332" s="179">
        <v>0.003</v>
      </c>
      <c r="T332" s="180">
        <f>S332*H332</f>
        <v>0.017562</v>
      </c>
      <c r="AR332" s="23" t="s">
        <v>193</v>
      </c>
      <c r="AT332" s="23" t="s">
        <v>137</v>
      </c>
      <c r="AU332" s="23" t="s">
        <v>76</v>
      </c>
      <c r="AY332" s="23" t="s">
        <v>134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76</v>
      </c>
      <c r="BK332" s="181">
        <f>ROUND(I332*H332,2)</f>
        <v>0</v>
      </c>
      <c r="BL332" s="23" t="s">
        <v>193</v>
      </c>
      <c r="BM332" s="23" t="s">
        <v>641</v>
      </c>
    </row>
    <row r="333" spans="2:51" s="13" customFormat="1" ht="13.5">
      <c r="B333" s="199"/>
      <c r="D333" s="183" t="s">
        <v>144</v>
      </c>
      <c r="E333" s="200" t="s">
        <v>5</v>
      </c>
      <c r="F333" s="201" t="s">
        <v>642</v>
      </c>
      <c r="H333" s="200" t="s">
        <v>5</v>
      </c>
      <c r="I333" s="202"/>
      <c r="L333" s="199"/>
      <c r="M333" s="203"/>
      <c r="N333" s="204"/>
      <c r="O333" s="204"/>
      <c r="P333" s="204"/>
      <c r="Q333" s="204"/>
      <c r="R333" s="204"/>
      <c r="S333" s="204"/>
      <c r="T333" s="205"/>
      <c r="AT333" s="200" t="s">
        <v>144</v>
      </c>
      <c r="AU333" s="200" t="s">
        <v>76</v>
      </c>
      <c r="AV333" s="13" t="s">
        <v>78</v>
      </c>
      <c r="AW333" s="13" t="s">
        <v>35</v>
      </c>
      <c r="AX333" s="13" t="s">
        <v>71</v>
      </c>
      <c r="AY333" s="200" t="s">
        <v>134</v>
      </c>
    </row>
    <row r="334" spans="2:51" s="11" customFormat="1" ht="13.5">
      <c r="B334" s="182"/>
      <c r="D334" s="183" t="s">
        <v>144</v>
      </c>
      <c r="E334" s="184" t="s">
        <v>5</v>
      </c>
      <c r="F334" s="185" t="s">
        <v>643</v>
      </c>
      <c r="H334" s="186">
        <v>1.011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84" t="s">
        <v>144</v>
      </c>
      <c r="AU334" s="184" t="s">
        <v>76</v>
      </c>
      <c r="AV334" s="11" t="s">
        <v>76</v>
      </c>
      <c r="AW334" s="11" t="s">
        <v>35</v>
      </c>
      <c r="AX334" s="11" t="s">
        <v>71</v>
      </c>
      <c r="AY334" s="184" t="s">
        <v>134</v>
      </c>
    </row>
    <row r="335" spans="2:51" s="11" customFormat="1" ht="13.5">
      <c r="B335" s="182"/>
      <c r="D335" s="183" t="s">
        <v>144</v>
      </c>
      <c r="E335" s="184" t="s">
        <v>5</v>
      </c>
      <c r="F335" s="185" t="s">
        <v>644</v>
      </c>
      <c r="H335" s="186">
        <v>2.848</v>
      </c>
      <c r="I335" s="187"/>
      <c r="L335" s="182"/>
      <c r="M335" s="188"/>
      <c r="N335" s="189"/>
      <c r="O335" s="189"/>
      <c r="P335" s="189"/>
      <c r="Q335" s="189"/>
      <c r="R335" s="189"/>
      <c r="S335" s="189"/>
      <c r="T335" s="190"/>
      <c r="AT335" s="184" t="s">
        <v>144</v>
      </c>
      <c r="AU335" s="184" t="s">
        <v>76</v>
      </c>
      <c r="AV335" s="11" t="s">
        <v>76</v>
      </c>
      <c r="AW335" s="11" t="s">
        <v>35</v>
      </c>
      <c r="AX335" s="11" t="s">
        <v>71</v>
      </c>
      <c r="AY335" s="184" t="s">
        <v>134</v>
      </c>
    </row>
    <row r="336" spans="2:51" s="11" customFormat="1" ht="13.5">
      <c r="B336" s="182"/>
      <c r="D336" s="183" t="s">
        <v>144</v>
      </c>
      <c r="E336" s="184" t="s">
        <v>5</v>
      </c>
      <c r="F336" s="185" t="s">
        <v>645</v>
      </c>
      <c r="H336" s="186">
        <v>1.995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84" t="s">
        <v>144</v>
      </c>
      <c r="AU336" s="184" t="s">
        <v>76</v>
      </c>
      <c r="AV336" s="11" t="s">
        <v>76</v>
      </c>
      <c r="AW336" s="11" t="s">
        <v>35</v>
      </c>
      <c r="AX336" s="11" t="s">
        <v>71</v>
      </c>
      <c r="AY336" s="184" t="s">
        <v>134</v>
      </c>
    </row>
    <row r="337" spans="2:51" s="12" customFormat="1" ht="13.5">
      <c r="B337" s="191"/>
      <c r="D337" s="183" t="s">
        <v>144</v>
      </c>
      <c r="E337" s="192" t="s">
        <v>5</v>
      </c>
      <c r="F337" s="193" t="s">
        <v>149</v>
      </c>
      <c r="H337" s="194">
        <v>5.854</v>
      </c>
      <c r="I337" s="195"/>
      <c r="L337" s="191"/>
      <c r="M337" s="196"/>
      <c r="N337" s="197"/>
      <c r="O337" s="197"/>
      <c r="P337" s="197"/>
      <c r="Q337" s="197"/>
      <c r="R337" s="197"/>
      <c r="S337" s="197"/>
      <c r="T337" s="198"/>
      <c r="AT337" s="192" t="s">
        <v>144</v>
      </c>
      <c r="AU337" s="192" t="s">
        <v>76</v>
      </c>
      <c r="AV337" s="12" t="s">
        <v>142</v>
      </c>
      <c r="AW337" s="12" t="s">
        <v>35</v>
      </c>
      <c r="AX337" s="12" t="s">
        <v>78</v>
      </c>
      <c r="AY337" s="192" t="s">
        <v>134</v>
      </c>
    </row>
    <row r="338" spans="2:65" s="1" customFormat="1" ht="16.5" customHeight="1">
      <c r="B338" s="169"/>
      <c r="C338" s="170">
        <v>135</v>
      </c>
      <c r="D338" s="170" t="s">
        <v>137</v>
      </c>
      <c r="E338" s="171" t="s">
        <v>646</v>
      </c>
      <c r="F338" s="172" t="s">
        <v>647</v>
      </c>
      <c r="G338" s="173" t="s">
        <v>278</v>
      </c>
      <c r="H338" s="174">
        <v>5.44</v>
      </c>
      <c r="I338" s="175"/>
      <c r="J338" s="176">
        <f>ROUND(I338*H338,2)</f>
        <v>0</v>
      </c>
      <c r="K338" s="172" t="s">
        <v>141</v>
      </c>
      <c r="L338" s="40"/>
      <c r="M338" s="177" t="s">
        <v>5</v>
      </c>
      <c r="N338" s="178" t="s">
        <v>43</v>
      </c>
      <c r="O338" s="41"/>
      <c r="P338" s="179">
        <f>O338*H338</f>
        <v>0</v>
      </c>
      <c r="Q338" s="179">
        <v>1E-05</v>
      </c>
      <c r="R338" s="179">
        <f>Q338*H338</f>
        <v>5.440000000000001E-05</v>
      </c>
      <c r="S338" s="179">
        <v>0</v>
      </c>
      <c r="T338" s="180">
        <f>S338*H338</f>
        <v>0</v>
      </c>
      <c r="AR338" s="23" t="s">
        <v>193</v>
      </c>
      <c r="AT338" s="23" t="s">
        <v>137</v>
      </c>
      <c r="AU338" s="23" t="s">
        <v>76</v>
      </c>
      <c r="AY338" s="23" t="s">
        <v>134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76</v>
      </c>
      <c r="BK338" s="181">
        <f>ROUND(I338*H338,2)</f>
        <v>0</v>
      </c>
      <c r="BL338" s="23" t="s">
        <v>193</v>
      </c>
      <c r="BM338" s="23" t="s">
        <v>648</v>
      </c>
    </row>
    <row r="339" spans="2:51" s="11" customFormat="1" ht="13.5">
      <c r="B339" s="182"/>
      <c r="D339" s="183" t="s">
        <v>144</v>
      </c>
      <c r="E339" s="184" t="s">
        <v>5</v>
      </c>
      <c r="F339" s="185" t="s">
        <v>545</v>
      </c>
      <c r="H339" s="186">
        <v>5.44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144</v>
      </c>
      <c r="AU339" s="184" t="s">
        <v>76</v>
      </c>
      <c r="AV339" s="11" t="s">
        <v>76</v>
      </c>
      <c r="AW339" s="11" t="s">
        <v>35</v>
      </c>
      <c r="AX339" s="11" t="s">
        <v>78</v>
      </c>
      <c r="AY339" s="184" t="s">
        <v>134</v>
      </c>
    </row>
    <row r="340" spans="2:65" s="1" customFormat="1" ht="16.5" customHeight="1">
      <c r="B340" s="169"/>
      <c r="C340" s="206">
        <v>136</v>
      </c>
      <c r="D340" s="206" t="s">
        <v>186</v>
      </c>
      <c r="E340" s="207" t="s">
        <v>649</v>
      </c>
      <c r="F340" s="208" t="s">
        <v>650</v>
      </c>
      <c r="G340" s="209" t="s">
        <v>278</v>
      </c>
      <c r="H340" s="210">
        <v>6.341</v>
      </c>
      <c r="I340" s="211"/>
      <c r="J340" s="212">
        <f>ROUND(I340*H340,2)</f>
        <v>0</v>
      </c>
      <c r="K340" s="208" t="s">
        <v>141</v>
      </c>
      <c r="L340" s="213"/>
      <c r="M340" s="214" t="s">
        <v>5</v>
      </c>
      <c r="N340" s="215" t="s">
        <v>43</v>
      </c>
      <c r="O340" s="41"/>
      <c r="P340" s="179">
        <f>O340*H340</f>
        <v>0</v>
      </c>
      <c r="Q340" s="179">
        <v>0.00022</v>
      </c>
      <c r="R340" s="179">
        <f>Q340*H340</f>
        <v>0.00139502</v>
      </c>
      <c r="S340" s="179">
        <v>0</v>
      </c>
      <c r="T340" s="180">
        <f>S340*H340</f>
        <v>0</v>
      </c>
      <c r="AR340" s="23" t="s">
        <v>268</v>
      </c>
      <c r="AT340" s="23" t="s">
        <v>186</v>
      </c>
      <c r="AU340" s="23" t="s">
        <v>76</v>
      </c>
      <c r="AY340" s="23" t="s">
        <v>134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76</v>
      </c>
      <c r="BK340" s="181">
        <f>ROUND(I340*H340,2)</f>
        <v>0</v>
      </c>
      <c r="BL340" s="23" t="s">
        <v>193</v>
      </c>
      <c r="BM340" s="23" t="s">
        <v>651</v>
      </c>
    </row>
    <row r="341" spans="2:51" s="11" customFormat="1" ht="13.5">
      <c r="B341" s="182"/>
      <c r="D341" s="183" t="s">
        <v>144</v>
      </c>
      <c r="F341" s="185" t="s">
        <v>652</v>
      </c>
      <c r="H341" s="186">
        <v>6.341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84" t="s">
        <v>144</v>
      </c>
      <c r="AU341" s="184" t="s">
        <v>76</v>
      </c>
      <c r="AV341" s="11" t="s">
        <v>76</v>
      </c>
      <c r="AW341" s="11" t="s">
        <v>6</v>
      </c>
      <c r="AX341" s="11" t="s">
        <v>78</v>
      </c>
      <c r="AY341" s="184" t="s">
        <v>134</v>
      </c>
    </row>
    <row r="342" spans="2:65" s="1" customFormat="1" ht="38.25" customHeight="1">
      <c r="B342" s="169"/>
      <c r="C342" s="170">
        <v>137</v>
      </c>
      <c r="D342" s="170" t="s">
        <v>137</v>
      </c>
      <c r="E342" s="171" t="s">
        <v>653</v>
      </c>
      <c r="F342" s="172" t="s">
        <v>654</v>
      </c>
      <c r="G342" s="173" t="s">
        <v>222</v>
      </c>
      <c r="H342" s="174">
        <v>0.001</v>
      </c>
      <c r="I342" s="175"/>
      <c r="J342" s="176">
        <f>ROUND(I342*H342,2)</f>
        <v>0</v>
      </c>
      <c r="K342" s="172" t="s">
        <v>141</v>
      </c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</v>
      </c>
      <c r="T342" s="180">
        <f>S342*H342</f>
        <v>0</v>
      </c>
      <c r="AR342" s="23" t="s">
        <v>193</v>
      </c>
      <c r="AT342" s="23" t="s">
        <v>137</v>
      </c>
      <c r="AU342" s="23" t="s">
        <v>76</v>
      </c>
      <c r="AY342" s="23" t="s">
        <v>134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76</v>
      </c>
      <c r="BK342" s="181">
        <f>ROUND(I342*H342,2)</f>
        <v>0</v>
      </c>
      <c r="BL342" s="23" t="s">
        <v>193</v>
      </c>
      <c r="BM342" s="23" t="s">
        <v>655</v>
      </c>
    </row>
    <row r="343" spans="2:65" s="1" customFormat="1" ht="38.25" customHeight="1">
      <c r="B343" s="169"/>
      <c r="C343" s="170">
        <v>138</v>
      </c>
      <c r="D343" s="170" t="s">
        <v>137</v>
      </c>
      <c r="E343" s="171" t="s">
        <v>656</v>
      </c>
      <c r="F343" s="172" t="s">
        <v>657</v>
      </c>
      <c r="G343" s="173" t="s">
        <v>222</v>
      </c>
      <c r="H343" s="174">
        <v>0.001</v>
      </c>
      <c r="I343" s="175"/>
      <c r="J343" s="176">
        <f>ROUND(I343*H343,2)</f>
        <v>0</v>
      </c>
      <c r="K343" s="172" t="s">
        <v>141</v>
      </c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</v>
      </c>
      <c r="T343" s="180">
        <f>S343*H343</f>
        <v>0</v>
      </c>
      <c r="AR343" s="23" t="s">
        <v>193</v>
      </c>
      <c r="AT343" s="23" t="s">
        <v>137</v>
      </c>
      <c r="AU343" s="23" t="s">
        <v>76</v>
      </c>
      <c r="AY343" s="23" t="s">
        <v>134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76</v>
      </c>
      <c r="BK343" s="181">
        <f>ROUND(I343*H343,2)</f>
        <v>0</v>
      </c>
      <c r="BL343" s="23" t="s">
        <v>193</v>
      </c>
      <c r="BM343" s="23" t="s">
        <v>658</v>
      </c>
    </row>
    <row r="344" spans="2:63" s="10" customFormat="1" ht="29.85" customHeight="1">
      <c r="B344" s="156"/>
      <c r="D344" s="157" t="s">
        <v>70</v>
      </c>
      <c r="E344" s="167" t="s">
        <v>659</v>
      </c>
      <c r="F344" s="167" t="s">
        <v>660</v>
      </c>
      <c r="I344" s="159"/>
      <c r="J344" s="168">
        <f>BK344</f>
        <v>0</v>
      </c>
      <c r="L344" s="156"/>
      <c r="M344" s="161"/>
      <c r="N344" s="162"/>
      <c r="O344" s="162"/>
      <c r="P344" s="163">
        <f>SUM(P345:P360)</f>
        <v>0</v>
      </c>
      <c r="Q344" s="162"/>
      <c r="R344" s="163">
        <f>SUM(R345:R360)</f>
        <v>1.2306348999999999</v>
      </c>
      <c r="S344" s="162"/>
      <c r="T344" s="164">
        <f>SUM(T345:T360)</f>
        <v>0</v>
      </c>
      <c r="AR344" s="157" t="s">
        <v>76</v>
      </c>
      <c r="AT344" s="165" t="s">
        <v>70</v>
      </c>
      <c r="AU344" s="165" t="s">
        <v>78</v>
      </c>
      <c r="AY344" s="157" t="s">
        <v>134</v>
      </c>
      <c r="BK344" s="166">
        <f>SUM(BK345:BK360)</f>
        <v>0</v>
      </c>
    </row>
    <row r="345" spans="2:65" s="1" customFormat="1" ht="25.5" customHeight="1">
      <c r="B345" s="169"/>
      <c r="C345" s="170">
        <v>139</v>
      </c>
      <c r="D345" s="170" t="s">
        <v>137</v>
      </c>
      <c r="E345" s="171" t="s">
        <v>661</v>
      </c>
      <c r="F345" s="172" t="s">
        <v>662</v>
      </c>
      <c r="G345" s="173" t="s">
        <v>278</v>
      </c>
      <c r="H345" s="174">
        <v>10.82</v>
      </c>
      <c r="I345" s="175"/>
      <c r="J345" s="176">
        <f>ROUND(I345*H345,2)</f>
        <v>0</v>
      </c>
      <c r="K345" s="172" t="s">
        <v>141</v>
      </c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0.00035</v>
      </c>
      <c r="R345" s="179">
        <f>Q345*H345</f>
        <v>0.003787</v>
      </c>
      <c r="S345" s="179">
        <v>0</v>
      </c>
      <c r="T345" s="180">
        <f>S345*H345</f>
        <v>0</v>
      </c>
      <c r="AR345" s="23" t="s">
        <v>193</v>
      </c>
      <c r="AT345" s="23" t="s">
        <v>137</v>
      </c>
      <c r="AU345" s="23" t="s">
        <v>76</v>
      </c>
      <c r="AY345" s="23" t="s">
        <v>134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76</v>
      </c>
      <c r="BK345" s="181">
        <f>ROUND(I345*H345,2)</f>
        <v>0</v>
      </c>
      <c r="BL345" s="23" t="s">
        <v>193</v>
      </c>
      <c r="BM345" s="23" t="s">
        <v>663</v>
      </c>
    </row>
    <row r="346" spans="2:51" s="11" customFormat="1" ht="13.5">
      <c r="B346" s="182"/>
      <c r="D346" s="183" t="s">
        <v>144</v>
      </c>
      <c r="E346" s="184" t="s">
        <v>5</v>
      </c>
      <c r="F346" s="185" t="s">
        <v>544</v>
      </c>
      <c r="H346" s="186">
        <v>4.01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144</v>
      </c>
      <c r="AU346" s="184" t="s">
        <v>76</v>
      </c>
      <c r="AV346" s="11" t="s">
        <v>76</v>
      </c>
      <c r="AW346" s="11" t="s">
        <v>35</v>
      </c>
      <c r="AX346" s="11" t="s">
        <v>71</v>
      </c>
      <c r="AY346" s="184" t="s">
        <v>134</v>
      </c>
    </row>
    <row r="347" spans="2:51" s="11" customFormat="1" ht="13.5">
      <c r="B347" s="182"/>
      <c r="D347" s="183" t="s">
        <v>144</v>
      </c>
      <c r="E347" s="184" t="s">
        <v>5</v>
      </c>
      <c r="F347" s="185" t="s">
        <v>281</v>
      </c>
      <c r="H347" s="186">
        <v>6.81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144</v>
      </c>
      <c r="AU347" s="184" t="s">
        <v>76</v>
      </c>
      <c r="AV347" s="11" t="s">
        <v>76</v>
      </c>
      <c r="AW347" s="11" t="s">
        <v>35</v>
      </c>
      <c r="AX347" s="11" t="s">
        <v>71</v>
      </c>
      <c r="AY347" s="184" t="s">
        <v>134</v>
      </c>
    </row>
    <row r="348" spans="2:51" s="12" customFormat="1" ht="13.5">
      <c r="B348" s="191"/>
      <c r="D348" s="183" t="s">
        <v>144</v>
      </c>
      <c r="E348" s="192" t="s">
        <v>5</v>
      </c>
      <c r="F348" s="193" t="s">
        <v>149</v>
      </c>
      <c r="H348" s="194">
        <v>10.82</v>
      </c>
      <c r="I348" s="195"/>
      <c r="L348" s="191"/>
      <c r="M348" s="196"/>
      <c r="N348" s="197"/>
      <c r="O348" s="197"/>
      <c r="P348" s="197"/>
      <c r="Q348" s="197"/>
      <c r="R348" s="197"/>
      <c r="S348" s="197"/>
      <c r="T348" s="198"/>
      <c r="AT348" s="192" t="s">
        <v>144</v>
      </c>
      <c r="AU348" s="192" t="s">
        <v>76</v>
      </c>
      <c r="AV348" s="12" t="s">
        <v>142</v>
      </c>
      <c r="AW348" s="12" t="s">
        <v>35</v>
      </c>
      <c r="AX348" s="12" t="s">
        <v>78</v>
      </c>
      <c r="AY348" s="192" t="s">
        <v>134</v>
      </c>
    </row>
    <row r="349" spans="2:65" s="1" customFormat="1" ht="16.5" customHeight="1">
      <c r="B349" s="169"/>
      <c r="C349" s="206">
        <v>140</v>
      </c>
      <c r="D349" s="206" t="s">
        <v>186</v>
      </c>
      <c r="E349" s="207" t="s">
        <v>664</v>
      </c>
      <c r="F349" s="208" t="s">
        <v>665</v>
      </c>
      <c r="G349" s="209" t="s">
        <v>184</v>
      </c>
      <c r="H349" s="210">
        <v>29.755</v>
      </c>
      <c r="I349" s="211"/>
      <c r="J349" s="212">
        <f>ROUND(I349*H349,2)</f>
        <v>0</v>
      </c>
      <c r="K349" s="208" t="s">
        <v>5</v>
      </c>
      <c r="L349" s="213"/>
      <c r="M349" s="214" t="s">
        <v>5</v>
      </c>
      <c r="N349" s="215" t="s">
        <v>43</v>
      </c>
      <c r="O349" s="41"/>
      <c r="P349" s="179">
        <f>O349*H349</f>
        <v>0</v>
      </c>
      <c r="Q349" s="179">
        <v>0</v>
      </c>
      <c r="R349" s="179">
        <f>Q349*H349</f>
        <v>0</v>
      </c>
      <c r="S349" s="179">
        <v>0</v>
      </c>
      <c r="T349" s="180">
        <f>S349*H349</f>
        <v>0</v>
      </c>
      <c r="AR349" s="23" t="s">
        <v>268</v>
      </c>
      <c r="AT349" s="23" t="s">
        <v>186</v>
      </c>
      <c r="AU349" s="23" t="s">
        <v>76</v>
      </c>
      <c r="AY349" s="23" t="s">
        <v>134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76</v>
      </c>
      <c r="BK349" s="181">
        <f>ROUND(I349*H349,2)</f>
        <v>0</v>
      </c>
      <c r="BL349" s="23" t="s">
        <v>193</v>
      </c>
      <c r="BM349" s="23" t="s">
        <v>666</v>
      </c>
    </row>
    <row r="350" spans="2:51" s="11" customFormat="1" ht="13.5">
      <c r="B350" s="182"/>
      <c r="D350" s="183" t="s">
        <v>144</v>
      </c>
      <c r="E350" s="184" t="s">
        <v>5</v>
      </c>
      <c r="F350" s="185" t="s">
        <v>667</v>
      </c>
      <c r="H350" s="186">
        <v>29.755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144</v>
      </c>
      <c r="AU350" s="184" t="s">
        <v>76</v>
      </c>
      <c r="AV350" s="11" t="s">
        <v>76</v>
      </c>
      <c r="AW350" s="11" t="s">
        <v>35</v>
      </c>
      <c r="AX350" s="11" t="s">
        <v>78</v>
      </c>
      <c r="AY350" s="184" t="s">
        <v>134</v>
      </c>
    </row>
    <row r="351" spans="2:65" s="1" customFormat="1" ht="25.5" customHeight="1">
      <c r="B351" s="169"/>
      <c r="C351" s="170">
        <v>141</v>
      </c>
      <c r="D351" s="170" t="s">
        <v>137</v>
      </c>
      <c r="E351" s="171" t="s">
        <v>668</v>
      </c>
      <c r="F351" s="172" t="s">
        <v>669</v>
      </c>
      <c r="G351" s="173" t="s">
        <v>140</v>
      </c>
      <c r="H351" s="174">
        <v>24.07</v>
      </c>
      <c r="I351" s="175"/>
      <c r="J351" s="176">
        <f>ROUND(I351*H351,2)</f>
        <v>0</v>
      </c>
      <c r="K351" s="172" t="s">
        <v>141</v>
      </c>
      <c r="L351" s="40"/>
      <c r="M351" s="177" t="s">
        <v>5</v>
      </c>
      <c r="N351" s="178" t="s">
        <v>43</v>
      </c>
      <c r="O351" s="41"/>
      <c r="P351" s="179">
        <f>O351*H351</f>
        <v>0</v>
      </c>
      <c r="Q351" s="179">
        <v>0.03362</v>
      </c>
      <c r="R351" s="179">
        <f>Q351*H351</f>
        <v>0.8092334</v>
      </c>
      <c r="S351" s="179">
        <v>0</v>
      </c>
      <c r="T351" s="180">
        <f>S351*H351</f>
        <v>0</v>
      </c>
      <c r="AR351" s="23" t="s">
        <v>193</v>
      </c>
      <c r="AT351" s="23" t="s">
        <v>137</v>
      </c>
      <c r="AU351" s="23" t="s">
        <v>76</v>
      </c>
      <c r="AY351" s="23" t="s">
        <v>134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76</v>
      </c>
      <c r="BK351" s="181">
        <f>ROUND(I351*H351,2)</f>
        <v>0</v>
      </c>
      <c r="BL351" s="23" t="s">
        <v>193</v>
      </c>
      <c r="BM351" s="23" t="s">
        <v>670</v>
      </c>
    </row>
    <row r="352" spans="2:51" s="11" customFormat="1" ht="13.5">
      <c r="B352" s="182"/>
      <c r="D352" s="183" t="s">
        <v>144</v>
      </c>
      <c r="E352" s="184" t="s">
        <v>5</v>
      </c>
      <c r="F352" s="185" t="s">
        <v>671</v>
      </c>
      <c r="H352" s="186">
        <v>13.62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144</v>
      </c>
      <c r="AU352" s="184" t="s">
        <v>76</v>
      </c>
      <c r="AV352" s="11" t="s">
        <v>76</v>
      </c>
      <c r="AW352" s="11" t="s">
        <v>35</v>
      </c>
      <c r="AX352" s="11" t="s">
        <v>71</v>
      </c>
      <c r="AY352" s="184" t="s">
        <v>134</v>
      </c>
    </row>
    <row r="353" spans="2:51" s="11" customFormat="1" ht="13.5">
      <c r="B353" s="182"/>
      <c r="D353" s="183" t="s">
        <v>144</v>
      </c>
      <c r="E353" s="184" t="s">
        <v>5</v>
      </c>
      <c r="F353" s="185" t="s">
        <v>672</v>
      </c>
      <c r="H353" s="186">
        <v>8.02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144</v>
      </c>
      <c r="AU353" s="184" t="s">
        <v>76</v>
      </c>
      <c r="AV353" s="11" t="s">
        <v>76</v>
      </c>
      <c r="AW353" s="11" t="s">
        <v>35</v>
      </c>
      <c r="AX353" s="11" t="s">
        <v>71</v>
      </c>
      <c r="AY353" s="184" t="s">
        <v>134</v>
      </c>
    </row>
    <row r="354" spans="2:51" s="11" customFormat="1" ht="13.5">
      <c r="B354" s="182"/>
      <c r="D354" s="183" t="s">
        <v>144</v>
      </c>
      <c r="E354" s="184" t="s">
        <v>5</v>
      </c>
      <c r="F354" s="185" t="s">
        <v>673</v>
      </c>
      <c r="H354" s="186">
        <v>2.43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144</v>
      </c>
      <c r="AU354" s="184" t="s">
        <v>76</v>
      </c>
      <c r="AV354" s="11" t="s">
        <v>76</v>
      </c>
      <c r="AW354" s="11" t="s">
        <v>35</v>
      </c>
      <c r="AX354" s="11" t="s">
        <v>71</v>
      </c>
      <c r="AY354" s="184" t="s">
        <v>134</v>
      </c>
    </row>
    <row r="355" spans="2:51" s="12" customFormat="1" ht="13.5">
      <c r="B355" s="191"/>
      <c r="D355" s="183" t="s">
        <v>144</v>
      </c>
      <c r="E355" s="192" t="s">
        <v>5</v>
      </c>
      <c r="F355" s="193" t="s">
        <v>149</v>
      </c>
      <c r="H355" s="194">
        <v>24.07</v>
      </c>
      <c r="I355" s="195"/>
      <c r="L355" s="191"/>
      <c r="M355" s="196"/>
      <c r="N355" s="197"/>
      <c r="O355" s="197"/>
      <c r="P355" s="197"/>
      <c r="Q355" s="197"/>
      <c r="R355" s="197"/>
      <c r="S355" s="197"/>
      <c r="T355" s="198"/>
      <c r="AT355" s="192" t="s">
        <v>144</v>
      </c>
      <c r="AU355" s="192" t="s">
        <v>76</v>
      </c>
      <c r="AV355" s="12" t="s">
        <v>142</v>
      </c>
      <c r="AW355" s="12" t="s">
        <v>35</v>
      </c>
      <c r="AX355" s="12" t="s">
        <v>78</v>
      </c>
      <c r="AY355" s="192" t="s">
        <v>134</v>
      </c>
    </row>
    <row r="356" spans="2:65" s="1" customFormat="1" ht="16.5" customHeight="1">
      <c r="B356" s="169"/>
      <c r="C356" s="206">
        <v>142</v>
      </c>
      <c r="D356" s="206" t="s">
        <v>186</v>
      </c>
      <c r="E356" s="207" t="s">
        <v>674</v>
      </c>
      <c r="F356" s="208" t="s">
        <v>675</v>
      </c>
      <c r="G356" s="209" t="s">
        <v>140</v>
      </c>
      <c r="H356" s="210">
        <v>26.477</v>
      </c>
      <c r="I356" s="211"/>
      <c r="J356" s="212">
        <f>ROUND(I356*H356,2)</f>
        <v>0</v>
      </c>
      <c r="K356" s="208" t="s">
        <v>141</v>
      </c>
      <c r="L356" s="213"/>
      <c r="M356" s="214" t="s">
        <v>5</v>
      </c>
      <c r="N356" s="215" t="s">
        <v>43</v>
      </c>
      <c r="O356" s="41"/>
      <c r="P356" s="179">
        <f>O356*H356</f>
        <v>0</v>
      </c>
      <c r="Q356" s="179">
        <v>0.0155</v>
      </c>
      <c r="R356" s="179">
        <f>Q356*H356</f>
        <v>0.4103935</v>
      </c>
      <c r="S356" s="179">
        <v>0</v>
      </c>
      <c r="T356" s="180">
        <f>S356*H356</f>
        <v>0</v>
      </c>
      <c r="AR356" s="23" t="s">
        <v>268</v>
      </c>
      <c r="AT356" s="23" t="s">
        <v>186</v>
      </c>
      <c r="AU356" s="23" t="s">
        <v>76</v>
      </c>
      <c r="AY356" s="23" t="s">
        <v>134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76</v>
      </c>
      <c r="BK356" s="181">
        <f>ROUND(I356*H356,2)</f>
        <v>0</v>
      </c>
      <c r="BL356" s="23" t="s">
        <v>193</v>
      </c>
      <c r="BM356" s="23" t="s">
        <v>676</v>
      </c>
    </row>
    <row r="357" spans="2:51" s="11" customFormat="1" ht="13.5">
      <c r="B357" s="182"/>
      <c r="D357" s="183" t="s">
        <v>144</v>
      </c>
      <c r="E357" s="184" t="s">
        <v>5</v>
      </c>
      <c r="F357" s="185" t="s">
        <v>677</v>
      </c>
      <c r="H357" s="186">
        <v>26.477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144</v>
      </c>
      <c r="AU357" s="184" t="s">
        <v>76</v>
      </c>
      <c r="AV357" s="11" t="s">
        <v>76</v>
      </c>
      <c r="AW357" s="11" t="s">
        <v>35</v>
      </c>
      <c r="AX357" s="11" t="s">
        <v>78</v>
      </c>
      <c r="AY357" s="184" t="s">
        <v>134</v>
      </c>
    </row>
    <row r="358" spans="2:65" s="1" customFormat="1" ht="16.5" customHeight="1">
      <c r="B358" s="169"/>
      <c r="C358" s="170">
        <v>143</v>
      </c>
      <c r="D358" s="170" t="s">
        <v>137</v>
      </c>
      <c r="E358" s="171" t="s">
        <v>678</v>
      </c>
      <c r="F358" s="172" t="s">
        <v>679</v>
      </c>
      <c r="G358" s="173" t="s">
        <v>140</v>
      </c>
      <c r="H358" s="174">
        <v>24.07</v>
      </c>
      <c r="I358" s="175"/>
      <c r="J358" s="176">
        <f>ROUND(I358*H358,2)</f>
        <v>0</v>
      </c>
      <c r="K358" s="172" t="s">
        <v>141</v>
      </c>
      <c r="L358" s="40"/>
      <c r="M358" s="177" t="s">
        <v>5</v>
      </c>
      <c r="N358" s="178" t="s">
        <v>43</v>
      </c>
      <c r="O358" s="41"/>
      <c r="P358" s="179">
        <f>O358*H358</f>
        <v>0</v>
      </c>
      <c r="Q358" s="179">
        <v>0.0003</v>
      </c>
      <c r="R358" s="179">
        <f>Q358*H358</f>
        <v>0.007220999999999999</v>
      </c>
      <c r="S358" s="179">
        <v>0</v>
      </c>
      <c r="T358" s="180">
        <f>S358*H358</f>
        <v>0</v>
      </c>
      <c r="AR358" s="23" t="s">
        <v>193</v>
      </c>
      <c r="AT358" s="23" t="s">
        <v>137</v>
      </c>
      <c r="AU358" s="23" t="s">
        <v>76</v>
      </c>
      <c r="AY358" s="23" t="s">
        <v>134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76</v>
      </c>
      <c r="BK358" s="181">
        <f>ROUND(I358*H358,2)</f>
        <v>0</v>
      </c>
      <c r="BL358" s="23" t="s">
        <v>193</v>
      </c>
      <c r="BM358" s="23" t="s">
        <v>680</v>
      </c>
    </row>
    <row r="359" spans="2:65" s="1" customFormat="1" ht="38.25" customHeight="1">
      <c r="B359" s="169"/>
      <c r="C359" s="170">
        <v>144</v>
      </c>
      <c r="D359" s="170" t="s">
        <v>137</v>
      </c>
      <c r="E359" s="171" t="s">
        <v>681</v>
      </c>
      <c r="F359" s="172" t="s">
        <v>682</v>
      </c>
      <c r="G359" s="173" t="s">
        <v>222</v>
      </c>
      <c r="H359" s="174">
        <v>1.231</v>
      </c>
      <c r="I359" s="175"/>
      <c r="J359" s="176">
        <f>ROUND(I359*H359,2)</f>
        <v>0</v>
      </c>
      <c r="K359" s="172" t="s">
        <v>141</v>
      </c>
      <c r="L359" s="40"/>
      <c r="M359" s="177" t="s">
        <v>5</v>
      </c>
      <c r="N359" s="178" t="s">
        <v>43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193</v>
      </c>
      <c r="AT359" s="23" t="s">
        <v>137</v>
      </c>
      <c r="AU359" s="23" t="s">
        <v>76</v>
      </c>
      <c r="AY359" s="23" t="s">
        <v>134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76</v>
      </c>
      <c r="BK359" s="181">
        <f>ROUND(I359*H359,2)</f>
        <v>0</v>
      </c>
      <c r="BL359" s="23" t="s">
        <v>193</v>
      </c>
      <c r="BM359" s="23" t="s">
        <v>683</v>
      </c>
    </row>
    <row r="360" spans="2:65" s="1" customFormat="1" ht="38.25" customHeight="1">
      <c r="B360" s="169"/>
      <c r="C360" s="170">
        <v>145</v>
      </c>
      <c r="D360" s="170" t="s">
        <v>137</v>
      </c>
      <c r="E360" s="171" t="s">
        <v>684</v>
      </c>
      <c r="F360" s="172" t="s">
        <v>685</v>
      </c>
      <c r="G360" s="173" t="s">
        <v>222</v>
      </c>
      <c r="H360" s="174">
        <v>1.231</v>
      </c>
      <c r="I360" s="175"/>
      <c r="J360" s="176">
        <f>ROUND(I360*H360,2)</f>
        <v>0</v>
      </c>
      <c r="K360" s="172" t="s">
        <v>141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193</v>
      </c>
      <c r="AT360" s="23" t="s">
        <v>137</v>
      </c>
      <c r="AU360" s="23" t="s">
        <v>76</v>
      </c>
      <c r="AY360" s="23" t="s">
        <v>134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76</v>
      </c>
      <c r="BK360" s="181">
        <f>ROUND(I360*H360,2)</f>
        <v>0</v>
      </c>
      <c r="BL360" s="23" t="s">
        <v>193</v>
      </c>
      <c r="BM360" s="23" t="s">
        <v>686</v>
      </c>
    </row>
    <row r="361" spans="2:63" s="10" customFormat="1" ht="29.85" customHeight="1">
      <c r="B361" s="156"/>
      <c r="D361" s="157" t="s">
        <v>70</v>
      </c>
      <c r="E361" s="167" t="s">
        <v>687</v>
      </c>
      <c r="F361" s="167" t="s">
        <v>688</v>
      </c>
      <c r="I361" s="159"/>
      <c r="J361" s="168">
        <f>BK361</f>
        <v>0</v>
      </c>
      <c r="L361" s="156"/>
      <c r="M361" s="161"/>
      <c r="N361" s="162"/>
      <c r="O361" s="162"/>
      <c r="P361" s="163">
        <f>SUM(P362:P366)</f>
        <v>0</v>
      </c>
      <c r="Q361" s="162"/>
      <c r="R361" s="163">
        <f>SUM(R362:R366)</f>
        <v>0.001617</v>
      </c>
      <c r="S361" s="162"/>
      <c r="T361" s="164">
        <f>SUM(T362:T366)</f>
        <v>0</v>
      </c>
      <c r="AR361" s="157" t="s">
        <v>76</v>
      </c>
      <c r="AT361" s="165" t="s">
        <v>70</v>
      </c>
      <c r="AU361" s="165" t="s">
        <v>78</v>
      </c>
      <c r="AY361" s="157" t="s">
        <v>134</v>
      </c>
      <c r="BK361" s="166">
        <f>SUM(BK362:BK366)</f>
        <v>0</v>
      </c>
    </row>
    <row r="362" spans="2:65" s="1" customFormat="1" ht="25.5" customHeight="1">
      <c r="B362" s="169"/>
      <c r="C362" s="170">
        <v>146</v>
      </c>
      <c r="D362" s="170" t="s">
        <v>137</v>
      </c>
      <c r="E362" s="171" t="s">
        <v>689</v>
      </c>
      <c r="F362" s="172" t="s">
        <v>690</v>
      </c>
      <c r="G362" s="173" t="s">
        <v>140</v>
      </c>
      <c r="H362" s="174">
        <v>4.9</v>
      </c>
      <c r="I362" s="175"/>
      <c r="J362" s="176">
        <f>ROUND(I362*H362,2)</f>
        <v>0</v>
      </c>
      <c r="K362" s="172" t="s">
        <v>141</v>
      </c>
      <c r="L362" s="40"/>
      <c r="M362" s="177" t="s">
        <v>5</v>
      </c>
      <c r="N362" s="178" t="s">
        <v>43</v>
      </c>
      <c r="O362" s="41"/>
      <c r="P362" s="179">
        <f>O362*H362</f>
        <v>0</v>
      </c>
      <c r="Q362" s="179">
        <v>7E-05</v>
      </c>
      <c r="R362" s="179">
        <f>Q362*H362</f>
        <v>0.000343</v>
      </c>
      <c r="S362" s="179">
        <v>0</v>
      </c>
      <c r="T362" s="180">
        <f>S362*H362</f>
        <v>0</v>
      </c>
      <c r="AR362" s="23" t="s">
        <v>193</v>
      </c>
      <c r="AT362" s="23" t="s">
        <v>137</v>
      </c>
      <c r="AU362" s="23" t="s">
        <v>76</v>
      </c>
      <c r="AY362" s="23" t="s">
        <v>134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76</v>
      </c>
      <c r="BK362" s="181">
        <f>ROUND(I362*H362,2)</f>
        <v>0</v>
      </c>
      <c r="BL362" s="23" t="s">
        <v>193</v>
      </c>
      <c r="BM362" s="23" t="s">
        <v>691</v>
      </c>
    </row>
    <row r="363" spans="2:65" s="1" customFormat="1" ht="16.5" customHeight="1">
      <c r="B363" s="169"/>
      <c r="C363" s="170">
        <v>147</v>
      </c>
      <c r="D363" s="170" t="s">
        <v>137</v>
      </c>
      <c r="E363" s="171" t="s">
        <v>692</v>
      </c>
      <c r="F363" s="172" t="s">
        <v>693</v>
      </c>
      <c r="G363" s="173" t="s">
        <v>140</v>
      </c>
      <c r="H363" s="174">
        <v>4.9</v>
      </c>
      <c r="I363" s="175"/>
      <c r="J363" s="176">
        <f>ROUND(I363*H363,2)</f>
        <v>0</v>
      </c>
      <c r="K363" s="172" t="s">
        <v>141</v>
      </c>
      <c r="L363" s="40"/>
      <c r="M363" s="177" t="s">
        <v>5</v>
      </c>
      <c r="N363" s="178" t="s">
        <v>43</v>
      </c>
      <c r="O363" s="41"/>
      <c r="P363" s="179">
        <f>O363*H363</f>
        <v>0</v>
      </c>
      <c r="Q363" s="179">
        <v>0.00014</v>
      </c>
      <c r="R363" s="179">
        <f>Q363*H363</f>
        <v>0.000686</v>
      </c>
      <c r="S363" s="179">
        <v>0</v>
      </c>
      <c r="T363" s="180">
        <f>S363*H363</f>
        <v>0</v>
      </c>
      <c r="AR363" s="23" t="s">
        <v>193</v>
      </c>
      <c r="AT363" s="23" t="s">
        <v>137</v>
      </c>
      <c r="AU363" s="23" t="s">
        <v>76</v>
      </c>
      <c r="AY363" s="23" t="s">
        <v>134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76</v>
      </c>
      <c r="BK363" s="181">
        <f>ROUND(I363*H363,2)</f>
        <v>0</v>
      </c>
      <c r="BL363" s="23" t="s">
        <v>193</v>
      </c>
      <c r="BM363" s="23" t="s">
        <v>694</v>
      </c>
    </row>
    <row r="364" spans="2:51" s="13" customFormat="1" ht="13.5">
      <c r="B364" s="199"/>
      <c r="D364" s="183" t="s">
        <v>144</v>
      </c>
      <c r="E364" s="200" t="s">
        <v>5</v>
      </c>
      <c r="F364" s="201" t="s">
        <v>695</v>
      </c>
      <c r="H364" s="200" t="s">
        <v>5</v>
      </c>
      <c r="I364" s="202"/>
      <c r="L364" s="199"/>
      <c r="M364" s="203"/>
      <c r="N364" s="204"/>
      <c r="O364" s="204"/>
      <c r="P364" s="204"/>
      <c r="Q364" s="204"/>
      <c r="R364" s="204"/>
      <c r="S364" s="204"/>
      <c r="T364" s="205"/>
      <c r="AT364" s="200" t="s">
        <v>144</v>
      </c>
      <c r="AU364" s="200" t="s">
        <v>76</v>
      </c>
      <c r="AV364" s="13" t="s">
        <v>78</v>
      </c>
      <c r="AW364" s="13" t="s">
        <v>35</v>
      </c>
      <c r="AX364" s="13" t="s">
        <v>71</v>
      </c>
      <c r="AY364" s="200" t="s">
        <v>134</v>
      </c>
    </row>
    <row r="365" spans="2:51" s="11" customFormat="1" ht="13.5">
      <c r="B365" s="182"/>
      <c r="D365" s="183" t="s">
        <v>144</v>
      </c>
      <c r="E365" s="184" t="s">
        <v>5</v>
      </c>
      <c r="F365" s="185" t="s">
        <v>696</v>
      </c>
      <c r="H365" s="186">
        <v>4.9</v>
      </c>
      <c r="I365" s="187"/>
      <c r="L365" s="182"/>
      <c r="M365" s="188"/>
      <c r="N365" s="189"/>
      <c r="O365" s="189"/>
      <c r="P365" s="189"/>
      <c r="Q365" s="189"/>
      <c r="R365" s="189"/>
      <c r="S365" s="189"/>
      <c r="T365" s="190"/>
      <c r="AT365" s="184" t="s">
        <v>144</v>
      </c>
      <c r="AU365" s="184" t="s">
        <v>76</v>
      </c>
      <c r="AV365" s="11" t="s">
        <v>76</v>
      </c>
      <c r="AW365" s="11" t="s">
        <v>35</v>
      </c>
      <c r="AX365" s="11" t="s">
        <v>78</v>
      </c>
      <c r="AY365" s="184" t="s">
        <v>134</v>
      </c>
    </row>
    <row r="366" spans="2:65" s="1" customFormat="1" ht="25.5" customHeight="1">
      <c r="B366" s="169"/>
      <c r="C366" s="170">
        <v>148</v>
      </c>
      <c r="D366" s="170" t="s">
        <v>137</v>
      </c>
      <c r="E366" s="171" t="s">
        <v>697</v>
      </c>
      <c r="F366" s="172" t="s">
        <v>698</v>
      </c>
      <c r="G366" s="173" t="s">
        <v>140</v>
      </c>
      <c r="H366" s="174">
        <v>4.9</v>
      </c>
      <c r="I366" s="175"/>
      <c r="J366" s="176">
        <f>ROUND(I366*H366,2)</f>
        <v>0</v>
      </c>
      <c r="K366" s="172" t="s">
        <v>141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0.00012</v>
      </c>
      <c r="R366" s="179">
        <f>Q366*H366</f>
        <v>0.0005880000000000001</v>
      </c>
      <c r="S366" s="179">
        <v>0</v>
      </c>
      <c r="T366" s="180">
        <f>S366*H366</f>
        <v>0</v>
      </c>
      <c r="AR366" s="23" t="s">
        <v>193</v>
      </c>
      <c r="AT366" s="23" t="s">
        <v>137</v>
      </c>
      <c r="AU366" s="23" t="s">
        <v>76</v>
      </c>
      <c r="AY366" s="23" t="s">
        <v>134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76</v>
      </c>
      <c r="BK366" s="181">
        <f>ROUND(I366*H366,2)</f>
        <v>0</v>
      </c>
      <c r="BL366" s="23" t="s">
        <v>193</v>
      </c>
      <c r="BM366" s="23" t="s">
        <v>699</v>
      </c>
    </row>
    <row r="367" spans="2:63" s="10" customFormat="1" ht="29.85" customHeight="1">
      <c r="B367" s="156"/>
      <c r="D367" s="157" t="s">
        <v>70</v>
      </c>
      <c r="E367" s="167" t="s">
        <v>700</v>
      </c>
      <c r="F367" s="167" t="s">
        <v>701</v>
      </c>
      <c r="I367" s="159"/>
      <c r="J367" s="168">
        <f>BK367</f>
        <v>0</v>
      </c>
      <c r="L367" s="156"/>
      <c r="M367" s="161"/>
      <c r="N367" s="162"/>
      <c r="O367" s="162"/>
      <c r="P367" s="163">
        <f>SUM(P368:P380)</f>
        <v>0</v>
      </c>
      <c r="Q367" s="162"/>
      <c r="R367" s="163">
        <f>SUM(R368:R380)</f>
        <v>0.01953563</v>
      </c>
      <c r="S367" s="162"/>
      <c r="T367" s="164">
        <f>SUM(T368:T380)</f>
        <v>0</v>
      </c>
      <c r="AR367" s="157" t="s">
        <v>76</v>
      </c>
      <c r="AT367" s="165" t="s">
        <v>70</v>
      </c>
      <c r="AU367" s="165" t="s">
        <v>78</v>
      </c>
      <c r="AY367" s="157" t="s">
        <v>134</v>
      </c>
      <c r="BK367" s="166">
        <f>SUM(BK368:BK380)</f>
        <v>0</v>
      </c>
    </row>
    <row r="368" spans="2:65" s="1" customFormat="1" ht="16.5" customHeight="1">
      <c r="B368" s="169"/>
      <c r="C368" s="170">
        <v>149</v>
      </c>
      <c r="D368" s="170" t="s">
        <v>137</v>
      </c>
      <c r="E368" s="171" t="s">
        <v>191</v>
      </c>
      <c r="F368" s="172" t="s">
        <v>192</v>
      </c>
      <c r="G368" s="173" t="s">
        <v>140</v>
      </c>
      <c r="H368" s="174">
        <v>52.799</v>
      </c>
      <c r="I368" s="175"/>
      <c r="J368" s="176">
        <f>ROUND(I368*H368,2)</f>
        <v>0</v>
      </c>
      <c r="K368" s="172" t="s">
        <v>141</v>
      </c>
      <c r="L368" s="40"/>
      <c r="M368" s="177" t="s">
        <v>5</v>
      </c>
      <c r="N368" s="178" t="s">
        <v>43</v>
      </c>
      <c r="O368" s="41"/>
      <c r="P368" s="179">
        <f>O368*H368</f>
        <v>0</v>
      </c>
      <c r="Q368" s="179">
        <v>0</v>
      </c>
      <c r="R368" s="179">
        <f>Q368*H368</f>
        <v>0</v>
      </c>
      <c r="S368" s="179">
        <v>0</v>
      </c>
      <c r="T368" s="180">
        <f>S368*H368</f>
        <v>0</v>
      </c>
      <c r="AR368" s="23" t="s">
        <v>193</v>
      </c>
      <c r="AT368" s="23" t="s">
        <v>137</v>
      </c>
      <c r="AU368" s="23" t="s">
        <v>76</v>
      </c>
      <c r="AY368" s="23" t="s">
        <v>134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76</v>
      </c>
      <c r="BK368" s="181">
        <f>ROUND(I368*H368,2)</f>
        <v>0</v>
      </c>
      <c r="BL368" s="23" t="s">
        <v>193</v>
      </c>
      <c r="BM368" s="23" t="s">
        <v>702</v>
      </c>
    </row>
    <row r="369" spans="2:51" s="13" customFormat="1" ht="13.5">
      <c r="B369" s="199"/>
      <c r="D369" s="183" t="s">
        <v>144</v>
      </c>
      <c r="E369" s="200" t="s">
        <v>5</v>
      </c>
      <c r="F369" s="201" t="s">
        <v>197</v>
      </c>
      <c r="H369" s="200" t="s">
        <v>5</v>
      </c>
      <c r="I369" s="202"/>
      <c r="L369" s="199"/>
      <c r="M369" s="203"/>
      <c r="N369" s="204"/>
      <c r="O369" s="204"/>
      <c r="P369" s="204"/>
      <c r="Q369" s="204"/>
      <c r="R369" s="204"/>
      <c r="S369" s="204"/>
      <c r="T369" s="205"/>
      <c r="AT369" s="200" t="s">
        <v>144</v>
      </c>
      <c r="AU369" s="200" t="s">
        <v>76</v>
      </c>
      <c r="AV369" s="13" t="s">
        <v>78</v>
      </c>
      <c r="AW369" s="13" t="s">
        <v>35</v>
      </c>
      <c r="AX369" s="13" t="s">
        <v>71</v>
      </c>
      <c r="AY369" s="200" t="s">
        <v>134</v>
      </c>
    </row>
    <row r="370" spans="2:51" s="11" customFormat="1" ht="13.5">
      <c r="B370" s="182"/>
      <c r="D370" s="183" t="s">
        <v>144</v>
      </c>
      <c r="E370" s="184" t="s">
        <v>5</v>
      </c>
      <c r="F370" s="185" t="s">
        <v>181</v>
      </c>
      <c r="H370" s="186">
        <v>0.993</v>
      </c>
      <c r="I370" s="187"/>
      <c r="L370" s="182"/>
      <c r="M370" s="188"/>
      <c r="N370" s="189"/>
      <c r="O370" s="189"/>
      <c r="P370" s="189"/>
      <c r="Q370" s="189"/>
      <c r="R370" s="189"/>
      <c r="S370" s="189"/>
      <c r="T370" s="190"/>
      <c r="AT370" s="184" t="s">
        <v>144</v>
      </c>
      <c r="AU370" s="184" t="s">
        <v>76</v>
      </c>
      <c r="AV370" s="11" t="s">
        <v>76</v>
      </c>
      <c r="AW370" s="11" t="s">
        <v>35</v>
      </c>
      <c r="AX370" s="11" t="s">
        <v>71</v>
      </c>
      <c r="AY370" s="184" t="s">
        <v>134</v>
      </c>
    </row>
    <row r="371" spans="2:51" s="11" customFormat="1" ht="13.5">
      <c r="B371" s="182"/>
      <c r="D371" s="183" t="s">
        <v>144</v>
      </c>
      <c r="E371" s="184" t="s">
        <v>5</v>
      </c>
      <c r="F371" s="185" t="s">
        <v>180</v>
      </c>
      <c r="H371" s="186">
        <v>2.87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144</v>
      </c>
      <c r="AU371" s="184" t="s">
        <v>76</v>
      </c>
      <c r="AV371" s="11" t="s">
        <v>76</v>
      </c>
      <c r="AW371" s="11" t="s">
        <v>35</v>
      </c>
      <c r="AX371" s="11" t="s">
        <v>71</v>
      </c>
      <c r="AY371" s="184" t="s">
        <v>134</v>
      </c>
    </row>
    <row r="372" spans="2:51" s="13" customFormat="1" ht="13.5">
      <c r="B372" s="199"/>
      <c r="D372" s="183" t="s">
        <v>144</v>
      </c>
      <c r="E372" s="200" t="s">
        <v>5</v>
      </c>
      <c r="F372" s="201" t="s">
        <v>703</v>
      </c>
      <c r="H372" s="200" t="s">
        <v>5</v>
      </c>
      <c r="I372" s="202"/>
      <c r="L372" s="199"/>
      <c r="M372" s="203"/>
      <c r="N372" s="204"/>
      <c r="O372" s="204"/>
      <c r="P372" s="204"/>
      <c r="Q372" s="204"/>
      <c r="R372" s="204"/>
      <c r="S372" s="204"/>
      <c r="T372" s="205"/>
      <c r="AT372" s="200" t="s">
        <v>144</v>
      </c>
      <c r="AU372" s="200" t="s">
        <v>76</v>
      </c>
      <c r="AV372" s="13" t="s">
        <v>78</v>
      </c>
      <c r="AW372" s="13" t="s">
        <v>35</v>
      </c>
      <c r="AX372" s="13" t="s">
        <v>71</v>
      </c>
      <c r="AY372" s="200" t="s">
        <v>134</v>
      </c>
    </row>
    <row r="373" spans="2:51" s="11" customFormat="1" ht="13.5">
      <c r="B373" s="182"/>
      <c r="D373" s="183" t="s">
        <v>144</v>
      </c>
      <c r="E373" s="184" t="s">
        <v>5</v>
      </c>
      <c r="F373" s="185" t="s">
        <v>704</v>
      </c>
      <c r="H373" s="186">
        <v>4.086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144</v>
      </c>
      <c r="AU373" s="184" t="s">
        <v>76</v>
      </c>
      <c r="AV373" s="11" t="s">
        <v>76</v>
      </c>
      <c r="AW373" s="11" t="s">
        <v>35</v>
      </c>
      <c r="AX373" s="11" t="s">
        <v>71</v>
      </c>
      <c r="AY373" s="184" t="s">
        <v>134</v>
      </c>
    </row>
    <row r="374" spans="2:51" s="11" customFormat="1" ht="13.5">
      <c r="B374" s="182"/>
      <c r="D374" s="183" t="s">
        <v>144</v>
      </c>
      <c r="E374" s="184" t="s">
        <v>5</v>
      </c>
      <c r="F374" s="185" t="s">
        <v>705</v>
      </c>
      <c r="H374" s="186">
        <v>2.406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144</v>
      </c>
      <c r="AU374" s="184" t="s">
        <v>76</v>
      </c>
      <c r="AV374" s="11" t="s">
        <v>76</v>
      </c>
      <c r="AW374" s="11" t="s">
        <v>35</v>
      </c>
      <c r="AX374" s="11" t="s">
        <v>71</v>
      </c>
      <c r="AY374" s="184" t="s">
        <v>134</v>
      </c>
    </row>
    <row r="375" spans="2:51" s="11" customFormat="1" ht="13.5">
      <c r="B375" s="182"/>
      <c r="D375" s="183" t="s">
        <v>144</v>
      </c>
      <c r="E375" s="184" t="s">
        <v>5</v>
      </c>
      <c r="F375" s="185" t="s">
        <v>706</v>
      </c>
      <c r="H375" s="186">
        <v>8.8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144</v>
      </c>
      <c r="AU375" s="184" t="s">
        <v>76</v>
      </c>
      <c r="AV375" s="11" t="s">
        <v>76</v>
      </c>
      <c r="AW375" s="11" t="s">
        <v>35</v>
      </c>
      <c r="AX375" s="11" t="s">
        <v>71</v>
      </c>
      <c r="AY375" s="184" t="s">
        <v>134</v>
      </c>
    </row>
    <row r="376" spans="2:51" s="13" customFormat="1" ht="13.5">
      <c r="B376" s="199"/>
      <c r="D376" s="183" t="s">
        <v>144</v>
      </c>
      <c r="E376" s="200" t="s">
        <v>5</v>
      </c>
      <c r="F376" s="201" t="s">
        <v>707</v>
      </c>
      <c r="H376" s="200" t="s">
        <v>5</v>
      </c>
      <c r="I376" s="202"/>
      <c r="L376" s="199"/>
      <c r="M376" s="203"/>
      <c r="N376" s="204"/>
      <c r="O376" s="204"/>
      <c r="P376" s="204"/>
      <c r="Q376" s="204"/>
      <c r="R376" s="204"/>
      <c r="S376" s="204"/>
      <c r="T376" s="205"/>
      <c r="AT376" s="200" t="s">
        <v>144</v>
      </c>
      <c r="AU376" s="200" t="s">
        <v>76</v>
      </c>
      <c r="AV376" s="13" t="s">
        <v>78</v>
      </c>
      <c r="AW376" s="13" t="s">
        <v>35</v>
      </c>
      <c r="AX376" s="13" t="s">
        <v>71</v>
      </c>
      <c r="AY376" s="200" t="s">
        <v>134</v>
      </c>
    </row>
    <row r="377" spans="2:51" s="11" customFormat="1" ht="13.5">
      <c r="B377" s="182"/>
      <c r="D377" s="183" t="s">
        <v>144</v>
      </c>
      <c r="E377" s="184" t="s">
        <v>5</v>
      </c>
      <c r="F377" s="185" t="s">
        <v>708</v>
      </c>
      <c r="H377" s="186">
        <v>33.644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144</v>
      </c>
      <c r="AU377" s="184" t="s">
        <v>76</v>
      </c>
      <c r="AV377" s="11" t="s">
        <v>76</v>
      </c>
      <c r="AW377" s="11" t="s">
        <v>35</v>
      </c>
      <c r="AX377" s="11" t="s">
        <v>71</v>
      </c>
      <c r="AY377" s="184" t="s">
        <v>134</v>
      </c>
    </row>
    <row r="378" spans="2:51" s="12" customFormat="1" ht="13.5">
      <c r="B378" s="191"/>
      <c r="D378" s="183" t="s">
        <v>144</v>
      </c>
      <c r="E378" s="192" t="s">
        <v>5</v>
      </c>
      <c r="F378" s="193" t="s">
        <v>149</v>
      </c>
      <c r="H378" s="194">
        <v>52.799</v>
      </c>
      <c r="I378" s="195"/>
      <c r="L378" s="191"/>
      <c r="M378" s="196"/>
      <c r="N378" s="197"/>
      <c r="O378" s="197"/>
      <c r="P378" s="197"/>
      <c r="Q378" s="197"/>
      <c r="R378" s="197"/>
      <c r="S378" s="197"/>
      <c r="T378" s="198"/>
      <c r="AT378" s="192" t="s">
        <v>144</v>
      </c>
      <c r="AU378" s="192" t="s">
        <v>76</v>
      </c>
      <c r="AV378" s="12" t="s">
        <v>142</v>
      </c>
      <c r="AW378" s="12" t="s">
        <v>35</v>
      </c>
      <c r="AX378" s="12" t="s">
        <v>78</v>
      </c>
      <c r="AY378" s="192" t="s">
        <v>134</v>
      </c>
    </row>
    <row r="379" spans="2:65" s="1" customFormat="1" ht="25.5" customHeight="1">
      <c r="B379" s="169"/>
      <c r="C379" s="170">
        <v>150</v>
      </c>
      <c r="D379" s="170" t="s">
        <v>137</v>
      </c>
      <c r="E379" s="171" t="s">
        <v>709</v>
      </c>
      <c r="F379" s="172" t="s">
        <v>710</v>
      </c>
      <c r="G379" s="173" t="s">
        <v>140</v>
      </c>
      <c r="H379" s="174">
        <v>52.799</v>
      </c>
      <c r="I379" s="175"/>
      <c r="J379" s="176">
        <f>ROUND(I379*H379,2)</f>
        <v>0</v>
      </c>
      <c r="K379" s="172" t="s">
        <v>141</v>
      </c>
      <c r="L379" s="40"/>
      <c r="M379" s="177" t="s">
        <v>5</v>
      </c>
      <c r="N379" s="178" t="s">
        <v>43</v>
      </c>
      <c r="O379" s="41"/>
      <c r="P379" s="179">
        <f>O379*H379</f>
        <v>0</v>
      </c>
      <c r="Q379" s="179">
        <v>0.00021</v>
      </c>
      <c r="R379" s="179">
        <f>Q379*H379</f>
        <v>0.01108779</v>
      </c>
      <c r="S379" s="179">
        <v>0</v>
      </c>
      <c r="T379" s="180">
        <f>S379*H379</f>
        <v>0</v>
      </c>
      <c r="AR379" s="23" t="s">
        <v>193</v>
      </c>
      <c r="AT379" s="23" t="s">
        <v>137</v>
      </c>
      <c r="AU379" s="23" t="s">
        <v>76</v>
      </c>
      <c r="AY379" s="23" t="s">
        <v>134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76</v>
      </c>
      <c r="BK379" s="181">
        <f>ROUND(I379*H379,2)</f>
        <v>0</v>
      </c>
      <c r="BL379" s="23" t="s">
        <v>193</v>
      </c>
      <c r="BM379" s="23" t="s">
        <v>711</v>
      </c>
    </row>
    <row r="380" spans="2:65" s="1" customFormat="1" ht="16.5" customHeight="1">
      <c r="B380" s="169"/>
      <c r="C380" s="170">
        <v>151</v>
      </c>
      <c r="D380" s="170" t="s">
        <v>137</v>
      </c>
      <c r="E380" s="171" t="s">
        <v>712</v>
      </c>
      <c r="F380" s="172" t="s">
        <v>713</v>
      </c>
      <c r="G380" s="173" t="s">
        <v>140</v>
      </c>
      <c r="H380" s="174">
        <v>52.799</v>
      </c>
      <c r="I380" s="175"/>
      <c r="J380" s="176">
        <f>ROUND(I380*H380,2)</f>
        <v>0</v>
      </c>
      <c r="K380" s="172" t="s">
        <v>141</v>
      </c>
      <c r="L380" s="40"/>
      <c r="M380" s="177" t="s">
        <v>5</v>
      </c>
      <c r="N380" s="178" t="s">
        <v>43</v>
      </c>
      <c r="O380" s="41"/>
      <c r="P380" s="179">
        <f>O380*H380</f>
        <v>0</v>
      </c>
      <c r="Q380" s="179">
        <v>0.00016</v>
      </c>
      <c r="R380" s="179">
        <f>Q380*H380</f>
        <v>0.00844784</v>
      </c>
      <c r="S380" s="179">
        <v>0</v>
      </c>
      <c r="T380" s="180">
        <f>S380*H380</f>
        <v>0</v>
      </c>
      <c r="AR380" s="23" t="s">
        <v>193</v>
      </c>
      <c r="AT380" s="23" t="s">
        <v>137</v>
      </c>
      <c r="AU380" s="23" t="s">
        <v>76</v>
      </c>
      <c r="AY380" s="23" t="s">
        <v>134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76</v>
      </c>
      <c r="BK380" s="181">
        <f>ROUND(I380*H380,2)</f>
        <v>0</v>
      </c>
      <c r="BL380" s="23" t="s">
        <v>193</v>
      </c>
      <c r="BM380" s="23" t="s">
        <v>714</v>
      </c>
    </row>
    <row r="381" spans="2:63" s="10" customFormat="1" ht="37.35" customHeight="1">
      <c r="B381" s="156"/>
      <c r="D381" s="157" t="s">
        <v>70</v>
      </c>
      <c r="E381" s="158" t="s">
        <v>715</v>
      </c>
      <c r="F381" s="158" t="s">
        <v>716</v>
      </c>
      <c r="I381" s="159"/>
      <c r="J381" s="160">
        <f>BK381</f>
        <v>0</v>
      </c>
      <c r="L381" s="156"/>
      <c r="M381" s="161"/>
      <c r="N381" s="162"/>
      <c r="O381" s="162"/>
      <c r="P381" s="163">
        <f>SUM(P382:P405)</f>
        <v>0</v>
      </c>
      <c r="Q381" s="162"/>
      <c r="R381" s="163">
        <f>SUM(R382:R405)</f>
        <v>0</v>
      </c>
      <c r="S381" s="162"/>
      <c r="T381" s="164">
        <f>SUM(T382:T405)</f>
        <v>0</v>
      </c>
      <c r="AR381" s="157" t="s">
        <v>142</v>
      </c>
      <c r="AT381" s="165" t="s">
        <v>70</v>
      </c>
      <c r="AU381" s="165" t="s">
        <v>71</v>
      </c>
      <c r="AY381" s="157" t="s">
        <v>134</v>
      </c>
      <c r="BK381" s="166">
        <f>SUM(BK382:BK405)</f>
        <v>0</v>
      </c>
    </row>
    <row r="382" spans="2:65" s="1" customFormat="1" ht="25.5" customHeight="1">
      <c r="B382" s="169"/>
      <c r="C382" s="170">
        <v>152</v>
      </c>
      <c r="D382" s="170" t="s">
        <v>137</v>
      </c>
      <c r="E382" s="171" t="s">
        <v>717</v>
      </c>
      <c r="F382" s="172" t="s">
        <v>718</v>
      </c>
      <c r="G382" s="173" t="s">
        <v>719</v>
      </c>
      <c r="H382" s="174">
        <v>58</v>
      </c>
      <c r="I382" s="175"/>
      <c r="J382" s="176">
        <f>ROUND(I382*H382,2)</f>
        <v>0</v>
      </c>
      <c r="K382" s="172" t="s">
        <v>141</v>
      </c>
      <c r="L382" s="40"/>
      <c r="M382" s="177" t="s">
        <v>5</v>
      </c>
      <c r="N382" s="178" t="s">
        <v>43</v>
      </c>
      <c r="O382" s="41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AR382" s="23" t="s">
        <v>720</v>
      </c>
      <c r="AT382" s="23" t="s">
        <v>137</v>
      </c>
      <c r="AU382" s="23" t="s">
        <v>78</v>
      </c>
      <c r="AY382" s="23" t="s">
        <v>134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76</v>
      </c>
      <c r="BK382" s="181">
        <f>ROUND(I382*H382,2)</f>
        <v>0</v>
      </c>
      <c r="BL382" s="23" t="s">
        <v>720</v>
      </c>
      <c r="BM382" s="23" t="s">
        <v>721</v>
      </c>
    </row>
    <row r="383" spans="2:51" s="13" customFormat="1" ht="13.5">
      <c r="B383" s="199"/>
      <c r="D383" s="183" t="s">
        <v>144</v>
      </c>
      <c r="E383" s="200" t="s">
        <v>5</v>
      </c>
      <c r="F383" s="201" t="s">
        <v>722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144</v>
      </c>
      <c r="AU383" s="200" t="s">
        <v>78</v>
      </c>
      <c r="AV383" s="13" t="s">
        <v>78</v>
      </c>
      <c r="AW383" s="13" t="s">
        <v>35</v>
      </c>
      <c r="AX383" s="13" t="s">
        <v>71</v>
      </c>
      <c r="AY383" s="200" t="s">
        <v>134</v>
      </c>
    </row>
    <row r="384" spans="2:51" s="13" customFormat="1" ht="13.5">
      <c r="B384" s="199"/>
      <c r="D384" s="183" t="s">
        <v>144</v>
      </c>
      <c r="E384" s="200" t="s">
        <v>5</v>
      </c>
      <c r="F384" s="201" t="s">
        <v>723</v>
      </c>
      <c r="H384" s="200" t="s">
        <v>5</v>
      </c>
      <c r="I384" s="202"/>
      <c r="L384" s="199"/>
      <c r="M384" s="203"/>
      <c r="N384" s="204"/>
      <c r="O384" s="204"/>
      <c r="P384" s="204"/>
      <c r="Q384" s="204"/>
      <c r="R384" s="204"/>
      <c r="S384" s="204"/>
      <c r="T384" s="205"/>
      <c r="AT384" s="200" t="s">
        <v>144</v>
      </c>
      <c r="AU384" s="200" t="s">
        <v>78</v>
      </c>
      <c r="AV384" s="13" t="s">
        <v>78</v>
      </c>
      <c r="AW384" s="13" t="s">
        <v>35</v>
      </c>
      <c r="AX384" s="13" t="s">
        <v>71</v>
      </c>
      <c r="AY384" s="200" t="s">
        <v>134</v>
      </c>
    </row>
    <row r="385" spans="2:51" s="11" customFormat="1" ht="13.5">
      <c r="B385" s="182"/>
      <c r="D385" s="183" t="s">
        <v>144</v>
      </c>
      <c r="E385" s="184" t="s">
        <v>5</v>
      </c>
      <c r="F385" s="185" t="s">
        <v>193</v>
      </c>
      <c r="H385" s="186">
        <v>16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144</v>
      </c>
      <c r="AU385" s="184" t="s">
        <v>78</v>
      </c>
      <c r="AV385" s="11" t="s">
        <v>76</v>
      </c>
      <c r="AW385" s="11" t="s">
        <v>35</v>
      </c>
      <c r="AX385" s="11" t="s">
        <v>71</v>
      </c>
      <c r="AY385" s="184" t="s">
        <v>134</v>
      </c>
    </row>
    <row r="386" spans="2:51" s="13" customFormat="1" ht="13.5">
      <c r="B386" s="199"/>
      <c r="D386" s="183" t="s">
        <v>144</v>
      </c>
      <c r="E386" s="200" t="s">
        <v>5</v>
      </c>
      <c r="F386" s="201" t="s">
        <v>724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144</v>
      </c>
      <c r="AU386" s="200" t="s">
        <v>78</v>
      </c>
      <c r="AV386" s="13" t="s">
        <v>78</v>
      </c>
      <c r="AW386" s="13" t="s">
        <v>35</v>
      </c>
      <c r="AX386" s="13" t="s">
        <v>71</v>
      </c>
      <c r="AY386" s="200" t="s">
        <v>134</v>
      </c>
    </row>
    <row r="387" spans="2:51" s="11" customFormat="1" ht="13.5">
      <c r="B387" s="182"/>
      <c r="D387" s="183" t="s">
        <v>144</v>
      </c>
      <c r="E387" s="184" t="s">
        <v>5</v>
      </c>
      <c r="F387" s="185" t="s">
        <v>193</v>
      </c>
      <c r="H387" s="186">
        <v>16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144</v>
      </c>
      <c r="AU387" s="184" t="s">
        <v>78</v>
      </c>
      <c r="AV387" s="11" t="s">
        <v>76</v>
      </c>
      <c r="AW387" s="11" t="s">
        <v>35</v>
      </c>
      <c r="AX387" s="11" t="s">
        <v>71</v>
      </c>
      <c r="AY387" s="184" t="s">
        <v>134</v>
      </c>
    </row>
    <row r="388" spans="2:51" s="13" customFormat="1" ht="27">
      <c r="B388" s="199"/>
      <c r="D388" s="183" t="s">
        <v>144</v>
      </c>
      <c r="E388" s="200" t="s">
        <v>5</v>
      </c>
      <c r="F388" s="201" t="s">
        <v>725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144</v>
      </c>
      <c r="AU388" s="200" t="s">
        <v>78</v>
      </c>
      <c r="AV388" s="13" t="s">
        <v>78</v>
      </c>
      <c r="AW388" s="13" t="s">
        <v>35</v>
      </c>
      <c r="AX388" s="13" t="s">
        <v>71</v>
      </c>
      <c r="AY388" s="200" t="s">
        <v>134</v>
      </c>
    </row>
    <row r="389" spans="2:51" s="11" customFormat="1" ht="13.5">
      <c r="B389" s="182"/>
      <c r="D389" s="183" t="s">
        <v>144</v>
      </c>
      <c r="E389" s="184" t="s">
        <v>5</v>
      </c>
      <c r="F389" s="185" t="s">
        <v>76</v>
      </c>
      <c r="H389" s="186">
        <v>2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144</v>
      </c>
      <c r="AU389" s="184" t="s">
        <v>78</v>
      </c>
      <c r="AV389" s="11" t="s">
        <v>76</v>
      </c>
      <c r="AW389" s="11" t="s">
        <v>35</v>
      </c>
      <c r="AX389" s="11" t="s">
        <v>71</v>
      </c>
      <c r="AY389" s="184" t="s">
        <v>134</v>
      </c>
    </row>
    <row r="390" spans="2:51" s="13" customFormat="1" ht="13.5">
      <c r="B390" s="199"/>
      <c r="D390" s="183" t="s">
        <v>144</v>
      </c>
      <c r="E390" s="200" t="s">
        <v>5</v>
      </c>
      <c r="F390" s="201" t="s">
        <v>726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144</v>
      </c>
      <c r="AU390" s="200" t="s">
        <v>78</v>
      </c>
      <c r="AV390" s="13" t="s">
        <v>78</v>
      </c>
      <c r="AW390" s="13" t="s">
        <v>35</v>
      </c>
      <c r="AX390" s="13" t="s">
        <v>71</v>
      </c>
      <c r="AY390" s="200" t="s">
        <v>134</v>
      </c>
    </row>
    <row r="391" spans="2:51" s="11" customFormat="1" ht="13.5">
      <c r="B391" s="182"/>
      <c r="D391" s="183" t="s">
        <v>144</v>
      </c>
      <c r="E391" s="184" t="s">
        <v>5</v>
      </c>
      <c r="F391" s="185" t="s">
        <v>157</v>
      </c>
      <c r="H391" s="186">
        <v>8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84" t="s">
        <v>144</v>
      </c>
      <c r="AU391" s="184" t="s">
        <v>78</v>
      </c>
      <c r="AV391" s="11" t="s">
        <v>76</v>
      </c>
      <c r="AW391" s="11" t="s">
        <v>35</v>
      </c>
      <c r="AX391" s="11" t="s">
        <v>71</v>
      </c>
      <c r="AY391" s="184" t="s">
        <v>134</v>
      </c>
    </row>
    <row r="392" spans="2:51" s="13" customFormat="1" ht="13.5">
      <c r="B392" s="199"/>
      <c r="D392" s="183" t="s">
        <v>144</v>
      </c>
      <c r="E392" s="200" t="s">
        <v>5</v>
      </c>
      <c r="F392" s="201" t="s">
        <v>727</v>
      </c>
      <c r="H392" s="200" t="s">
        <v>5</v>
      </c>
      <c r="I392" s="202"/>
      <c r="L392" s="199"/>
      <c r="M392" s="203"/>
      <c r="N392" s="204"/>
      <c r="O392" s="204"/>
      <c r="P392" s="204"/>
      <c r="Q392" s="204"/>
      <c r="R392" s="204"/>
      <c r="S392" s="204"/>
      <c r="T392" s="205"/>
      <c r="AT392" s="200" t="s">
        <v>144</v>
      </c>
      <c r="AU392" s="200" t="s">
        <v>78</v>
      </c>
      <c r="AV392" s="13" t="s">
        <v>78</v>
      </c>
      <c r="AW392" s="13" t="s">
        <v>35</v>
      </c>
      <c r="AX392" s="13" t="s">
        <v>71</v>
      </c>
      <c r="AY392" s="200" t="s">
        <v>134</v>
      </c>
    </row>
    <row r="393" spans="2:51" s="11" customFormat="1" ht="13.5">
      <c r="B393" s="182"/>
      <c r="D393" s="183" t="s">
        <v>144</v>
      </c>
      <c r="E393" s="184" t="s">
        <v>5</v>
      </c>
      <c r="F393" s="185" t="s">
        <v>157</v>
      </c>
      <c r="H393" s="186">
        <v>8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144</v>
      </c>
      <c r="AU393" s="184" t="s">
        <v>78</v>
      </c>
      <c r="AV393" s="11" t="s">
        <v>76</v>
      </c>
      <c r="AW393" s="11" t="s">
        <v>35</v>
      </c>
      <c r="AX393" s="11" t="s">
        <v>71</v>
      </c>
      <c r="AY393" s="184" t="s">
        <v>134</v>
      </c>
    </row>
    <row r="394" spans="2:51" s="13" customFormat="1" ht="13.5">
      <c r="B394" s="199"/>
      <c r="D394" s="183" t="s">
        <v>144</v>
      </c>
      <c r="E394" s="200" t="s">
        <v>5</v>
      </c>
      <c r="F394" s="201" t="s">
        <v>728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144</v>
      </c>
      <c r="AU394" s="200" t="s">
        <v>78</v>
      </c>
      <c r="AV394" s="13" t="s">
        <v>78</v>
      </c>
      <c r="AW394" s="13" t="s">
        <v>35</v>
      </c>
      <c r="AX394" s="13" t="s">
        <v>71</v>
      </c>
      <c r="AY394" s="200" t="s">
        <v>134</v>
      </c>
    </row>
    <row r="395" spans="2:51" s="11" customFormat="1" ht="13.5">
      <c r="B395" s="182"/>
      <c r="D395" s="183" t="s">
        <v>144</v>
      </c>
      <c r="E395" s="184" t="s">
        <v>5</v>
      </c>
      <c r="F395" s="185" t="s">
        <v>157</v>
      </c>
      <c r="H395" s="186">
        <v>8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144</v>
      </c>
      <c r="AU395" s="184" t="s">
        <v>78</v>
      </c>
      <c r="AV395" s="11" t="s">
        <v>76</v>
      </c>
      <c r="AW395" s="11" t="s">
        <v>35</v>
      </c>
      <c r="AX395" s="11" t="s">
        <v>71</v>
      </c>
      <c r="AY395" s="184" t="s">
        <v>134</v>
      </c>
    </row>
    <row r="396" spans="2:51" s="12" customFormat="1" ht="13.5">
      <c r="B396" s="191"/>
      <c r="D396" s="183" t="s">
        <v>144</v>
      </c>
      <c r="E396" s="192" t="s">
        <v>5</v>
      </c>
      <c r="F396" s="193" t="s">
        <v>149</v>
      </c>
      <c r="H396" s="194">
        <v>58</v>
      </c>
      <c r="I396" s="195"/>
      <c r="L396" s="191"/>
      <c r="M396" s="196"/>
      <c r="N396" s="197"/>
      <c r="O396" s="197"/>
      <c r="P396" s="197"/>
      <c r="Q396" s="197"/>
      <c r="R396" s="197"/>
      <c r="S396" s="197"/>
      <c r="T396" s="198"/>
      <c r="AT396" s="192" t="s">
        <v>144</v>
      </c>
      <c r="AU396" s="192" t="s">
        <v>78</v>
      </c>
      <c r="AV396" s="12" t="s">
        <v>142</v>
      </c>
      <c r="AW396" s="12" t="s">
        <v>35</v>
      </c>
      <c r="AX396" s="12" t="s">
        <v>78</v>
      </c>
      <c r="AY396" s="192" t="s">
        <v>134</v>
      </c>
    </row>
    <row r="397" spans="2:65" s="1" customFormat="1" ht="25.5" customHeight="1">
      <c r="B397" s="169"/>
      <c r="C397" s="170">
        <v>153</v>
      </c>
      <c r="D397" s="170" t="s">
        <v>137</v>
      </c>
      <c r="E397" s="171" t="s">
        <v>729</v>
      </c>
      <c r="F397" s="172" t="s">
        <v>730</v>
      </c>
      <c r="G397" s="173" t="s">
        <v>719</v>
      </c>
      <c r="H397" s="174">
        <v>16</v>
      </c>
      <c r="I397" s="175"/>
      <c r="J397" s="176">
        <f>ROUND(I397*H397,2)</f>
        <v>0</v>
      </c>
      <c r="K397" s="172" t="s">
        <v>141</v>
      </c>
      <c r="L397" s="40"/>
      <c r="M397" s="177" t="s">
        <v>5</v>
      </c>
      <c r="N397" s="178" t="s">
        <v>43</v>
      </c>
      <c r="O397" s="41"/>
      <c r="P397" s="179">
        <f>O397*H397</f>
        <v>0</v>
      </c>
      <c r="Q397" s="179">
        <v>0</v>
      </c>
      <c r="R397" s="179">
        <f>Q397*H397</f>
        <v>0</v>
      </c>
      <c r="S397" s="179">
        <v>0</v>
      </c>
      <c r="T397" s="180">
        <f>S397*H397</f>
        <v>0</v>
      </c>
      <c r="AR397" s="23" t="s">
        <v>720</v>
      </c>
      <c r="AT397" s="23" t="s">
        <v>137</v>
      </c>
      <c r="AU397" s="23" t="s">
        <v>78</v>
      </c>
      <c r="AY397" s="23" t="s">
        <v>134</v>
      </c>
      <c r="BE397" s="181">
        <f>IF(N397="základní",J397,0)</f>
        <v>0</v>
      </c>
      <c r="BF397" s="181">
        <f>IF(N397="snížená",J397,0)</f>
        <v>0</v>
      </c>
      <c r="BG397" s="181">
        <f>IF(N397="zákl. přenesená",J397,0)</f>
        <v>0</v>
      </c>
      <c r="BH397" s="181">
        <f>IF(N397="sníž. přenesená",J397,0)</f>
        <v>0</v>
      </c>
      <c r="BI397" s="181">
        <f>IF(N397="nulová",J397,0)</f>
        <v>0</v>
      </c>
      <c r="BJ397" s="23" t="s">
        <v>76</v>
      </c>
      <c r="BK397" s="181">
        <f>ROUND(I397*H397,2)</f>
        <v>0</v>
      </c>
      <c r="BL397" s="23" t="s">
        <v>720</v>
      </c>
      <c r="BM397" s="23" t="s">
        <v>731</v>
      </c>
    </row>
    <row r="398" spans="2:51" s="13" customFormat="1" ht="27">
      <c r="B398" s="199"/>
      <c r="D398" s="183" t="s">
        <v>144</v>
      </c>
      <c r="E398" s="200" t="s">
        <v>5</v>
      </c>
      <c r="F398" s="201" t="s">
        <v>732</v>
      </c>
      <c r="H398" s="200" t="s">
        <v>5</v>
      </c>
      <c r="I398" s="202"/>
      <c r="L398" s="199"/>
      <c r="M398" s="203"/>
      <c r="N398" s="204"/>
      <c r="O398" s="204"/>
      <c r="P398" s="204"/>
      <c r="Q398" s="204"/>
      <c r="R398" s="204"/>
      <c r="S398" s="204"/>
      <c r="T398" s="205"/>
      <c r="AT398" s="200" t="s">
        <v>144</v>
      </c>
      <c r="AU398" s="200" t="s">
        <v>78</v>
      </c>
      <c r="AV398" s="13" t="s">
        <v>78</v>
      </c>
      <c r="AW398" s="13" t="s">
        <v>35</v>
      </c>
      <c r="AX398" s="13" t="s">
        <v>71</v>
      </c>
      <c r="AY398" s="200" t="s">
        <v>134</v>
      </c>
    </row>
    <row r="399" spans="2:51" s="11" customFormat="1" ht="13.5">
      <c r="B399" s="182"/>
      <c r="D399" s="183" t="s">
        <v>144</v>
      </c>
      <c r="E399" s="184" t="s">
        <v>5</v>
      </c>
      <c r="F399" s="185" t="s">
        <v>157</v>
      </c>
      <c r="H399" s="186">
        <v>8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144</v>
      </c>
      <c r="AU399" s="184" t="s">
        <v>78</v>
      </c>
      <c r="AV399" s="11" t="s">
        <v>76</v>
      </c>
      <c r="AW399" s="11" t="s">
        <v>35</v>
      </c>
      <c r="AX399" s="11" t="s">
        <v>71</v>
      </c>
      <c r="AY399" s="184" t="s">
        <v>134</v>
      </c>
    </row>
    <row r="400" spans="2:51" s="13" customFormat="1" ht="13.5">
      <c r="B400" s="199"/>
      <c r="D400" s="183" t="s">
        <v>144</v>
      </c>
      <c r="E400" s="200" t="s">
        <v>5</v>
      </c>
      <c r="F400" s="201" t="s">
        <v>733</v>
      </c>
      <c r="H400" s="200" t="s">
        <v>5</v>
      </c>
      <c r="I400" s="202"/>
      <c r="L400" s="199"/>
      <c r="M400" s="203"/>
      <c r="N400" s="204"/>
      <c r="O400" s="204"/>
      <c r="P400" s="204"/>
      <c r="Q400" s="204"/>
      <c r="R400" s="204"/>
      <c r="S400" s="204"/>
      <c r="T400" s="205"/>
      <c r="AT400" s="200" t="s">
        <v>144</v>
      </c>
      <c r="AU400" s="200" t="s">
        <v>78</v>
      </c>
      <c r="AV400" s="13" t="s">
        <v>78</v>
      </c>
      <c r="AW400" s="13" t="s">
        <v>35</v>
      </c>
      <c r="AX400" s="13" t="s">
        <v>71</v>
      </c>
      <c r="AY400" s="200" t="s">
        <v>134</v>
      </c>
    </row>
    <row r="401" spans="2:51" s="11" customFormat="1" ht="13.5">
      <c r="B401" s="182"/>
      <c r="D401" s="183" t="s">
        <v>144</v>
      </c>
      <c r="E401" s="184" t="s">
        <v>5</v>
      </c>
      <c r="F401" s="185" t="s">
        <v>157</v>
      </c>
      <c r="H401" s="186">
        <v>8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144</v>
      </c>
      <c r="AU401" s="184" t="s">
        <v>78</v>
      </c>
      <c r="AV401" s="11" t="s">
        <v>76</v>
      </c>
      <c r="AW401" s="11" t="s">
        <v>35</v>
      </c>
      <c r="AX401" s="11" t="s">
        <v>71</v>
      </c>
      <c r="AY401" s="184" t="s">
        <v>134</v>
      </c>
    </row>
    <row r="402" spans="2:51" s="12" customFormat="1" ht="13.5">
      <c r="B402" s="191"/>
      <c r="D402" s="183" t="s">
        <v>144</v>
      </c>
      <c r="E402" s="192" t="s">
        <v>5</v>
      </c>
      <c r="F402" s="193" t="s">
        <v>149</v>
      </c>
      <c r="H402" s="194">
        <v>16</v>
      </c>
      <c r="I402" s="195"/>
      <c r="L402" s="191"/>
      <c r="M402" s="196"/>
      <c r="N402" s="197"/>
      <c r="O402" s="197"/>
      <c r="P402" s="197"/>
      <c r="Q402" s="197"/>
      <c r="R402" s="197"/>
      <c r="S402" s="197"/>
      <c r="T402" s="198"/>
      <c r="AT402" s="192" t="s">
        <v>144</v>
      </c>
      <c r="AU402" s="192" t="s">
        <v>78</v>
      </c>
      <c r="AV402" s="12" t="s">
        <v>142</v>
      </c>
      <c r="AW402" s="12" t="s">
        <v>35</v>
      </c>
      <c r="AX402" s="12" t="s">
        <v>78</v>
      </c>
      <c r="AY402" s="192" t="s">
        <v>134</v>
      </c>
    </row>
    <row r="403" spans="2:65" s="1" customFormat="1" ht="25.5" customHeight="1">
      <c r="B403" s="169"/>
      <c r="C403" s="170">
        <v>154</v>
      </c>
      <c r="D403" s="170" t="s">
        <v>137</v>
      </c>
      <c r="E403" s="171" t="s">
        <v>734</v>
      </c>
      <c r="F403" s="172" t="s">
        <v>735</v>
      </c>
      <c r="G403" s="173" t="s">
        <v>719</v>
      </c>
      <c r="H403" s="174">
        <v>4</v>
      </c>
      <c r="I403" s="175"/>
      <c r="J403" s="176">
        <f>ROUND(I403*H403,2)</f>
        <v>0</v>
      </c>
      <c r="K403" s="172" t="s">
        <v>141</v>
      </c>
      <c r="L403" s="40"/>
      <c r="M403" s="177" t="s">
        <v>5</v>
      </c>
      <c r="N403" s="178" t="s">
        <v>43</v>
      </c>
      <c r="O403" s="41"/>
      <c r="P403" s="179">
        <f>O403*H403</f>
        <v>0</v>
      </c>
      <c r="Q403" s="179">
        <v>0</v>
      </c>
      <c r="R403" s="179">
        <f>Q403*H403</f>
        <v>0</v>
      </c>
      <c r="S403" s="179">
        <v>0</v>
      </c>
      <c r="T403" s="180">
        <f>S403*H403</f>
        <v>0</v>
      </c>
      <c r="AR403" s="23" t="s">
        <v>720</v>
      </c>
      <c r="AT403" s="23" t="s">
        <v>137</v>
      </c>
      <c r="AU403" s="23" t="s">
        <v>78</v>
      </c>
      <c r="AY403" s="23" t="s">
        <v>134</v>
      </c>
      <c r="BE403" s="181">
        <f>IF(N403="základní",J403,0)</f>
        <v>0</v>
      </c>
      <c r="BF403" s="181">
        <f>IF(N403="snížená",J403,0)</f>
        <v>0</v>
      </c>
      <c r="BG403" s="181">
        <f>IF(N403="zákl. přenesená",J403,0)</f>
        <v>0</v>
      </c>
      <c r="BH403" s="181">
        <f>IF(N403="sníž. přenesená",J403,0)</f>
        <v>0</v>
      </c>
      <c r="BI403" s="181">
        <f>IF(N403="nulová",J403,0)</f>
        <v>0</v>
      </c>
      <c r="BJ403" s="23" t="s">
        <v>76</v>
      </c>
      <c r="BK403" s="181">
        <f>ROUND(I403*H403,2)</f>
        <v>0</v>
      </c>
      <c r="BL403" s="23" t="s">
        <v>720</v>
      </c>
      <c r="BM403" s="23" t="s">
        <v>736</v>
      </c>
    </row>
    <row r="404" spans="2:51" s="13" customFormat="1" ht="13.5">
      <c r="B404" s="199"/>
      <c r="D404" s="183" t="s">
        <v>144</v>
      </c>
      <c r="E404" s="200" t="s">
        <v>5</v>
      </c>
      <c r="F404" s="201" t="s">
        <v>737</v>
      </c>
      <c r="H404" s="200" t="s">
        <v>5</v>
      </c>
      <c r="I404" s="202"/>
      <c r="L404" s="199"/>
      <c r="M404" s="203"/>
      <c r="N404" s="204"/>
      <c r="O404" s="204"/>
      <c r="P404" s="204"/>
      <c r="Q404" s="204"/>
      <c r="R404" s="204"/>
      <c r="S404" s="204"/>
      <c r="T404" s="205"/>
      <c r="AT404" s="200" t="s">
        <v>144</v>
      </c>
      <c r="AU404" s="200" t="s">
        <v>78</v>
      </c>
      <c r="AV404" s="13" t="s">
        <v>78</v>
      </c>
      <c r="AW404" s="13" t="s">
        <v>35</v>
      </c>
      <c r="AX404" s="13" t="s">
        <v>71</v>
      </c>
      <c r="AY404" s="200" t="s">
        <v>134</v>
      </c>
    </row>
    <row r="405" spans="2:51" s="11" customFormat="1" ht="13.5">
      <c r="B405" s="182"/>
      <c r="D405" s="183" t="s">
        <v>144</v>
      </c>
      <c r="E405" s="184" t="s">
        <v>5</v>
      </c>
      <c r="F405" s="185" t="s">
        <v>142</v>
      </c>
      <c r="H405" s="186">
        <v>4</v>
      </c>
      <c r="I405" s="187"/>
      <c r="L405" s="182"/>
      <c r="M405" s="188"/>
      <c r="N405" s="189"/>
      <c r="O405" s="189"/>
      <c r="P405" s="189"/>
      <c r="Q405" s="189"/>
      <c r="R405" s="189"/>
      <c r="S405" s="189"/>
      <c r="T405" s="190"/>
      <c r="AT405" s="184" t="s">
        <v>144</v>
      </c>
      <c r="AU405" s="184" t="s">
        <v>78</v>
      </c>
      <c r="AV405" s="11" t="s">
        <v>76</v>
      </c>
      <c r="AW405" s="11" t="s">
        <v>35</v>
      </c>
      <c r="AX405" s="11" t="s">
        <v>78</v>
      </c>
      <c r="AY405" s="184" t="s">
        <v>134</v>
      </c>
    </row>
    <row r="406" spans="2:63" s="10" customFormat="1" ht="37.35" customHeight="1">
      <c r="B406" s="156"/>
      <c r="D406" s="157" t="s">
        <v>70</v>
      </c>
      <c r="E406" s="158" t="s">
        <v>738</v>
      </c>
      <c r="F406" s="158" t="s">
        <v>739</v>
      </c>
      <c r="I406" s="159"/>
      <c r="J406" s="160">
        <f>BK406</f>
        <v>0</v>
      </c>
      <c r="L406" s="156"/>
      <c r="M406" s="161"/>
      <c r="N406" s="162"/>
      <c r="O406" s="162"/>
      <c r="P406" s="163">
        <f>P407+P409</f>
        <v>0</v>
      </c>
      <c r="Q406" s="162"/>
      <c r="R406" s="163">
        <f>R407+R409</f>
        <v>0</v>
      </c>
      <c r="S406" s="162"/>
      <c r="T406" s="164">
        <f>T407+T409</f>
        <v>0</v>
      </c>
      <c r="AR406" s="157" t="s">
        <v>150</v>
      </c>
      <c r="AT406" s="165" t="s">
        <v>70</v>
      </c>
      <c r="AU406" s="165" t="s">
        <v>71</v>
      </c>
      <c r="AY406" s="157" t="s">
        <v>134</v>
      </c>
      <c r="BK406" s="166">
        <f>BK407+BK409</f>
        <v>0</v>
      </c>
    </row>
    <row r="407" spans="2:63" s="10" customFormat="1" ht="19.9" customHeight="1">
      <c r="B407" s="156"/>
      <c r="D407" s="157" t="s">
        <v>70</v>
      </c>
      <c r="E407" s="167" t="s">
        <v>740</v>
      </c>
      <c r="F407" s="167" t="s">
        <v>741</v>
      </c>
      <c r="I407" s="159"/>
      <c r="J407" s="168">
        <f>BK407</f>
        <v>0</v>
      </c>
      <c r="L407" s="156"/>
      <c r="M407" s="161"/>
      <c r="N407" s="162"/>
      <c r="O407" s="162"/>
      <c r="P407" s="163">
        <f>P408</f>
        <v>0</v>
      </c>
      <c r="Q407" s="162"/>
      <c r="R407" s="163">
        <f>R408</f>
        <v>0</v>
      </c>
      <c r="S407" s="162"/>
      <c r="T407" s="164">
        <f>T408</f>
        <v>0</v>
      </c>
      <c r="AR407" s="157" t="s">
        <v>150</v>
      </c>
      <c r="AT407" s="165" t="s">
        <v>70</v>
      </c>
      <c r="AU407" s="165" t="s">
        <v>78</v>
      </c>
      <c r="AY407" s="157" t="s">
        <v>134</v>
      </c>
      <c r="BK407" s="166">
        <f>BK408</f>
        <v>0</v>
      </c>
    </row>
    <row r="408" spans="2:65" s="1" customFormat="1" ht="16.5" customHeight="1">
      <c r="B408" s="169"/>
      <c r="C408" s="170">
        <v>155</v>
      </c>
      <c r="D408" s="170" t="s">
        <v>137</v>
      </c>
      <c r="E408" s="171" t="s">
        <v>742</v>
      </c>
      <c r="F408" s="172" t="s">
        <v>741</v>
      </c>
      <c r="G408" s="173" t="s">
        <v>344</v>
      </c>
      <c r="H408" s="174">
        <v>1</v>
      </c>
      <c r="I408" s="175"/>
      <c r="J408" s="176">
        <f>ROUND(I408*H408,2)</f>
        <v>0</v>
      </c>
      <c r="K408" s="172" t="s">
        <v>141</v>
      </c>
      <c r="L408" s="40"/>
      <c r="M408" s="177" t="s">
        <v>5</v>
      </c>
      <c r="N408" s="178" t="s">
        <v>43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743</v>
      </c>
      <c r="AT408" s="23" t="s">
        <v>137</v>
      </c>
      <c r="AU408" s="23" t="s">
        <v>76</v>
      </c>
      <c r="AY408" s="23" t="s">
        <v>134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76</v>
      </c>
      <c r="BK408" s="181">
        <f>ROUND(I408*H408,2)</f>
        <v>0</v>
      </c>
      <c r="BL408" s="23" t="s">
        <v>743</v>
      </c>
      <c r="BM408" s="23" t="s">
        <v>744</v>
      </c>
    </row>
    <row r="409" spans="2:63" s="10" customFormat="1" ht="29.85" customHeight="1">
      <c r="B409" s="156"/>
      <c r="D409" s="157" t="s">
        <v>70</v>
      </c>
      <c r="E409" s="167" t="s">
        <v>745</v>
      </c>
      <c r="F409" s="167" t="s">
        <v>746</v>
      </c>
      <c r="I409" s="159"/>
      <c r="J409" s="168">
        <f>BK409</f>
        <v>0</v>
      </c>
      <c r="L409" s="156"/>
      <c r="M409" s="161"/>
      <c r="N409" s="162"/>
      <c r="O409" s="162"/>
      <c r="P409" s="163">
        <f>P410</f>
        <v>0</v>
      </c>
      <c r="Q409" s="162"/>
      <c r="R409" s="163">
        <f>R410</f>
        <v>0</v>
      </c>
      <c r="S409" s="162"/>
      <c r="T409" s="164">
        <f>T410</f>
        <v>0</v>
      </c>
      <c r="AR409" s="157" t="s">
        <v>150</v>
      </c>
      <c r="AT409" s="165" t="s">
        <v>70</v>
      </c>
      <c r="AU409" s="165" t="s">
        <v>78</v>
      </c>
      <c r="AY409" s="157" t="s">
        <v>134</v>
      </c>
      <c r="BK409" s="166">
        <f>BK410</f>
        <v>0</v>
      </c>
    </row>
    <row r="410" spans="2:65" s="1" customFormat="1" ht="16.5" customHeight="1">
      <c r="B410" s="169"/>
      <c r="C410" s="170">
        <v>156</v>
      </c>
      <c r="D410" s="170" t="s">
        <v>137</v>
      </c>
      <c r="E410" s="171" t="s">
        <v>747</v>
      </c>
      <c r="F410" s="172" t="s">
        <v>746</v>
      </c>
      <c r="G410" s="173" t="s">
        <v>344</v>
      </c>
      <c r="H410" s="174">
        <v>1</v>
      </c>
      <c r="I410" s="175"/>
      <c r="J410" s="176">
        <f>ROUND(I410*H410,2)</f>
        <v>0</v>
      </c>
      <c r="K410" s="172" t="s">
        <v>141</v>
      </c>
      <c r="L410" s="40"/>
      <c r="M410" s="177" t="s">
        <v>5</v>
      </c>
      <c r="N410" s="216" t="s">
        <v>43</v>
      </c>
      <c r="O410" s="217"/>
      <c r="P410" s="218">
        <f>O410*H410</f>
        <v>0</v>
      </c>
      <c r="Q410" s="218">
        <v>0</v>
      </c>
      <c r="R410" s="218">
        <f>Q410*H410</f>
        <v>0</v>
      </c>
      <c r="S410" s="218">
        <v>0</v>
      </c>
      <c r="T410" s="219">
        <f>S410*H410</f>
        <v>0</v>
      </c>
      <c r="AR410" s="23" t="s">
        <v>743</v>
      </c>
      <c r="AT410" s="23" t="s">
        <v>137</v>
      </c>
      <c r="AU410" s="23" t="s">
        <v>76</v>
      </c>
      <c r="AY410" s="23" t="s">
        <v>134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23" t="s">
        <v>76</v>
      </c>
      <c r="BK410" s="181">
        <f>ROUND(I410*H410,2)</f>
        <v>0</v>
      </c>
      <c r="BL410" s="23" t="s">
        <v>743</v>
      </c>
      <c r="BM410" s="23" t="s">
        <v>748</v>
      </c>
    </row>
    <row r="411" spans="2:12" s="1" customFormat="1" ht="6.95" customHeight="1">
      <c r="B411" s="55"/>
      <c r="C411" s="56"/>
      <c r="D411" s="56"/>
      <c r="E411" s="56"/>
      <c r="F411" s="56"/>
      <c r="G411" s="56"/>
      <c r="H411" s="56"/>
      <c r="I411" s="122"/>
      <c r="J411" s="56"/>
      <c r="K411" s="56"/>
      <c r="L411" s="40"/>
    </row>
  </sheetData>
  <autoFilter ref="C101:K410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749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750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751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752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753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754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755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756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757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758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77</v>
      </c>
      <c r="F16" s="344" t="s">
        <v>759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760</v>
      </c>
      <c r="F17" s="344" t="s">
        <v>761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762</v>
      </c>
      <c r="F18" s="344" t="s">
        <v>763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764</v>
      </c>
      <c r="F19" s="344" t="s">
        <v>765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766</v>
      </c>
      <c r="F20" s="344" t="s">
        <v>767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768</v>
      </c>
      <c r="F21" s="344" t="s">
        <v>769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770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771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772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773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774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775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776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777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778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4" t="s">
        <v>779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780</v>
      </c>
      <c r="F35" s="229"/>
      <c r="G35" s="344" t="s">
        <v>781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4" t="s">
        <v>782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4" t="s">
        <v>783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4" t="s">
        <v>784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4" t="s">
        <v>785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786</v>
      </c>
      <c r="F40" s="229"/>
      <c r="G40" s="344" t="s">
        <v>787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788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789</v>
      </c>
      <c r="F42" s="229"/>
      <c r="G42" s="344" t="s">
        <v>790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4" t="s">
        <v>791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792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793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794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795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796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797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798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799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800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801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802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803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804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805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806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807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808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809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810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811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812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813</v>
      </c>
      <c r="D74" s="245"/>
      <c r="E74" s="245"/>
      <c r="F74" s="245" t="s">
        <v>814</v>
      </c>
      <c r="G74" s="246"/>
      <c r="H74" s="245" t="s">
        <v>120</v>
      </c>
      <c r="I74" s="245" t="s">
        <v>56</v>
      </c>
      <c r="J74" s="245" t="s">
        <v>815</v>
      </c>
      <c r="K74" s="244"/>
    </row>
    <row r="75" spans="2:11" ht="17.25" customHeight="1">
      <c r="B75" s="243"/>
      <c r="C75" s="247" t="s">
        <v>816</v>
      </c>
      <c r="D75" s="247"/>
      <c r="E75" s="247"/>
      <c r="F75" s="248" t="s">
        <v>817</v>
      </c>
      <c r="G75" s="249"/>
      <c r="H75" s="247"/>
      <c r="I75" s="247"/>
      <c r="J75" s="247" t="s">
        <v>818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819</v>
      </c>
      <c r="G77" s="251"/>
      <c r="H77" s="233" t="s">
        <v>820</v>
      </c>
      <c r="I77" s="233" t="s">
        <v>821</v>
      </c>
      <c r="J77" s="233">
        <v>20</v>
      </c>
      <c r="K77" s="244"/>
    </row>
    <row r="78" spans="2:11" ht="15" customHeight="1">
      <c r="B78" s="243"/>
      <c r="C78" s="233" t="s">
        <v>822</v>
      </c>
      <c r="D78" s="233"/>
      <c r="E78" s="233"/>
      <c r="F78" s="252" t="s">
        <v>819</v>
      </c>
      <c r="G78" s="251"/>
      <c r="H78" s="233" t="s">
        <v>823</v>
      </c>
      <c r="I78" s="233" t="s">
        <v>821</v>
      </c>
      <c r="J78" s="233">
        <v>120</v>
      </c>
      <c r="K78" s="244"/>
    </row>
    <row r="79" spans="2:11" ht="15" customHeight="1">
      <c r="B79" s="253"/>
      <c r="C79" s="233" t="s">
        <v>824</v>
      </c>
      <c r="D79" s="233"/>
      <c r="E79" s="233"/>
      <c r="F79" s="252" t="s">
        <v>825</v>
      </c>
      <c r="G79" s="251"/>
      <c r="H79" s="233" t="s">
        <v>826</v>
      </c>
      <c r="I79" s="233" t="s">
        <v>821</v>
      </c>
      <c r="J79" s="233">
        <v>50</v>
      </c>
      <c r="K79" s="244"/>
    </row>
    <row r="80" spans="2:11" ht="15" customHeight="1">
      <c r="B80" s="253"/>
      <c r="C80" s="233" t="s">
        <v>827</v>
      </c>
      <c r="D80" s="233"/>
      <c r="E80" s="233"/>
      <c r="F80" s="252" t="s">
        <v>819</v>
      </c>
      <c r="G80" s="251"/>
      <c r="H80" s="233" t="s">
        <v>828</v>
      </c>
      <c r="I80" s="233" t="s">
        <v>829</v>
      </c>
      <c r="J80" s="233"/>
      <c r="K80" s="244"/>
    </row>
    <row r="81" spans="2:11" ht="15" customHeight="1">
      <c r="B81" s="253"/>
      <c r="C81" s="254" t="s">
        <v>830</v>
      </c>
      <c r="D81" s="254"/>
      <c r="E81" s="254"/>
      <c r="F81" s="255" t="s">
        <v>825</v>
      </c>
      <c r="G81" s="254"/>
      <c r="H81" s="254" t="s">
        <v>831</v>
      </c>
      <c r="I81" s="254" t="s">
        <v>821</v>
      </c>
      <c r="J81" s="254">
        <v>15</v>
      </c>
      <c r="K81" s="244"/>
    </row>
    <row r="82" spans="2:11" ht="15" customHeight="1">
      <c r="B82" s="253"/>
      <c r="C82" s="254" t="s">
        <v>832</v>
      </c>
      <c r="D82" s="254"/>
      <c r="E82" s="254"/>
      <c r="F82" s="255" t="s">
        <v>825</v>
      </c>
      <c r="G82" s="254"/>
      <c r="H82" s="254" t="s">
        <v>833</v>
      </c>
      <c r="I82" s="254" t="s">
        <v>821</v>
      </c>
      <c r="J82" s="254">
        <v>15</v>
      </c>
      <c r="K82" s="244"/>
    </row>
    <row r="83" spans="2:11" ht="15" customHeight="1">
      <c r="B83" s="253"/>
      <c r="C83" s="254" t="s">
        <v>834</v>
      </c>
      <c r="D83" s="254"/>
      <c r="E83" s="254"/>
      <c r="F83" s="255" t="s">
        <v>825</v>
      </c>
      <c r="G83" s="254"/>
      <c r="H83" s="254" t="s">
        <v>835</v>
      </c>
      <c r="I83" s="254" t="s">
        <v>821</v>
      </c>
      <c r="J83" s="254">
        <v>20</v>
      </c>
      <c r="K83" s="244"/>
    </row>
    <row r="84" spans="2:11" ht="15" customHeight="1">
      <c r="B84" s="253"/>
      <c r="C84" s="254" t="s">
        <v>836</v>
      </c>
      <c r="D84" s="254"/>
      <c r="E84" s="254"/>
      <c r="F84" s="255" t="s">
        <v>825</v>
      </c>
      <c r="G84" s="254"/>
      <c r="H84" s="254" t="s">
        <v>837</v>
      </c>
      <c r="I84" s="254" t="s">
        <v>821</v>
      </c>
      <c r="J84" s="254">
        <v>20</v>
      </c>
      <c r="K84" s="244"/>
    </row>
    <row r="85" spans="2:11" ht="15" customHeight="1">
      <c r="B85" s="253"/>
      <c r="C85" s="233" t="s">
        <v>838</v>
      </c>
      <c r="D85" s="233"/>
      <c r="E85" s="233"/>
      <c r="F85" s="252" t="s">
        <v>825</v>
      </c>
      <c r="G85" s="251"/>
      <c r="H85" s="233" t="s">
        <v>839</v>
      </c>
      <c r="I85" s="233" t="s">
        <v>821</v>
      </c>
      <c r="J85" s="233">
        <v>50</v>
      </c>
      <c r="K85" s="244"/>
    </row>
    <row r="86" spans="2:11" ht="15" customHeight="1">
      <c r="B86" s="253"/>
      <c r="C86" s="233" t="s">
        <v>840</v>
      </c>
      <c r="D86" s="233"/>
      <c r="E86" s="233"/>
      <c r="F86" s="252" t="s">
        <v>825</v>
      </c>
      <c r="G86" s="251"/>
      <c r="H86" s="233" t="s">
        <v>841</v>
      </c>
      <c r="I86" s="233" t="s">
        <v>821</v>
      </c>
      <c r="J86" s="233">
        <v>20</v>
      </c>
      <c r="K86" s="244"/>
    </row>
    <row r="87" spans="2:11" ht="15" customHeight="1">
      <c r="B87" s="253"/>
      <c r="C87" s="233" t="s">
        <v>842</v>
      </c>
      <c r="D87" s="233"/>
      <c r="E87" s="233"/>
      <c r="F87" s="252" t="s">
        <v>825</v>
      </c>
      <c r="G87" s="251"/>
      <c r="H87" s="233" t="s">
        <v>843</v>
      </c>
      <c r="I87" s="233" t="s">
        <v>821</v>
      </c>
      <c r="J87" s="233">
        <v>20</v>
      </c>
      <c r="K87" s="244"/>
    </row>
    <row r="88" spans="2:11" ht="15" customHeight="1">
      <c r="B88" s="253"/>
      <c r="C88" s="233" t="s">
        <v>844</v>
      </c>
      <c r="D88" s="233"/>
      <c r="E88" s="233"/>
      <c r="F88" s="252" t="s">
        <v>825</v>
      </c>
      <c r="G88" s="251"/>
      <c r="H88" s="233" t="s">
        <v>845</v>
      </c>
      <c r="I88" s="233" t="s">
        <v>821</v>
      </c>
      <c r="J88" s="233">
        <v>50</v>
      </c>
      <c r="K88" s="244"/>
    </row>
    <row r="89" spans="2:11" ht="15" customHeight="1">
      <c r="B89" s="253"/>
      <c r="C89" s="233" t="s">
        <v>846</v>
      </c>
      <c r="D89" s="233"/>
      <c r="E89" s="233"/>
      <c r="F89" s="252" t="s">
        <v>825</v>
      </c>
      <c r="G89" s="251"/>
      <c r="H89" s="233" t="s">
        <v>846</v>
      </c>
      <c r="I89" s="233" t="s">
        <v>821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825</v>
      </c>
      <c r="G90" s="251"/>
      <c r="H90" s="233" t="s">
        <v>847</v>
      </c>
      <c r="I90" s="233" t="s">
        <v>821</v>
      </c>
      <c r="J90" s="233">
        <v>255</v>
      </c>
      <c r="K90" s="244"/>
    </row>
    <row r="91" spans="2:11" ht="15" customHeight="1">
      <c r="B91" s="253"/>
      <c r="C91" s="233" t="s">
        <v>848</v>
      </c>
      <c r="D91" s="233"/>
      <c r="E91" s="233"/>
      <c r="F91" s="252" t="s">
        <v>819</v>
      </c>
      <c r="G91" s="251"/>
      <c r="H91" s="233" t="s">
        <v>849</v>
      </c>
      <c r="I91" s="233" t="s">
        <v>850</v>
      </c>
      <c r="J91" s="233"/>
      <c r="K91" s="244"/>
    </row>
    <row r="92" spans="2:11" ht="15" customHeight="1">
      <c r="B92" s="253"/>
      <c r="C92" s="233" t="s">
        <v>851</v>
      </c>
      <c r="D92" s="233"/>
      <c r="E92" s="233"/>
      <c r="F92" s="252" t="s">
        <v>819</v>
      </c>
      <c r="G92" s="251"/>
      <c r="H92" s="233" t="s">
        <v>852</v>
      </c>
      <c r="I92" s="233" t="s">
        <v>853</v>
      </c>
      <c r="J92" s="233"/>
      <c r="K92" s="244"/>
    </row>
    <row r="93" spans="2:11" ht="15" customHeight="1">
      <c r="B93" s="253"/>
      <c r="C93" s="233" t="s">
        <v>854</v>
      </c>
      <c r="D93" s="233"/>
      <c r="E93" s="233"/>
      <c r="F93" s="252" t="s">
        <v>819</v>
      </c>
      <c r="G93" s="251"/>
      <c r="H93" s="233" t="s">
        <v>854</v>
      </c>
      <c r="I93" s="233" t="s">
        <v>853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819</v>
      </c>
      <c r="G94" s="251"/>
      <c r="H94" s="233" t="s">
        <v>855</v>
      </c>
      <c r="I94" s="233" t="s">
        <v>853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819</v>
      </c>
      <c r="G95" s="251"/>
      <c r="H95" s="233" t="s">
        <v>856</v>
      </c>
      <c r="I95" s="233" t="s">
        <v>853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857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813</v>
      </c>
      <c r="D101" s="245"/>
      <c r="E101" s="245"/>
      <c r="F101" s="245" t="s">
        <v>814</v>
      </c>
      <c r="G101" s="246"/>
      <c r="H101" s="245" t="s">
        <v>120</v>
      </c>
      <c r="I101" s="245" t="s">
        <v>56</v>
      </c>
      <c r="J101" s="245" t="s">
        <v>815</v>
      </c>
      <c r="K101" s="244"/>
    </row>
    <row r="102" spans="2:11" ht="17.25" customHeight="1">
      <c r="B102" s="243"/>
      <c r="C102" s="247" t="s">
        <v>816</v>
      </c>
      <c r="D102" s="247"/>
      <c r="E102" s="247"/>
      <c r="F102" s="248" t="s">
        <v>817</v>
      </c>
      <c r="G102" s="249"/>
      <c r="H102" s="247"/>
      <c r="I102" s="247"/>
      <c r="J102" s="247" t="s">
        <v>818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819</v>
      </c>
      <c r="G104" s="261"/>
      <c r="H104" s="233" t="s">
        <v>858</v>
      </c>
      <c r="I104" s="233" t="s">
        <v>821</v>
      </c>
      <c r="J104" s="233">
        <v>20</v>
      </c>
      <c r="K104" s="244"/>
    </row>
    <row r="105" spans="2:11" ht="15" customHeight="1">
      <c r="B105" s="243"/>
      <c r="C105" s="233" t="s">
        <v>822</v>
      </c>
      <c r="D105" s="233"/>
      <c r="E105" s="233"/>
      <c r="F105" s="252" t="s">
        <v>819</v>
      </c>
      <c r="G105" s="233"/>
      <c r="H105" s="233" t="s">
        <v>858</v>
      </c>
      <c r="I105" s="233" t="s">
        <v>821</v>
      </c>
      <c r="J105" s="233">
        <v>120</v>
      </c>
      <c r="K105" s="244"/>
    </row>
    <row r="106" spans="2:11" ht="15" customHeight="1">
      <c r="B106" s="253"/>
      <c r="C106" s="233" t="s">
        <v>824</v>
      </c>
      <c r="D106" s="233"/>
      <c r="E106" s="233"/>
      <c r="F106" s="252" t="s">
        <v>825</v>
      </c>
      <c r="G106" s="233"/>
      <c r="H106" s="233" t="s">
        <v>858</v>
      </c>
      <c r="I106" s="233" t="s">
        <v>821</v>
      </c>
      <c r="J106" s="233">
        <v>50</v>
      </c>
      <c r="K106" s="244"/>
    </row>
    <row r="107" spans="2:11" ht="15" customHeight="1">
      <c r="B107" s="253"/>
      <c r="C107" s="233" t="s">
        <v>827</v>
      </c>
      <c r="D107" s="233"/>
      <c r="E107" s="233"/>
      <c r="F107" s="252" t="s">
        <v>819</v>
      </c>
      <c r="G107" s="233"/>
      <c r="H107" s="233" t="s">
        <v>858</v>
      </c>
      <c r="I107" s="233" t="s">
        <v>829</v>
      </c>
      <c r="J107" s="233"/>
      <c r="K107" s="244"/>
    </row>
    <row r="108" spans="2:11" ht="15" customHeight="1">
      <c r="B108" s="253"/>
      <c r="C108" s="233" t="s">
        <v>838</v>
      </c>
      <c r="D108" s="233"/>
      <c r="E108" s="233"/>
      <c r="F108" s="252" t="s">
        <v>825</v>
      </c>
      <c r="G108" s="233"/>
      <c r="H108" s="233" t="s">
        <v>858</v>
      </c>
      <c r="I108" s="233" t="s">
        <v>821</v>
      </c>
      <c r="J108" s="233">
        <v>50</v>
      </c>
      <c r="K108" s="244"/>
    </row>
    <row r="109" spans="2:11" ht="15" customHeight="1">
      <c r="B109" s="253"/>
      <c r="C109" s="233" t="s">
        <v>846</v>
      </c>
      <c r="D109" s="233"/>
      <c r="E109" s="233"/>
      <c r="F109" s="252" t="s">
        <v>825</v>
      </c>
      <c r="G109" s="233"/>
      <c r="H109" s="233" t="s">
        <v>858</v>
      </c>
      <c r="I109" s="233" t="s">
        <v>821</v>
      </c>
      <c r="J109" s="233">
        <v>50</v>
      </c>
      <c r="K109" s="244"/>
    </row>
    <row r="110" spans="2:11" ht="15" customHeight="1">
      <c r="B110" s="253"/>
      <c r="C110" s="233" t="s">
        <v>844</v>
      </c>
      <c r="D110" s="233"/>
      <c r="E110" s="233"/>
      <c r="F110" s="252" t="s">
        <v>825</v>
      </c>
      <c r="G110" s="233"/>
      <c r="H110" s="233" t="s">
        <v>858</v>
      </c>
      <c r="I110" s="233" t="s">
        <v>821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819</v>
      </c>
      <c r="G111" s="233"/>
      <c r="H111" s="233" t="s">
        <v>859</v>
      </c>
      <c r="I111" s="233" t="s">
        <v>821</v>
      </c>
      <c r="J111" s="233">
        <v>20</v>
      </c>
      <c r="K111" s="244"/>
    </row>
    <row r="112" spans="2:11" ht="15" customHeight="1">
      <c r="B112" s="253"/>
      <c r="C112" s="233" t="s">
        <v>860</v>
      </c>
      <c r="D112" s="233"/>
      <c r="E112" s="233"/>
      <c r="F112" s="252" t="s">
        <v>819</v>
      </c>
      <c r="G112" s="233"/>
      <c r="H112" s="233" t="s">
        <v>861</v>
      </c>
      <c r="I112" s="233" t="s">
        <v>821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819</v>
      </c>
      <c r="G113" s="233"/>
      <c r="H113" s="233" t="s">
        <v>862</v>
      </c>
      <c r="I113" s="233" t="s">
        <v>853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819</v>
      </c>
      <c r="G114" s="233"/>
      <c r="H114" s="233" t="s">
        <v>863</v>
      </c>
      <c r="I114" s="233" t="s">
        <v>853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819</v>
      </c>
      <c r="G115" s="233"/>
      <c r="H115" s="233" t="s">
        <v>864</v>
      </c>
      <c r="I115" s="233" t="s">
        <v>865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866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813</v>
      </c>
      <c r="D121" s="245"/>
      <c r="E121" s="245"/>
      <c r="F121" s="245" t="s">
        <v>814</v>
      </c>
      <c r="G121" s="246"/>
      <c r="H121" s="245" t="s">
        <v>120</v>
      </c>
      <c r="I121" s="245" t="s">
        <v>56</v>
      </c>
      <c r="J121" s="245" t="s">
        <v>815</v>
      </c>
      <c r="K121" s="271"/>
    </row>
    <row r="122" spans="2:11" ht="17.25" customHeight="1">
      <c r="B122" s="270"/>
      <c r="C122" s="247" t="s">
        <v>816</v>
      </c>
      <c r="D122" s="247"/>
      <c r="E122" s="247"/>
      <c r="F122" s="248" t="s">
        <v>817</v>
      </c>
      <c r="G122" s="249"/>
      <c r="H122" s="247"/>
      <c r="I122" s="247"/>
      <c r="J122" s="247" t="s">
        <v>818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822</v>
      </c>
      <c r="D124" s="250"/>
      <c r="E124" s="250"/>
      <c r="F124" s="252" t="s">
        <v>819</v>
      </c>
      <c r="G124" s="233"/>
      <c r="H124" s="233" t="s">
        <v>858</v>
      </c>
      <c r="I124" s="233" t="s">
        <v>821</v>
      </c>
      <c r="J124" s="233">
        <v>120</v>
      </c>
      <c r="K124" s="274"/>
    </row>
    <row r="125" spans="2:11" ht="15" customHeight="1">
      <c r="B125" s="272"/>
      <c r="C125" s="233" t="s">
        <v>867</v>
      </c>
      <c r="D125" s="233"/>
      <c r="E125" s="233"/>
      <c r="F125" s="252" t="s">
        <v>819</v>
      </c>
      <c r="G125" s="233"/>
      <c r="H125" s="233" t="s">
        <v>868</v>
      </c>
      <c r="I125" s="233" t="s">
        <v>821</v>
      </c>
      <c r="J125" s="233" t="s">
        <v>869</v>
      </c>
      <c r="K125" s="274"/>
    </row>
    <row r="126" spans="2:11" ht="15" customHeight="1">
      <c r="B126" s="272"/>
      <c r="C126" s="233" t="s">
        <v>768</v>
      </c>
      <c r="D126" s="233"/>
      <c r="E126" s="233"/>
      <c r="F126" s="252" t="s">
        <v>819</v>
      </c>
      <c r="G126" s="233"/>
      <c r="H126" s="233" t="s">
        <v>870</v>
      </c>
      <c r="I126" s="233" t="s">
        <v>821</v>
      </c>
      <c r="J126" s="233" t="s">
        <v>869</v>
      </c>
      <c r="K126" s="274"/>
    </row>
    <row r="127" spans="2:11" ht="15" customHeight="1">
      <c r="B127" s="272"/>
      <c r="C127" s="233" t="s">
        <v>830</v>
      </c>
      <c r="D127" s="233"/>
      <c r="E127" s="233"/>
      <c r="F127" s="252" t="s">
        <v>825</v>
      </c>
      <c r="G127" s="233"/>
      <c r="H127" s="233" t="s">
        <v>831</v>
      </c>
      <c r="I127" s="233" t="s">
        <v>821</v>
      </c>
      <c r="J127" s="233">
        <v>15</v>
      </c>
      <c r="K127" s="274"/>
    </row>
    <row r="128" spans="2:11" ht="15" customHeight="1">
      <c r="B128" s="272"/>
      <c r="C128" s="254" t="s">
        <v>832</v>
      </c>
      <c r="D128" s="254"/>
      <c r="E128" s="254"/>
      <c r="F128" s="255" t="s">
        <v>825</v>
      </c>
      <c r="G128" s="254"/>
      <c r="H128" s="254" t="s">
        <v>833</v>
      </c>
      <c r="I128" s="254" t="s">
        <v>821</v>
      </c>
      <c r="J128" s="254">
        <v>15</v>
      </c>
      <c r="K128" s="274"/>
    </row>
    <row r="129" spans="2:11" ht="15" customHeight="1">
      <c r="B129" s="272"/>
      <c r="C129" s="254" t="s">
        <v>834</v>
      </c>
      <c r="D129" s="254"/>
      <c r="E129" s="254"/>
      <c r="F129" s="255" t="s">
        <v>825</v>
      </c>
      <c r="G129" s="254"/>
      <c r="H129" s="254" t="s">
        <v>835</v>
      </c>
      <c r="I129" s="254" t="s">
        <v>821</v>
      </c>
      <c r="J129" s="254">
        <v>20</v>
      </c>
      <c r="K129" s="274"/>
    </row>
    <row r="130" spans="2:11" ht="15" customHeight="1">
      <c r="B130" s="272"/>
      <c r="C130" s="254" t="s">
        <v>836</v>
      </c>
      <c r="D130" s="254"/>
      <c r="E130" s="254"/>
      <c r="F130" s="255" t="s">
        <v>825</v>
      </c>
      <c r="G130" s="254"/>
      <c r="H130" s="254" t="s">
        <v>837</v>
      </c>
      <c r="I130" s="254" t="s">
        <v>821</v>
      </c>
      <c r="J130" s="254">
        <v>20</v>
      </c>
      <c r="K130" s="274"/>
    </row>
    <row r="131" spans="2:11" ht="15" customHeight="1">
      <c r="B131" s="272"/>
      <c r="C131" s="233" t="s">
        <v>824</v>
      </c>
      <c r="D131" s="233"/>
      <c r="E131" s="233"/>
      <c r="F131" s="252" t="s">
        <v>825</v>
      </c>
      <c r="G131" s="233"/>
      <c r="H131" s="233" t="s">
        <v>858</v>
      </c>
      <c r="I131" s="233" t="s">
        <v>821</v>
      </c>
      <c r="J131" s="233">
        <v>50</v>
      </c>
      <c r="K131" s="274"/>
    </row>
    <row r="132" spans="2:11" ht="15" customHeight="1">
      <c r="B132" s="272"/>
      <c r="C132" s="233" t="s">
        <v>838</v>
      </c>
      <c r="D132" s="233"/>
      <c r="E132" s="233"/>
      <c r="F132" s="252" t="s">
        <v>825</v>
      </c>
      <c r="G132" s="233"/>
      <c r="H132" s="233" t="s">
        <v>858</v>
      </c>
      <c r="I132" s="233" t="s">
        <v>821</v>
      </c>
      <c r="J132" s="233">
        <v>50</v>
      </c>
      <c r="K132" s="274"/>
    </row>
    <row r="133" spans="2:11" ht="15" customHeight="1">
      <c r="B133" s="272"/>
      <c r="C133" s="233" t="s">
        <v>844</v>
      </c>
      <c r="D133" s="233"/>
      <c r="E133" s="233"/>
      <c r="F133" s="252" t="s">
        <v>825</v>
      </c>
      <c r="G133" s="233"/>
      <c r="H133" s="233" t="s">
        <v>858</v>
      </c>
      <c r="I133" s="233" t="s">
        <v>821</v>
      </c>
      <c r="J133" s="233">
        <v>50</v>
      </c>
      <c r="K133" s="274"/>
    </row>
    <row r="134" spans="2:11" ht="15" customHeight="1">
      <c r="B134" s="272"/>
      <c r="C134" s="233" t="s">
        <v>846</v>
      </c>
      <c r="D134" s="233"/>
      <c r="E134" s="233"/>
      <c r="F134" s="252" t="s">
        <v>825</v>
      </c>
      <c r="G134" s="233"/>
      <c r="H134" s="233" t="s">
        <v>858</v>
      </c>
      <c r="I134" s="233" t="s">
        <v>821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825</v>
      </c>
      <c r="G135" s="233"/>
      <c r="H135" s="233" t="s">
        <v>871</v>
      </c>
      <c r="I135" s="233" t="s">
        <v>821</v>
      </c>
      <c r="J135" s="233">
        <v>255</v>
      </c>
      <c r="K135" s="274"/>
    </row>
    <row r="136" spans="2:11" ht="15" customHeight="1">
      <c r="B136" s="272"/>
      <c r="C136" s="233" t="s">
        <v>848</v>
      </c>
      <c r="D136" s="233"/>
      <c r="E136" s="233"/>
      <c r="F136" s="252" t="s">
        <v>819</v>
      </c>
      <c r="G136" s="233"/>
      <c r="H136" s="233" t="s">
        <v>872</v>
      </c>
      <c r="I136" s="233" t="s">
        <v>850</v>
      </c>
      <c r="J136" s="233"/>
      <c r="K136" s="274"/>
    </row>
    <row r="137" spans="2:11" ht="15" customHeight="1">
      <c r="B137" s="272"/>
      <c r="C137" s="233" t="s">
        <v>851</v>
      </c>
      <c r="D137" s="233"/>
      <c r="E137" s="233"/>
      <c r="F137" s="252" t="s">
        <v>819</v>
      </c>
      <c r="G137" s="233"/>
      <c r="H137" s="233" t="s">
        <v>873</v>
      </c>
      <c r="I137" s="233" t="s">
        <v>853</v>
      </c>
      <c r="J137" s="233"/>
      <c r="K137" s="274"/>
    </row>
    <row r="138" spans="2:11" ht="15" customHeight="1">
      <c r="B138" s="272"/>
      <c r="C138" s="233" t="s">
        <v>854</v>
      </c>
      <c r="D138" s="233"/>
      <c r="E138" s="233"/>
      <c r="F138" s="252" t="s">
        <v>819</v>
      </c>
      <c r="G138" s="233"/>
      <c r="H138" s="233" t="s">
        <v>854</v>
      </c>
      <c r="I138" s="233" t="s">
        <v>853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819</v>
      </c>
      <c r="G139" s="233"/>
      <c r="H139" s="233" t="s">
        <v>874</v>
      </c>
      <c r="I139" s="233" t="s">
        <v>853</v>
      </c>
      <c r="J139" s="233"/>
      <c r="K139" s="274"/>
    </row>
    <row r="140" spans="2:11" ht="15" customHeight="1">
      <c r="B140" s="272"/>
      <c r="C140" s="233" t="s">
        <v>875</v>
      </c>
      <c r="D140" s="233"/>
      <c r="E140" s="233"/>
      <c r="F140" s="252" t="s">
        <v>819</v>
      </c>
      <c r="G140" s="233"/>
      <c r="H140" s="233" t="s">
        <v>876</v>
      </c>
      <c r="I140" s="233" t="s">
        <v>853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877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813</v>
      </c>
      <c r="D146" s="245"/>
      <c r="E146" s="245"/>
      <c r="F146" s="245" t="s">
        <v>814</v>
      </c>
      <c r="G146" s="246"/>
      <c r="H146" s="245" t="s">
        <v>120</v>
      </c>
      <c r="I146" s="245" t="s">
        <v>56</v>
      </c>
      <c r="J146" s="245" t="s">
        <v>815</v>
      </c>
      <c r="K146" s="244"/>
    </row>
    <row r="147" spans="2:11" ht="17.25" customHeight="1">
      <c r="B147" s="243"/>
      <c r="C147" s="247" t="s">
        <v>816</v>
      </c>
      <c r="D147" s="247"/>
      <c r="E147" s="247"/>
      <c r="F147" s="248" t="s">
        <v>817</v>
      </c>
      <c r="G147" s="249"/>
      <c r="H147" s="247"/>
      <c r="I147" s="247"/>
      <c r="J147" s="247" t="s">
        <v>818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822</v>
      </c>
      <c r="D149" s="233"/>
      <c r="E149" s="233"/>
      <c r="F149" s="279" t="s">
        <v>819</v>
      </c>
      <c r="G149" s="233"/>
      <c r="H149" s="278" t="s">
        <v>858</v>
      </c>
      <c r="I149" s="278" t="s">
        <v>821</v>
      </c>
      <c r="J149" s="278">
        <v>120</v>
      </c>
      <c r="K149" s="274"/>
    </row>
    <row r="150" spans="2:11" ht="15" customHeight="1">
      <c r="B150" s="253"/>
      <c r="C150" s="278" t="s">
        <v>867</v>
      </c>
      <c r="D150" s="233"/>
      <c r="E150" s="233"/>
      <c r="F150" s="279" t="s">
        <v>819</v>
      </c>
      <c r="G150" s="233"/>
      <c r="H150" s="278" t="s">
        <v>878</v>
      </c>
      <c r="I150" s="278" t="s">
        <v>821</v>
      </c>
      <c r="J150" s="278" t="s">
        <v>869</v>
      </c>
      <c r="K150" s="274"/>
    </row>
    <row r="151" spans="2:11" ht="15" customHeight="1">
      <c r="B151" s="253"/>
      <c r="C151" s="278" t="s">
        <v>768</v>
      </c>
      <c r="D151" s="233"/>
      <c r="E151" s="233"/>
      <c r="F151" s="279" t="s">
        <v>819</v>
      </c>
      <c r="G151" s="233"/>
      <c r="H151" s="278" t="s">
        <v>879</v>
      </c>
      <c r="I151" s="278" t="s">
        <v>821</v>
      </c>
      <c r="J151" s="278" t="s">
        <v>869</v>
      </c>
      <c r="K151" s="274"/>
    </row>
    <row r="152" spans="2:11" ht="15" customHeight="1">
      <c r="B152" s="253"/>
      <c r="C152" s="278" t="s">
        <v>824</v>
      </c>
      <c r="D152" s="233"/>
      <c r="E152" s="233"/>
      <c r="F152" s="279" t="s">
        <v>825</v>
      </c>
      <c r="G152" s="233"/>
      <c r="H152" s="278" t="s">
        <v>858</v>
      </c>
      <c r="I152" s="278" t="s">
        <v>821</v>
      </c>
      <c r="J152" s="278">
        <v>50</v>
      </c>
      <c r="K152" s="274"/>
    </row>
    <row r="153" spans="2:11" ht="15" customHeight="1">
      <c r="B153" s="253"/>
      <c r="C153" s="278" t="s">
        <v>827</v>
      </c>
      <c r="D153" s="233"/>
      <c r="E153" s="233"/>
      <c r="F153" s="279" t="s">
        <v>819</v>
      </c>
      <c r="G153" s="233"/>
      <c r="H153" s="278" t="s">
        <v>858</v>
      </c>
      <c r="I153" s="278" t="s">
        <v>829</v>
      </c>
      <c r="J153" s="278"/>
      <c r="K153" s="274"/>
    </row>
    <row r="154" spans="2:11" ht="15" customHeight="1">
      <c r="B154" s="253"/>
      <c r="C154" s="278" t="s">
        <v>838</v>
      </c>
      <c r="D154" s="233"/>
      <c r="E154" s="233"/>
      <c r="F154" s="279" t="s">
        <v>825</v>
      </c>
      <c r="G154" s="233"/>
      <c r="H154" s="278" t="s">
        <v>858</v>
      </c>
      <c r="I154" s="278" t="s">
        <v>821</v>
      </c>
      <c r="J154" s="278">
        <v>50</v>
      </c>
      <c r="K154" s="274"/>
    </row>
    <row r="155" spans="2:11" ht="15" customHeight="1">
      <c r="B155" s="253"/>
      <c r="C155" s="278" t="s">
        <v>846</v>
      </c>
      <c r="D155" s="233"/>
      <c r="E155" s="233"/>
      <c r="F155" s="279" t="s">
        <v>825</v>
      </c>
      <c r="G155" s="233"/>
      <c r="H155" s="278" t="s">
        <v>858</v>
      </c>
      <c r="I155" s="278" t="s">
        <v>821</v>
      </c>
      <c r="J155" s="278">
        <v>50</v>
      </c>
      <c r="K155" s="274"/>
    </row>
    <row r="156" spans="2:11" ht="15" customHeight="1">
      <c r="B156" s="253"/>
      <c r="C156" s="278" t="s">
        <v>844</v>
      </c>
      <c r="D156" s="233"/>
      <c r="E156" s="233"/>
      <c r="F156" s="279" t="s">
        <v>825</v>
      </c>
      <c r="G156" s="233"/>
      <c r="H156" s="278" t="s">
        <v>858</v>
      </c>
      <c r="I156" s="278" t="s">
        <v>821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819</v>
      </c>
      <c r="G157" s="233"/>
      <c r="H157" s="278" t="s">
        <v>880</v>
      </c>
      <c r="I157" s="278" t="s">
        <v>821</v>
      </c>
      <c r="J157" s="278" t="s">
        <v>881</v>
      </c>
      <c r="K157" s="274"/>
    </row>
    <row r="158" spans="2:11" ht="15" customHeight="1">
      <c r="B158" s="253"/>
      <c r="C158" s="278" t="s">
        <v>882</v>
      </c>
      <c r="D158" s="233"/>
      <c r="E158" s="233"/>
      <c r="F158" s="279" t="s">
        <v>819</v>
      </c>
      <c r="G158" s="233"/>
      <c r="H158" s="278" t="s">
        <v>883</v>
      </c>
      <c r="I158" s="278" t="s">
        <v>853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884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813</v>
      </c>
      <c r="D164" s="245"/>
      <c r="E164" s="245"/>
      <c r="F164" s="245" t="s">
        <v>814</v>
      </c>
      <c r="G164" s="282"/>
      <c r="H164" s="283" t="s">
        <v>120</v>
      </c>
      <c r="I164" s="283" t="s">
        <v>56</v>
      </c>
      <c r="J164" s="245" t="s">
        <v>815</v>
      </c>
      <c r="K164" s="225"/>
    </row>
    <row r="165" spans="2:11" ht="17.25" customHeight="1">
      <c r="B165" s="226"/>
      <c r="C165" s="247" t="s">
        <v>816</v>
      </c>
      <c r="D165" s="247"/>
      <c r="E165" s="247"/>
      <c r="F165" s="248" t="s">
        <v>817</v>
      </c>
      <c r="G165" s="284"/>
      <c r="H165" s="285"/>
      <c r="I165" s="285"/>
      <c r="J165" s="247" t="s">
        <v>818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822</v>
      </c>
      <c r="D167" s="233"/>
      <c r="E167" s="233"/>
      <c r="F167" s="252" t="s">
        <v>819</v>
      </c>
      <c r="G167" s="233"/>
      <c r="H167" s="233" t="s">
        <v>858</v>
      </c>
      <c r="I167" s="233" t="s">
        <v>821</v>
      </c>
      <c r="J167" s="233">
        <v>120</v>
      </c>
      <c r="K167" s="274"/>
    </row>
    <row r="168" spans="2:11" ht="15" customHeight="1">
      <c r="B168" s="253"/>
      <c r="C168" s="233" t="s">
        <v>867</v>
      </c>
      <c r="D168" s="233"/>
      <c r="E168" s="233"/>
      <c r="F168" s="252" t="s">
        <v>819</v>
      </c>
      <c r="G168" s="233"/>
      <c r="H168" s="233" t="s">
        <v>868</v>
      </c>
      <c r="I168" s="233" t="s">
        <v>821</v>
      </c>
      <c r="J168" s="233" t="s">
        <v>869</v>
      </c>
      <c r="K168" s="274"/>
    </row>
    <row r="169" spans="2:11" ht="15" customHeight="1">
      <c r="B169" s="253"/>
      <c r="C169" s="233" t="s">
        <v>768</v>
      </c>
      <c r="D169" s="233"/>
      <c r="E169" s="233"/>
      <c r="F169" s="252" t="s">
        <v>819</v>
      </c>
      <c r="G169" s="233"/>
      <c r="H169" s="233" t="s">
        <v>885</v>
      </c>
      <c r="I169" s="233" t="s">
        <v>821</v>
      </c>
      <c r="J169" s="233" t="s">
        <v>869</v>
      </c>
      <c r="K169" s="274"/>
    </row>
    <row r="170" spans="2:11" ht="15" customHeight="1">
      <c r="B170" s="253"/>
      <c r="C170" s="233" t="s">
        <v>824</v>
      </c>
      <c r="D170" s="233"/>
      <c r="E170" s="233"/>
      <c r="F170" s="252" t="s">
        <v>825</v>
      </c>
      <c r="G170" s="233"/>
      <c r="H170" s="233" t="s">
        <v>885</v>
      </c>
      <c r="I170" s="233" t="s">
        <v>821</v>
      </c>
      <c r="J170" s="233">
        <v>50</v>
      </c>
      <c r="K170" s="274"/>
    </row>
    <row r="171" spans="2:11" ht="15" customHeight="1">
      <c r="B171" s="253"/>
      <c r="C171" s="233" t="s">
        <v>827</v>
      </c>
      <c r="D171" s="233"/>
      <c r="E171" s="233"/>
      <c r="F171" s="252" t="s">
        <v>819</v>
      </c>
      <c r="G171" s="233"/>
      <c r="H171" s="233" t="s">
        <v>885</v>
      </c>
      <c r="I171" s="233" t="s">
        <v>829</v>
      </c>
      <c r="J171" s="233"/>
      <c r="K171" s="274"/>
    </row>
    <row r="172" spans="2:11" ht="15" customHeight="1">
      <c r="B172" s="253"/>
      <c r="C172" s="233" t="s">
        <v>838</v>
      </c>
      <c r="D172" s="233"/>
      <c r="E172" s="233"/>
      <c r="F172" s="252" t="s">
        <v>825</v>
      </c>
      <c r="G172" s="233"/>
      <c r="H172" s="233" t="s">
        <v>885</v>
      </c>
      <c r="I172" s="233" t="s">
        <v>821</v>
      </c>
      <c r="J172" s="233">
        <v>50</v>
      </c>
      <c r="K172" s="274"/>
    </row>
    <row r="173" spans="2:11" ht="15" customHeight="1">
      <c r="B173" s="253"/>
      <c r="C173" s="233" t="s">
        <v>846</v>
      </c>
      <c r="D173" s="233"/>
      <c r="E173" s="233"/>
      <c r="F173" s="252" t="s">
        <v>825</v>
      </c>
      <c r="G173" s="233"/>
      <c r="H173" s="233" t="s">
        <v>885</v>
      </c>
      <c r="I173" s="233" t="s">
        <v>821</v>
      </c>
      <c r="J173" s="233">
        <v>50</v>
      </c>
      <c r="K173" s="274"/>
    </row>
    <row r="174" spans="2:11" ht="15" customHeight="1">
      <c r="B174" s="253"/>
      <c r="C174" s="233" t="s">
        <v>844</v>
      </c>
      <c r="D174" s="233"/>
      <c r="E174" s="233"/>
      <c r="F174" s="252" t="s">
        <v>825</v>
      </c>
      <c r="G174" s="233"/>
      <c r="H174" s="233" t="s">
        <v>885</v>
      </c>
      <c r="I174" s="233" t="s">
        <v>821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819</v>
      </c>
      <c r="G175" s="233"/>
      <c r="H175" s="233" t="s">
        <v>886</v>
      </c>
      <c r="I175" s="233" t="s">
        <v>887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819</v>
      </c>
      <c r="G176" s="233"/>
      <c r="H176" s="233" t="s">
        <v>888</v>
      </c>
      <c r="I176" s="233" t="s">
        <v>889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819</v>
      </c>
      <c r="G177" s="233"/>
      <c r="H177" s="233" t="s">
        <v>890</v>
      </c>
      <c r="I177" s="233" t="s">
        <v>821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819</v>
      </c>
      <c r="G178" s="233"/>
      <c r="H178" s="233" t="s">
        <v>891</v>
      </c>
      <c r="I178" s="233" t="s">
        <v>821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819</v>
      </c>
      <c r="G179" s="233"/>
      <c r="H179" s="233" t="s">
        <v>784</v>
      </c>
      <c r="I179" s="233" t="s">
        <v>821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819</v>
      </c>
      <c r="G180" s="233"/>
      <c r="H180" s="233" t="s">
        <v>892</v>
      </c>
      <c r="I180" s="233" t="s">
        <v>853</v>
      </c>
      <c r="J180" s="233"/>
      <c r="K180" s="274"/>
    </row>
    <row r="181" spans="2:11" ht="15" customHeight="1">
      <c r="B181" s="253"/>
      <c r="C181" s="233" t="s">
        <v>893</v>
      </c>
      <c r="D181" s="233"/>
      <c r="E181" s="233"/>
      <c r="F181" s="252" t="s">
        <v>819</v>
      </c>
      <c r="G181" s="233"/>
      <c r="H181" s="233" t="s">
        <v>894</v>
      </c>
      <c r="I181" s="233" t="s">
        <v>853</v>
      </c>
      <c r="J181" s="233"/>
      <c r="K181" s="274"/>
    </row>
    <row r="182" spans="2:11" ht="15" customHeight="1">
      <c r="B182" s="253"/>
      <c r="C182" s="233" t="s">
        <v>882</v>
      </c>
      <c r="D182" s="233"/>
      <c r="E182" s="233"/>
      <c r="F182" s="252" t="s">
        <v>819</v>
      </c>
      <c r="G182" s="233"/>
      <c r="H182" s="233" t="s">
        <v>895</v>
      </c>
      <c r="I182" s="233" t="s">
        <v>853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825</v>
      </c>
      <c r="G183" s="233"/>
      <c r="H183" s="233" t="s">
        <v>896</v>
      </c>
      <c r="I183" s="233" t="s">
        <v>821</v>
      </c>
      <c r="J183" s="233">
        <v>50</v>
      </c>
      <c r="K183" s="274"/>
    </row>
    <row r="184" spans="2:11" ht="15" customHeight="1">
      <c r="B184" s="253"/>
      <c r="C184" s="233" t="s">
        <v>897</v>
      </c>
      <c r="D184" s="233"/>
      <c r="E184" s="233"/>
      <c r="F184" s="252" t="s">
        <v>825</v>
      </c>
      <c r="G184" s="233"/>
      <c r="H184" s="233" t="s">
        <v>898</v>
      </c>
      <c r="I184" s="233" t="s">
        <v>899</v>
      </c>
      <c r="J184" s="233"/>
      <c r="K184" s="274"/>
    </row>
    <row r="185" spans="2:11" ht="15" customHeight="1">
      <c r="B185" s="253"/>
      <c r="C185" s="233" t="s">
        <v>900</v>
      </c>
      <c r="D185" s="233"/>
      <c r="E185" s="233"/>
      <c r="F185" s="252" t="s">
        <v>825</v>
      </c>
      <c r="G185" s="233"/>
      <c r="H185" s="233" t="s">
        <v>901</v>
      </c>
      <c r="I185" s="233" t="s">
        <v>899</v>
      </c>
      <c r="J185" s="233"/>
      <c r="K185" s="274"/>
    </row>
    <row r="186" spans="2:11" ht="15" customHeight="1">
      <c r="B186" s="253"/>
      <c r="C186" s="233" t="s">
        <v>902</v>
      </c>
      <c r="D186" s="233"/>
      <c r="E186" s="233"/>
      <c r="F186" s="252" t="s">
        <v>825</v>
      </c>
      <c r="G186" s="233"/>
      <c r="H186" s="233" t="s">
        <v>903</v>
      </c>
      <c r="I186" s="233" t="s">
        <v>899</v>
      </c>
      <c r="J186" s="233"/>
      <c r="K186" s="274"/>
    </row>
    <row r="187" spans="2:11" ht="15" customHeight="1">
      <c r="B187" s="253"/>
      <c r="C187" s="286" t="s">
        <v>904</v>
      </c>
      <c r="D187" s="233"/>
      <c r="E187" s="233"/>
      <c r="F187" s="252" t="s">
        <v>825</v>
      </c>
      <c r="G187" s="233"/>
      <c r="H187" s="233" t="s">
        <v>905</v>
      </c>
      <c r="I187" s="233" t="s">
        <v>906</v>
      </c>
      <c r="J187" s="287" t="s">
        <v>907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819</v>
      </c>
      <c r="G188" s="233"/>
      <c r="H188" s="229" t="s">
        <v>908</v>
      </c>
      <c r="I188" s="233" t="s">
        <v>909</v>
      </c>
      <c r="J188" s="233"/>
      <c r="K188" s="274"/>
    </row>
    <row r="189" spans="2:11" ht="15" customHeight="1">
      <c r="B189" s="253"/>
      <c r="C189" s="238" t="s">
        <v>910</v>
      </c>
      <c r="D189" s="233"/>
      <c r="E189" s="233"/>
      <c r="F189" s="252" t="s">
        <v>819</v>
      </c>
      <c r="G189" s="233"/>
      <c r="H189" s="233" t="s">
        <v>911</v>
      </c>
      <c r="I189" s="233" t="s">
        <v>853</v>
      </c>
      <c r="J189" s="233"/>
      <c r="K189" s="274"/>
    </row>
    <row r="190" spans="2:11" ht="15" customHeight="1">
      <c r="B190" s="253"/>
      <c r="C190" s="238" t="s">
        <v>912</v>
      </c>
      <c r="D190" s="233"/>
      <c r="E190" s="233"/>
      <c r="F190" s="252" t="s">
        <v>819</v>
      </c>
      <c r="G190" s="233"/>
      <c r="H190" s="233" t="s">
        <v>913</v>
      </c>
      <c r="I190" s="233" t="s">
        <v>853</v>
      </c>
      <c r="J190" s="233"/>
      <c r="K190" s="274"/>
    </row>
    <row r="191" spans="2:11" ht="15" customHeight="1">
      <c r="B191" s="253"/>
      <c r="C191" s="238" t="s">
        <v>914</v>
      </c>
      <c r="D191" s="233"/>
      <c r="E191" s="233"/>
      <c r="F191" s="252" t="s">
        <v>825</v>
      </c>
      <c r="G191" s="233"/>
      <c r="H191" s="233" t="s">
        <v>915</v>
      </c>
      <c r="I191" s="233" t="s">
        <v>853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916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917</v>
      </c>
      <c r="D198" s="289"/>
      <c r="E198" s="289"/>
      <c r="F198" s="289" t="s">
        <v>918</v>
      </c>
      <c r="G198" s="290"/>
      <c r="H198" s="349" t="s">
        <v>919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909</v>
      </c>
      <c r="D200" s="233"/>
      <c r="E200" s="233"/>
      <c r="F200" s="252" t="s">
        <v>42</v>
      </c>
      <c r="G200" s="233"/>
      <c r="H200" s="350" t="s">
        <v>920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50" t="s">
        <v>921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50" t="s">
        <v>922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50" t="s">
        <v>923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50" t="s">
        <v>924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865</v>
      </c>
      <c r="D206" s="233"/>
      <c r="E206" s="233"/>
      <c r="F206" s="252" t="s">
        <v>77</v>
      </c>
      <c r="G206" s="233"/>
      <c r="H206" s="350" t="s">
        <v>925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762</v>
      </c>
      <c r="G207" s="233"/>
      <c r="H207" s="350" t="s">
        <v>763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760</v>
      </c>
      <c r="G208" s="233"/>
      <c r="H208" s="350" t="s">
        <v>926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764</v>
      </c>
      <c r="G209" s="238"/>
      <c r="H209" s="351" t="s">
        <v>765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766</v>
      </c>
      <c r="G210" s="238"/>
      <c r="H210" s="351" t="s">
        <v>927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889</v>
      </c>
      <c r="D212" s="259"/>
      <c r="E212" s="259"/>
      <c r="F212" s="252">
        <v>1</v>
      </c>
      <c r="G212" s="238"/>
      <c r="H212" s="351" t="s">
        <v>928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929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930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931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2019-09-05T07:12:50Z</dcterms:created>
  <dcterms:modified xsi:type="dcterms:W3CDTF">2020-10-08T08:56:09Z</dcterms:modified>
  <cp:category/>
  <cp:version/>
  <cp:contentType/>
  <cp:contentStatus/>
</cp:coreProperties>
</file>