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-105" yWindow="-105" windowWidth="19440" windowHeight="12570" activeTab="1"/>
  </bookViews>
  <sheets>
    <sheet name="Pokyny pro vyplnění" sheetId="11" r:id="rId1"/>
    <sheet name="Stavba" sheetId="1" r:id="rId2"/>
    <sheet name="VzorPolozky" sheetId="10" state="hidden" r:id="rId3"/>
    <sheet name="01 A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A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A Pol'!$A$1:$X$247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5" i="1"/>
  <c r="I64"/>
  <c r="I63"/>
  <c r="I18" s="1"/>
  <c r="I62"/>
  <c r="I61"/>
  <c r="I60"/>
  <c r="I59"/>
  <c r="I58"/>
  <c r="I17" s="1"/>
  <c r="I57"/>
  <c r="I56"/>
  <c r="I55"/>
  <c r="I54"/>
  <c r="I53"/>
  <c r="I52"/>
  <c r="I51"/>
  <c r="I50"/>
  <c r="I49"/>
  <c r="I48"/>
  <c r="I47"/>
  <c r="G41"/>
  <c r="H41" s="1"/>
  <c r="I41" s="1"/>
  <c r="F41"/>
  <c r="G40"/>
  <c r="F40"/>
  <c r="G39"/>
  <c r="H39" s="1"/>
  <c r="H42" s="1"/>
  <c r="F39"/>
  <c r="G237" i="12"/>
  <c r="BA235"/>
  <c r="BA230"/>
  <c r="BA174"/>
  <c r="BA76"/>
  <c r="G9"/>
  <c r="I9"/>
  <c r="I8" s="1"/>
  <c r="K9"/>
  <c r="M9"/>
  <c r="O9"/>
  <c r="Q9"/>
  <c r="Q8" s="1"/>
  <c r="V9"/>
  <c r="G10"/>
  <c r="M10" s="1"/>
  <c r="I10"/>
  <c r="K10"/>
  <c r="K8" s="1"/>
  <c r="O10"/>
  <c r="Q10"/>
  <c r="V10"/>
  <c r="V8" s="1"/>
  <c r="G11"/>
  <c r="I11"/>
  <c r="K11"/>
  <c r="M11"/>
  <c r="O11"/>
  <c r="Q11"/>
  <c r="V11"/>
  <c r="G13"/>
  <c r="G8" s="1"/>
  <c r="I13"/>
  <c r="K13"/>
  <c r="O13"/>
  <c r="O8" s="1"/>
  <c r="Q13"/>
  <c r="V13"/>
  <c r="G14"/>
  <c r="I14"/>
  <c r="K14"/>
  <c r="M14"/>
  <c r="O14"/>
  <c r="Q14"/>
  <c r="V14"/>
  <c r="G15"/>
  <c r="M15" s="1"/>
  <c r="I15"/>
  <c r="K15"/>
  <c r="O15"/>
  <c r="Q15"/>
  <c r="V15"/>
  <c r="G16"/>
  <c r="I16"/>
  <c r="K16"/>
  <c r="M16"/>
  <c r="O16"/>
  <c r="Q16"/>
  <c r="V16"/>
  <c r="G25"/>
  <c r="M25" s="1"/>
  <c r="I25"/>
  <c r="K25"/>
  <c r="O25"/>
  <c r="Q25"/>
  <c r="V25"/>
  <c r="G27"/>
  <c r="I27"/>
  <c r="K27"/>
  <c r="M27"/>
  <c r="O27"/>
  <c r="Q27"/>
  <c r="V27"/>
  <c r="G28"/>
  <c r="M28" s="1"/>
  <c r="I28"/>
  <c r="K28"/>
  <c r="O28"/>
  <c r="Q28"/>
  <c r="V28"/>
  <c r="G35"/>
  <c r="I35"/>
  <c r="K35"/>
  <c r="M35"/>
  <c r="O35"/>
  <c r="Q35"/>
  <c r="V35"/>
  <c r="G36"/>
  <c r="M36" s="1"/>
  <c r="I36"/>
  <c r="K36"/>
  <c r="O36"/>
  <c r="Q36"/>
  <c r="V36"/>
  <c r="G37"/>
  <c r="I37"/>
  <c r="K37"/>
  <c r="M37"/>
  <c r="O37"/>
  <c r="Q37"/>
  <c r="V37"/>
  <c r="G39"/>
  <c r="M39" s="1"/>
  <c r="I39"/>
  <c r="K39"/>
  <c r="O39"/>
  <c r="Q39"/>
  <c r="V39"/>
  <c r="G41"/>
  <c r="I41"/>
  <c r="K41"/>
  <c r="M41"/>
  <c r="O41"/>
  <c r="Q41"/>
  <c r="V41"/>
  <c r="G42"/>
  <c r="M42" s="1"/>
  <c r="I42"/>
  <c r="K42"/>
  <c r="O42"/>
  <c r="Q42"/>
  <c r="V42"/>
  <c r="G49"/>
  <c r="I49"/>
  <c r="K49"/>
  <c r="M49"/>
  <c r="O49"/>
  <c r="Q49"/>
  <c r="V49"/>
  <c r="G51"/>
  <c r="M51" s="1"/>
  <c r="I51"/>
  <c r="K51"/>
  <c r="O51"/>
  <c r="Q51"/>
  <c r="V51"/>
  <c r="G53"/>
  <c r="I53"/>
  <c r="K53"/>
  <c r="M53"/>
  <c r="O53"/>
  <c r="Q53"/>
  <c r="V53"/>
  <c r="G54"/>
  <c r="M54" s="1"/>
  <c r="I54"/>
  <c r="K54"/>
  <c r="O54"/>
  <c r="Q54"/>
  <c r="V54"/>
  <c r="G55"/>
  <c r="I55"/>
  <c r="K55"/>
  <c r="M55"/>
  <c r="O55"/>
  <c r="Q55"/>
  <c r="V55"/>
  <c r="G56"/>
  <c r="M56" s="1"/>
  <c r="I56"/>
  <c r="K56"/>
  <c r="O56"/>
  <c r="Q56"/>
  <c r="V56"/>
  <c r="G59"/>
  <c r="G58" s="1"/>
  <c r="I59"/>
  <c r="K59"/>
  <c r="K58" s="1"/>
  <c r="O59"/>
  <c r="O58" s="1"/>
  <c r="Q59"/>
  <c r="V59"/>
  <c r="V58" s="1"/>
  <c r="G62"/>
  <c r="I62"/>
  <c r="I58" s="1"/>
  <c r="K62"/>
  <c r="M62"/>
  <c r="O62"/>
  <c r="Q62"/>
  <c r="Q58" s="1"/>
  <c r="V62"/>
  <c r="G63"/>
  <c r="M63" s="1"/>
  <c r="I63"/>
  <c r="K63"/>
  <c r="O63"/>
  <c r="Q63"/>
  <c r="V63"/>
  <c r="G65"/>
  <c r="I65"/>
  <c r="K65"/>
  <c r="M65"/>
  <c r="O65"/>
  <c r="Q65"/>
  <c r="V65"/>
  <c r="G67"/>
  <c r="M67" s="1"/>
  <c r="I67"/>
  <c r="K67"/>
  <c r="O67"/>
  <c r="Q67"/>
  <c r="V67"/>
  <c r="G70"/>
  <c r="I70"/>
  <c r="K70"/>
  <c r="M70"/>
  <c r="O70"/>
  <c r="Q70"/>
  <c r="V70"/>
  <c r="G72"/>
  <c r="M72" s="1"/>
  <c r="I72"/>
  <c r="K72"/>
  <c r="O72"/>
  <c r="Q72"/>
  <c r="V72"/>
  <c r="G73"/>
  <c r="I73"/>
  <c r="K73"/>
  <c r="M73"/>
  <c r="O73"/>
  <c r="Q73"/>
  <c r="V73"/>
  <c r="G78"/>
  <c r="M78" s="1"/>
  <c r="I78"/>
  <c r="K78"/>
  <c r="O78"/>
  <c r="Q78"/>
  <c r="V78"/>
  <c r="G79"/>
  <c r="I79"/>
  <c r="K79"/>
  <c r="M79"/>
  <c r="O79"/>
  <c r="Q79"/>
  <c r="V79"/>
  <c r="G81"/>
  <c r="M81" s="1"/>
  <c r="I81"/>
  <c r="K81"/>
  <c r="O81"/>
  <c r="Q81"/>
  <c r="V81"/>
  <c r="G84"/>
  <c r="G83" s="1"/>
  <c r="I84"/>
  <c r="I83" s="1"/>
  <c r="K84"/>
  <c r="K83" s="1"/>
  <c r="O84"/>
  <c r="O83" s="1"/>
  <c r="Q84"/>
  <c r="Q83" s="1"/>
  <c r="V84"/>
  <c r="V83" s="1"/>
  <c r="G87"/>
  <c r="M87" s="1"/>
  <c r="I87"/>
  <c r="K87"/>
  <c r="K86" s="1"/>
  <c r="O87"/>
  <c r="O86" s="1"/>
  <c r="Q87"/>
  <c r="V87"/>
  <c r="V86" s="1"/>
  <c r="G89"/>
  <c r="I89"/>
  <c r="K89"/>
  <c r="M89"/>
  <c r="O89"/>
  <c r="Q89"/>
  <c r="V89"/>
  <c r="G92"/>
  <c r="M92" s="1"/>
  <c r="I92"/>
  <c r="K92"/>
  <c r="O92"/>
  <c r="Q92"/>
  <c r="V92"/>
  <c r="G93"/>
  <c r="I93"/>
  <c r="I86" s="1"/>
  <c r="K93"/>
  <c r="M93"/>
  <c r="O93"/>
  <c r="Q93"/>
  <c r="Q86" s="1"/>
  <c r="V93"/>
  <c r="G95"/>
  <c r="M95" s="1"/>
  <c r="I95"/>
  <c r="K95"/>
  <c r="O95"/>
  <c r="Q95"/>
  <c r="V95"/>
  <c r="G96"/>
  <c r="I96"/>
  <c r="K96"/>
  <c r="M96"/>
  <c r="O96"/>
  <c r="Q96"/>
  <c r="V96"/>
  <c r="G97"/>
  <c r="M97" s="1"/>
  <c r="I97"/>
  <c r="K97"/>
  <c r="O97"/>
  <c r="Q97"/>
  <c r="V97"/>
  <c r="G98"/>
  <c r="I98"/>
  <c r="K98"/>
  <c r="M98"/>
  <c r="O98"/>
  <c r="Q98"/>
  <c r="V98"/>
  <c r="G99"/>
  <c r="M99" s="1"/>
  <c r="I99"/>
  <c r="K99"/>
  <c r="O99"/>
  <c r="Q99"/>
  <c r="V99"/>
  <c r="G100"/>
  <c r="I100"/>
  <c r="K100"/>
  <c r="M100"/>
  <c r="O100"/>
  <c r="Q100"/>
  <c r="V100"/>
  <c r="G101"/>
  <c r="M101" s="1"/>
  <c r="I101"/>
  <c r="K101"/>
  <c r="O101"/>
  <c r="Q101"/>
  <c r="V101"/>
  <c r="G103"/>
  <c r="I103"/>
  <c r="K103"/>
  <c r="M103"/>
  <c r="O103"/>
  <c r="Q103"/>
  <c r="V103"/>
  <c r="G106"/>
  <c r="I106"/>
  <c r="I105" s="1"/>
  <c r="K106"/>
  <c r="M106"/>
  <c r="O106"/>
  <c r="Q106"/>
  <c r="Q105" s="1"/>
  <c r="V106"/>
  <c r="G107"/>
  <c r="G105" s="1"/>
  <c r="I107"/>
  <c r="K107"/>
  <c r="O107"/>
  <c r="O105" s="1"/>
  <c r="Q107"/>
  <c r="V107"/>
  <c r="G108"/>
  <c r="I108"/>
  <c r="K108"/>
  <c r="M108"/>
  <c r="O108"/>
  <c r="Q108"/>
  <c r="V108"/>
  <c r="G109"/>
  <c r="M109" s="1"/>
  <c r="I109"/>
  <c r="K109"/>
  <c r="K105" s="1"/>
  <c r="O109"/>
  <c r="Q109"/>
  <c r="V109"/>
  <c r="V105" s="1"/>
  <c r="G110"/>
  <c r="I110"/>
  <c r="K110"/>
  <c r="M110"/>
  <c r="O110"/>
  <c r="Q110"/>
  <c r="V110"/>
  <c r="G112"/>
  <c r="I112"/>
  <c r="I111" s="1"/>
  <c r="K112"/>
  <c r="M112"/>
  <c r="O112"/>
  <c r="Q112"/>
  <c r="Q111" s="1"/>
  <c r="V112"/>
  <c r="G113"/>
  <c r="M113" s="1"/>
  <c r="I113"/>
  <c r="K113"/>
  <c r="K111" s="1"/>
  <c r="O113"/>
  <c r="Q113"/>
  <c r="V113"/>
  <c r="V111" s="1"/>
  <c r="G114"/>
  <c r="I114"/>
  <c r="K114"/>
  <c r="M114"/>
  <c r="O114"/>
  <c r="Q114"/>
  <c r="V114"/>
  <c r="G115"/>
  <c r="G111" s="1"/>
  <c r="I115"/>
  <c r="K115"/>
  <c r="O115"/>
  <c r="O111" s="1"/>
  <c r="Q115"/>
  <c r="V115"/>
  <c r="I118"/>
  <c r="Q118"/>
  <c r="G119"/>
  <c r="M119" s="1"/>
  <c r="I119"/>
  <c r="K119"/>
  <c r="K118" s="1"/>
  <c r="O119"/>
  <c r="O118" s="1"/>
  <c r="Q119"/>
  <c r="V119"/>
  <c r="V118" s="1"/>
  <c r="G120"/>
  <c r="I120"/>
  <c r="K120"/>
  <c r="M120"/>
  <c r="O120"/>
  <c r="Q120"/>
  <c r="V120"/>
  <c r="G121"/>
  <c r="M121" s="1"/>
  <c r="I121"/>
  <c r="K121"/>
  <c r="O121"/>
  <c r="Q121"/>
  <c r="V121"/>
  <c r="I122"/>
  <c r="Q122"/>
  <c r="G123"/>
  <c r="M123" s="1"/>
  <c r="M122" s="1"/>
  <c r="I123"/>
  <c r="K123"/>
  <c r="K122" s="1"/>
  <c r="O123"/>
  <c r="O122" s="1"/>
  <c r="Q123"/>
  <c r="V123"/>
  <c r="V122" s="1"/>
  <c r="G125"/>
  <c r="G124" s="1"/>
  <c r="I125"/>
  <c r="K125"/>
  <c r="K124" s="1"/>
  <c r="O125"/>
  <c r="O124" s="1"/>
  <c r="Q125"/>
  <c r="V125"/>
  <c r="V124" s="1"/>
  <c r="G128"/>
  <c r="I128"/>
  <c r="I124" s="1"/>
  <c r="K128"/>
  <c r="M128"/>
  <c r="O128"/>
  <c r="Q128"/>
  <c r="Q124" s="1"/>
  <c r="V128"/>
  <c r="G130"/>
  <c r="M130" s="1"/>
  <c r="I130"/>
  <c r="K130"/>
  <c r="O130"/>
  <c r="Q130"/>
  <c r="V130"/>
  <c r="G132"/>
  <c r="I132"/>
  <c r="K132"/>
  <c r="M132"/>
  <c r="O132"/>
  <c r="Q132"/>
  <c r="V132"/>
  <c r="G134"/>
  <c r="M134" s="1"/>
  <c r="I134"/>
  <c r="K134"/>
  <c r="O134"/>
  <c r="Q134"/>
  <c r="V134"/>
  <c r="G135"/>
  <c r="I135"/>
  <c r="K135"/>
  <c r="M135"/>
  <c r="O135"/>
  <c r="Q135"/>
  <c r="V135"/>
  <c r="G137"/>
  <c r="M137" s="1"/>
  <c r="I137"/>
  <c r="K137"/>
  <c r="O137"/>
  <c r="Q137"/>
  <c r="V137"/>
  <c r="G138"/>
  <c r="I138"/>
  <c r="K138"/>
  <c r="M138"/>
  <c r="O138"/>
  <c r="Q138"/>
  <c r="V138"/>
  <c r="G140"/>
  <c r="M140" s="1"/>
  <c r="I140"/>
  <c r="K140"/>
  <c r="O140"/>
  <c r="Q140"/>
  <c r="V140"/>
  <c r="G153"/>
  <c r="I153"/>
  <c r="K153"/>
  <c r="M153"/>
  <c r="O153"/>
  <c r="Q153"/>
  <c r="V153"/>
  <c r="G155"/>
  <c r="M155" s="1"/>
  <c r="I155"/>
  <c r="K155"/>
  <c r="O155"/>
  <c r="Q155"/>
  <c r="V155"/>
  <c r="I157"/>
  <c r="Q157"/>
  <c r="G158"/>
  <c r="G157" s="1"/>
  <c r="I158"/>
  <c r="K158"/>
  <c r="K157" s="1"/>
  <c r="O158"/>
  <c r="O157" s="1"/>
  <c r="Q158"/>
  <c r="V158"/>
  <c r="V157" s="1"/>
  <c r="G160"/>
  <c r="M160" s="1"/>
  <c r="I160"/>
  <c r="K160"/>
  <c r="K159" s="1"/>
  <c r="O160"/>
  <c r="O159" s="1"/>
  <c r="Q160"/>
  <c r="V160"/>
  <c r="V159" s="1"/>
  <c r="G162"/>
  <c r="I162"/>
  <c r="K162"/>
  <c r="M162"/>
  <c r="O162"/>
  <c r="Q162"/>
  <c r="V162"/>
  <c r="G168"/>
  <c r="M168" s="1"/>
  <c r="I168"/>
  <c r="K168"/>
  <c r="O168"/>
  <c r="Q168"/>
  <c r="V168"/>
  <c r="G170"/>
  <c r="I170"/>
  <c r="I159" s="1"/>
  <c r="K170"/>
  <c r="M170"/>
  <c r="O170"/>
  <c r="Q170"/>
  <c r="Q159" s="1"/>
  <c r="V170"/>
  <c r="G171"/>
  <c r="M171" s="1"/>
  <c r="I171"/>
  <c r="K171"/>
  <c r="O171"/>
  <c r="Q171"/>
  <c r="V171"/>
  <c r="G173"/>
  <c r="I173"/>
  <c r="K173"/>
  <c r="M173"/>
  <c r="O173"/>
  <c r="Q173"/>
  <c r="V173"/>
  <c r="G176"/>
  <c r="M176" s="1"/>
  <c r="I176"/>
  <c r="K176"/>
  <c r="O176"/>
  <c r="Q176"/>
  <c r="V176"/>
  <c r="I177"/>
  <c r="Q177"/>
  <c r="G178"/>
  <c r="M178" s="1"/>
  <c r="M177" s="1"/>
  <c r="I178"/>
  <c r="K178"/>
  <c r="K177" s="1"/>
  <c r="O178"/>
  <c r="O177" s="1"/>
  <c r="Q178"/>
  <c r="V178"/>
  <c r="V177" s="1"/>
  <c r="G179"/>
  <c r="I179"/>
  <c r="K179"/>
  <c r="M179"/>
  <c r="O179"/>
  <c r="Q179"/>
  <c r="V179"/>
  <c r="G180"/>
  <c r="M180" s="1"/>
  <c r="I180"/>
  <c r="K180"/>
  <c r="O180"/>
  <c r="Q180"/>
  <c r="V180"/>
  <c r="G182"/>
  <c r="M182" s="1"/>
  <c r="I182"/>
  <c r="K182"/>
  <c r="K181" s="1"/>
  <c r="O182"/>
  <c r="O181" s="1"/>
  <c r="Q182"/>
  <c r="V182"/>
  <c r="V181" s="1"/>
  <c r="G183"/>
  <c r="I183"/>
  <c r="K183"/>
  <c r="M183"/>
  <c r="O183"/>
  <c r="Q183"/>
  <c r="V183"/>
  <c r="G184"/>
  <c r="M184" s="1"/>
  <c r="I184"/>
  <c r="K184"/>
  <c r="O184"/>
  <c r="Q184"/>
  <c r="V184"/>
  <c r="G186"/>
  <c r="I186"/>
  <c r="I181" s="1"/>
  <c r="K186"/>
  <c r="M186"/>
  <c r="O186"/>
  <c r="Q186"/>
  <c r="Q181" s="1"/>
  <c r="V186"/>
  <c r="G187"/>
  <c r="M187" s="1"/>
  <c r="I187"/>
  <c r="K187"/>
  <c r="O187"/>
  <c r="Q187"/>
  <c r="V187"/>
  <c r="G188"/>
  <c r="I188"/>
  <c r="K188"/>
  <c r="M188"/>
  <c r="O188"/>
  <c r="Q188"/>
  <c r="V188"/>
  <c r="G190"/>
  <c r="M190" s="1"/>
  <c r="I190"/>
  <c r="K190"/>
  <c r="O190"/>
  <c r="Q190"/>
  <c r="V190"/>
  <c r="G192"/>
  <c r="M192" s="1"/>
  <c r="M191" s="1"/>
  <c r="I192"/>
  <c r="K192"/>
  <c r="K191" s="1"/>
  <c r="O192"/>
  <c r="O191" s="1"/>
  <c r="Q192"/>
  <c r="V192"/>
  <c r="V191" s="1"/>
  <c r="G195"/>
  <c r="I195"/>
  <c r="K195"/>
  <c r="M195"/>
  <c r="O195"/>
  <c r="Q195"/>
  <c r="V195"/>
  <c r="G198"/>
  <c r="M198" s="1"/>
  <c r="I198"/>
  <c r="K198"/>
  <c r="O198"/>
  <c r="Q198"/>
  <c r="V198"/>
  <c r="G200"/>
  <c r="I200"/>
  <c r="I191" s="1"/>
  <c r="K200"/>
  <c r="M200"/>
  <c r="O200"/>
  <c r="Q200"/>
  <c r="Q191" s="1"/>
  <c r="V200"/>
  <c r="G202"/>
  <c r="I202"/>
  <c r="I201" s="1"/>
  <c r="K202"/>
  <c r="M202"/>
  <c r="O202"/>
  <c r="Q202"/>
  <c r="Q201" s="1"/>
  <c r="V202"/>
  <c r="G204"/>
  <c r="G201" s="1"/>
  <c r="I204"/>
  <c r="K204"/>
  <c r="K201" s="1"/>
  <c r="O204"/>
  <c r="O201" s="1"/>
  <c r="Q204"/>
  <c r="V204"/>
  <c r="V201" s="1"/>
  <c r="G205"/>
  <c r="I205"/>
  <c r="K205"/>
  <c r="M205"/>
  <c r="O205"/>
  <c r="Q205"/>
  <c r="V205"/>
  <c r="G208"/>
  <c r="I208"/>
  <c r="I207" s="1"/>
  <c r="K208"/>
  <c r="M208"/>
  <c r="O208"/>
  <c r="Q208"/>
  <c r="Q207" s="1"/>
  <c r="V208"/>
  <c r="G209"/>
  <c r="M209" s="1"/>
  <c r="I209"/>
  <c r="K209"/>
  <c r="K207" s="1"/>
  <c r="O209"/>
  <c r="Q209"/>
  <c r="V209"/>
  <c r="V207" s="1"/>
  <c r="G211"/>
  <c r="I211"/>
  <c r="K211"/>
  <c r="M211"/>
  <c r="O211"/>
  <c r="Q211"/>
  <c r="V211"/>
  <c r="G212"/>
  <c r="M212" s="1"/>
  <c r="I212"/>
  <c r="K212"/>
  <c r="O212"/>
  <c r="O207" s="1"/>
  <c r="Q212"/>
  <c r="V212"/>
  <c r="G214"/>
  <c r="I214"/>
  <c r="K214"/>
  <c r="M214"/>
  <c r="O214"/>
  <c r="Q214"/>
  <c r="V214"/>
  <c r="G216"/>
  <c r="M216" s="1"/>
  <c r="I216"/>
  <c r="K216"/>
  <c r="O216"/>
  <c r="Q216"/>
  <c r="V216"/>
  <c r="G218"/>
  <c r="M218" s="1"/>
  <c r="I218"/>
  <c r="K218"/>
  <c r="K217" s="1"/>
  <c r="O218"/>
  <c r="O217" s="1"/>
  <c r="Q218"/>
  <c r="V218"/>
  <c r="V217" s="1"/>
  <c r="G219"/>
  <c r="I219"/>
  <c r="I217" s="1"/>
  <c r="K219"/>
  <c r="M219"/>
  <c r="O219"/>
  <c r="Q219"/>
  <c r="Q217" s="1"/>
  <c r="V219"/>
  <c r="G220"/>
  <c r="M220" s="1"/>
  <c r="I220"/>
  <c r="K220"/>
  <c r="O220"/>
  <c r="Q220"/>
  <c r="V220"/>
  <c r="G222"/>
  <c r="M222" s="1"/>
  <c r="M221" s="1"/>
  <c r="I222"/>
  <c r="K222"/>
  <c r="K221" s="1"/>
  <c r="O222"/>
  <c r="O221" s="1"/>
  <c r="Q222"/>
  <c r="V222"/>
  <c r="V221" s="1"/>
  <c r="G223"/>
  <c r="I223"/>
  <c r="I221" s="1"/>
  <c r="K223"/>
  <c r="M223"/>
  <c r="O223"/>
  <c r="Q223"/>
  <c r="Q221" s="1"/>
  <c r="V223"/>
  <c r="G225"/>
  <c r="M225" s="1"/>
  <c r="I225"/>
  <c r="K225"/>
  <c r="O225"/>
  <c r="Q225"/>
  <c r="V225"/>
  <c r="G226"/>
  <c r="I226"/>
  <c r="K226"/>
  <c r="M226"/>
  <c r="O226"/>
  <c r="Q226"/>
  <c r="V226"/>
  <c r="G227"/>
  <c r="M227" s="1"/>
  <c r="I227"/>
  <c r="K227"/>
  <c r="O227"/>
  <c r="Q227"/>
  <c r="V227"/>
  <c r="G229"/>
  <c r="G228" s="1"/>
  <c r="I229"/>
  <c r="K229"/>
  <c r="K228" s="1"/>
  <c r="O229"/>
  <c r="O228" s="1"/>
  <c r="Q229"/>
  <c r="V229"/>
  <c r="V228" s="1"/>
  <c r="G231"/>
  <c r="I231"/>
  <c r="K231"/>
  <c r="M231"/>
  <c r="O231"/>
  <c r="Q231"/>
  <c r="V231"/>
  <c r="G232"/>
  <c r="M232" s="1"/>
  <c r="I232"/>
  <c r="K232"/>
  <c r="O232"/>
  <c r="Q232"/>
  <c r="V232"/>
  <c r="G234"/>
  <c r="I234"/>
  <c r="I228" s="1"/>
  <c r="K234"/>
  <c r="M234"/>
  <c r="O234"/>
  <c r="Q234"/>
  <c r="Q228" s="1"/>
  <c r="V234"/>
  <c r="AE237"/>
  <c r="AF237"/>
  <c r="I20" i="1"/>
  <c r="I19"/>
  <c r="F42"/>
  <c r="G23" s="1"/>
  <c r="G42"/>
  <c r="G25" s="1"/>
  <c r="A25" s="1"/>
  <c r="H40" l="1"/>
  <c r="I40" s="1"/>
  <c r="I66"/>
  <c r="J65" s="1"/>
  <c r="I16"/>
  <c r="I21" s="1"/>
  <c r="J60"/>
  <c r="J47"/>
  <c r="J62"/>
  <c r="J50"/>
  <c r="J52"/>
  <c r="J54"/>
  <c r="J48"/>
  <c r="J58"/>
  <c r="J49"/>
  <c r="J51"/>
  <c r="J56"/>
  <c r="J64"/>
  <c r="G26"/>
  <c r="A26"/>
  <c r="A23"/>
  <c r="G28"/>
  <c r="M181" i="12"/>
  <c r="M118"/>
  <c r="M217"/>
  <c r="M207"/>
  <c r="M159"/>
  <c r="M86"/>
  <c r="M229"/>
  <c r="M228" s="1"/>
  <c r="G221"/>
  <c r="G217"/>
  <c r="M204"/>
  <c r="M201" s="1"/>
  <c r="G191"/>
  <c r="G181"/>
  <c r="G177"/>
  <c r="G159"/>
  <c r="M158"/>
  <c r="M157" s="1"/>
  <c r="M125"/>
  <c r="M124" s="1"/>
  <c r="G122"/>
  <c r="G118"/>
  <c r="M115"/>
  <c r="M111" s="1"/>
  <c r="M107"/>
  <c r="M105" s="1"/>
  <c r="G86"/>
  <c r="M84"/>
  <c r="M83" s="1"/>
  <c r="M59"/>
  <c r="M58" s="1"/>
  <c r="M13"/>
  <c r="M8" s="1"/>
  <c r="G207"/>
  <c r="J53" i="1"/>
  <c r="J55"/>
  <c r="J57"/>
  <c r="J59"/>
  <c r="J61"/>
  <c r="J63"/>
  <c r="I39"/>
  <c r="I42" s="1"/>
  <c r="J28"/>
  <c r="J26"/>
  <c r="G38"/>
  <c r="F38"/>
  <c r="J23"/>
  <c r="J24"/>
  <c r="J25"/>
  <c r="J27"/>
  <c r="E24"/>
  <c r="E26"/>
  <c r="J41"/>
  <c r="J66" l="1"/>
  <c r="A24"/>
  <c r="G24"/>
  <c r="A27" s="1"/>
  <c r="J39"/>
  <c r="J40"/>
  <c r="J42" l="1"/>
  <c r="A29"/>
  <c r="G29"/>
  <c r="G27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Dana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<sst xmlns="http://schemas.openxmlformats.org/spreadsheetml/2006/main" count="1244" uniqueCount="453">
  <si>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</si>
  <si>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</si>
  <si>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</si>
  <si>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</si>
  <si>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</si>
  <si>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</si>
  <si>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</si>
  <si>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</si>
  <si>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</si>
  <si>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</si>
  <si>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</si>
  <si>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</si>
  <si>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</si>
  <si>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</si>
  <si>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</si>
  <si>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</si>
  <si>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</si>
  <si>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</si>
  <si>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</si>
  <si>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</si>
  <si>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</si>
  <si>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</si>
  <si>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</si>
  <si>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</si>
  <si>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</si>
  <si>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</si>
  <si>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</si>
  <si>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</si>
  <si>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</si>
  <si>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</si>
  <si>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</si>
  <si>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</si>
  <si>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</si>
  <si>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</si>
  <si>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</si>
  <si>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</si>
  <si>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</si>
  <si>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</si>
  <si>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</si>
  <si>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</si>
  <si>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</si>
  <si>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</si>
  <si>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</si>
  <si>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A</t>
  </si>
  <si>
    <t>Architektonicko-stavební řešení 21.10.2020</t>
  </si>
  <si>
    <t>01</t>
  </si>
  <si>
    <t>Velflíkova 8, Ostrava - Hrabůvka</t>
  </si>
  <si>
    <t>Objekt:</t>
  </si>
  <si>
    <t>Rozpočet:</t>
  </si>
  <si>
    <t>Č37-2020</t>
  </si>
  <si>
    <t>Oprava hydroizolace objektu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</si>
  <si>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</si>
  <si>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</si>
  <si>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</si>
  <si>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</si>
  <si>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</si>
  <si>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</si>
  <si>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</si>
  <si>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</si>
  <si>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</si>
  <si>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</si>
  <si>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</si>
  <si>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5</t>
  </si>
  <si>
    <t>Komunikace</t>
  </si>
  <si>
    <t>61</t>
  </si>
  <si>
    <t>Úpravy povrchů vnější</t>
  </si>
  <si>
    <t>64</t>
  </si>
  <si>
    <t>Výplně otvorů</t>
  </si>
  <si>
    <t>91</t>
  </si>
  <si>
    <t>Doplňující práce na komunikaci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</si>
  <si>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</si>
  <si>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</si>
  <si>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</si>
  <si>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</si>
  <si>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</si>
  <si>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</si>
  <si>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</si>
  <si>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</si>
  <si>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</si>
  <si>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</si>
  <si>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766</t>
  </si>
  <si>
    <t>Konstrukce truhlářské</t>
  </si>
  <si>
    <t>767</t>
  </si>
  <si>
    <t>Konstrukce zámečnické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</si>
  <si>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</si>
  <si>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</si>
  <si>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</si>
  <si>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</si>
  <si>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</si>
  <si>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</si>
  <si>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</si>
  <si>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</si>
  <si>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</si>
  <si>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</si>
  <si>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</si>
  <si>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</si>
  <si>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</si>
  <si>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</si>
  <si>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</si>
  <si>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</si>
  <si>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</si>
  <si>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</si>
  <si>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</si>
  <si>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</si>
  <si>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</si>
  <si>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</si>
  <si>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</si>
  <si>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</si>
  <si>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</si>
  <si>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</si>
  <si>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</si>
  <si>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</si>
  <si>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</si>
  <si>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</si>
  <si>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</si>
  <si>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</si>
  <si>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</si>
  <si>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</si>
  <si>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</si>
  <si>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</si>
  <si>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</si>
  <si>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</si>
  <si>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113106111R00</t>
  </si>
  <si>
    <t>Rozebrání dlažeb z mozaiky žulová kostka</t>
  </si>
  <si>
    <t>m2</t>
  </si>
  <si>
    <t>RTS 20/ I</t>
  </si>
  <si>
    <t>Práce</t>
  </si>
  <si>
    <t>POL1_</t>
  </si>
  <si>
    <t>113107520R00</t>
  </si>
  <si>
    <t>Odstranění podkladu pl. 50 m2,kam.drcené tl.20 cm</t>
  </si>
  <si>
    <t>113107525R00</t>
  </si>
  <si>
    <t>Odstranění podkladu pl. 50 m2,kam.drcené tl.25 cm</t>
  </si>
  <si>
    <t>5,3</t>
  </si>
  <si>
    <t>VV</t>
  </si>
  <si>
    <t>113108318R00</t>
  </si>
  <si>
    <t>Odstranění asfaltové vrstvy pl. do 50 m2, tl.18 cm</t>
  </si>
  <si>
    <t>113202111R00</t>
  </si>
  <si>
    <t>Vytrhání obrub obrubníků silničních</t>
  </si>
  <si>
    <t>m</t>
  </si>
  <si>
    <t>113204111R00</t>
  </si>
  <si>
    <t>Vytrhání obrubníků zahradních</t>
  </si>
  <si>
    <t>139601102R00</t>
  </si>
  <si>
    <t>Ruční výkop jam, rýh a šachet v hornině tř. 3</t>
  </si>
  <si>
    <t>m3</t>
  </si>
  <si>
    <t>44*(2,2-0,25)</t>
  </si>
  <si>
    <t>5,3*(2,2-0,43)</t>
  </si>
  <si>
    <t>8,35*1,5*2,2</t>
  </si>
  <si>
    <t>Mezisoučet</t>
  </si>
  <si>
    <t>4,3*1,2*0,6</t>
  </si>
  <si>
    <t>drenáž : 43*0,5*0,3</t>
  </si>
  <si>
    <t>151101201R00</t>
  </si>
  <si>
    <t>Pažení stěn výkopu - příložné - hloubky do 4 m</t>
  </si>
  <si>
    <t>(8,6+18,2+1,2+0,4+4,3+0,4+4,7+10,1)*2,2</t>
  </si>
  <si>
    <t>151101211R00</t>
  </si>
  <si>
    <t>Odstranění pažení stěn - příložné - hl. do 4 m</t>
  </si>
  <si>
    <t>151101301R00</t>
  </si>
  <si>
    <t>Rozepření stěn pažení - příložné -  hl. do 4 m</t>
  </si>
  <si>
    <t>44*2,2</t>
  </si>
  <si>
    <t>5,3*2,2</t>
  </si>
  <si>
    <t>8,35*2,2</t>
  </si>
  <si>
    <t>151101311R00</t>
  </si>
  <si>
    <t>Odstranění rozepření stěn - příložné - hl. do 4 m</t>
  </si>
  <si>
    <t>161101101R00</t>
  </si>
  <si>
    <t>Svislé přemístění výkopku z hor.1-4 do 2,5 m</t>
  </si>
  <si>
    <t>162701105R00</t>
  </si>
  <si>
    <t>Vodorovné přemístění výkopku z hor.1-4 do 10000 m</t>
  </si>
  <si>
    <t>132,282-123,327</t>
  </si>
  <si>
    <t>162701109R00</t>
  </si>
  <si>
    <t>Příplatek k vod. přemístění hor.1-4 za další 1 km</t>
  </si>
  <si>
    <t>8,955*5</t>
  </si>
  <si>
    <t>167101201R00</t>
  </si>
  <si>
    <t>Nakládání výkopku z hor.1 ÷ 4 - ručně</t>
  </si>
  <si>
    <t>174101102R00</t>
  </si>
  <si>
    <t>Zásyp ruční se zhutněním</t>
  </si>
  <si>
    <t>8,35*1,5*2</t>
  </si>
  <si>
    <t>175101101RT2</t>
  </si>
  <si>
    <t>Obsyp potrubí bez prohození sypaniny s dodáním kameniva</t>
  </si>
  <si>
    <t>drenáž : 43*0,5*0,2</t>
  </si>
  <si>
    <t>181006113R00</t>
  </si>
  <si>
    <t>Rozprostření zemin v rov./sklonu 1:5, tl. do 20 cm</t>
  </si>
  <si>
    <t>8,4</t>
  </si>
  <si>
    <t>199000002R00</t>
  </si>
  <si>
    <t>Poplatek za skládku horniny 1- 4</t>
  </si>
  <si>
    <t>1-001.RXX</t>
  </si>
  <si>
    <t>Příplatek za uskladnění žulových kostek</t>
  </si>
  <si>
    <t>soub</t>
  </si>
  <si>
    <t>Vlastní</t>
  </si>
  <si>
    <t>Indiv</t>
  </si>
  <si>
    <t>180400020RA0</t>
  </si>
  <si>
    <t>Založení trávníku parkového, rovina, dodání osiva</t>
  </si>
  <si>
    <t>Součtová</t>
  </si>
  <si>
    <t>Agregovaná položka</t>
  </si>
  <si>
    <t>POL2_</t>
  </si>
  <si>
    <t>10364200R</t>
  </si>
  <si>
    <t>Ornice pro pozemkové úpravy</t>
  </si>
  <si>
    <t>SPCM</t>
  </si>
  <si>
    <t>Specifikace</t>
  </si>
  <si>
    <t>POL3_</t>
  </si>
  <si>
    <t>8,4*0,2</t>
  </si>
  <si>
    <t>212572111R00</t>
  </si>
  <si>
    <t>Lože trativodu ze štěrkopísku tříděného</t>
  </si>
  <si>
    <t>Včetně vyčištění dna rýh.</t>
  </si>
  <si>
    <t>POP</t>
  </si>
  <si>
    <t>43*0,5*0,1</t>
  </si>
  <si>
    <t>212753114R00</t>
  </si>
  <si>
    <t>Montáž ohebné dren. trubky do rýhy DN 100,bez lože</t>
  </si>
  <si>
    <t>212971110R00</t>
  </si>
  <si>
    <t>Opláštění trativodů z geotext., do sklonu 1:2,5</t>
  </si>
  <si>
    <t>43</t>
  </si>
  <si>
    <t>273313611R00</t>
  </si>
  <si>
    <t>Beton základových desek prostý C 16/20</t>
  </si>
  <si>
    <t>1,1*1,4*0,1</t>
  </si>
  <si>
    <t>279311911R00</t>
  </si>
  <si>
    <t>Beton základových zdí prostý C 16/20</t>
  </si>
  <si>
    <t>1,1*0,25*0,6*2</t>
  </si>
  <si>
    <t>0,9*0,25*0,6*2</t>
  </si>
  <si>
    <t>279351101R00</t>
  </si>
  <si>
    <t>Bednění stěn základových zdí, jednostranné-zřízení</t>
  </si>
  <si>
    <t>(1,2+0,9)*2*0,6</t>
  </si>
  <si>
    <t>279351102R00</t>
  </si>
  <si>
    <t>Bednění stěn základových zdí, jednostranné-odstran</t>
  </si>
  <si>
    <t>281606123R00</t>
  </si>
  <si>
    <t>Beztlaková krémová injektáž,zdiva cihel.tl.do 50cm</t>
  </si>
  <si>
    <t>Kompletní provedení a dodávka dle technické zprávy.</t>
  </si>
  <si>
    <t/>
  </si>
  <si>
    <t>Vyvrtání otvorů 10 ks/m, vyčištění vrtu od hrubých nečistot, zaplnění otvorů injektážní pastou. Aplikace tlakovou pistolí. Uzavření vyplněných otvorů těsnicí maltou.</t>
  </si>
  <si>
    <t>2 řady : 15*2</t>
  </si>
  <si>
    <t>2-001.RXX</t>
  </si>
  <si>
    <t>Zhotovení prostupů betonovou šachtou pro ležatou kanalizaci DN 200 vč. utěsnění</t>
  </si>
  <si>
    <t>kus</t>
  </si>
  <si>
    <t>28611223.AR</t>
  </si>
  <si>
    <t>Trubka PVC drenážní flexibilní d 100 mm</t>
  </si>
  <si>
    <t>43*1,05</t>
  </si>
  <si>
    <t>69366198R</t>
  </si>
  <si>
    <t>Textilie filtrační</t>
  </si>
  <si>
    <t>43*1,15</t>
  </si>
  <si>
    <t>319201315R00</t>
  </si>
  <si>
    <t>Vyrovnání zdiva pod omítku maltou ze SMS tl. 10 mm</t>
  </si>
  <si>
    <t>vnější zdivo : 93,82</t>
  </si>
  <si>
    <t>215901101RT5</t>
  </si>
  <si>
    <t>Zhutnění podloží z hornin nesoudržných do 92% PS vibrační deskou</t>
  </si>
  <si>
    <t>44+5,3+8,3*0,5</t>
  </si>
  <si>
    <t>564201111R00</t>
  </si>
  <si>
    <t>Podklad ze štěrkopísku po zhutnění tloušťky 4 cm</t>
  </si>
  <si>
    <t>pod obruby : 10,2*0,3</t>
  </si>
  <si>
    <t>2*0,3</t>
  </si>
  <si>
    <t>564772111R00</t>
  </si>
  <si>
    <t>Podklad z kam.drceného 32-63 s výplň.kamen. fr. 8-16 mm tl. 25 cm</t>
  </si>
  <si>
    <t>564851111R00</t>
  </si>
  <si>
    <t>Podklad ze štěrkodrti po zhutnění tloušťky 15 cm</t>
  </si>
  <si>
    <t>8,35*0,5</t>
  </si>
  <si>
    <t>564851111RT4</t>
  </si>
  <si>
    <t>Podklad ze štěrkodrti po zhutnění tloušťky 15 cm štěrkodrť frakce 0-63 mm</t>
  </si>
  <si>
    <t>565141111RT3</t>
  </si>
  <si>
    <t>Podklad z obal kamenivo,do 3 m,tl. 6 cm</t>
  </si>
  <si>
    <t>565151111RT3</t>
  </si>
  <si>
    <t>Podklad z obal kamenivo,do 3 m,tl. 7 cm</t>
  </si>
  <si>
    <t>573211112R00</t>
  </si>
  <si>
    <t>Postřik živičný spojovací z asfaltu 0,25 kg/m2</t>
  </si>
  <si>
    <t>577112114RT3</t>
  </si>
  <si>
    <t>Beton asfaltový š. do 3 m, tl.5 cm</t>
  </si>
  <si>
    <t>591211111R00</t>
  </si>
  <si>
    <t>Kladení dlažby drobné kostky,lože z kamen.tl. 5 cm</t>
  </si>
  <si>
    <t>596811111RT5</t>
  </si>
  <si>
    <t>Kladení dlaždic kom.pro pěší, lože z kameniva těž. včetně dlaždic betonových 50/50/6 cm</t>
  </si>
  <si>
    <t>58380056R</t>
  </si>
  <si>
    <t>Mozaika dlažební 4/6  štípaná</t>
  </si>
  <si>
    <t>20% : 44*0,2*1,05</t>
  </si>
  <si>
    <t>602015105R00</t>
  </si>
  <si>
    <t>Podhoz stěn ručně WTA 2-9-04</t>
  </si>
  <si>
    <t>602015151R00</t>
  </si>
  <si>
    <t>Štuk na stěnách sanační ručně tl.3 mm</t>
  </si>
  <si>
    <t>612433311RT1</t>
  </si>
  <si>
    <t>Omítka sanační vnitřní, vysoké zasolení, tl.30 mm omítka jádrová</t>
  </si>
  <si>
    <t>61-001.RXX</t>
  </si>
  <si>
    <t>Vysušení zdiva</t>
  </si>
  <si>
    <t>61-002.RXX</t>
  </si>
  <si>
    <t>Příplatek za D+M rohových omítkových lišt v ploše</t>
  </si>
  <si>
    <t>642944121RT4</t>
  </si>
  <si>
    <t>Osazení ocelových zárubní dodatečně do 2,5 m2 včetně dodávky zárubně  80x197x11 cm</t>
  </si>
  <si>
    <t>64-001.RXX</t>
  </si>
  <si>
    <t>Úprava nových ocelových zárubní - atypický rozměr</t>
  </si>
  <si>
    <t>64-002.RXX</t>
  </si>
  <si>
    <t>Úprava stávajícíh oken - jedna zasklená plocha bude opatřena větrací mřížkou 100x100 mm</t>
  </si>
  <si>
    <t>64-003.RXX</t>
  </si>
  <si>
    <t xml:space="preserve">Vybourání skleněné výplně okna </t>
  </si>
  <si>
    <t>0,5</t>
  </si>
  <si>
    <t xml:space="preserve">007 : </t>
  </si>
  <si>
    <t>916561111RT2</t>
  </si>
  <si>
    <t>Osazení záhon.obrubníků do lože z C 12/15 s opěrou včetně obrubníku   50/5/20 cm</t>
  </si>
  <si>
    <t>917862111RT7</t>
  </si>
  <si>
    <t>Osazení stojat. obrub.bet. s opěrou,lože z C 12/15 včetně obrubníku ABO 2 - 15 100/15/25</t>
  </si>
  <si>
    <t>919735114R00</t>
  </si>
  <si>
    <t>Řezání stávajícího živičného krytu tl. 15 - 20 cm</t>
  </si>
  <si>
    <t>952901111R00</t>
  </si>
  <si>
    <t>Vyčištění budov o výšce podlaží do 4 m</t>
  </si>
  <si>
    <t>216904391R00</t>
  </si>
  <si>
    <t>Příplatek za ruční dočištění ocelovými kartáči</t>
  </si>
  <si>
    <t>vnitřní zdivo : 179,996</t>
  </si>
  <si>
    <t>965042131RT2</t>
  </si>
  <si>
    <t>Bourání mazanin betonových  tl. 10 cm, pl. 4 m2 ručně tl. mazaniny 8 - 10 cm</t>
  </si>
  <si>
    <t>965049111RT1</t>
  </si>
  <si>
    <t>Příplatek, bourání mazanin se svař. síťí tl. 10 cm jednostranná výztuž svařovanou sítí</t>
  </si>
  <si>
    <t>965082941R00</t>
  </si>
  <si>
    <t>Odstranění násypu tl. nad 20 cm jakékoliv plochy</t>
  </si>
  <si>
    <t>1,1*1,4*0,6</t>
  </si>
  <si>
    <t>968061125R00</t>
  </si>
  <si>
    <t>Vyvěšení dřevěných dveřních křídel pl. do 2 m2</t>
  </si>
  <si>
    <t>968072455R00</t>
  </si>
  <si>
    <t>Vybourání kovových dveřních zárubní pl. do 2 m2</t>
  </si>
  <si>
    <t>0,8*1,7*2</t>
  </si>
  <si>
    <t>969021111R00</t>
  </si>
  <si>
    <t>Vybourání kanalizačního potrubí DN do 100 mm</t>
  </si>
  <si>
    <t>970241100R00</t>
  </si>
  <si>
    <t>Řezání prostého betonu hl. řezu 100 mm</t>
  </si>
  <si>
    <t>(1,1+1,4)*2</t>
  </si>
  <si>
    <t>978013191R00</t>
  </si>
  <si>
    <t>Otlučení omítek vnitřních stěn v rozsahu do 100 %</t>
  </si>
  <si>
    <t>(5,4+2,825)*2*2+(2,705+0,3)*2*2</t>
  </si>
  <si>
    <t>(4,825+3,025)*2*2</t>
  </si>
  <si>
    <t>(2,3+2,35)*2*2</t>
  </si>
  <si>
    <t>(2,35+3,95)*2*2</t>
  </si>
  <si>
    <t>(6,25+5,175)*2*2</t>
  </si>
  <si>
    <t>ostění oken a dveří : (1,6+1)*2*0,5*2</t>
  </si>
  <si>
    <t>(0,56+0,5)*2*0,3</t>
  </si>
  <si>
    <t>(1+1)*2*0,3</t>
  </si>
  <si>
    <t>(0,8+1,7+1,7)*0,6</t>
  </si>
  <si>
    <t>(1,05+1,75+1,75)*0,6</t>
  </si>
  <si>
    <t>(0,8+1,7+1,7)*0,45</t>
  </si>
  <si>
    <t>978023411R00</t>
  </si>
  <si>
    <t>Vysekání a úprava spár zdiva cihelného do hl. 20 mm</t>
  </si>
  <si>
    <t>979071121R00</t>
  </si>
  <si>
    <t>Očištění vybour. kostek drobných s výplní kam. těž</t>
  </si>
  <si>
    <t>80% : 44*0,8</t>
  </si>
  <si>
    <t>999281105R00</t>
  </si>
  <si>
    <t>Přesun hmot pro opravy a údržbu do výšky 6 m</t>
  </si>
  <si>
    <t>t</t>
  </si>
  <si>
    <t>Přesun hmot</t>
  </si>
  <si>
    <t>POL7_</t>
  </si>
  <si>
    <t>711170101R00</t>
  </si>
  <si>
    <t>Odstranění geotextilie vodorovná ,volně</t>
  </si>
  <si>
    <t>43*0,6</t>
  </si>
  <si>
    <t>711170201R00</t>
  </si>
  <si>
    <t>Odstr.izolace svislá nopová fólie, vč. ukončující lišty</t>
  </si>
  <si>
    <t>7,6*2,3</t>
  </si>
  <si>
    <t>(0,7+0,15+11,2+0,15+0,7+0,15+2,6)*2,2</t>
  </si>
  <si>
    <t>8,3*2,2</t>
  </si>
  <si>
    <t>(0,5+0,4+3+0,4+0,4+0,5)*3</t>
  </si>
  <si>
    <t>3,5*2,3</t>
  </si>
  <si>
    <t>711823121RT7</t>
  </si>
  <si>
    <t>Montáž nopové fólie svisle včetně dodávky fólie, výška nopů 8 mm</t>
  </si>
  <si>
    <t>711823129RT5</t>
  </si>
  <si>
    <t xml:space="preserve">Montáž ukončovací lišty k nopové fólii včetně dodávky lišty </t>
  </si>
  <si>
    <t>711150022RAA</t>
  </si>
  <si>
    <t>Izolace proti vodě svislá přitavená, 2x 2x ALP, 2x modif. sf.pás s vložkou z polyester. rohože tl. 4 mm</t>
  </si>
  <si>
    <t>711210020RAB</t>
  </si>
  <si>
    <t>Stěrka hydroizolační těsnicí hmotou proti tlakové vodě</t>
  </si>
  <si>
    <t>Nanesení hydroizolační stěrky ve dvou vrstvách. Vlepení těsnicí pásky do spoje podlaha-stěna, přitlačení a uhlazení, přetažení pásky další vrstvou izolační stěrky.</t>
  </si>
  <si>
    <t>(1,3*1)+(0,9+1,)*2*0,6</t>
  </si>
  <si>
    <t>998711201R00</t>
  </si>
  <si>
    <t>Přesun hmot pro izolace proti vodě, výšky do 6 m</t>
  </si>
  <si>
    <t>721-001.RXX</t>
  </si>
  <si>
    <t>D+M čistící kus vložený do stávající ležaté kanalizace DN 200</t>
  </si>
  <si>
    <t>721-002.RXX</t>
  </si>
  <si>
    <t>Kamerový monitoring pro zjištění tras kanalizace</t>
  </si>
  <si>
    <t>998721201R00</t>
  </si>
  <si>
    <t>Přesun hmot pro vnitřní kanalizaci, výšky do 6 m</t>
  </si>
  <si>
    <t>766661112R00</t>
  </si>
  <si>
    <t>Montáž dveří do zárubně,otevíravých 1kř.do 0,8 m</t>
  </si>
  <si>
    <t>766-001.RXX</t>
  </si>
  <si>
    <t>D+M větrací mřížky dveří 600x200 mm</t>
  </si>
  <si>
    <t>766-002.RXX</t>
  </si>
  <si>
    <t>Zkrácení laťkových dveří š. 900 mm o cca 100 mm</t>
  </si>
  <si>
    <t>2/T : 1</t>
  </si>
  <si>
    <t>766-003.RXX</t>
  </si>
  <si>
    <t>Úprava nových dveří - atyp - zkrácení</t>
  </si>
  <si>
    <t>54914622R</t>
  </si>
  <si>
    <t>Dveřní kování klika se štítky, zámek FAB</t>
  </si>
  <si>
    <t>611601203R</t>
  </si>
  <si>
    <t xml:space="preserve">Dveře vnitřní plné 1kř. 80x197 cm </t>
  </si>
  <si>
    <t>1/T : 2</t>
  </si>
  <si>
    <t>998766201R00</t>
  </si>
  <si>
    <t>Přesun hmot pro truhlářské konstr., výšky do 6 m</t>
  </si>
  <si>
    <t>767-001.RXX</t>
  </si>
  <si>
    <t>D+M ocelové sklepní okno 550x530 mm do ocelového rámu z L profilů, sklopné barva šedá RAL 7042, jednoduché čiré sklo</t>
  </si>
  <si>
    <t>vč. začištění a úpravy ostění</t>
  </si>
  <si>
    <t>1/Z : 2</t>
  </si>
  <si>
    <t>767-002.RXX</t>
  </si>
  <si>
    <t>D+M ocelové poklop slzičkový 600x900x45 mm, nosnost 150 kg/m2, těsnění, kotvení</t>
  </si>
  <si>
    <t>2/Z : 1</t>
  </si>
  <si>
    <t>767-003.RXX</t>
  </si>
  <si>
    <t>D+M ocelové rám z L 50x50x2 mm vč. kotvení a konečné povrchové úpravy</t>
  </si>
  <si>
    <t>998767201R00</t>
  </si>
  <si>
    <t>Přesun hmot pro zámečnické konstr., výšky do 6 m</t>
  </si>
  <si>
    <t>783-001.RXX</t>
  </si>
  <si>
    <t>Odstranění odlupujících nátěrů z podlahové plochy vč. očištění podkladu</t>
  </si>
  <si>
    <t>(3,81+5,45+30,3+5,34+15,2+9,9+2,19)</t>
  </si>
  <si>
    <t>783-002.RXX</t>
  </si>
  <si>
    <t>Uzavírací nátěr betonových podlah prodyšný, barva šedá</t>
  </si>
  <si>
    <t>783220010RAC</t>
  </si>
  <si>
    <t>Nátěr kovových doplňkových konstrukcí syntetický dvojnásobný krycí s 1x emailováním</t>
  </si>
  <si>
    <t>zárubně : 2*1,5</t>
  </si>
  <si>
    <t>784181201R00</t>
  </si>
  <si>
    <t>Penetrace podkladu nátěrem pro sanační omítky,1x</t>
  </si>
  <si>
    <t>784191101R00</t>
  </si>
  <si>
    <t>Penetrace podkladu univerzální 1x</t>
  </si>
  <si>
    <t>strop : 75</t>
  </si>
  <si>
    <t>784182211R00</t>
  </si>
  <si>
    <t>Malba vápenná vhodná pro sanační omítky, bílá, bez penetr. 2 x</t>
  </si>
  <si>
    <t>784195212R00</t>
  </si>
  <si>
    <t>Malba, bílá, bez penetrace, 2 x</t>
  </si>
  <si>
    <t>784011111R00</t>
  </si>
  <si>
    <t>Oprášení/ometení podkladu</t>
  </si>
  <si>
    <t>784011222RT2</t>
  </si>
  <si>
    <t>Zakrytí podlah včetně papírové lepenky</t>
  </si>
  <si>
    <t>M21-001.RXX</t>
  </si>
  <si>
    <t>Demontáž elektroinstalace na stěnách v lištách</t>
  </si>
  <si>
    <t>M21-002.RXX</t>
  </si>
  <si>
    <t>Zpětná montáž elektroinstalace na stěnách v lištách vč. dodávky nových plastových lišt</t>
  </si>
  <si>
    <t>M21-003.RXX</t>
  </si>
  <si>
    <t>Posunutí stávajícího rozvaděče v m.č. 003</t>
  </si>
  <si>
    <t>979011221R00</t>
  </si>
  <si>
    <t>Svislá doprava suti a vybour. hmot za 1.PP nošením</t>
  </si>
  <si>
    <t>Přesun suti</t>
  </si>
  <si>
    <t>POL8_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</si>
  <si>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</si>
  <si>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</si>
  <si>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</si>
  <si>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</si>
  <si>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</si>
  <si>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</si>
  <si>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</si>
  <si>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979990001R00</t>
  </si>
  <si>
    <t>Poplatek za skládku stavební suti</t>
  </si>
  <si>
    <t>005111021R</t>
  </si>
  <si>
    <t>Vytyčení inženýrských sítí</t>
  </si>
  <si>
    <t>Soubor</t>
  </si>
  <si>
    <t>VRN</t>
  </si>
  <si>
    <t>POL99_8</t>
  </si>
  <si>
    <t>Zaměření a vytýčení stávajících inženýrských sítí v místě stavby z hlediska jejich ochrany při provádění stavby.</t>
  </si>
  <si>
    <t>00511 R</t>
  </si>
  <si>
    <t xml:space="preserve">Geodetické práce </t>
  </si>
  <si>
    <t>POL99_2</t>
  </si>
  <si>
    <t>005121 R</t>
  </si>
  <si>
    <t>Zařízení staveniště</t>
  </si>
  <si>
    <t>Veškeré náklady spojené s vybudováním, provozem a odstraněním zařízení staveniště.</t>
  </si>
  <si>
    <t>00524 R</t>
  </si>
  <si>
    <t>Předání a převzetí díla</t>
  </si>
  <si>
    <t>Náklady zhotovitele, které vzniknou v souvislosti s povinnostmi zhotovitele při předání a převzetí díla.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</si>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</sst>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0" fontId="19" fillId="0" borderId="0" xfId="0" applyFont="1" applyBorder="1" applyAlignment="1">
      <alignment horizontal="center" vertical="top" shrinkToFit="1"/>
    </xf>
    <xf numFmtId="164" fontId="19" fillId="0" borderId="0" xfId="0" applyNumberFormat="1" applyFont="1" applyBorder="1" applyAlignment="1">
      <alignment vertical="top" shrinkToFit="1"/>
    </xf>
    <xf numFmtId="4" fontId="19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9" fillId="0" borderId="0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21" t="s">
        <v>40</v>
      </c>
    </row>
    <row r="2" spans="1:7" ht="57.75" customHeight="1">
      <c r="A2" s="199" t="s">
        <v>41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9"/>
  <sheetViews>
    <sheetView showGridLines="0" tabSelected="1" topLeftCell="B21" zoomScaleNormal="100" zoomScaleSheetLayoutView="75" workbookViewId="0">
      <selection activeCell="N33" sqref="N33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7" t="s">
        <v>38</v>
      </c>
      <c r="B1" s="235" t="s">
        <v>4</v>
      </c>
      <c r="C1" s="236"/>
      <c r="D1" s="236"/>
      <c r="E1" s="236"/>
      <c r="F1" s="236"/>
      <c r="G1" s="236"/>
      <c r="H1" s="236"/>
      <c r="I1" s="236"/>
      <c r="J1" s="237"/>
    </row>
    <row r="2" spans="1:15" ht="36" customHeight="1">
      <c r="A2" s="2"/>
      <c r="B2" s="77" t="s">
        <v>24</v>
      </c>
      <c r="C2" s="78"/>
      <c r="D2" s="79" t="s">
        <v>49</v>
      </c>
      <c r="E2" s="241" t="s">
        <v>50</v>
      </c>
      <c r="F2" s="242"/>
      <c r="G2" s="242"/>
      <c r="H2" s="242"/>
      <c r="I2" s="242"/>
      <c r="J2" s="243"/>
      <c r="O2" s="1"/>
    </row>
    <row r="3" spans="1:15" ht="27" customHeight="1">
      <c r="A3" s="2"/>
      <c r="B3" s="80" t="s">
        <v>47</v>
      </c>
      <c r="C3" s="78"/>
      <c r="D3" s="81" t="s">
        <v>45</v>
      </c>
      <c r="E3" s="244" t="s">
        <v>46</v>
      </c>
      <c r="F3" s="245"/>
      <c r="G3" s="245"/>
      <c r="H3" s="245"/>
      <c r="I3" s="245"/>
      <c r="J3" s="246"/>
    </row>
    <row r="4" spans="1:15" ht="23.25" customHeight="1">
      <c r="A4" s="76">
        <v>904</v>
      </c>
      <c r="B4" s="82" t="s">
        <v>48</v>
      </c>
      <c r="C4" s="83"/>
      <c r="D4" s="84" t="s">
        <v>43</v>
      </c>
      <c r="E4" s="224" t="s">
        <v>44</v>
      </c>
      <c r="F4" s="225"/>
      <c r="G4" s="225"/>
      <c r="H4" s="225"/>
      <c r="I4" s="225"/>
      <c r="J4" s="226"/>
    </row>
    <row r="5" spans="1:15" ht="24" customHeight="1">
      <c r="A5" s="2"/>
      <c r="B5" s="31" t="s">
        <v>23</v>
      </c>
      <c r="D5" s="229"/>
      <c r="E5" s="230"/>
      <c r="F5" s="230"/>
      <c r="G5" s="230"/>
      <c r="H5" s="18" t="s">
        <v>42</v>
      </c>
      <c r="I5" s="22"/>
      <c r="J5" s="8"/>
    </row>
    <row r="6" spans="1:15" ht="15.75" customHeight="1">
      <c r="A6" s="2"/>
      <c r="B6" s="28"/>
      <c r="C6" s="55"/>
      <c r="D6" s="231"/>
      <c r="E6" s="232"/>
      <c r="F6" s="232"/>
      <c r="G6" s="232"/>
      <c r="H6" s="18" t="s">
        <v>36</v>
      </c>
      <c r="I6" s="22"/>
      <c r="J6" s="8"/>
    </row>
    <row r="7" spans="1:15" ht="15.75" customHeight="1">
      <c r="A7" s="2"/>
      <c r="B7" s="29"/>
      <c r="C7" s="56"/>
      <c r="D7" s="53"/>
      <c r="E7" s="233"/>
      <c r="F7" s="234"/>
      <c r="G7" s="234"/>
      <c r="H7" s="24"/>
      <c r="I7" s="23"/>
      <c r="J7" s="34"/>
    </row>
    <row r="8" spans="1:15" ht="24" hidden="1" customHeight="1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>
      <c r="A9" s="2"/>
      <c r="B9" s="2"/>
      <c r="D9" s="51"/>
      <c r="H9" s="18" t="s">
        <v>36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20</v>
      </c>
      <c r="D11" s="248"/>
      <c r="E11" s="248"/>
      <c r="F11" s="248"/>
      <c r="G11" s="248"/>
      <c r="H11" s="18" t="s">
        <v>42</v>
      </c>
      <c r="I11" s="86"/>
      <c r="J11" s="8"/>
    </row>
    <row r="12" spans="1:15" ht="15.75" customHeight="1">
      <c r="A12" s="2"/>
      <c r="B12" s="28"/>
      <c r="C12" s="55"/>
      <c r="D12" s="223"/>
      <c r="E12" s="223"/>
      <c r="F12" s="223"/>
      <c r="G12" s="223"/>
      <c r="H12" s="18" t="s">
        <v>36</v>
      </c>
      <c r="I12" s="86"/>
      <c r="J12" s="8"/>
    </row>
    <row r="13" spans="1:15" ht="15.75" customHeight="1">
      <c r="A13" s="2"/>
      <c r="B13" s="29"/>
      <c r="C13" s="56"/>
      <c r="D13" s="85"/>
      <c r="E13" s="227"/>
      <c r="F13" s="228"/>
      <c r="G13" s="228"/>
      <c r="H13" s="19"/>
      <c r="I13" s="23"/>
      <c r="J13" s="34"/>
    </row>
    <row r="14" spans="1:15" ht="24" customHeight="1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34</v>
      </c>
      <c r="C15" s="61"/>
      <c r="D15" s="54"/>
      <c r="E15" s="247"/>
      <c r="F15" s="247"/>
      <c r="G15" s="249"/>
      <c r="H15" s="249"/>
      <c r="I15" s="249" t="s">
        <v>31</v>
      </c>
      <c r="J15" s="250"/>
    </row>
    <row r="16" spans="1:15" ht="23.25" customHeight="1">
      <c r="A16" s="139" t="s">
        <v>26</v>
      </c>
      <c r="B16" s="38" t="s">
        <v>26</v>
      </c>
      <c r="C16" s="62"/>
      <c r="D16" s="63"/>
      <c r="E16" s="212"/>
      <c r="F16" s="213"/>
      <c r="G16" s="212"/>
      <c r="H16" s="213"/>
      <c r="I16" s="212">
        <f>SUMIF(F47:F65,A16,I47:I65)+SUMIF(F47:F65,"PSU",I47:I65)</f>
        <v>0</v>
      </c>
      <c r="J16" s="214"/>
    </row>
    <row r="17" spans="1:10" ht="23.25" customHeight="1">
      <c r="A17" s="139" t="s">
        <v>27</v>
      </c>
      <c r="B17" s="38" t="s">
        <v>27</v>
      </c>
      <c r="C17" s="62"/>
      <c r="D17" s="63"/>
      <c r="E17" s="212"/>
      <c r="F17" s="213"/>
      <c r="G17" s="212"/>
      <c r="H17" s="213"/>
      <c r="I17" s="212">
        <f>SUMIF(F47:F65,A17,I47:I65)</f>
        <v>0</v>
      </c>
      <c r="J17" s="214"/>
    </row>
    <row r="18" spans="1:10" ht="23.25" customHeight="1">
      <c r="A18" s="139" t="s">
        <v>28</v>
      </c>
      <c r="B18" s="38" t="s">
        <v>28</v>
      </c>
      <c r="C18" s="62"/>
      <c r="D18" s="63"/>
      <c r="E18" s="212"/>
      <c r="F18" s="213"/>
      <c r="G18" s="212"/>
      <c r="H18" s="213"/>
      <c r="I18" s="212">
        <f>SUMIF(F47:F65,A18,I47:I65)</f>
        <v>0</v>
      </c>
      <c r="J18" s="214"/>
    </row>
    <row r="19" spans="1:10" ht="23.25" customHeight="1">
      <c r="A19" s="139" t="s">
        <v>93</v>
      </c>
      <c r="B19" s="38" t="s">
        <v>29</v>
      </c>
      <c r="C19" s="62"/>
      <c r="D19" s="63"/>
      <c r="E19" s="212"/>
      <c r="F19" s="213"/>
      <c r="G19" s="212"/>
      <c r="H19" s="213"/>
      <c r="I19" s="212">
        <f>SUMIF(F47:F65,A19,I47:I65)</f>
        <v>0</v>
      </c>
      <c r="J19" s="214"/>
    </row>
    <row r="20" spans="1:10" ht="23.25" customHeight="1">
      <c r="A20" s="139" t="s">
        <v>94</v>
      </c>
      <c r="B20" s="38" t="s">
        <v>30</v>
      </c>
      <c r="C20" s="62"/>
      <c r="D20" s="63"/>
      <c r="E20" s="212"/>
      <c r="F20" s="213"/>
      <c r="G20" s="212"/>
      <c r="H20" s="213"/>
      <c r="I20" s="212">
        <f>SUMIF(F47:F65,A20,I47:I65)</f>
        <v>0</v>
      </c>
      <c r="J20" s="214"/>
    </row>
    <row r="21" spans="1:10" ht="23.25" customHeight="1">
      <c r="A21" s="2"/>
      <c r="B21" s="48" t="s">
        <v>31</v>
      </c>
      <c r="C21" s="64"/>
      <c r="D21" s="65"/>
      <c r="E21" s="215"/>
      <c r="F21" s="251"/>
      <c r="G21" s="215"/>
      <c r="H21" s="251"/>
      <c r="I21" s="215">
        <f>SUM(I16:J20)</f>
        <v>0</v>
      </c>
      <c r="J21" s="216"/>
    </row>
    <row r="22" spans="1:10" ht="33" customHeight="1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10">
        <f>ZakladDPHSniVypocet</f>
        <v>0</v>
      </c>
      <c r="H23" s="211"/>
      <c r="I23" s="211"/>
      <c r="J23" s="40" t="str">
        <f t="shared" ref="J23:J28" si="0">Mena</f>
        <v>CZK</v>
      </c>
    </row>
    <row r="24" spans="1:10" ht="23.25" customHeight="1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08">
        <f>A23</f>
        <v>0</v>
      </c>
      <c r="H24" s="209"/>
      <c r="I24" s="209"/>
      <c r="J24" s="40" t="str">
        <f t="shared" si="0"/>
        <v>CZK</v>
      </c>
    </row>
    <row r="25" spans="1:10" ht="23.25" customHeight="1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10">
        <f>ZakladDPHZaklVypocet</f>
        <v>0</v>
      </c>
      <c r="H25" s="211"/>
      <c r="I25" s="211"/>
      <c r="J25" s="40" t="str">
        <f t="shared" si="0"/>
        <v>CZK</v>
      </c>
    </row>
    <row r="26" spans="1:10" ht="23.25" customHeight="1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8">
        <f>A25</f>
        <v>0</v>
      </c>
      <c r="H26" s="239"/>
      <c r="I26" s="239"/>
      <c r="J26" s="37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40">
        <f>CenaCelkem-(ZakladDPHSni+DPHSni+ZakladDPHZakl+DPHZakl)</f>
        <v>0</v>
      </c>
      <c r="H27" s="240"/>
      <c r="I27" s="240"/>
      <c r="J27" s="41" t="str">
        <f t="shared" si="0"/>
        <v>CZK</v>
      </c>
    </row>
    <row r="28" spans="1:10" ht="27.75" hidden="1" customHeight="1" thickBot="1">
      <c r="A28" s="2"/>
      <c r="B28" s="113" t="s">
        <v>25</v>
      </c>
      <c r="C28" s="114"/>
      <c r="D28" s="114"/>
      <c r="E28" s="115"/>
      <c r="F28" s="116"/>
      <c r="G28" s="218">
        <f>ZakladDPHSniVypocet+ZakladDPHZaklVypocet</f>
        <v>0</v>
      </c>
      <c r="H28" s="218"/>
      <c r="I28" s="218"/>
      <c r="J28" s="117" t="str">
        <f t="shared" si="0"/>
        <v>CZK</v>
      </c>
    </row>
    <row r="29" spans="1:10" ht="27.75" customHeight="1" thickBot="1">
      <c r="A29" s="2">
        <f>(A27-INT(A27))*100</f>
        <v>0</v>
      </c>
      <c r="B29" s="113" t="s">
        <v>37</v>
      </c>
      <c r="C29" s="118"/>
      <c r="D29" s="118"/>
      <c r="E29" s="118"/>
      <c r="F29" s="119"/>
      <c r="G29" s="217">
        <f>A27</f>
        <v>0</v>
      </c>
      <c r="H29" s="217"/>
      <c r="I29" s="217"/>
      <c r="J29" s="120" t="s">
        <v>53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219"/>
      <c r="E34" s="220"/>
      <c r="G34" s="221"/>
      <c r="H34" s="222"/>
      <c r="I34" s="222"/>
      <c r="J34" s="25"/>
    </row>
    <row r="35" spans="1:10" ht="12.75" customHeight="1">
      <c r="A35" s="2"/>
      <c r="B35" s="2"/>
      <c r="D35" s="207" t="s">
        <v>2</v>
      </c>
      <c r="E35" s="207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>
      <c r="A39" s="89">
        <v>1</v>
      </c>
      <c r="B39" s="99" t="s">
        <v>51</v>
      </c>
      <c r="C39" s="202"/>
      <c r="D39" s="202"/>
      <c r="E39" s="202"/>
      <c r="F39" s="100">
        <f>'01 A Pol'!AE237</f>
        <v>0</v>
      </c>
      <c r="G39" s="101">
        <f>'01 A Pol'!AF237</f>
        <v>0</v>
      </c>
      <c r="H39" s="102">
        <f>(F39*SazbaDPH1/100)+(G39*SazbaDPH2/100)</f>
        <v>0</v>
      </c>
      <c r="I39" s="102">
        <f>F39+G39+H39</f>
        <v>0</v>
      </c>
      <c r="J39" s="103" t="e">
        <f ca="1">IF(_xlfn.SINGLE(CenaCelkemVypocet)=0,"",I39/_xlfn.SINGLE(CenaCelkemVypocet)*100)</f>
        <v>#NAME?</v>
      </c>
    </row>
    <row r="40" spans="1:10" ht="25.5" hidden="1" customHeight="1">
      <c r="A40" s="89">
        <v>2</v>
      </c>
      <c r="B40" s="104" t="s">
        <v>45</v>
      </c>
      <c r="C40" s="203" t="s">
        <v>46</v>
      </c>
      <c r="D40" s="203"/>
      <c r="E40" s="203"/>
      <c r="F40" s="105">
        <f>'01 A Pol'!AE237</f>
        <v>0</v>
      </c>
      <c r="G40" s="106">
        <f>'01 A Pol'!AF237</f>
        <v>0</v>
      </c>
      <c r="H40" s="106">
        <f>(F40*SazbaDPH1/100)+(G40*SazbaDPH2/100)</f>
        <v>0</v>
      </c>
      <c r="I40" s="106">
        <f>F40+G40+H40</f>
        <v>0</v>
      </c>
      <c r="J40" s="107" t="e">
        <f ca="1">IF(_xlfn.SINGLE(CenaCelkemVypocet)=0,"",I40/_xlfn.SINGLE(CenaCelkemVypocet)*100)</f>
        <v>#NAME?</v>
      </c>
    </row>
    <row r="41" spans="1:10" ht="25.5" hidden="1" customHeight="1">
      <c r="A41" s="89">
        <v>3</v>
      </c>
      <c r="B41" s="108" t="s">
        <v>43</v>
      </c>
      <c r="C41" s="202" t="s">
        <v>44</v>
      </c>
      <c r="D41" s="202"/>
      <c r="E41" s="202"/>
      <c r="F41" s="109">
        <f>'01 A Pol'!AE237</f>
        <v>0</v>
      </c>
      <c r="G41" s="102">
        <f>'01 A Pol'!AF237</f>
        <v>0</v>
      </c>
      <c r="H41" s="102">
        <f>(F41*SazbaDPH1/100)+(G41*SazbaDPH2/100)</f>
        <v>0</v>
      </c>
      <c r="I41" s="102">
        <f>F41+G41+H41</f>
        <v>0</v>
      </c>
      <c r="J41" s="103" t="e">
        <f ca="1">IF(_xlfn.SINGLE(CenaCelkemVypocet)=0,"",I41/_xlfn.SINGLE(CenaCelkemVypocet)*100)</f>
        <v>#NAME?</v>
      </c>
    </row>
    <row r="42" spans="1:10" ht="25.5" hidden="1" customHeight="1">
      <c r="A42" s="89"/>
      <c r="B42" s="204" t="s">
        <v>52</v>
      </c>
      <c r="C42" s="205"/>
      <c r="D42" s="205"/>
      <c r="E42" s="206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 t="e">
        <f ca="1">SUMIF(A39:A41,"=1",J39:J41)</f>
        <v>#NAME?</v>
      </c>
    </row>
    <row r="44" spans="1:10" ht="15.75">
      <c r="B44" s="121" t="s">
        <v>54</v>
      </c>
    </row>
    <row r="46" spans="1:10">
      <c r="B46" s="126" t="s">
        <v>18</v>
      </c>
      <c r="C46" s="126" t="s">
        <v>6</v>
      </c>
      <c r="D46" s="127"/>
      <c r="E46" s="127"/>
      <c r="F46" s="128" t="s">
        <v>55</v>
      </c>
      <c r="G46" s="128"/>
      <c r="H46" s="128"/>
      <c r="I46" s="128" t="s">
        <v>31</v>
      </c>
      <c r="J46" s="128" t="s">
        <v>0</v>
      </c>
    </row>
    <row r="47" spans="1:10">
      <c r="B47" s="129" t="s">
        <v>56</v>
      </c>
      <c r="C47" s="200" t="s">
        <v>57</v>
      </c>
      <c r="D47" s="201"/>
      <c r="E47" s="201"/>
      <c r="F47" s="135" t="s">
        <v>26</v>
      </c>
      <c r="G47" s="136"/>
      <c r="H47" s="136"/>
      <c r="I47" s="136">
        <f>'01 A Pol'!G8</f>
        <v>0</v>
      </c>
      <c r="J47" s="133" t="str">
        <f>IF(I66=0,"",I47/I66*100)</f>
        <v/>
      </c>
    </row>
    <row r="48" spans="1:10" ht="25.5" customHeight="1">
      <c r="A48" s="123"/>
      <c r="B48" s="129" t="s">
        <v>58</v>
      </c>
      <c r="C48" s="200" t="s">
        <v>59</v>
      </c>
      <c r="D48" s="201"/>
      <c r="E48" s="201"/>
      <c r="F48" s="135" t="s">
        <v>26</v>
      </c>
      <c r="G48" s="136"/>
      <c r="H48" s="136"/>
      <c r="I48" s="136">
        <f>'01 A Pol'!G58</f>
        <v>0</v>
      </c>
      <c r="J48" s="133" t="str">
        <f>IF(I66=0,"",I48/I66*100)</f>
        <v/>
      </c>
    </row>
    <row r="49" spans="1:10" ht="36.75" customHeight="1">
      <c r="A49" s="124"/>
      <c r="B49" s="129" t="s">
        <v>60</v>
      </c>
      <c r="C49" s="200" t="s">
        <v>61</v>
      </c>
      <c r="D49" s="201"/>
      <c r="E49" s="201"/>
      <c r="F49" s="135" t="s">
        <v>26</v>
      </c>
      <c r="G49" s="136"/>
      <c r="H49" s="136"/>
      <c r="I49" s="136">
        <f>'01 A Pol'!G83</f>
        <v>0</v>
      </c>
      <c r="J49" s="133" t="str">
        <f>IF(I66=0,"",I49/I66*100)</f>
        <v/>
      </c>
    </row>
    <row r="50" spans="1:10" ht="36.75" customHeight="1">
      <c r="A50" s="124"/>
      <c r="B50" s="129" t="s">
        <v>62</v>
      </c>
      <c r="C50" s="200" t="s">
        <v>63</v>
      </c>
      <c r="D50" s="201"/>
      <c r="E50" s="201"/>
      <c r="F50" s="135" t="s">
        <v>26</v>
      </c>
      <c r="G50" s="136"/>
      <c r="H50" s="136"/>
      <c r="I50" s="136">
        <f>'01 A Pol'!G86</f>
        <v>0</v>
      </c>
      <c r="J50" s="133" t="str">
        <f>IF(I66=0,"",I50/I66*100)</f>
        <v/>
      </c>
    </row>
    <row r="51" spans="1:10" ht="36.75" customHeight="1">
      <c r="A51" s="124"/>
      <c r="B51" s="129" t="s">
        <v>64</v>
      </c>
      <c r="C51" s="200" t="s">
        <v>65</v>
      </c>
      <c r="D51" s="201"/>
      <c r="E51" s="201"/>
      <c r="F51" s="135" t="s">
        <v>26</v>
      </c>
      <c r="G51" s="136"/>
      <c r="H51" s="136"/>
      <c r="I51" s="136">
        <f>'01 A Pol'!G105</f>
        <v>0</v>
      </c>
      <c r="J51" s="133" t="str">
        <f>IF(I66=0,"",I51/I66*100)</f>
        <v/>
      </c>
    </row>
    <row r="52" spans="1:10" ht="36.75" customHeight="1">
      <c r="A52" s="124"/>
      <c r="B52" s="129" t="s">
        <v>66</v>
      </c>
      <c r="C52" s="200" t="s">
        <v>67</v>
      </c>
      <c r="D52" s="201"/>
      <c r="E52" s="201"/>
      <c r="F52" s="135" t="s">
        <v>26</v>
      </c>
      <c r="G52" s="136"/>
      <c r="H52" s="136"/>
      <c r="I52" s="136">
        <f>'01 A Pol'!G111</f>
        <v>0</v>
      </c>
      <c r="J52" s="133" t="str">
        <f>IF(I66=0,"",I52/I66*100)</f>
        <v/>
      </c>
    </row>
    <row r="53" spans="1:10" ht="36.75" customHeight="1">
      <c r="A53" s="124"/>
      <c r="B53" s="129" t="s">
        <v>68</v>
      </c>
      <c r="C53" s="200" t="s">
        <v>69</v>
      </c>
      <c r="D53" s="201"/>
      <c r="E53" s="201"/>
      <c r="F53" s="135" t="s">
        <v>26</v>
      </c>
      <c r="G53" s="136"/>
      <c r="H53" s="136"/>
      <c r="I53" s="136">
        <f>'01 A Pol'!G118</f>
        <v>0</v>
      </c>
      <c r="J53" s="133" t="str">
        <f>IF(I66=0,"",I53/I66*100)</f>
        <v/>
      </c>
    </row>
    <row r="54" spans="1:10" ht="36.75" customHeight="1">
      <c r="A54" s="124"/>
      <c r="B54" s="129" t="s">
        <v>70</v>
      </c>
      <c r="C54" s="200" t="s">
        <v>71</v>
      </c>
      <c r="D54" s="201"/>
      <c r="E54" s="201"/>
      <c r="F54" s="135" t="s">
        <v>26</v>
      </c>
      <c r="G54" s="136"/>
      <c r="H54" s="136"/>
      <c r="I54" s="136">
        <f>'01 A Pol'!G122</f>
        <v>0</v>
      </c>
      <c r="J54" s="133" t="str">
        <f>IF(I66=0,"",I54/I66*100)</f>
        <v/>
      </c>
    </row>
    <row r="55" spans="1:10" ht="36.75" customHeight="1">
      <c r="A55" s="124"/>
      <c r="B55" s="129" t="s">
        <v>72</v>
      </c>
      <c r="C55" s="200" t="s">
        <v>73</v>
      </c>
      <c r="D55" s="201"/>
      <c r="E55" s="201"/>
      <c r="F55" s="135" t="s">
        <v>26</v>
      </c>
      <c r="G55" s="136"/>
      <c r="H55" s="136"/>
      <c r="I55" s="136">
        <f>'01 A Pol'!G124</f>
        <v>0</v>
      </c>
      <c r="J55" s="133" t="str">
        <f>IF(I66=0,"",I55/I66*100)</f>
        <v/>
      </c>
    </row>
    <row r="56" spans="1:10" ht="36.75" customHeight="1">
      <c r="A56" s="124"/>
      <c r="B56" s="129" t="s">
        <v>74</v>
      </c>
      <c r="C56" s="200" t="s">
        <v>75</v>
      </c>
      <c r="D56" s="201"/>
      <c r="E56" s="201"/>
      <c r="F56" s="135" t="s">
        <v>26</v>
      </c>
      <c r="G56" s="136"/>
      <c r="H56" s="136"/>
      <c r="I56" s="136">
        <f>'01 A Pol'!G157</f>
        <v>0</v>
      </c>
      <c r="J56" s="133" t="str">
        <f>IF(I66=0,"",I56/I66*100)</f>
        <v/>
      </c>
    </row>
    <row r="57" spans="1:10" ht="36.75" customHeight="1">
      <c r="A57" s="124"/>
      <c r="B57" s="129" t="s">
        <v>76</v>
      </c>
      <c r="C57" s="200" t="s">
        <v>77</v>
      </c>
      <c r="D57" s="201"/>
      <c r="E57" s="201"/>
      <c r="F57" s="135" t="s">
        <v>27</v>
      </c>
      <c r="G57" s="136"/>
      <c r="H57" s="136"/>
      <c r="I57" s="136">
        <f>'01 A Pol'!G159</f>
        <v>0</v>
      </c>
      <c r="J57" s="133" t="str">
        <f>IF(I66=0,"",I57/I66*100)</f>
        <v/>
      </c>
    </row>
    <row r="58" spans="1:10" ht="36.75" customHeight="1">
      <c r="A58" s="124"/>
      <c r="B58" s="129" t="s">
        <v>78</v>
      </c>
      <c r="C58" s="200" t="s">
        <v>79</v>
      </c>
      <c r="D58" s="201"/>
      <c r="E58" s="201"/>
      <c r="F58" s="135" t="s">
        <v>27</v>
      </c>
      <c r="G58" s="136"/>
      <c r="H58" s="136"/>
      <c r="I58" s="136">
        <f>'01 A Pol'!G177</f>
        <v>0</v>
      </c>
      <c r="J58" s="133" t="str">
        <f>IF(I66=0,"",I58/I66*100)</f>
        <v/>
      </c>
    </row>
    <row r="59" spans="1:10" ht="36.75" customHeight="1">
      <c r="A59" s="124"/>
      <c r="B59" s="129" t="s">
        <v>80</v>
      </c>
      <c r="C59" s="200" t="s">
        <v>81</v>
      </c>
      <c r="D59" s="201"/>
      <c r="E59" s="201"/>
      <c r="F59" s="135" t="s">
        <v>27</v>
      </c>
      <c r="G59" s="136"/>
      <c r="H59" s="136"/>
      <c r="I59" s="136">
        <f>'01 A Pol'!G181</f>
        <v>0</v>
      </c>
      <c r="J59" s="133" t="str">
        <f>IF(I66=0,"",I59/I66*100)</f>
        <v/>
      </c>
    </row>
    <row r="60" spans="1:10" ht="36.75" customHeight="1">
      <c r="A60" s="124"/>
      <c r="B60" s="129" t="s">
        <v>82</v>
      </c>
      <c r="C60" s="200" t="s">
        <v>83</v>
      </c>
      <c r="D60" s="201"/>
      <c r="E60" s="201"/>
      <c r="F60" s="135" t="s">
        <v>27</v>
      </c>
      <c r="G60" s="136"/>
      <c r="H60" s="136"/>
      <c r="I60" s="136">
        <f>'01 A Pol'!G191</f>
        <v>0</v>
      </c>
      <c r="J60" s="133" t="str">
        <f>IF(I66=0,"",I60/I66*100)</f>
        <v/>
      </c>
    </row>
    <row r="61" spans="1:10" ht="36.75" customHeight="1">
      <c r="A61" s="124"/>
      <c r="B61" s="129" t="s">
        <v>84</v>
      </c>
      <c r="C61" s="200" t="s">
        <v>85</v>
      </c>
      <c r="D61" s="201"/>
      <c r="E61" s="201"/>
      <c r="F61" s="135" t="s">
        <v>27</v>
      </c>
      <c r="G61" s="136"/>
      <c r="H61" s="136"/>
      <c r="I61" s="136">
        <f>'01 A Pol'!G201</f>
        <v>0</v>
      </c>
      <c r="J61" s="133" t="str">
        <f>IF(I66=0,"",I61/I66*100)</f>
        <v/>
      </c>
    </row>
    <row r="62" spans="1:10" ht="36.75" customHeight="1">
      <c r="A62" s="124"/>
      <c r="B62" s="129" t="s">
        <v>86</v>
      </c>
      <c r="C62" s="200" t="s">
        <v>87</v>
      </c>
      <c r="D62" s="201"/>
      <c r="E62" s="201"/>
      <c r="F62" s="135" t="s">
        <v>27</v>
      </c>
      <c r="G62" s="136"/>
      <c r="H62" s="136"/>
      <c r="I62" s="136">
        <f>'01 A Pol'!G207</f>
        <v>0</v>
      </c>
      <c r="J62" s="133" t="str">
        <f>IF(I66=0,"",I62/I66*100)</f>
        <v/>
      </c>
    </row>
    <row r="63" spans="1:10" ht="36.75" customHeight="1">
      <c r="A63" s="124"/>
      <c r="B63" s="129" t="s">
        <v>88</v>
      </c>
      <c r="C63" s="200" t="s">
        <v>89</v>
      </c>
      <c r="D63" s="201"/>
      <c r="E63" s="201"/>
      <c r="F63" s="135" t="s">
        <v>28</v>
      </c>
      <c r="G63" s="136"/>
      <c r="H63" s="136"/>
      <c r="I63" s="136">
        <f>'01 A Pol'!G217</f>
        <v>0</v>
      </c>
      <c r="J63" s="133" t="str">
        <f>IF(I66=0,"",I63/I66*100)</f>
        <v/>
      </c>
    </row>
    <row r="64" spans="1:10" ht="36.75" customHeight="1">
      <c r="A64" s="124"/>
      <c r="B64" s="129" t="s">
        <v>90</v>
      </c>
      <c r="C64" s="200" t="s">
        <v>91</v>
      </c>
      <c r="D64" s="201"/>
      <c r="E64" s="201"/>
      <c r="F64" s="135" t="s">
        <v>92</v>
      </c>
      <c r="G64" s="136"/>
      <c r="H64" s="136"/>
      <c r="I64" s="136">
        <f>'01 A Pol'!G221</f>
        <v>0</v>
      </c>
      <c r="J64" s="133" t="str">
        <f>IF(I66=0,"",I64/I66*100)</f>
        <v/>
      </c>
    </row>
    <row r="65" spans="1:10" ht="36.75" customHeight="1">
      <c r="A65" s="124"/>
      <c r="B65" s="129" t="s">
        <v>93</v>
      </c>
      <c r="C65" s="200" t="s">
        <v>29</v>
      </c>
      <c r="D65" s="201"/>
      <c r="E65" s="201"/>
      <c r="F65" s="135" t="s">
        <v>93</v>
      </c>
      <c r="G65" s="136"/>
      <c r="H65" s="136"/>
      <c r="I65" s="136">
        <f>'01 A Pol'!G228</f>
        <v>0</v>
      </c>
      <c r="J65" s="133" t="str">
        <f>IF(I66=0,"",I65/I66*100)</f>
        <v/>
      </c>
    </row>
    <row r="66" spans="1:10" ht="36.75" customHeight="1">
      <c r="A66" s="124"/>
      <c r="B66" s="130" t="s">
        <v>1</v>
      </c>
      <c r="C66" s="131"/>
      <c r="D66" s="132"/>
      <c r="E66" s="132"/>
      <c r="F66" s="137"/>
      <c r="G66" s="138"/>
      <c r="H66" s="138"/>
      <c r="I66" s="138">
        <f>SUM(I47:I65)</f>
        <v>0</v>
      </c>
      <c r="J66" s="134">
        <f>SUM(J47:J65)</f>
        <v>0</v>
      </c>
    </row>
    <row r="67" spans="1:10" ht="36.75" customHeight="1">
      <c r="A67" s="124"/>
      <c r="F67" s="87"/>
      <c r="G67" s="87"/>
      <c r="H67" s="87"/>
      <c r="I67" s="87"/>
      <c r="J67" s="88"/>
    </row>
    <row r="68" spans="1:10" ht="25.5" customHeight="1">
      <c r="A68" s="125"/>
      <c r="F68" s="87"/>
      <c r="G68" s="87"/>
      <c r="H68" s="87"/>
      <c r="I68" s="87"/>
      <c r="J68" s="88"/>
    </row>
    <row r="69" spans="1:10">
      <c r="F69" s="87"/>
      <c r="G69" s="87"/>
      <c r="H69" s="87"/>
      <c r="I69" s="87"/>
      <c r="J69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7:E47"/>
    <mergeCell ref="C48:E48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63:E63"/>
    <mergeCell ref="C64:E64"/>
    <mergeCell ref="C65:E65"/>
    <mergeCell ref="C58:E58"/>
    <mergeCell ref="C59:E59"/>
    <mergeCell ref="C60:E60"/>
    <mergeCell ref="C61:E61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52" t="s">
        <v>7</v>
      </c>
      <c r="B1" s="252"/>
      <c r="C1" s="253"/>
      <c r="D1" s="252"/>
      <c r="E1" s="252"/>
      <c r="F1" s="252"/>
      <c r="G1" s="252"/>
    </row>
    <row r="2" spans="1:7" ht="24.95" customHeight="1">
      <c r="A2" s="50" t="s">
        <v>8</v>
      </c>
      <c r="B2" s="49"/>
      <c r="C2" s="254"/>
      <c r="D2" s="254"/>
      <c r="E2" s="254"/>
      <c r="F2" s="254"/>
      <c r="G2" s="255"/>
    </row>
    <row r="3" spans="1:7" ht="24.95" customHeight="1">
      <c r="A3" s="50" t="s">
        <v>9</v>
      </c>
      <c r="B3" s="49"/>
      <c r="C3" s="254"/>
      <c r="D3" s="254"/>
      <c r="E3" s="254"/>
      <c r="F3" s="254"/>
      <c r="G3" s="255"/>
    </row>
    <row r="4" spans="1:7" ht="24.95" customHeight="1">
      <c r="A4" s="50" t="s">
        <v>10</v>
      </c>
      <c r="B4" s="49"/>
      <c r="C4" s="254"/>
      <c r="D4" s="254"/>
      <c r="E4" s="254"/>
      <c r="F4" s="254"/>
      <c r="G4" s="255"/>
    </row>
    <row r="5" spans="1:7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7109375" style="122" customWidth="1"/>
    <col min="3" max="3" width="38.28515625" style="122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>
      <c r="A1" s="258" t="s">
        <v>7</v>
      </c>
      <c r="B1" s="258"/>
      <c r="C1" s="258"/>
      <c r="D1" s="258"/>
      <c r="E1" s="258"/>
      <c r="F1" s="258"/>
      <c r="G1" s="258"/>
      <c r="AG1" t="s">
        <v>95</v>
      </c>
    </row>
    <row r="2" spans="1:60" ht="25.15" customHeight="1">
      <c r="A2" s="140" t="s">
        <v>8</v>
      </c>
      <c r="B2" s="49" t="s">
        <v>49</v>
      </c>
      <c r="C2" s="259" t="s">
        <v>50</v>
      </c>
      <c r="D2" s="260"/>
      <c r="E2" s="260"/>
      <c r="F2" s="260"/>
      <c r="G2" s="261"/>
      <c r="AG2" t="s">
        <v>96</v>
      </c>
    </row>
    <row r="3" spans="1:60" ht="25.15" customHeight="1">
      <c r="A3" s="140" t="s">
        <v>9</v>
      </c>
      <c r="B3" s="49" t="s">
        <v>45</v>
      </c>
      <c r="C3" s="259" t="s">
        <v>46</v>
      </c>
      <c r="D3" s="260"/>
      <c r="E3" s="260"/>
      <c r="F3" s="260"/>
      <c r="G3" s="261"/>
      <c r="AC3" s="122" t="s">
        <v>96</v>
      </c>
      <c r="AG3" t="s">
        <v>97</v>
      </c>
    </row>
    <row r="4" spans="1:60" ht="25.15" customHeight="1">
      <c r="A4" s="141" t="s">
        <v>10</v>
      </c>
      <c r="B4" s="142" t="s">
        <v>43</v>
      </c>
      <c r="C4" s="262" t="s">
        <v>44</v>
      </c>
      <c r="D4" s="263"/>
      <c r="E4" s="263"/>
      <c r="F4" s="263"/>
      <c r="G4" s="264"/>
      <c r="AG4" t="s">
        <v>98</v>
      </c>
    </row>
    <row r="5" spans="1:60">
      <c r="D5" s="10"/>
    </row>
    <row r="6" spans="1:60" ht="38.25">
      <c r="A6" s="144" t="s">
        <v>99</v>
      </c>
      <c r="B6" s="146" t="s">
        <v>100</v>
      </c>
      <c r="C6" s="146" t="s">
        <v>101</v>
      </c>
      <c r="D6" s="145" t="s">
        <v>102</v>
      </c>
      <c r="E6" s="144" t="s">
        <v>103</v>
      </c>
      <c r="F6" s="143" t="s">
        <v>104</v>
      </c>
      <c r="G6" s="144" t="s">
        <v>31</v>
      </c>
      <c r="H6" s="147" t="s">
        <v>32</v>
      </c>
      <c r="I6" s="147" t="s">
        <v>105</v>
      </c>
      <c r="J6" s="147" t="s">
        <v>33</v>
      </c>
      <c r="K6" s="147" t="s">
        <v>106</v>
      </c>
      <c r="L6" s="147" t="s">
        <v>107</v>
      </c>
      <c r="M6" s="147" t="s">
        <v>108</v>
      </c>
      <c r="N6" s="147" t="s">
        <v>109</v>
      </c>
      <c r="O6" s="147" t="s">
        <v>110</v>
      </c>
      <c r="P6" s="147" t="s">
        <v>111</v>
      </c>
      <c r="Q6" s="147" t="s">
        <v>112</v>
      </c>
      <c r="R6" s="147" t="s">
        <v>113</v>
      </c>
      <c r="S6" s="147" t="s">
        <v>114</v>
      </c>
      <c r="T6" s="147" t="s">
        <v>115</v>
      </c>
      <c r="U6" s="147" t="s">
        <v>116</v>
      </c>
      <c r="V6" s="147" t="s">
        <v>117</v>
      </c>
      <c r="W6" s="147" t="s">
        <v>118</v>
      </c>
      <c r="X6" s="147" t="s">
        <v>119</v>
      </c>
    </row>
    <row r="7" spans="1:60" hidden="1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>
      <c r="A8" s="168" t="s">
        <v>120</v>
      </c>
      <c r="B8" s="169" t="s">
        <v>56</v>
      </c>
      <c r="C8" s="189" t="s">
        <v>57</v>
      </c>
      <c r="D8" s="170"/>
      <c r="E8" s="171"/>
      <c r="F8" s="172"/>
      <c r="G8" s="173">
        <f>SUMIF(AG9:AG57,"&lt;&gt;NOR",G9:G57)</f>
        <v>0</v>
      </c>
      <c r="H8" s="167"/>
      <c r="I8" s="167">
        <f>SUM(I9:I57)</f>
        <v>0</v>
      </c>
      <c r="J8" s="167"/>
      <c r="K8" s="167">
        <f>SUM(K9:K57)</f>
        <v>0</v>
      </c>
      <c r="L8" s="167"/>
      <c r="M8" s="167">
        <f>SUM(M9:M57)</f>
        <v>0</v>
      </c>
      <c r="N8" s="167"/>
      <c r="O8" s="167">
        <f>SUM(O9:O57)</f>
        <v>12.450000000000001</v>
      </c>
      <c r="P8" s="167"/>
      <c r="Q8" s="167">
        <f>SUM(Q9:Q57)</f>
        <v>27.360000000000003</v>
      </c>
      <c r="R8" s="167"/>
      <c r="S8" s="167"/>
      <c r="T8" s="167"/>
      <c r="U8" s="167"/>
      <c r="V8" s="167">
        <f>SUM(V9:V57)</f>
        <v>772.33000000000015</v>
      </c>
      <c r="W8" s="167"/>
      <c r="X8" s="167"/>
      <c r="AG8" t="s">
        <v>121</v>
      </c>
    </row>
    <row r="9" spans="1:60" outlineLevel="1">
      <c r="A9" s="180">
        <v>1</v>
      </c>
      <c r="B9" s="181" t="s">
        <v>122</v>
      </c>
      <c r="C9" s="190" t="s">
        <v>123</v>
      </c>
      <c r="D9" s="182" t="s">
        <v>124</v>
      </c>
      <c r="E9" s="183">
        <v>44</v>
      </c>
      <c r="F9" s="184"/>
      <c r="G9" s="185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15</v>
      </c>
      <c r="M9" s="158">
        <f>G9*(1+L9/100)</f>
        <v>0</v>
      </c>
      <c r="N9" s="158">
        <v>0.05</v>
      </c>
      <c r="O9" s="158">
        <f>ROUND(E9*N9,2)</f>
        <v>2.2000000000000002</v>
      </c>
      <c r="P9" s="158">
        <v>0</v>
      </c>
      <c r="Q9" s="158">
        <f>ROUND(E9*P9,2)</f>
        <v>0</v>
      </c>
      <c r="R9" s="158"/>
      <c r="S9" s="158" t="s">
        <v>125</v>
      </c>
      <c r="T9" s="158" t="s">
        <v>125</v>
      </c>
      <c r="U9" s="158">
        <v>0.16</v>
      </c>
      <c r="V9" s="158">
        <f>ROUND(E9*U9,2)</f>
        <v>7.04</v>
      </c>
      <c r="W9" s="158"/>
      <c r="X9" s="158" t="s">
        <v>126</v>
      </c>
      <c r="Y9" s="148"/>
      <c r="Z9" s="148"/>
      <c r="AA9" s="148"/>
      <c r="AB9" s="148"/>
      <c r="AC9" s="148"/>
      <c r="AD9" s="148"/>
      <c r="AE9" s="148"/>
      <c r="AF9" s="148"/>
      <c r="AG9" s="148" t="s">
        <v>127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>
      <c r="A10" s="180">
        <v>2</v>
      </c>
      <c r="B10" s="181" t="s">
        <v>128</v>
      </c>
      <c r="C10" s="190" t="s">
        <v>129</v>
      </c>
      <c r="D10" s="182" t="s">
        <v>124</v>
      </c>
      <c r="E10" s="183">
        <v>44</v>
      </c>
      <c r="F10" s="184"/>
      <c r="G10" s="185">
        <f>ROUND(E10*F10,2)</f>
        <v>0</v>
      </c>
      <c r="H10" s="159"/>
      <c r="I10" s="158">
        <f>ROUND(E10*H10,2)</f>
        <v>0</v>
      </c>
      <c r="J10" s="159"/>
      <c r="K10" s="158">
        <f>ROUND(E10*J10,2)</f>
        <v>0</v>
      </c>
      <c r="L10" s="158">
        <v>15</v>
      </c>
      <c r="M10" s="158">
        <f>G10*(1+L10/100)</f>
        <v>0</v>
      </c>
      <c r="N10" s="158">
        <v>0</v>
      </c>
      <c r="O10" s="158">
        <f>ROUND(E10*N10,2)</f>
        <v>0</v>
      </c>
      <c r="P10" s="158">
        <v>0.44</v>
      </c>
      <c r="Q10" s="158">
        <f>ROUND(E10*P10,2)</f>
        <v>19.36</v>
      </c>
      <c r="R10" s="158"/>
      <c r="S10" s="158" t="s">
        <v>125</v>
      </c>
      <c r="T10" s="158" t="s">
        <v>125</v>
      </c>
      <c r="U10" s="158">
        <v>0.63200000000000001</v>
      </c>
      <c r="V10" s="158">
        <f>ROUND(E10*U10,2)</f>
        <v>27.81</v>
      </c>
      <c r="W10" s="158"/>
      <c r="X10" s="158" t="s">
        <v>126</v>
      </c>
      <c r="Y10" s="148"/>
      <c r="Z10" s="148"/>
      <c r="AA10" s="148"/>
      <c r="AB10" s="148"/>
      <c r="AC10" s="148"/>
      <c r="AD10" s="148"/>
      <c r="AE10" s="148"/>
      <c r="AF10" s="148"/>
      <c r="AG10" s="148" t="s">
        <v>127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>
      <c r="A11" s="174">
        <v>3</v>
      </c>
      <c r="B11" s="175" t="s">
        <v>130</v>
      </c>
      <c r="C11" s="191" t="s">
        <v>131</v>
      </c>
      <c r="D11" s="176" t="s">
        <v>124</v>
      </c>
      <c r="E11" s="177">
        <v>5.3</v>
      </c>
      <c r="F11" s="178"/>
      <c r="G11" s="179">
        <f>ROUND(E11*F11,2)</f>
        <v>0</v>
      </c>
      <c r="H11" s="159"/>
      <c r="I11" s="158">
        <f>ROUND(E11*H11,2)</f>
        <v>0</v>
      </c>
      <c r="J11" s="159"/>
      <c r="K11" s="158">
        <f>ROUND(E11*J11,2)</f>
        <v>0</v>
      </c>
      <c r="L11" s="158">
        <v>15</v>
      </c>
      <c r="M11" s="158">
        <f>G11*(1+L11/100)</f>
        <v>0</v>
      </c>
      <c r="N11" s="158">
        <v>0</v>
      </c>
      <c r="O11" s="158">
        <f>ROUND(E11*N11,2)</f>
        <v>0</v>
      </c>
      <c r="P11" s="158">
        <v>0.55000000000000004</v>
      </c>
      <c r="Q11" s="158">
        <f>ROUND(E11*P11,2)</f>
        <v>2.92</v>
      </c>
      <c r="R11" s="158"/>
      <c r="S11" s="158" t="s">
        <v>125</v>
      </c>
      <c r="T11" s="158" t="s">
        <v>125</v>
      </c>
      <c r="U11" s="158">
        <v>0.84770000000000001</v>
      </c>
      <c r="V11" s="158">
        <f>ROUND(E11*U11,2)</f>
        <v>4.49</v>
      </c>
      <c r="W11" s="158"/>
      <c r="X11" s="158" t="s">
        <v>126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127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>
      <c r="A12" s="155"/>
      <c r="B12" s="156"/>
      <c r="C12" s="192" t="s">
        <v>132</v>
      </c>
      <c r="D12" s="160"/>
      <c r="E12" s="161">
        <v>5.3</v>
      </c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48"/>
      <c r="Z12" s="148"/>
      <c r="AA12" s="148"/>
      <c r="AB12" s="148"/>
      <c r="AC12" s="148"/>
      <c r="AD12" s="148"/>
      <c r="AE12" s="148"/>
      <c r="AF12" s="148"/>
      <c r="AG12" s="148" t="s">
        <v>133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>
      <c r="A13" s="180">
        <v>4</v>
      </c>
      <c r="B13" s="181" t="s">
        <v>134</v>
      </c>
      <c r="C13" s="190" t="s">
        <v>135</v>
      </c>
      <c r="D13" s="182" t="s">
        <v>124</v>
      </c>
      <c r="E13" s="183">
        <v>5.3</v>
      </c>
      <c r="F13" s="184"/>
      <c r="G13" s="185">
        <f>ROUND(E13*F13,2)</f>
        <v>0</v>
      </c>
      <c r="H13" s="159"/>
      <c r="I13" s="158">
        <f>ROUND(E13*H13,2)</f>
        <v>0</v>
      </c>
      <c r="J13" s="159"/>
      <c r="K13" s="158">
        <f>ROUND(E13*J13,2)</f>
        <v>0</v>
      </c>
      <c r="L13" s="158">
        <v>15</v>
      </c>
      <c r="M13" s="158">
        <f>G13*(1+L13/100)</f>
        <v>0</v>
      </c>
      <c r="N13" s="158">
        <v>0</v>
      </c>
      <c r="O13" s="158">
        <f>ROUND(E13*N13,2)</f>
        <v>0</v>
      </c>
      <c r="P13" s="158">
        <v>0.39600000000000002</v>
      </c>
      <c r="Q13" s="158">
        <f>ROUND(E13*P13,2)</f>
        <v>2.1</v>
      </c>
      <c r="R13" s="158"/>
      <c r="S13" s="158" t="s">
        <v>125</v>
      </c>
      <c r="T13" s="158" t="s">
        <v>125</v>
      </c>
      <c r="U13" s="158">
        <v>0.77500000000000002</v>
      </c>
      <c r="V13" s="158">
        <f>ROUND(E13*U13,2)</f>
        <v>4.1100000000000003</v>
      </c>
      <c r="W13" s="158"/>
      <c r="X13" s="158" t="s">
        <v>126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127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>
      <c r="A14" s="180">
        <v>5</v>
      </c>
      <c r="B14" s="181" t="s">
        <v>136</v>
      </c>
      <c r="C14" s="190" t="s">
        <v>137</v>
      </c>
      <c r="D14" s="182" t="s">
        <v>138</v>
      </c>
      <c r="E14" s="183">
        <v>10.199999999999999</v>
      </c>
      <c r="F14" s="184"/>
      <c r="G14" s="185">
        <f>ROUND(E14*F14,2)</f>
        <v>0</v>
      </c>
      <c r="H14" s="159"/>
      <c r="I14" s="158">
        <f>ROUND(E14*H14,2)</f>
        <v>0</v>
      </c>
      <c r="J14" s="159"/>
      <c r="K14" s="158">
        <f>ROUND(E14*J14,2)</f>
        <v>0</v>
      </c>
      <c r="L14" s="158">
        <v>15</v>
      </c>
      <c r="M14" s="158">
        <f>G14*(1+L14/100)</f>
        <v>0</v>
      </c>
      <c r="N14" s="158">
        <v>0</v>
      </c>
      <c r="O14" s="158">
        <f>ROUND(E14*N14,2)</f>
        <v>0</v>
      </c>
      <c r="P14" s="158">
        <v>0.27</v>
      </c>
      <c r="Q14" s="158">
        <f>ROUND(E14*P14,2)</f>
        <v>2.75</v>
      </c>
      <c r="R14" s="158"/>
      <c r="S14" s="158" t="s">
        <v>125</v>
      </c>
      <c r="T14" s="158" t="s">
        <v>125</v>
      </c>
      <c r="U14" s="158">
        <v>0.123</v>
      </c>
      <c r="V14" s="158">
        <f>ROUND(E14*U14,2)</f>
        <v>1.25</v>
      </c>
      <c r="W14" s="158"/>
      <c r="X14" s="158" t="s">
        <v>126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127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>
      <c r="A15" s="180">
        <v>6</v>
      </c>
      <c r="B15" s="181" t="s">
        <v>139</v>
      </c>
      <c r="C15" s="190" t="s">
        <v>140</v>
      </c>
      <c r="D15" s="182" t="s">
        <v>138</v>
      </c>
      <c r="E15" s="183">
        <v>1.8</v>
      </c>
      <c r="F15" s="184"/>
      <c r="G15" s="185">
        <f>ROUND(E15*F15,2)</f>
        <v>0</v>
      </c>
      <c r="H15" s="159"/>
      <c r="I15" s="158">
        <f>ROUND(E15*H15,2)</f>
        <v>0</v>
      </c>
      <c r="J15" s="159"/>
      <c r="K15" s="158">
        <f>ROUND(E15*J15,2)</f>
        <v>0</v>
      </c>
      <c r="L15" s="158">
        <v>15</v>
      </c>
      <c r="M15" s="158">
        <f>G15*(1+L15/100)</f>
        <v>0</v>
      </c>
      <c r="N15" s="158">
        <v>0</v>
      </c>
      <c r="O15" s="158">
        <f>ROUND(E15*N15,2)</f>
        <v>0</v>
      </c>
      <c r="P15" s="158">
        <v>0.125</v>
      </c>
      <c r="Q15" s="158">
        <f>ROUND(E15*P15,2)</f>
        <v>0.23</v>
      </c>
      <c r="R15" s="158"/>
      <c r="S15" s="158" t="s">
        <v>125</v>
      </c>
      <c r="T15" s="158" t="s">
        <v>125</v>
      </c>
      <c r="U15" s="158">
        <v>0.08</v>
      </c>
      <c r="V15" s="158">
        <f>ROUND(E15*U15,2)</f>
        <v>0.14000000000000001</v>
      </c>
      <c r="W15" s="158"/>
      <c r="X15" s="158" t="s">
        <v>126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127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>
      <c r="A16" s="174">
        <v>7</v>
      </c>
      <c r="B16" s="175" t="s">
        <v>141</v>
      </c>
      <c r="C16" s="191" t="s">
        <v>142</v>
      </c>
      <c r="D16" s="176" t="s">
        <v>143</v>
      </c>
      <c r="E16" s="177">
        <v>132.28200000000001</v>
      </c>
      <c r="F16" s="178"/>
      <c r="G16" s="179">
        <f>ROUND(E16*F16,2)</f>
        <v>0</v>
      </c>
      <c r="H16" s="159"/>
      <c r="I16" s="158">
        <f>ROUND(E16*H16,2)</f>
        <v>0</v>
      </c>
      <c r="J16" s="159"/>
      <c r="K16" s="158">
        <f>ROUND(E16*J16,2)</f>
        <v>0</v>
      </c>
      <c r="L16" s="158">
        <v>15</v>
      </c>
      <c r="M16" s="158">
        <f>G16*(1+L16/100)</f>
        <v>0</v>
      </c>
      <c r="N16" s="158">
        <v>0</v>
      </c>
      <c r="O16" s="158">
        <f>ROUND(E16*N16,2)</f>
        <v>0</v>
      </c>
      <c r="P16" s="158">
        <v>0</v>
      </c>
      <c r="Q16" s="158">
        <f>ROUND(E16*P16,2)</f>
        <v>0</v>
      </c>
      <c r="R16" s="158"/>
      <c r="S16" s="158" t="s">
        <v>125</v>
      </c>
      <c r="T16" s="158" t="s">
        <v>125</v>
      </c>
      <c r="U16" s="158">
        <v>3.53</v>
      </c>
      <c r="V16" s="158">
        <f>ROUND(E16*U16,2)</f>
        <v>466.96</v>
      </c>
      <c r="W16" s="158"/>
      <c r="X16" s="158" t="s">
        <v>126</v>
      </c>
      <c r="Y16" s="148"/>
      <c r="Z16" s="148"/>
      <c r="AA16" s="148"/>
      <c r="AB16" s="148"/>
      <c r="AC16" s="148"/>
      <c r="AD16" s="148"/>
      <c r="AE16" s="148"/>
      <c r="AF16" s="148"/>
      <c r="AG16" s="148" t="s">
        <v>127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>
      <c r="A17" s="155"/>
      <c r="B17" s="156"/>
      <c r="C17" s="192" t="s">
        <v>144</v>
      </c>
      <c r="D17" s="160"/>
      <c r="E17" s="161">
        <v>85.8</v>
      </c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48"/>
      <c r="Z17" s="148"/>
      <c r="AA17" s="148"/>
      <c r="AB17" s="148"/>
      <c r="AC17" s="148"/>
      <c r="AD17" s="148"/>
      <c r="AE17" s="148"/>
      <c r="AF17" s="148"/>
      <c r="AG17" s="148" t="s">
        <v>133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>
      <c r="A18" s="155"/>
      <c r="B18" s="156"/>
      <c r="C18" s="192" t="s">
        <v>145</v>
      </c>
      <c r="D18" s="160"/>
      <c r="E18" s="161">
        <v>9.3810000000000002</v>
      </c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48"/>
      <c r="Z18" s="148"/>
      <c r="AA18" s="148"/>
      <c r="AB18" s="148"/>
      <c r="AC18" s="148"/>
      <c r="AD18" s="148"/>
      <c r="AE18" s="148"/>
      <c r="AF18" s="148"/>
      <c r="AG18" s="148" t="s">
        <v>133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>
      <c r="A19" s="155"/>
      <c r="B19" s="156"/>
      <c r="C19" s="192" t="s">
        <v>146</v>
      </c>
      <c r="D19" s="160"/>
      <c r="E19" s="161">
        <v>27.555</v>
      </c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48"/>
      <c r="Z19" s="148"/>
      <c r="AA19" s="148"/>
      <c r="AB19" s="148"/>
      <c r="AC19" s="148"/>
      <c r="AD19" s="148"/>
      <c r="AE19" s="148"/>
      <c r="AF19" s="148"/>
      <c r="AG19" s="148" t="s">
        <v>133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>
      <c r="A20" s="155"/>
      <c r="B20" s="156"/>
      <c r="C20" s="193" t="s">
        <v>147</v>
      </c>
      <c r="D20" s="162"/>
      <c r="E20" s="163">
        <v>122.736</v>
      </c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48"/>
      <c r="Z20" s="148"/>
      <c r="AA20" s="148"/>
      <c r="AB20" s="148"/>
      <c r="AC20" s="148"/>
      <c r="AD20" s="148"/>
      <c r="AE20" s="148"/>
      <c r="AF20" s="148"/>
      <c r="AG20" s="148" t="s">
        <v>133</v>
      </c>
      <c r="AH20" s="148">
        <v>1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>
      <c r="A21" s="155"/>
      <c r="B21" s="156"/>
      <c r="C21" s="192" t="s">
        <v>148</v>
      </c>
      <c r="D21" s="160"/>
      <c r="E21" s="161">
        <v>3.0960000000000001</v>
      </c>
      <c r="F21" s="158"/>
      <c r="G21" s="158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48"/>
      <c r="Z21" s="148"/>
      <c r="AA21" s="148"/>
      <c r="AB21" s="148"/>
      <c r="AC21" s="148"/>
      <c r="AD21" s="148"/>
      <c r="AE21" s="148"/>
      <c r="AF21" s="148"/>
      <c r="AG21" s="148" t="s">
        <v>133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>
      <c r="A22" s="155"/>
      <c r="B22" s="156"/>
      <c r="C22" s="193" t="s">
        <v>147</v>
      </c>
      <c r="D22" s="162"/>
      <c r="E22" s="163">
        <v>3.0960000000000001</v>
      </c>
      <c r="F22" s="158"/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48"/>
      <c r="Z22" s="148"/>
      <c r="AA22" s="148"/>
      <c r="AB22" s="148"/>
      <c r="AC22" s="148"/>
      <c r="AD22" s="148"/>
      <c r="AE22" s="148"/>
      <c r="AF22" s="148"/>
      <c r="AG22" s="148" t="s">
        <v>133</v>
      </c>
      <c r="AH22" s="148">
        <v>1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>
      <c r="A23" s="155"/>
      <c r="B23" s="156"/>
      <c r="C23" s="192" t="s">
        <v>149</v>
      </c>
      <c r="D23" s="160"/>
      <c r="E23" s="161">
        <v>6.45</v>
      </c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48"/>
      <c r="Z23" s="148"/>
      <c r="AA23" s="148"/>
      <c r="AB23" s="148"/>
      <c r="AC23" s="148"/>
      <c r="AD23" s="148"/>
      <c r="AE23" s="148"/>
      <c r="AF23" s="148"/>
      <c r="AG23" s="148" t="s">
        <v>133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>
      <c r="A24" s="155"/>
      <c r="B24" s="156"/>
      <c r="C24" s="193" t="s">
        <v>147</v>
      </c>
      <c r="D24" s="162"/>
      <c r="E24" s="163">
        <v>6.45</v>
      </c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48"/>
      <c r="Z24" s="148"/>
      <c r="AA24" s="148"/>
      <c r="AB24" s="148"/>
      <c r="AC24" s="148"/>
      <c r="AD24" s="148"/>
      <c r="AE24" s="148"/>
      <c r="AF24" s="148"/>
      <c r="AG24" s="148" t="s">
        <v>133</v>
      </c>
      <c r="AH24" s="148">
        <v>1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>
      <c r="A25" s="174">
        <v>8</v>
      </c>
      <c r="B25" s="175" t="s">
        <v>150</v>
      </c>
      <c r="C25" s="191" t="s">
        <v>151</v>
      </c>
      <c r="D25" s="176" t="s">
        <v>124</v>
      </c>
      <c r="E25" s="177">
        <v>105.38</v>
      </c>
      <c r="F25" s="178"/>
      <c r="G25" s="179">
        <f>ROUND(E25*F25,2)</f>
        <v>0</v>
      </c>
      <c r="H25" s="159"/>
      <c r="I25" s="158">
        <f>ROUND(E25*H25,2)</f>
        <v>0</v>
      </c>
      <c r="J25" s="159"/>
      <c r="K25" s="158">
        <f>ROUND(E25*J25,2)</f>
        <v>0</v>
      </c>
      <c r="L25" s="158">
        <v>15</v>
      </c>
      <c r="M25" s="158">
        <f>G25*(1+L25/100)</f>
        <v>0</v>
      </c>
      <c r="N25" s="158">
        <v>6.9999999999999999E-4</v>
      </c>
      <c r="O25" s="158">
        <f>ROUND(E25*N25,2)</f>
        <v>7.0000000000000007E-2</v>
      </c>
      <c r="P25" s="158">
        <v>0</v>
      </c>
      <c r="Q25" s="158">
        <f>ROUND(E25*P25,2)</f>
        <v>0</v>
      </c>
      <c r="R25" s="158"/>
      <c r="S25" s="158" t="s">
        <v>125</v>
      </c>
      <c r="T25" s="158" t="s">
        <v>125</v>
      </c>
      <c r="U25" s="158">
        <v>0.16</v>
      </c>
      <c r="V25" s="158">
        <f>ROUND(E25*U25,2)</f>
        <v>16.86</v>
      </c>
      <c r="W25" s="158"/>
      <c r="X25" s="158" t="s">
        <v>126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127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>
      <c r="A26" s="155"/>
      <c r="B26" s="156"/>
      <c r="C26" s="192" t="s">
        <v>152</v>
      </c>
      <c r="D26" s="160"/>
      <c r="E26" s="161">
        <v>105.38</v>
      </c>
      <c r="F26" s="158"/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48"/>
      <c r="Z26" s="148"/>
      <c r="AA26" s="148"/>
      <c r="AB26" s="148"/>
      <c r="AC26" s="148"/>
      <c r="AD26" s="148"/>
      <c r="AE26" s="148"/>
      <c r="AF26" s="148"/>
      <c r="AG26" s="148" t="s">
        <v>133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>
      <c r="A27" s="180">
        <v>9</v>
      </c>
      <c r="B27" s="181" t="s">
        <v>153</v>
      </c>
      <c r="C27" s="190" t="s">
        <v>154</v>
      </c>
      <c r="D27" s="182" t="s">
        <v>124</v>
      </c>
      <c r="E27" s="183">
        <v>105.38</v>
      </c>
      <c r="F27" s="184"/>
      <c r="G27" s="185">
        <f>ROUND(E27*F27,2)</f>
        <v>0</v>
      </c>
      <c r="H27" s="159"/>
      <c r="I27" s="158">
        <f>ROUND(E27*H27,2)</f>
        <v>0</v>
      </c>
      <c r="J27" s="159"/>
      <c r="K27" s="158">
        <f>ROUND(E27*J27,2)</f>
        <v>0</v>
      </c>
      <c r="L27" s="158">
        <v>15</v>
      </c>
      <c r="M27" s="158">
        <f>G27*(1+L27/100)</f>
        <v>0</v>
      </c>
      <c r="N27" s="158">
        <v>0</v>
      </c>
      <c r="O27" s="158">
        <f>ROUND(E27*N27,2)</f>
        <v>0</v>
      </c>
      <c r="P27" s="158">
        <v>0</v>
      </c>
      <c r="Q27" s="158">
        <f>ROUND(E27*P27,2)</f>
        <v>0</v>
      </c>
      <c r="R27" s="158"/>
      <c r="S27" s="158" t="s">
        <v>125</v>
      </c>
      <c r="T27" s="158" t="s">
        <v>125</v>
      </c>
      <c r="U27" s="158">
        <v>9.5000000000000001E-2</v>
      </c>
      <c r="V27" s="158">
        <f>ROUND(E27*U27,2)</f>
        <v>10.01</v>
      </c>
      <c r="W27" s="158"/>
      <c r="X27" s="158" t="s">
        <v>126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127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>
      <c r="A28" s="174">
        <v>10</v>
      </c>
      <c r="B28" s="175" t="s">
        <v>155</v>
      </c>
      <c r="C28" s="191" t="s">
        <v>156</v>
      </c>
      <c r="D28" s="176" t="s">
        <v>143</v>
      </c>
      <c r="E28" s="177">
        <v>129.92599999999999</v>
      </c>
      <c r="F28" s="178"/>
      <c r="G28" s="179">
        <f>ROUND(E28*F28,2)</f>
        <v>0</v>
      </c>
      <c r="H28" s="159"/>
      <c r="I28" s="158">
        <f>ROUND(E28*H28,2)</f>
        <v>0</v>
      </c>
      <c r="J28" s="159"/>
      <c r="K28" s="158">
        <f>ROUND(E28*J28,2)</f>
        <v>0</v>
      </c>
      <c r="L28" s="158">
        <v>15</v>
      </c>
      <c r="M28" s="158">
        <f>G28*(1+L28/100)</f>
        <v>0</v>
      </c>
      <c r="N28" s="158">
        <v>4.6000000000000001E-4</v>
      </c>
      <c r="O28" s="158">
        <f>ROUND(E28*N28,2)</f>
        <v>0.06</v>
      </c>
      <c r="P28" s="158">
        <v>0</v>
      </c>
      <c r="Q28" s="158">
        <f>ROUND(E28*P28,2)</f>
        <v>0</v>
      </c>
      <c r="R28" s="158"/>
      <c r="S28" s="158" t="s">
        <v>125</v>
      </c>
      <c r="T28" s="158" t="s">
        <v>125</v>
      </c>
      <c r="U28" s="158">
        <v>0.13</v>
      </c>
      <c r="V28" s="158">
        <f>ROUND(E28*U28,2)</f>
        <v>16.89</v>
      </c>
      <c r="W28" s="158"/>
      <c r="X28" s="158" t="s">
        <v>126</v>
      </c>
      <c r="Y28" s="148"/>
      <c r="Z28" s="148"/>
      <c r="AA28" s="148"/>
      <c r="AB28" s="148"/>
      <c r="AC28" s="148"/>
      <c r="AD28" s="148"/>
      <c r="AE28" s="148"/>
      <c r="AF28" s="148"/>
      <c r="AG28" s="148" t="s">
        <v>127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>
      <c r="A29" s="155"/>
      <c r="B29" s="156"/>
      <c r="C29" s="192" t="s">
        <v>157</v>
      </c>
      <c r="D29" s="160"/>
      <c r="E29" s="161">
        <v>96.8</v>
      </c>
      <c r="F29" s="158"/>
      <c r="G29" s="158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48"/>
      <c r="Z29" s="148"/>
      <c r="AA29" s="148"/>
      <c r="AB29" s="148"/>
      <c r="AC29" s="148"/>
      <c r="AD29" s="148"/>
      <c r="AE29" s="148"/>
      <c r="AF29" s="148"/>
      <c r="AG29" s="148" t="s">
        <v>133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>
      <c r="A30" s="155"/>
      <c r="B30" s="156"/>
      <c r="C30" s="192" t="s">
        <v>158</v>
      </c>
      <c r="D30" s="160"/>
      <c r="E30" s="161">
        <v>11.66</v>
      </c>
      <c r="F30" s="158"/>
      <c r="G30" s="158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48"/>
      <c r="Z30" s="148"/>
      <c r="AA30" s="148"/>
      <c r="AB30" s="148"/>
      <c r="AC30" s="148"/>
      <c r="AD30" s="148"/>
      <c r="AE30" s="148"/>
      <c r="AF30" s="148"/>
      <c r="AG30" s="148" t="s">
        <v>133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>
      <c r="A31" s="155"/>
      <c r="B31" s="156"/>
      <c r="C31" s="192" t="s">
        <v>159</v>
      </c>
      <c r="D31" s="160"/>
      <c r="E31" s="161">
        <v>18.37</v>
      </c>
      <c r="F31" s="158"/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48"/>
      <c r="Z31" s="148"/>
      <c r="AA31" s="148"/>
      <c r="AB31" s="148"/>
      <c r="AC31" s="148"/>
      <c r="AD31" s="148"/>
      <c r="AE31" s="148"/>
      <c r="AF31" s="148"/>
      <c r="AG31" s="148" t="s">
        <v>133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>
      <c r="A32" s="155"/>
      <c r="B32" s="156"/>
      <c r="C32" s="193" t="s">
        <v>147</v>
      </c>
      <c r="D32" s="162"/>
      <c r="E32" s="163">
        <v>126.83</v>
      </c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48"/>
      <c r="Z32" s="148"/>
      <c r="AA32" s="148"/>
      <c r="AB32" s="148"/>
      <c r="AC32" s="148"/>
      <c r="AD32" s="148"/>
      <c r="AE32" s="148"/>
      <c r="AF32" s="148"/>
      <c r="AG32" s="148" t="s">
        <v>133</v>
      </c>
      <c r="AH32" s="148">
        <v>1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>
      <c r="A33" s="155"/>
      <c r="B33" s="156"/>
      <c r="C33" s="192" t="s">
        <v>148</v>
      </c>
      <c r="D33" s="160"/>
      <c r="E33" s="161">
        <v>3.0960000000000001</v>
      </c>
      <c r="F33" s="158"/>
      <c r="G33" s="158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48"/>
      <c r="Z33" s="148"/>
      <c r="AA33" s="148"/>
      <c r="AB33" s="148"/>
      <c r="AC33" s="148"/>
      <c r="AD33" s="148"/>
      <c r="AE33" s="148"/>
      <c r="AF33" s="148"/>
      <c r="AG33" s="148" t="s">
        <v>133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>
      <c r="A34" s="155"/>
      <c r="B34" s="156"/>
      <c r="C34" s="193" t="s">
        <v>147</v>
      </c>
      <c r="D34" s="162"/>
      <c r="E34" s="163">
        <v>3.0960000000000001</v>
      </c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48"/>
      <c r="Z34" s="148"/>
      <c r="AA34" s="148"/>
      <c r="AB34" s="148"/>
      <c r="AC34" s="148"/>
      <c r="AD34" s="148"/>
      <c r="AE34" s="148"/>
      <c r="AF34" s="148"/>
      <c r="AG34" s="148" t="s">
        <v>133</v>
      </c>
      <c r="AH34" s="148">
        <v>1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>
      <c r="A35" s="180">
        <v>11</v>
      </c>
      <c r="B35" s="181" t="s">
        <v>160</v>
      </c>
      <c r="C35" s="190" t="s">
        <v>161</v>
      </c>
      <c r="D35" s="182" t="s">
        <v>143</v>
      </c>
      <c r="E35" s="183">
        <v>129.92599999999999</v>
      </c>
      <c r="F35" s="184"/>
      <c r="G35" s="185">
        <f>ROUND(E35*F35,2)</f>
        <v>0</v>
      </c>
      <c r="H35" s="159"/>
      <c r="I35" s="158">
        <f>ROUND(E35*H35,2)</f>
        <v>0</v>
      </c>
      <c r="J35" s="159"/>
      <c r="K35" s="158">
        <f>ROUND(E35*J35,2)</f>
        <v>0</v>
      </c>
      <c r="L35" s="158">
        <v>15</v>
      </c>
      <c r="M35" s="158">
        <f>G35*(1+L35/100)</f>
        <v>0</v>
      </c>
      <c r="N35" s="158">
        <v>0</v>
      </c>
      <c r="O35" s="158">
        <f>ROUND(E35*N35,2)</f>
        <v>0</v>
      </c>
      <c r="P35" s="158">
        <v>0</v>
      </c>
      <c r="Q35" s="158">
        <f>ROUND(E35*P35,2)</f>
        <v>0</v>
      </c>
      <c r="R35" s="158"/>
      <c r="S35" s="158" t="s">
        <v>125</v>
      </c>
      <c r="T35" s="158" t="s">
        <v>125</v>
      </c>
      <c r="U35" s="158">
        <v>3.7999999999999999E-2</v>
      </c>
      <c r="V35" s="158">
        <f>ROUND(E35*U35,2)</f>
        <v>4.9400000000000004</v>
      </c>
      <c r="W35" s="158"/>
      <c r="X35" s="158" t="s">
        <v>126</v>
      </c>
      <c r="Y35" s="148"/>
      <c r="Z35" s="148"/>
      <c r="AA35" s="148"/>
      <c r="AB35" s="148"/>
      <c r="AC35" s="148"/>
      <c r="AD35" s="148"/>
      <c r="AE35" s="148"/>
      <c r="AF35" s="148"/>
      <c r="AG35" s="148" t="s">
        <v>127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>
      <c r="A36" s="180">
        <v>12</v>
      </c>
      <c r="B36" s="181" t="s">
        <v>162</v>
      </c>
      <c r="C36" s="190" t="s">
        <v>163</v>
      </c>
      <c r="D36" s="182" t="s">
        <v>143</v>
      </c>
      <c r="E36" s="183">
        <v>132.28200000000001</v>
      </c>
      <c r="F36" s="184"/>
      <c r="G36" s="185">
        <f>ROUND(E36*F36,2)</f>
        <v>0</v>
      </c>
      <c r="H36" s="159"/>
      <c r="I36" s="158">
        <f>ROUND(E36*H36,2)</f>
        <v>0</v>
      </c>
      <c r="J36" s="159"/>
      <c r="K36" s="158">
        <f>ROUND(E36*J36,2)</f>
        <v>0</v>
      </c>
      <c r="L36" s="158">
        <v>15</v>
      </c>
      <c r="M36" s="158">
        <f>G36*(1+L36/100)</f>
        <v>0</v>
      </c>
      <c r="N36" s="158">
        <v>0</v>
      </c>
      <c r="O36" s="158">
        <f>ROUND(E36*N36,2)</f>
        <v>0</v>
      </c>
      <c r="P36" s="158">
        <v>0</v>
      </c>
      <c r="Q36" s="158">
        <f>ROUND(E36*P36,2)</f>
        <v>0</v>
      </c>
      <c r="R36" s="158"/>
      <c r="S36" s="158" t="s">
        <v>125</v>
      </c>
      <c r="T36" s="158" t="s">
        <v>125</v>
      </c>
      <c r="U36" s="158">
        <v>0.34499999999999997</v>
      </c>
      <c r="V36" s="158">
        <f>ROUND(E36*U36,2)</f>
        <v>45.64</v>
      </c>
      <c r="W36" s="158"/>
      <c r="X36" s="158" t="s">
        <v>126</v>
      </c>
      <c r="Y36" s="148"/>
      <c r="Z36" s="148"/>
      <c r="AA36" s="148"/>
      <c r="AB36" s="148"/>
      <c r="AC36" s="148"/>
      <c r="AD36" s="148"/>
      <c r="AE36" s="148"/>
      <c r="AF36" s="148"/>
      <c r="AG36" s="148" t="s">
        <v>127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ht="22.5" outlineLevel="1">
      <c r="A37" s="174">
        <v>13</v>
      </c>
      <c r="B37" s="175" t="s">
        <v>164</v>
      </c>
      <c r="C37" s="191" t="s">
        <v>165</v>
      </c>
      <c r="D37" s="176" t="s">
        <v>143</v>
      </c>
      <c r="E37" s="177">
        <v>8.9550000000000001</v>
      </c>
      <c r="F37" s="178"/>
      <c r="G37" s="179">
        <f>ROUND(E37*F37,2)</f>
        <v>0</v>
      </c>
      <c r="H37" s="159"/>
      <c r="I37" s="158">
        <f>ROUND(E37*H37,2)</f>
        <v>0</v>
      </c>
      <c r="J37" s="159"/>
      <c r="K37" s="158">
        <f>ROUND(E37*J37,2)</f>
        <v>0</v>
      </c>
      <c r="L37" s="158">
        <v>15</v>
      </c>
      <c r="M37" s="158">
        <f>G37*(1+L37/100)</f>
        <v>0</v>
      </c>
      <c r="N37" s="158">
        <v>0</v>
      </c>
      <c r="O37" s="158">
        <f>ROUND(E37*N37,2)</f>
        <v>0</v>
      </c>
      <c r="P37" s="158">
        <v>0</v>
      </c>
      <c r="Q37" s="158">
        <f>ROUND(E37*P37,2)</f>
        <v>0</v>
      </c>
      <c r="R37" s="158"/>
      <c r="S37" s="158" t="s">
        <v>125</v>
      </c>
      <c r="T37" s="158" t="s">
        <v>125</v>
      </c>
      <c r="U37" s="158">
        <v>0.01</v>
      </c>
      <c r="V37" s="158">
        <f>ROUND(E37*U37,2)</f>
        <v>0.09</v>
      </c>
      <c r="W37" s="158"/>
      <c r="X37" s="158" t="s">
        <v>126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127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>
      <c r="A38" s="155"/>
      <c r="B38" s="156"/>
      <c r="C38" s="192" t="s">
        <v>166</v>
      </c>
      <c r="D38" s="160"/>
      <c r="E38" s="161">
        <v>8.9550000000000001</v>
      </c>
      <c r="F38" s="158"/>
      <c r="G38" s="158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48"/>
      <c r="Z38" s="148"/>
      <c r="AA38" s="148"/>
      <c r="AB38" s="148"/>
      <c r="AC38" s="148"/>
      <c r="AD38" s="148"/>
      <c r="AE38" s="148"/>
      <c r="AF38" s="148"/>
      <c r="AG38" s="148" t="s">
        <v>133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>
      <c r="A39" s="174">
        <v>14</v>
      </c>
      <c r="B39" s="175" t="s">
        <v>167</v>
      </c>
      <c r="C39" s="191" t="s">
        <v>168</v>
      </c>
      <c r="D39" s="176" t="s">
        <v>143</v>
      </c>
      <c r="E39" s="177">
        <v>44.774999999999999</v>
      </c>
      <c r="F39" s="178"/>
      <c r="G39" s="179">
        <f>ROUND(E39*F39,2)</f>
        <v>0</v>
      </c>
      <c r="H39" s="159"/>
      <c r="I39" s="158">
        <f>ROUND(E39*H39,2)</f>
        <v>0</v>
      </c>
      <c r="J39" s="159"/>
      <c r="K39" s="158">
        <f>ROUND(E39*J39,2)</f>
        <v>0</v>
      </c>
      <c r="L39" s="158">
        <v>15</v>
      </c>
      <c r="M39" s="158">
        <f>G39*(1+L39/100)</f>
        <v>0</v>
      </c>
      <c r="N39" s="158">
        <v>0</v>
      </c>
      <c r="O39" s="158">
        <f>ROUND(E39*N39,2)</f>
        <v>0</v>
      </c>
      <c r="P39" s="158">
        <v>0</v>
      </c>
      <c r="Q39" s="158">
        <f>ROUND(E39*P39,2)</f>
        <v>0</v>
      </c>
      <c r="R39" s="158"/>
      <c r="S39" s="158" t="s">
        <v>125</v>
      </c>
      <c r="T39" s="158" t="s">
        <v>125</v>
      </c>
      <c r="U39" s="158">
        <v>0</v>
      </c>
      <c r="V39" s="158">
        <f>ROUND(E39*U39,2)</f>
        <v>0</v>
      </c>
      <c r="W39" s="158"/>
      <c r="X39" s="158" t="s">
        <v>126</v>
      </c>
      <c r="Y39" s="148"/>
      <c r="Z39" s="148"/>
      <c r="AA39" s="148"/>
      <c r="AB39" s="148"/>
      <c r="AC39" s="148"/>
      <c r="AD39" s="148"/>
      <c r="AE39" s="148"/>
      <c r="AF39" s="148"/>
      <c r="AG39" s="148" t="s">
        <v>127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>
      <c r="A40" s="155"/>
      <c r="B40" s="156"/>
      <c r="C40" s="192" t="s">
        <v>169</v>
      </c>
      <c r="D40" s="160"/>
      <c r="E40" s="161">
        <v>44.774999999999999</v>
      </c>
      <c r="F40" s="158"/>
      <c r="G40" s="158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58"/>
      <c r="Y40" s="148"/>
      <c r="Z40" s="148"/>
      <c r="AA40" s="148"/>
      <c r="AB40" s="148"/>
      <c r="AC40" s="148"/>
      <c r="AD40" s="148"/>
      <c r="AE40" s="148"/>
      <c r="AF40" s="148"/>
      <c r="AG40" s="148" t="s">
        <v>133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>
      <c r="A41" s="180">
        <v>15</v>
      </c>
      <c r="B41" s="181" t="s">
        <v>170</v>
      </c>
      <c r="C41" s="190" t="s">
        <v>171</v>
      </c>
      <c r="D41" s="182" t="s">
        <v>143</v>
      </c>
      <c r="E41" s="183">
        <v>8.9550000000000001</v>
      </c>
      <c r="F41" s="184"/>
      <c r="G41" s="185">
        <f>ROUND(E41*F41,2)</f>
        <v>0</v>
      </c>
      <c r="H41" s="159"/>
      <c r="I41" s="158">
        <f>ROUND(E41*H41,2)</f>
        <v>0</v>
      </c>
      <c r="J41" s="159"/>
      <c r="K41" s="158">
        <f>ROUND(E41*J41,2)</f>
        <v>0</v>
      </c>
      <c r="L41" s="158">
        <v>15</v>
      </c>
      <c r="M41" s="158">
        <f>G41*(1+L41/100)</f>
        <v>0</v>
      </c>
      <c r="N41" s="158">
        <v>0</v>
      </c>
      <c r="O41" s="158">
        <f>ROUND(E41*N41,2)</f>
        <v>0</v>
      </c>
      <c r="P41" s="158">
        <v>0</v>
      </c>
      <c r="Q41" s="158">
        <f>ROUND(E41*P41,2)</f>
        <v>0</v>
      </c>
      <c r="R41" s="158"/>
      <c r="S41" s="158" t="s">
        <v>125</v>
      </c>
      <c r="T41" s="158" t="s">
        <v>125</v>
      </c>
      <c r="U41" s="158">
        <v>1.9379999999999999</v>
      </c>
      <c r="V41" s="158">
        <f>ROUND(E41*U41,2)</f>
        <v>17.350000000000001</v>
      </c>
      <c r="W41" s="158"/>
      <c r="X41" s="158" t="s">
        <v>126</v>
      </c>
      <c r="Y41" s="148"/>
      <c r="Z41" s="148"/>
      <c r="AA41" s="148"/>
      <c r="AB41" s="148"/>
      <c r="AC41" s="148"/>
      <c r="AD41" s="148"/>
      <c r="AE41" s="148"/>
      <c r="AF41" s="148"/>
      <c r="AG41" s="148" t="s">
        <v>127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>
      <c r="A42" s="174">
        <v>16</v>
      </c>
      <c r="B42" s="175" t="s">
        <v>172</v>
      </c>
      <c r="C42" s="191" t="s">
        <v>173</v>
      </c>
      <c r="D42" s="176" t="s">
        <v>143</v>
      </c>
      <c r="E42" s="177">
        <v>123.327</v>
      </c>
      <c r="F42" s="178"/>
      <c r="G42" s="179">
        <f>ROUND(E42*F42,2)</f>
        <v>0</v>
      </c>
      <c r="H42" s="159"/>
      <c r="I42" s="158">
        <f>ROUND(E42*H42,2)</f>
        <v>0</v>
      </c>
      <c r="J42" s="159"/>
      <c r="K42" s="158">
        <f>ROUND(E42*J42,2)</f>
        <v>0</v>
      </c>
      <c r="L42" s="158">
        <v>15</v>
      </c>
      <c r="M42" s="158">
        <f>G42*(1+L42/100)</f>
        <v>0</v>
      </c>
      <c r="N42" s="158">
        <v>0</v>
      </c>
      <c r="O42" s="158">
        <f>ROUND(E42*N42,2)</f>
        <v>0</v>
      </c>
      <c r="P42" s="158">
        <v>0</v>
      </c>
      <c r="Q42" s="158">
        <f>ROUND(E42*P42,2)</f>
        <v>0</v>
      </c>
      <c r="R42" s="158"/>
      <c r="S42" s="158" t="s">
        <v>125</v>
      </c>
      <c r="T42" s="158" t="s">
        <v>125</v>
      </c>
      <c r="U42" s="158">
        <v>1.1499999999999999</v>
      </c>
      <c r="V42" s="158">
        <f>ROUND(E42*U42,2)</f>
        <v>141.83000000000001</v>
      </c>
      <c r="W42" s="158"/>
      <c r="X42" s="158" t="s">
        <v>126</v>
      </c>
      <c r="Y42" s="148"/>
      <c r="Z42" s="148"/>
      <c r="AA42" s="148"/>
      <c r="AB42" s="148"/>
      <c r="AC42" s="148"/>
      <c r="AD42" s="148"/>
      <c r="AE42" s="148"/>
      <c r="AF42" s="148"/>
      <c r="AG42" s="148" t="s">
        <v>127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>
      <c r="A43" s="155"/>
      <c r="B43" s="156"/>
      <c r="C43" s="192" t="s">
        <v>144</v>
      </c>
      <c r="D43" s="160"/>
      <c r="E43" s="161">
        <v>85.8</v>
      </c>
      <c r="F43" s="158"/>
      <c r="G43" s="158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8"/>
      <c r="Y43" s="148"/>
      <c r="Z43" s="148"/>
      <c r="AA43" s="148"/>
      <c r="AB43" s="148"/>
      <c r="AC43" s="148"/>
      <c r="AD43" s="148"/>
      <c r="AE43" s="148"/>
      <c r="AF43" s="148"/>
      <c r="AG43" s="148" t="s">
        <v>133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>
      <c r="A44" s="155"/>
      <c r="B44" s="156"/>
      <c r="C44" s="192" t="s">
        <v>145</v>
      </c>
      <c r="D44" s="160"/>
      <c r="E44" s="161">
        <v>9.3810000000000002</v>
      </c>
      <c r="F44" s="158"/>
      <c r="G44" s="158"/>
      <c r="H44" s="158"/>
      <c r="I44" s="158"/>
      <c r="J44" s="158"/>
      <c r="K44" s="158"/>
      <c r="L44" s="158"/>
      <c r="M44" s="158"/>
      <c r="N44" s="158"/>
      <c r="O44" s="158"/>
      <c r="P44" s="158"/>
      <c r="Q44" s="158"/>
      <c r="R44" s="158"/>
      <c r="S44" s="158"/>
      <c r="T44" s="158"/>
      <c r="U44" s="158"/>
      <c r="V44" s="158"/>
      <c r="W44" s="158"/>
      <c r="X44" s="158"/>
      <c r="Y44" s="148"/>
      <c r="Z44" s="148"/>
      <c r="AA44" s="148"/>
      <c r="AB44" s="148"/>
      <c r="AC44" s="148"/>
      <c r="AD44" s="148"/>
      <c r="AE44" s="148"/>
      <c r="AF44" s="148"/>
      <c r="AG44" s="148" t="s">
        <v>133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>
      <c r="A45" s="155"/>
      <c r="B45" s="156"/>
      <c r="C45" s="192" t="s">
        <v>174</v>
      </c>
      <c r="D45" s="160"/>
      <c r="E45" s="161">
        <v>25.05</v>
      </c>
      <c r="F45" s="158"/>
      <c r="G45" s="158"/>
      <c r="H45" s="158"/>
      <c r="I45" s="158"/>
      <c r="J45" s="158"/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 s="158"/>
      <c r="V45" s="158"/>
      <c r="W45" s="158"/>
      <c r="X45" s="158"/>
      <c r="Y45" s="148"/>
      <c r="Z45" s="148"/>
      <c r="AA45" s="148"/>
      <c r="AB45" s="148"/>
      <c r="AC45" s="148"/>
      <c r="AD45" s="148"/>
      <c r="AE45" s="148"/>
      <c r="AF45" s="148"/>
      <c r="AG45" s="148" t="s">
        <v>133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>
      <c r="A46" s="155"/>
      <c r="B46" s="156"/>
      <c r="C46" s="193" t="s">
        <v>147</v>
      </c>
      <c r="D46" s="162"/>
      <c r="E46" s="163">
        <v>120.23099999999999</v>
      </c>
      <c r="F46" s="158"/>
      <c r="G46" s="158"/>
      <c r="H46" s="158"/>
      <c r="I46" s="158"/>
      <c r="J46" s="158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 s="158"/>
      <c r="V46" s="158"/>
      <c r="W46" s="158"/>
      <c r="X46" s="158"/>
      <c r="Y46" s="148"/>
      <c r="Z46" s="148"/>
      <c r="AA46" s="148"/>
      <c r="AB46" s="148"/>
      <c r="AC46" s="148"/>
      <c r="AD46" s="148"/>
      <c r="AE46" s="148"/>
      <c r="AF46" s="148"/>
      <c r="AG46" s="148" t="s">
        <v>133</v>
      </c>
      <c r="AH46" s="148">
        <v>1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>
      <c r="A47" s="155"/>
      <c r="B47" s="156"/>
      <c r="C47" s="192" t="s">
        <v>148</v>
      </c>
      <c r="D47" s="160"/>
      <c r="E47" s="161">
        <v>3.0960000000000001</v>
      </c>
      <c r="F47" s="158"/>
      <c r="G47" s="158"/>
      <c r="H47" s="158"/>
      <c r="I47" s="158"/>
      <c r="J47" s="158"/>
      <c r="K47" s="158"/>
      <c r="L47" s="158"/>
      <c r="M47" s="158"/>
      <c r="N47" s="158"/>
      <c r="O47" s="158"/>
      <c r="P47" s="158"/>
      <c r="Q47" s="158"/>
      <c r="R47" s="158"/>
      <c r="S47" s="158"/>
      <c r="T47" s="158"/>
      <c r="U47" s="158"/>
      <c r="V47" s="158"/>
      <c r="W47" s="158"/>
      <c r="X47" s="158"/>
      <c r="Y47" s="148"/>
      <c r="Z47" s="148"/>
      <c r="AA47" s="148"/>
      <c r="AB47" s="148"/>
      <c r="AC47" s="148"/>
      <c r="AD47" s="148"/>
      <c r="AE47" s="148"/>
      <c r="AF47" s="148"/>
      <c r="AG47" s="148" t="s">
        <v>133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>
      <c r="A48" s="155"/>
      <c r="B48" s="156"/>
      <c r="C48" s="193" t="s">
        <v>147</v>
      </c>
      <c r="D48" s="162"/>
      <c r="E48" s="163">
        <v>3.0960000000000001</v>
      </c>
      <c r="F48" s="158"/>
      <c r="G48" s="158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58"/>
      <c r="Y48" s="148"/>
      <c r="Z48" s="148"/>
      <c r="AA48" s="148"/>
      <c r="AB48" s="148"/>
      <c r="AC48" s="148"/>
      <c r="AD48" s="148"/>
      <c r="AE48" s="148"/>
      <c r="AF48" s="148"/>
      <c r="AG48" s="148" t="s">
        <v>133</v>
      </c>
      <c r="AH48" s="148">
        <v>1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ht="22.5" outlineLevel="1">
      <c r="A49" s="174">
        <v>17</v>
      </c>
      <c r="B49" s="175" t="s">
        <v>175</v>
      </c>
      <c r="C49" s="191" t="s">
        <v>176</v>
      </c>
      <c r="D49" s="176" t="s">
        <v>143</v>
      </c>
      <c r="E49" s="177">
        <v>4.3</v>
      </c>
      <c r="F49" s="178"/>
      <c r="G49" s="179">
        <f>ROUND(E49*F49,2)</f>
        <v>0</v>
      </c>
      <c r="H49" s="159"/>
      <c r="I49" s="158">
        <f>ROUND(E49*H49,2)</f>
        <v>0</v>
      </c>
      <c r="J49" s="159"/>
      <c r="K49" s="158">
        <f>ROUND(E49*J49,2)</f>
        <v>0</v>
      </c>
      <c r="L49" s="158">
        <v>15</v>
      </c>
      <c r="M49" s="158">
        <f>G49*(1+L49/100)</f>
        <v>0</v>
      </c>
      <c r="N49" s="158">
        <v>1.7</v>
      </c>
      <c r="O49" s="158">
        <f>ROUND(E49*N49,2)</f>
        <v>7.31</v>
      </c>
      <c r="P49" s="158">
        <v>0</v>
      </c>
      <c r="Q49" s="158">
        <f>ROUND(E49*P49,2)</f>
        <v>0</v>
      </c>
      <c r="R49" s="158"/>
      <c r="S49" s="158" t="s">
        <v>125</v>
      </c>
      <c r="T49" s="158" t="s">
        <v>125</v>
      </c>
      <c r="U49" s="158">
        <v>1.59</v>
      </c>
      <c r="V49" s="158">
        <f>ROUND(E49*U49,2)</f>
        <v>6.84</v>
      </c>
      <c r="W49" s="158"/>
      <c r="X49" s="158" t="s">
        <v>126</v>
      </c>
      <c r="Y49" s="148"/>
      <c r="Z49" s="148"/>
      <c r="AA49" s="148"/>
      <c r="AB49" s="148"/>
      <c r="AC49" s="148"/>
      <c r="AD49" s="148"/>
      <c r="AE49" s="148"/>
      <c r="AF49" s="148"/>
      <c r="AG49" s="148" t="s">
        <v>127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>
      <c r="A50" s="155"/>
      <c r="B50" s="156"/>
      <c r="C50" s="192" t="s">
        <v>177</v>
      </c>
      <c r="D50" s="160"/>
      <c r="E50" s="161">
        <v>4.3</v>
      </c>
      <c r="F50" s="158"/>
      <c r="G50" s="158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58"/>
      <c r="Y50" s="148"/>
      <c r="Z50" s="148"/>
      <c r="AA50" s="148"/>
      <c r="AB50" s="148"/>
      <c r="AC50" s="148"/>
      <c r="AD50" s="148"/>
      <c r="AE50" s="148"/>
      <c r="AF50" s="148"/>
      <c r="AG50" s="148" t="s">
        <v>133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>
      <c r="A51" s="174">
        <v>18</v>
      </c>
      <c r="B51" s="175" t="s">
        <v>178</v>
      </c>
      <c r="C51" s="191" t="s">
        <v>179</v>
      </c>
      <c r="D51" s="176" t="s">
        <v>124</v>
      </c>
      <c r="E51" s="177">
        <v>8.4</v>
      </c>
      <c r="F51" s="178"/>
      <c r="G51" s="179">
        <f>ROUND(E51*F51,2)</f>
        <v>0</v>
      </c>
      <c r="H51" s="159"/>
      <c r="I51" s="158">
        <f>ROUND(E51*H51,2)</f>
        <v>0</v>
      </c>
      <c r="J51" s="159"/>
      <c r="K51" s="158">
        <f>ROUND(E51*J51,2)</f>
        <v>0</v>
      </c>
      <c r="L51" s="158">
        <v>15</v>
      </c>
      <c r="M51" s="158">
        <f>G51*(1+L51/100)</f>
        <v>0</v>
      </c>
      <c r="N51" s="158">
        <v>0</v>
      </c>
      <c r="O51" s="158">
        <f>ROUND(E51*N51,2)</f>
        <v>0</v>
      </c>
      <c r="P51" s="158">
        <v>0</v>
      </c>
      <c r="Q51" s="158">
        <f>ROUND(E51*P51,2)</f>
        <v>0</v>
      </c>
      <c r="R51" s="158"/>
      <c r="S51" s="158" t="s">
        <v>125</v>
      </c>
      <c r="T51" s="158" t="s">
        <v>125</v>
      </c>
      <c r="U51" s="158">
        <v>0.01</v>
      </c>
      <c r="V51" s="158">
        <f>ROUND(E51*U51,2)</f>
        <v>0.08</v>
      </c>
      <c r="W51" s="158"/>
      <c r="X51" s="158" t="s">
        <v>126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127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>
      <c r="A52" s="155"/>
      <c r="B52" s="156"/>
      <c r="C52" s="192" t="s">
        <v>180</v>
      </c>
      <c r="D52" s="160"/>
      <c r="E52" s="161">
        <v>8.4</v>
      </c>
      <c r="F52" s="158"/>
      <c r="G52" s="158"/>
      <c r="H52" s="158"/>
      <c r="I52" s="158"/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58"/>
      <c r="Y52" s="148"/>
      <c r="Z52" s="148"/>
      <c r="AA52" s="148"/>
      <c r="AB52" s="148"/>
      <c r="AC52" s="148"/>
      <c r="AD52" s="148"/>
      <c r="AE52" s="148"/>
      <c r="AF52" s="148"/>
      <c r="AG52" s="148" t="s">
        <v>133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>
      <c r="A53" s="180">
        <v>19</v>
      </c>
      <c r="B53" s="181" t="s">
        <v>181</v>
      </c>
      <c r="C53" s="190" t="s">
        <v>182</v>
      </c>
      <c r="D53" s="182" t="s">
        <v>143</v>
      </c>
      <c r="E53" s="183">
        <v>8.9550000000000001</v>
      </c>
      <c r="F53" s="184"/>
      <c r="G53" s="185">
        <f>ROUND(E53*F53,2)</f>
        <v>0</v>
      </c>
      <c r="H53" s="159"/>
      <c r="I53" s="158">
        <f>ROUND(E53*H53,2)</f>
        <v>0</v>
      </c>
      <c r="J53" s="159"/>
      <c r="K53" s="158">
        <f>ROUND(E53*J53,2)</f>
        <v>0</v>
      </c>
      <c r="L53" s="158">
        <v>15</v>
      </c>
      <c r="M53" s="158">
        <f>G53*(1+L53/100)</f>
        <v>0</v>
      </c>
      <c r="N53" s="158">
        <v>0</v>
      </c>
      <c r="O53" s="158">
        <f>ROUND(E53*N53,2)</f>
        <v>0</v>
      </c>
      <c r="P53" s="158">
        <v>0</v>
      </c>
      <c r="Q53" s="158">
        <f>ROUND(E53*P53,2)</f>
        <v>0</v>
      </c>
      <c r="R53" s="158"/>
      <c r="S53" s="158" t="s">
        <v>125</v>
      </c>
      <c r="T53" s="158" t="s">
        <v>125</v>
      </c>
      <c r="U53" s="158">
        <v>0</v>
      </c>
      <c r="V53" s="158">
        <f>ROUND(E53*U53,2)</f>
        <v>0</v>
      </c>
      <c r="W53" s="158"/>
      <c r="X53" s="158" t="s">
        <v>126</v>
      </c>
      <c r="Y53" s="148"/>
      <c r="Z53" s="148"/>
      <c r="AA53" s="148"/>
      <c r="AB53" s="148"/>
      <c r="AC53" s="148"/>
      <c r="AD53" s="148"/>
      <c r="AE53" s="148"/>
      <c r="AF53" s="148"/>
      <c r="AG53" s="148" t="s">
        <v>127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>
      <c r="A54" s="180">
        <v>20</v>
      </c>
      <c r="B54" s="181" t="s">
        <v>183</v>
      </c>
      <c r="C54" s="190" t="s">
        <v>184</v>
      </c>
      <c r="D54" s="182" t="s">
        <v>185</v>
      </c>
      <c r="E54" s="183">
        <v>1</v>
      </c>
      <c r="F54" s="184"/>
      <c r="G54" s="185">
        <f>ROUND(E54*F54,2)</f>
        <v>0</v>
      </c>
      <c r="H54" s="159"/>
      <c r="I54" s="158">
        <f>ROUND(E54*H54,2)</f>
        <v>0</v>
      </c>
      <c r="J54" s="159"/>
      <c r="K54" s="158">
        <f>ROUND(E54*J54,2)</f>
        <v>0</v>
      </c>
      <c r="L54" s="158">
        <v>15</v>
      </c>
      <c r="M54" s="158">
        <f>G54*(1+L54/100)</f>
        <v>0</v>
      </c>
      <c r="N54" s="158">
        <v>0</v>
      </c>
      <c r="O54" s="158">
        <f>ROUND(E54*N54,2)</f>
        <v>0</v>
      </c>
      <c r="P54" s="158">
        <v>0</v>
      </c>
      <c r="Q54" s="158">
        <f>ROUND(E54*P54,2)</f>
        <v>0</v>
      </c>
      <c r="R54" s="158"/>
      <c r="S54" s="158" t="s">
        <v>186</v>
      </c>
      <c r="T54" s="158" t="s">
        <v>187</v>
      </c>
      <c r="U54" s="158">
        <v>0</v>
      </c>
      <c r="V54" s="158">
        <f>ROUND(E54*U54,2)</f>
        <v>0</v>
      </c>
      <c r="W54" s="158"/>
      <c r="X54" s="158" t="s">
        <v>126</v>
      </c>
      <c r="Y54" s="148"/>
      <c r="Z54" s="148"/>
      <c r="AA54" s="148"/>
      <c r="AB54" s="148"/>
      <c r="AC54" s="148"/>
      <c r="AD54" s="148"/>
      <c r="AE54" s="148"/>
      <c r="AF54" s="148"/>
      <c r="AG54" s="148" t="s">
        <v>127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>
      <c r="A55" s="180">
        <v>21</v>
      </c>
      <c r="B55" s="181" t="s">
        <v>188</v>
      </c>
      <c r="C55" s="190" t="s">
        <v>189</v>
      </c>
      <c r="D55" s="182" t="s">
        <v>124</v>
      </c>
      <c r="E55" s="183">
        <v>10</v>
      </c>
      <c r="F55" s="184"/>
      <c r="G55" s="185">
        <f>ROUND(E55*F55,2)</f>
        <v>0</v>
      </c>
      <c r="H55" s="159"/>
      <c r="I55" s="158">
        <f>ROUND(E55*H55,2)</f>
        <v>0</v>
      </c>
      <c r="J55" s="159"/>
      <c r="K55" s="158">
        <f>ROUND(E55*J55,2)</f>
        <v>0</v>
      </c>
      <c r="L55" s="158">
        <v>15</v>
      </c>
      <c r="M55" s="158">
        <f>G55*(1+L55/100)</f>
        <v>0</v>
      </c>
      <c r="N55" s="158">
        <v>3.0000000000000001E-5</v>
      </c>
      <c r="O55" s="158">
        <f>ROUND(E55*N55,2)</f>
        <v>0</v>
      </c>
      <c r="P55" s="158">
        <v>0</v>
      </c>
      <c r="Q55" s="158">
        <f>ROUND(E55*P55,2)</f>
        <v>0</v>
      </c>
      <c r="R55" s="158"/>
      <c r="S55" s="158" t="s">
        <v>125</v>
      </c>
      <c r="T55" s="158" t="s">
        <v>190</v>
      </c>
      <c r="U55" s="158">
        <v>0</v>
      </c>
      <c r="V55" s="158">
        <f>ROUND(E55*U55,2)</f>
        <v>0</v>
      </c>
      <c r="W55" s="158"/>
      <c r="X55" s="158" t="s">
        <v>191</v>
      </c>
      <c r="Y55" s="148"/>
      <c r="Z55" s="148"/>
      <c r="AA55" s="148"/>
      <c r="AB55" s="148"/>
      <c r="AC55" s="148"/>
      <c r="AD55" s="148"/>
      <c r="AE55" s="148"/>
      <c r="AF55" s="148"/>
      <c r="AG55" s="148" t="s">
        <v>192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>
      <c r="A56" s="174">
        <v>22</v>
      </c>
      <c r="B56" s="175" t="s">
        <v>193</v>
      </c>
      <c r="C56" s="191" t="s">
        <v>194</v>
      </c>
      <c r="D56" s="176" t="s">
        <v>143</v>
      </c>
      <c r="E56" s="177">
        <v>1.68</v>
      </c>
      <c r="F56" s="178"/>
      <c r="G56" s="179">
        <f>ROUND(E56*F56,2)</f>
        <v>0</v>
      </c>
      <c r="H56" s="159"/>
      <c r="I56" s="158">
        <f>ROUND(E56*H56,2)</f>
        <v>0</v>
      </c>
      <c r="J56" s="159"/>
      <c r="K56" s="158">
        <f>ROUND(E56*J56,2)</f>
        <v>0</v>
      </c>
      <c r="L56" s="158">
        <v>15</v>
      </c>
      <c r="M56" s="158">
        <f>G56*(1+L56/100)</f>
        <v>0</v>
      </c>
      <c r="N56" s="158">
        <v>1.67</v>
      </c>
      <c r="O56" s="158">
        <f>ROUND(E56*N56,2)</f>
        <v>2.81</v>
      </c>
      <c r="P56" s="158">
        <v>0</v>
      </c>
      <c r="Q56" s="158">
        <f>ROUND(E56*P56,2)</f>
        <v>0</v>
      </c>
      <c r="R56" s="158" t="s">
        <v>195</v>
      </c>
      <c r="S56" s="158" t="s">
        <v>125</v>
      </c>
      <c r="T56" s="158" t="s">
        <v>125</v>
      </c>
      <c r="U56" s="158">
        <v>0</v>
      </c>
      <c r="V56" s="158">
        <f>ROUND(E56*U56,2)</f>
        <v>0</v>
      </c>
      <c r="W56" s="158"/>
      <c r="X56" s="158" t="s">
        <v>196</v>
      </c>
      <c r="Y56" s="148"/>
      <c r="Z56" s="148"/>
      <c r="AA56" s="148"/>
      <c r="AB56" s="148"/>
      <c r="AC56" s="148"/>
      <c r="AD56" s="148"/>
      <c r="AE56" s="148"/>
      <c r="AF56" s="148"/>
      <c r="AG56" s="148" t="s">
        <v>197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>
      <c r="A57" s="155"/>
      <c r="B57" s="156"/>
      <c r="C57" s="192" t="s">
        <v>198</v>
      </c>
      <c r="D57" s="160"/>
      <c r="E57" s="161">
        <v>1.68</v>
      </c>
      <c r="F57" s="158"/>
      <c r="G57" s="158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48"/>
      <c r="Z57" s="148"/>
      <c r="AA57" s="148"/>
      <c r="AB57" s="148"/>
      <c r="AC57" s="148"/>
      <c r="AD57" s="148"/>
      <c r="AE57" s="148"/>
      <c r="AF57" s="148"/>
      <c r="AG57" s="148" t="s">
        <v>133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>
      <c r="A58" s="168" t="s">
        <v>120</v>
      </c>
      <c r="B58" s="169" t="s">
        <v>58</v>
      </c>
      <c r="C58" s="189" t="s">
        <v>59</v>
      </c>
      <c r="D58" s="170"/>
      <c r="E58" s="171"/>
      <c r="F58" s="172"/>
      <c r="G58" s="173">
        <f>SUMIF(AG59:AG82,"&lt;&gt;NOR",G59:G82)</f>
        <v>0</v>
      </c>
      <c r="H58" s="167"/>
      <c r="I58" s="167">
        <f>SUM(I59:I82)</f>
        <v>0</v>
      </c>
      <c r="J58" s="167"/>
      <c r="K58" s="167">
        <f>SUM(K59:K82)</f>
        <v>0</v>
      </c>
      <c r="L58" s="167"/>
      <c r="M58" s="167">
        <f>SUM(M59:M82)</f>
        <v>0</v>
      </c>
      <c r="N58" s="167"/>
      <c r="O58" s="167">
        <f>SUM(O59:O82)</f>
        <v>6.1899999999999977</v>
      </c>
      <c r="P58" s="167"/>
      <c r="Q58" s="167">
        <f>SUM(Q59:Q82)</f>
        <v>0</v>
      </c>
      <c r="R58" s="167"/>
      <c r="S58" s="167"/>
      <c r="T58" s="167"/>
      <c r="U58" s="167"/>
      <c r="V58" s="167">
        <f>SUM(V59:V82)</f>
        <v>34.72</v>
      </c>
      <c r="W58" s="167"/>
      <c r="X58" s="167"/>
      <c r="AG58" t="s">
        <v>121</v>
      </c>
    </row>
    <row r="59" spans="1:60" outlineLevel="1">
      <c r="A59" s="174">
        <v>23</v>
      </c>
      <c r="B59" s="175" t="s">
        <v>199</v>
      </c>
      <c r="C59" s="191" t="s">
        <v>200</v>
      </c>
      <c r="D59" s="176" t="s">
        <v>143</v>
      </c>
      <c r="E59" s="177">
        <v>2.15</v>
      </c>
      <c r="F59" s="178"/>
      <c r="G59" s="179">
        <f>ROUND(E59*F59,2)</f>
        <v>0</v>
      </c>
      <c r="H59" s="159"/>
      <c r="I59" s="158">
        <f>ROUND(E59*H59,2)</f>
        <v>0</v>
      </c>
      <c r="J59" s="159"/>
      <c r="K59" s="158">
        <f>ROUND(E59*J59,2)</f>
        <v>0</v>
      </c>
      <c r="L59" s="158">
        <v>15</v>
      </c>
      <c r="M59" s="158">
        <f>G59*(1+L59/100)</f>
        <v>0</v>
      </c>
      <c r="N59" s="158">
        <v>1.9205000000000001</v>
      </c>
      <c r="O59" s="158">
        <f>ROUND(E59*N59,2)</f>
        <v>4.13</v>
      </c>
      <c r="P59" s="158">
        <v>0</v>
      </c>
      <c r="Q59" s="158">
        <f>ROUND(E59*P59,2)</f>
        <v>0</v>
      </c>
      <c r="R59" s="158"/>
      <c r="S59" s="158" t="s">
        <v>125</v>
      </c>
      <c r="T59" s="158" t="s">
        <v>125</v>
      </c>
      <c r="U59" s="158">
        <v>1.2310000000000001</v>
      </c>
      <c r="V59" s="158">
        <f>ROUND(E59*U59,2)</f>
        <v>2.65</v>
      </c>
      <c r="W59" s="158"/>
      <c r="X59" s="158" t="s">
        <v>126</v>
      </c>
      <c r="Y59" s="148"/>
      <c r="Z59" s="148"/>
      <c r="AA59" s="148"/>
      <c r="AB59" s="148"/>
      <c r="AC59" s="148"/>
      <c r="AD59" s="148"/>
      <c r="AE59" s="148"/>
      <c r="AF59" s="148"/>
      <c r="AG59" s="148" t="s">
        <v>127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>
      <c r="A60" s="155"/>
      <c r="B60" s="156"/>
      <c r="C60" s="256" t="s">
        <v>201</v>
      </c>
      <c r="D60" s="257"/>
      <c r="E60" s="257"/>
      <c r="F60" s="257"/>
      <c r="G60" s="257"/>
      <c r="H60" s="158"/>
      <c r="I60" s="158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58"/>
      <c r="Y60" s="148"/>
      <c r="Z60" s="148"/>
      <c r="AA60" s="148"/>
      <c r="AB60" s="148"/>
      <c r="AC60" s="148"/>
      <c r="AD60" s="148"/>
      <c r="AE60" s="148"/>
      <c r="AF60" s="148"/>
      <c r="AG60" s="148" t="s">
        <v>202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>
      <c r="A61" s="155"/>
      <c r="B61" s="156"/>
      <c r="C61" s="192" t="s">
        <v>203</v>
      </c>
      <c r="D61" s="160"/>
      <c r="E61" s="161">
        <v>2.15</v>
      </c>
      <c r="F61" s="158"/>
      <c r="G61" s="158"/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48"/>
      <c r="Z61" s="148"/>
      <c r="AA61" s="148"/>
      <c r="AB61" s="148"/>
      <c r="AC61" s="148"/>
      <c r="AD61" s="148"/>
      <c r="AE61" s="148"/>
      <c r="AF61" s="148"/>
      <c r="AG61" s="148" t="s">
        <v>133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ht="22.5" outlineLevel="1">
      <c r="A62" s="180">
        <v>24</v>
      </c>
      <c r="B62" s="181" t="s">
        <v>204</v>
      </c>
      <c r="C62" s="190" t="s">
        <v>205</v>
      </c>
      <c r="D62" s="182" t="s">
        <v>138</v>
      </c>
      <c r="E62" s="183">
        <v>43</v>
      </c>
      <c r="F62" s="184"/>
      <c r="G62" s="185">
        <f>ROUND(E62*F62,2)</f>
        <v>0</v>
      </c>
      <c r="H62" s="159"/>
      <c r="I62" s="158">
        <f>ROUND(E62*H62,2)</f>
        <v>0</v>
      </c>
      <c r="J62" s="159"/>
      <c r="K62" s="158">
        <f>ROUND(E62*J62,2)</f>
        <v>0</v>
      </c>
      <c r="L62" s="158">
        <v>15</v>
      </c>
      <c r="M62" s="158">
        <f>G62*(1+L62/100)</f>
        <v>0</v>
      </c>
      <c r="N62" s="158">
        <v>0</v>
      </c>
      <c r="O62" s="158">
        <f>ROUND(E62*N62,2)</f>
        <v>0</v>
      </c>
      <c r="P62" s="158">
        <v>0</v>
      </c>
      <c r="Q62" s="158">
        <f>ROUND(E62*P62,2)</f>
        <v>0</v>
      </c>
      <c r="R62" s="158"/>
      <c r="S62" s="158" t="s">
        <v>125</v>
      </c>
      <c r="T62" s="158" t="s">
        <v>125</v>
      </c>
      <c r="U62" s="158">
        <v>5.5E-2</v>
      </c>
      <c r="V62" s="158">
        <f>ROUND(E62*U62,2)</f>
        <v>2.37</v>
      </c>
      <c r="W62" s="158"/>
      <c r="X62" s="158" t="s">
        <v>126</v>
      </c>
      <c r="Y62" s="148"/>
      <c r="Z62" s="148"/>
      <c r="AA62" s="148"/>
      <c r="AB62" s="148"/>
      <c r="AC62" s="148"/>
      <c r="AD62" s="148"/>
      <c r="AE62" s="148"/>
      <c r="AF62" s="148"/>
      <c r="AG62" s="148" t="s">
        <v>127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>
      <c r="A63" s="174">
        <v>25</v>
      </c>
      <c r="B63" s="175" t="s">
        <v>206</v>
      </c>
      <c r="C63" s="191" t="s">
        <v>207</v>
      </c>
      <c r="D63" s="176" t="s">
        <v>124</v>
      </c>
      <c r="E63" s="177">
        <v>43</v>
      </c>
      <c r="F63" s="178"/>
      <c r="G63" s="179">
        <f>ROUND(E63*F63,2)</f>
        <v>0</v>
      </c>
      <c r="H63" s="159"/>
      <c r="I63" s="158">
        <f>ROUND(E63*H63,2)</f>
        <v>0</v>
      </c>
      <c r="J63" s="159"/>
      <c r="K63" s="158">
        <f>ROUND(E63*J63,2)</f>
        <v>0</v>
      </c>
      <c r="L63" s="158">
        <v>15</v>
      </c>
      <c r="M63" s="158">
        <f>G63*(1+L63/100)</f>
        <v>0</v>
      </c>
      <c r="N63" s="158">
        <v>1.8000000000000001E-4</v>
      </c>
      <c r="O63" s="158">
        <f>ROUND(E63*N63,2)</f>
        <v>0.01</v>
      </c>
      <c r="P63" s="158">
        <v>0</v>
      </c>
      <c r="Q63" s="158">
        <f>ROUND(E63*P63,2)</f>
        <v>0</v>
      </c>
      <c r="R63" s="158"/>
      <c r="S63" s="158" t="s">
        <v>125</v>
      </c>
      <c r="T63" s="158" t="s">
        <v>125</v>
      </c>
      <c r="U63" s="158">
        <v>0.08</v>
      </c>
      <c r="V63" s="158">
        <f>ROUND(E63*U63,2)</f>
        <v>3.44</v>
      </c>
      <c r="W63" s="158"/>
      <c r="X63" s="158" t="s">
        <v>126</v>
      </c>
      <c r="Y63" s="148"/>
      <c r="Z63" s="148"/>
      <c r="AA63" s="148"/>
      <c r="AB63" s="148"/>
      <c r="AC63" s="148"/>
      <c r="AD63" s="148"/>
      <c r="AE63" s="148"/>
      <c r="AF63" s="148"/>
      <c r="AG63" s="148" t="s">
        <v>127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>
      <c r="A64" s="155"/>
      <c r="B64" s="156"/>
      <c r="C64" s="192" t="s">
        <v>208</v>
      </c>
      <c r="D64" s="160"/>
      <c r="E64" s="161">
        <v>43</v>
      </c>
      <c r="F64" s="158"/>
      <c r="G64" s="158"/>
      <c r="H64" s="158"/>
      <c r="I64" s="158"/>
      <c r="J64" s="158"/>
      <c r="K64" s="158"/>
      <c r="L64" s="158"/>
      <c r="M64" s="158"/>
      <c r="N64" s="158"/>
      <c r="O64" s="158"/>
      <c r="P64" s="158"/>
      <c r="Q64" s="158"/>
      <c r="R64" s="158"/>
      <c r="S64" s="158"/>
      <c r="T64" s="158"/>
      <c r="U64" s="158"/>
      <c r="V64" s="158"/>
      <c r="W64" s="158"/>
      <c r="X64" s="158"/>
      <c r="Y64" s="148"/>
      <c r="Z64" s="148"/>
      <c r="AA64" s="148"/>
      <c r="AB64" s="148"/>
      <c r="AC64" s="148"/>
      <c r="AD64" s="148"/>
      <c r="AE64" s="148"/>
      <c r="AF64" s="148"/>
      <c r="AG64" s="148" t="s">
        <v>133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>
      <c r="A65" s="174">
        <v>26</v>
      </c>
      <c r="B65" s="175" t="s">
        <v>209</v>
      </c>
      <c r="C65" s="191" t="s">
        <v>210</v>
      </c>
      <c r="D65" s="176" t="s">
        <v>143</v>
      </c>
      <c r="E65" s="177">
        <v>0.154</v>
      </c>
      <c r="F65" s="178"/>
      <c r="G65" s="179">
        <f>ROUND(E65*F65,2)</f>
        <v>0</v>
      </c>
      <c r="H65" s="159"/>
      <c r="I65" s="158">
        <f>ROUND(E65*H65,2)</f>
        <v>0</v>
      </c>
      <c r="J65" s="159"/>
      <c r="K65" s="158">
        <f>ROUND(E65*J65,2)</f>
        <v>0</v>
      </c>
      <c r="L65" s="158">
        <v>15</v>
      </c>
      <c r="M65" s="158">
        <f>G65*(1+L65/100)</f>
        <v>0</v>
      </c>
      <c r="N65" s="158">
        <v>2.5249999999999999</v>
      </c>
      <c r="O65" s="158">
        <f>ROUND(E65*N65,2)</f>
        <v>0.39</v>
      </c>
      <c r="P65" s="158">
        <v>0</v>
      </c>
      <c r="Q65" s="158">
        <f>ROUND(E65*P65,2)</f>
        <v>0</v>
      </c>
      <c r="R65" s="158"/>
      <c r="S65" s="158" t="s">
        <v>125</v>
      </c>
      <c r="T65" s="158" t="s">
        <v>125</v>
      </c>
      <c r="U65" s="158">
        <v>0.47699999999999998</v>
      </c>
      <c r="V65" s="158">
        <f>ROUND(E65*U65,2)</f>
        <v>7.0000000000000007E-2</v>
      </c>
      <c r="W65" s="158"/>
      <c r="X65" s="158" t="s">
        <v>126</v>
      </c>
      <c r="Y65" s="148"/>
      <c r="Z65" s="148"/>
      <c r="AA65" s="148"/>
      <c r="AB65" s="148"/>
      <c r="AC65" s="148"/>
      <c r="AD65" s="148"/>
      <c r="AE65" s="148"/>
      <c r="AF65" s="148"/>
      <c r="AG65" s="148" t="s">
        <v>127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>
      <c r="A66" s="155"/>
      <c r="B66" s="156"/>
      <c r="C66" s="192" t="s">
        <v>211</v>
      </c>
      <c r="D66" s="160"/>
      <c r="E66" s="161">
        <v>0.154</v>
      </c>
      <c r="F66" s="158"/>
      <c r="G66" s="158"/>
      <c r="H66" s="158"/>
      <c r="I66" s="158"/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58"/>
      <c r="W66" s="158"/>
      <c r="X66" s="158"/>
      <c r="Y66" s="148"/>
      <c r="Z66" s="148"/>
      <c r="AA66" s="148"/>
      <c r="AB66" s="148"/>
      <c r="AC66" s="148"/>
      <c r="AD66" s="148"/>
      <c r="AE66" s="148"/>
      <c r="AF66" s="148"/>
      <c r="AG66" s="148" t="s">
        <v>133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>
      <c r="A67" s="174">
        <v>27</v>
      </c>
      <c r="B67" s="175" t="s">
        <v>212</v>
      </c>
      <c r="C67" s="191" t="s">
        <v>213</v>
      </c>
      <c r="D67" s="176" t="s">
        <v>143</v>
      </c>
      <c r="E67" s="177">
        <v>0.6</v>
      </c>
      <c r="F67" s="178"/>
      <c r="G67" s="179">
        <f>ROUND(E67*F67,2)</f>
        <v>0</v>
      </c>
      <c r="H67" s="159"/>
      <c r="I67" s="158">
        <f>ROUND(E67*H67,2)</f>
        <v>0</v>
      </c>
      <c r="J67" s="159"/>
      <c r="K67" s="158">
        <f>ROUND(E67*J67,2)</f>
        <v>0</v>
      </c>
      <c r="L67" s="158">
        <v>15</v>
      </c>
      <c r="M67" s="158">
        <f>G67*(1+L67/100)</f>
        <v>0</v>
      </c>
      <c r="N67" s="158">
        <v>2.5249999999999999</v>
      </c>
      <c r="O67" s="158">
        <f>ROUND(E67*N67,2)</f>
        <v>1.52</v>
      </c>
      <c r="P67" s="158">
        <v>0</v>
      </c>
      <c r="Q67" s="158">
        <f>ROUND(E67*P67,2)</f>
        <v>0</v>
      </c>
      <c r="R67" s="158"/>
      <c r="S67" s="158" t="s">
        <v>125</v>
      </c>
      <c r="T67" s="158" t="s">
        <v>125</v>
      </c>
      <c r="U67" s="158">
        <v>0.58899999999999997</v>
      </c>
      <c r="V67" s="158">
        <f>ROUND(E67*U67,2)</f>
        <v>0.35</v>
      </c>
      <c r="W67" s="158"/>
      <c r="X67" s="158" t="s">
        <v>126</v>
      </c>
      <c r="Y67" s="148"/>
      <c r="Z67" s="148"/>
      <c r="AA67" s="148"/>
      <c r="AB67" s="148"/>
      <c r="AC67" s="148"/>
      <c r="AD67" s="148"/>
      <c r="AE67" s="148"/>
      <c r="AF67" s="148"/>
      <c r="AG67" s="148" t="s">
        <v>127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>
      <c r="A68" s="155"/>
      <c r="B68" s="156"/>
      <c r="C68" s="192" t="s">
        <v>214</v>
      </c>
      <c r="D68" s="160"/>
      <c r="E68" s="161">
        <v>0.33</v>
      </c>
      <c r="F68" s="158"/>
      <c r="G68" s="158"/>
      <c r="H68" s="158"/>
      <c r="I68" s="158"/>
      <c r="J68" s="158"/>
      <c r="K68" s="158"/>
      <c r="L68" s="158"/>
      <c r="M68" s="158"/>
      <c r="N68" s="158"/>
      <c r="O68" s="158"/>
      <c r="P68" s="158"/>
      <c r="Q68" s="158"/>
      <c r="R68" s="158"/>
      <c r="S68" s="158"/>
      <c r="T68" s="158"/>
      <c r="U68" s="158"/>
      <c r="V68" s="158"/>
      <c r="W68" s="158"/>
      <c r="X68" s="158"/>
      <c r="Y68" s="148"/>
      <c r="Z68" s="148"/>
      <c r="AA68" s="148"/>
      <c r="AB68" s="148"/>
      <c r="AC68" s="148"/>
      <c r="AD68" s="148"/>
      <c r="AE68" s="148"/>
      <c r="AF68" s="148"/>
      <c r="AG68" s="148" t="s">
        <v>133</v>
      </c>
      <c r="AH68" s="148">
        <v>0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>
      <c r="A69" s="155"/>
      <c r="B69" s="156"/>
      <c r="C69" s="192" t="s">
        <v>215</v>
      </c>
      <c r="D69" s="160"/>
      <c r="E69" s="161">
        <v>0.27</v>
      </c>
      <c r="F69" s="158"/>
      <c r="G69" s="158"/>
      <c r="H69" s="158"/>
      <c r="I69" s="158"/>
      <c r="J69" s="158"/>
      <c r="K69" s="158"/>
      <c r="L69" s="158"/>
      <c r="M69" s="158"/>
      <c r="N69" s="158"/>
      <c r="O69" s="158"/>
      <c r="P69" s="158"/>
      <c r="Q69" s="158"/>
      <c r="R69" s="158"/>
      <c r="S69" s="158"/>
      <c r="T69" s="158"/>
      <c r="U69" s="158"/>
      <c r="V69" s="158"/>
      <c r="W69" s="158"/>
      <c r="X69" s="158"/>
      <c r="Y69" s="148"/>
      <c r="Z69" s="148"/>
      <c r="AA69" s="148"/>
      <c r="AB69" s="148"/>
      <c r="AC69" s="148"/>
      <c r="AD69" s="148"/>
      <c r="AE69" s="148"/>
      <c r="AF69" s="148"/>
      <c r="AG69" s="148" t="s">
        <v>133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>
      <c r="A70" s="174">
        <v>28</v>
      </c>
      <c r="B70" s="175" t="s">
        <v>216</v>
      </c>
      <c r="C70" s="191" t="s">
        <v>217</v>
      </c>
      <c r="D70" s="176" t="s">
        <v>124</v>
      </c>
      <c r="E70" s="177">
        <v>2.52</v>
      </c>
      <c r="F70" s="178"/>
      <c r="G70" s="179">
        <f>ROUND(E70*F70,2)</f>
        <v>0</v>
      </c>
      <c r="H70" s="159"/>
      <c r="I70" s="158">
        <f>ROUND(E70*H70,2)</f>
        <v>0</v>
      </c>
      <c r="J70" s="159"/>
      <c r="K70" s="158">
        <f>ROUND(E70*J70,2)</f>
        <v>0</v>
      </c>
      <c r="L70" s="158">
        <v>15</v>
      </c>
      <c r="M70" s="158">
        <f>G70*(1+L70/100)</f>
        <v>0</v>
      </c>
      <c r="N70" s="158">
        <v>3.5249999999999997E-2</v>
      </c>
      <c r="O70" s="158">
        <f>ROUND(E70*N70,2)</f>
        <v>0.09</v>
      </c>
      <c r="P70" s="158">
        <v>0</v>
      </c>
      <c r="Q70" s="158">
        <f>ROUND(E70*P70,2)</f>
        <v>0</v>
      </c>
      <c r="R70" s="158"/>
      <c r="S70" s="158" t="s">
        <v>125</v>
      </c>
      <c r="T70" s="158" t="s">
        <v>125</v>
      </c>
      <c r="U70" s="158">
        <v>0.74</v>
      </c>
      <c r="V70" s="158">
        <f>ROUND(E70*U70,2)</f>
        <v>1.86</v>
      </c>
      <c r="W70" s="158"/>
      <c r="X70" s="158" t="s">
        <v>126</v>
      </c>
      <c r="Y70" s="148"/>
      <c r="Z70" s="148"/>
      <c r="AA70" s="148"/>
      <c r="AB70" s="148"/>
      <c r="AC70" s="148"/>
      <c r="AD70" s="148"/>
      <c r="AE70" s="148"/>
      <c r="AF70" s="148"/>
      <c r="AG70" s="148" t="s">
        <v>127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>
      <c r="A71" s="155"/>
      <c r="B71" s="156"/>
      <c r="C71" s="192" t="s">
        <v>218</v>
      </c>
      <c r="D71" s="160"/>
      <c r="E71" s="161">
        <v>2.52</v>
      </c>
      <c r="F71" s="158"/>
      <c r="G71" s="158"/>
      <c r="H71" s="158"/>
      <c r="I71" s="158"/>
      <c r="J71" s="158"/>
      <c r="K71" s="158"/>
      <c r="L71" s="158"/>
      <c r="M71" s="158"/>
      <c r="N71" s="158"/>
      <c r="O71" s="158"/>
      <c r="P71" s="158"/>
      <c r="Q71" s="158"/>
      <c r="R71" s="158"/>
      <c r="S71" s="158"/>
      <c r="T71" s="158"/>
      <c r="U71" s="158"/>
      <c r="V71" s="158"/>
      <c r="W71" s="158"/>
      <c r="X71" s="158"/>
      <c r="Y71" s="148"/>
      <c r="Z71" s="148"/>
      <c r="AA71" s="148"/>
      <c r="AB71" s="148"/>
      <c r="AC71" s="148"/>
      <c r="AD71" s="148"/>
      <c r="AE71" s="148"/>
      <c r="AF71" s="148"/>
      <c r="AG71" s="148" t="s">
        <v>133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>
      <c r="A72" s="180">
        <v>29</v>
      </c>
      <c r="B72" s="181" t="s">
        <v>219</v>
      </c>
      <c r="C72" s="190" t="s">
        <v>220</v>
      </c>
      <c r="D72" s="182" t="s">
        <v>124</v>
      </c>
      <c r="E72" s="183">
        <v>2.52</v>
      </c>
      <c r="F72" s="184"/>
      <c r="G72" s="185">
        <f>ROUND(E72*F72,2)</f>
        <v>0</v>
      </c>
      <c r="H72" s="159"/>
      <c r="I72" s="158">
        <f>ROUND(E72*H72,2)</f>
        <v>0</v>
      </c>
      <c r="J72" s="159"/>
      <c r="K72" s="158">
        <f>ROUND(E72*J72,2)</f>
        <v>0</v>
      </c>
      <c r="L72" s="158">
        <v>15</v>
      </c>
      <c r="M72" s="158">
        <f>G72*(1+L72/100)</f>
        <v>0</v>
      </c>
      <c r="N72" s="158">
        <v>0</v>
      </c>
      <c r="O72" s="158">
        <f>ROUND(E72*N72,2)</f>
        <v>0</v>
      </c>
      <c r="P72" s="158">
        <v>0</v>
      </c>
      <c r="Q72" s="158">
        <f>ROUND(E72*P72,2)</f>
        <v>0</v>
      </c>
      <c r="R72" s="158"/>
      <c r="S72" s="158" t="s">
        <v>125</v>
      </c>
      <c r="T72" s="158" t="s">
        <v>125</v>
      </c>
      <c r="U72" s="158">
        <v>0.35</v>
      </c>
      <c r="V72" s="158">
        <f>ROUND(E72*U72,2)</f>
        <v>0.88</v>
      </c>
      <c r="W72" s="158"/>
      <c r="X72" s="158" t="s">
        <v>126</v>
      </c>
      <c r="Y72" s="148"/>
      <c r="Z72" s="148"/>
      <c r="AA72" s="148"/>
      <c r="AB72" s="148"/>
      <c r="AC72" s="148"/>
      <c r="AD72" s="148"/>
      <c r="AE72" s="148"/>
      <c r="AF72" s="148"/>
      <c r="AG72" s="148" t="s">
        <v>127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>
      <c r="A73" s="174">
        <v>30</v>
      </c>
      <c r="B73" s="175" t="s">
        <v>221</v>
      </c>
      <c r="C73" s="191" t="s">
        <v>222</v>
      </c>
      <c r="D73" s="176" t="s">
        <v>138</v>
      </c>
      <c r="E73" s="177">
        <v>30</v>
      </c>
      <c r="F73" s="178"/>
      <c r="G73" s="179">
        <f>ROUND(E73*F73,2)</f>
        <v>0</v>
      </c>
      <c r="H73" s="159"/>
      <c r="I73" s="158">
        <f>ROUND(E73*H73,2)</f>
        <v>0</v>
      </c>
      <c r="J73" s="159"/>
      <c r="K73" s="158">
        <f>ROUND(E73*J73,2)</f>
        <v>0</v>
      </c>
      <c r="L73" s="158">
        <v>15</v>
      </c>
      <c r="M73" s="158">
        <f>G73*(1+L73/100)</f>
        <v>0</v>
      </c>
      <c r="N73" s="158">
        <v>7.1000000000000002E-4</v>
      </c>
      <c r="O73" s="158">
        <f>ROUND(E73*N73,2)</f>
        <v>0.02</v>
      </c>
      <c r="P73" s="158">
        <v>0</v>
      </c>
      <c r="Q73" s="158">
        <f>ROUND(E73*P73,2)</f>
        <v>0</v>
      </c>
      <c r="R73" s="158"/>
      <c r="S73" s="158" t="s">
        <v>125</v>
      </c>
      <c r="T73" s="158" t="s">
        <v>125</v>
      </c>
      <c r="U73" s="158">
        <v>0.77</v>
      </c>
      <c r="V73" s="158">
        <f>ROUND(E73*U73,2)</f>
        <v>23.1</v>
      </c>
      <c r="W73" s="158"/>
      <c r="X73" s="158" t="s">
        <v>126</v>
      </c>
      <c r="Y73" s="148"/>
      <c r="Z73" s="148"/>
      <c r="AA73" s="148"/>
      <c r="AB73" s="148"/>
      <c r="AC73" s="148"/>
      <c r="AD73" s="148"/>
      <c r="AE73" s="148"/>
      <c r="AF73" s="148"/>
      <c r="AG73" s="148" t="s">
        <v>127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>
      <c r="A74" s="155"/>
      <c r="B74" s="156"/>
      <c r="C74" s="256" t="s">
        <v>223</v>
      </c>
      <c r="D74" s="257"/>
      <c r="E74" s="257"/>
      <c r="F74" s="257"/>
      <c r="G74" s="257"/>
      <c r="H74" s="158"/>
      <c r="I74" s="158"/>
      <c r="J74" s="158"/>
      <c r="K74" s="158"/>
      <c r="L74" s="158"/>
      <c r="M74" s="158"/>
      <c r="N74" s="158"/>
      <c r="O74" s="158"/>
      <c r="P74" s="158"/>
      <c r="Q74" s="158"/>
      <c r="R74" s="158"/>
      <c r="S74" s="158"/>
      <c r="T74" s="158"/>
      <c r="U74" s="158"/>
      <c r="V74" s="158"/>
      <c r="W74" s="158"/>
      <c r="X74" s="158"/>
      <c r="Y74" s="148"/>
      <c r="Z74" s="148"/>
      <c r="AA74" s="148"/>
      <c r="AB74" s="148"/>
      <c r="AC74" s="148"/>
      <c r="AD74" s="148"/>
      <c r="AE74" s="148"/>
      <c r="AF74" s="148"/>
      <c r="AG74" s="148" t="s">
        <v>202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>
      <c r="A75" s="155"/>
      <c r="B75" s="156"/>
      <c r="C75" s="194" t="s">
        <v>224</v>
      </c>
      <c r="D75" s="164"/>
      <c r="E75" s="165"/>
      <c r="F75" s="166"/>
      <c r="G75" s="166"/>
      <c r="H75" s="158"/>
      <c r="I75" s="158"/>
      <c r="J75" s="158"/>
      <c r="K75" s="158"/>
      <c r="L75" s="158"/>
      <c r="M75" s="158"/>
      <c r="N75" s="158"/>
      <c r="O75" s="158"/>
      <c r="P75" s="158"/>
      <c r="Q75" s="158"/>
      <c r="R75" s="158"/>
      <c r="S75" s="158"/>
      <c r="T75" s="158"/>
      <c r="U75" s="158"/>
      <c r="V75" s="158"/>
      <c r="W75" s="158"/>
      <c r="X75" s="158"/>
      <c r="Y75" s="148"/>
      <c r="Z75" s="148"/>
      <c r="AA75" s="148"/>
      <c r="AB75" s="148"/>
      <c r="AC75" s="148"/>
      <c r="AD75" s="148"/>
      <c r="AE75" s="148"/>
      <c r="AF75" s="148"/>
      <c r="AG75" s="148" t="s">
        <v>202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ht="22.5" outlineLevel="1">
      <c r="A76" s="155"/>
      <c r="B76" s="156"/>
      <c r="C76" s="279" t="s">
        <v>225</v>
      </c>
      <c r="D76" s="280"/>
      <c r="E76" s="280"/>
      <c r="F76" s="280"/>
      <c r="G76" s="280"/>
      <c r="H76" s="158"/>
      <c r="I76" s="158"/>
      <c r="J76" s="158"/>
      <c r="K76" s="158"/>
      <c r="L76" s="158"/>
      <c r="M76" s="158"/>
      <c r="N76" s="158"/>
      <c r="O76" s="158"/>
      <c r="P76" s="158"/>
      <c r="Q76" s="158"/>
      <c r="R76" s="158"/>
      <c r="S76" s="158"/>
      <c r="T76" s="158"/>
      <c r="U76" s="158"/>
      <c r="V76" s="158"/>
      <c r="W76" s="158"/>
      <c r="X76" s="158"/>
      <c r="Y76" s="148"/>
      <c r="Z76" s="148"/>
      <c r="AA76" s="148"/>
      <c r="AB76" s="148"/>
      <c r="AC76" s="148"/>
      <c r="AD76" s="148"/>
      <c r="AE76" s="148"/>
      <c r="AF76" s="148"/>
      <c r="AG76" s="148" t="s">
        <v>202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86" t="str">
        <f>C76</f>
        <v>Vyvrtání otvorů 10 ks/m, vyčištění vrtu od hrubých nečistot, zaplnění otvorů injektážní pastou. Aplikace tlakovou pistolí. Uzavření vyplněných otvorů těsnicí maltou.</v>
      </c>
      <c r="BB76" s="148"/>
      <c r="BC76" s="148"/>
      <c r="BD76" s="148"/>
      <c r="BE76" s="148"/>
      <c r="BF76" s="148"/>
      <c r="BG76" s="148"/>
      <c r="BH76" s="148"/>
    </row>
    <row r="77" spans="1:60" outlineLevel="1">
      <c r="A77" s="155"/>
      <c r="B77" s="156"/>
      <c r="C77" s="192" t="s">
        <v>226</v>
      </c>
      <c r="D77" s="160"/>
      <c r="E77" s="161">
        <v>30</v>
      </c>
      <c r="F77" s="158"/>
      <c r="G77" s="158"/>
      <c r="H77" s="158"/>
      <c r="I77" s="158"/>
      <c r="J77" s="158"/>
      <c r="K77" s="158"/>
      <c r="L77" s="158"/>
      <c r="M77" s="158"/>
      <c r="N77" s="158"/>
      <c r="O77" s="158"/>
      <c r="P77" s="158"/>
      <c r="Q77" s="158"/>
      <c r="R77" s="158"/>
      <c r="S77" s="158"/>
      <c r="T77" s="158"/>
      <c r="U77" s="158"/>
      <c r="V77" s="158"/>
      <c r="W77" s="158"/>
      <c r="X77" s="158"/>
      <c r="Y77" s="148"/>
      <c r="Z77" s="148"/>
      <c r="AA77" s="148"/>
      <c r="AB77" s="148"/>
      <c r="AC77" s="148"/>
      <c r="AD77" s="148"/>
      <c r="AE77" s="148"/>
      <c r="AF77" s="148"/>
      <c r="AG77" s="148" t="s">
        <v>133</v>
      </c>
      <c r="AH77" s="148">
        <v>0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ht="22.5" outlineLevel="1">
      <c r="A78" s="180">
        <v>31</v>
      </c>
      <c r="B78" s="181" t="s">
        <v>227</v>
      </c>
      <c r="C78" s="190" t="s">
        <v>228</v>
      </c>
      <c r="D78" s="182" t="s">
        <v>229</v>
      </c>
      <c r="E78" s="183">
        <v>2</v>
      </c>
      <c r="F78" s="184"/>
      <c r="G78" s="185">
        <f>ROUND(E78*F78,2)</f>
        <v>0</v>
      </c>
      <c r="H78" s="159"/>
      <c r="I78" s="158">
        <f>ROUND(E78*H78,2)</f>
        <v>0</v>
      </c>
      <c r="J78" s="159"/>
      <c r="K78" s="158">
        <f>ROUND(E78*J78,2)</f>
        <v>0</v>
      </c>
      <c r="L78" s="158">
        <v>15</v>
      </c>
      <c r="M78" s="158">
        <f>G78*(1+L78/100)</f>
        <v>0</v>
      </c>
      <c r="N78" s="158">
        <v>0</v>
      </c>
      <c r="O78" s="158">
        <f>ROUND(E78*N78,2)</f>
        <v>0</v>
      </c>
      <c r="P78" s="158">
        <v>0</v>
      </c>
      <c r="Q78" s="158">
        <f>ROUND(E78*P78,2)</f>
        <v>0</v>
      </c>
      <c r="R78" s="158"/>
      <c r="S78" s="158" t="s">
        <v>186</v>
      </c>
      <c r="T78" s="158" t="s">
        <v>187</v>
      </c>
      <c r="U78" s="158">
        <v>0</v>
      </c>
      <c r="V78" s="158">
        <f>ROUND(E78*U78,2)</f>
        <v>0</v>
      </c>
      <c r="W78" s="158"/>
      <c r="X78" s="158" t="s">
        <v>126</v>
      </c>
      <c r="Y78" s="148"/>
      <c r="Z78" s="148"/>
      <c r="AA78" s="148"/>
      <c r="AB78" s="148"/>
      <c r="AC78" s="148"/>
      <c r="AD78" s="148"/>
      <c r="AE78" s="148"/>
      <c r="AF78" s="148"/>
      <c r="AG78" s="148" t="s">
        <v>127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>
      <c r="A79" s="174">
        <v>32</v>
      </c>
      <c r="B79" s="175" t="s">
        <v>230</v>
      </c>
      <c r="C79" s="191" t="s">
        <v>231</v>
      </c>
      <c r="D79" s="176" t="s">
        <v>138</v>
      </c>
      <c r="E79" s="177">
        <v>45.15</v>
      </c>
      <c r="F79" s="178"/>
      <c r="G79" s="179">
        <f>ROUND(E79*F79,2)</f>
        <v>0</v>
      </c>
      <c r="H79" s="159"/>
      <c r="I79" s="158">
        <f>ROUND(E79*H79,2)</f>
        <v>0</v>
      </c>
      <c r="J79" s="159"/>
      <c r="K79" s="158">
        <f>ROUND(E79*J79,2)</f>
        <v>0</v>
      </c>
      <c r="L79" s="158">
        <v>15</v>
      </c>
      <c r="M79" s="158">
        <f>G79*(1+L79/100)</f>
        <v>0</v>
      </c>
      <c r="N79" s="158">
        <v>4.8000000000000001E-4</v>
      </c>
      <c r="O79" s="158">
        <f>ROUND(E79*N79,2)</f>
        <v>0.02</v>
      </c>
      <c r="P79" s="158">
        <v>0</v>
      </c>
      <c r="Q79" s="158">
        <f>ROUND(E79*P79,2)</f>
        <v>0</v>
      </c>
      <c r="R79" s="158" t="s">
        <v>195</v>
      </c>
      <c r="S79" s="158" t="s">
        <v>125</v>
      </c>
      <c r="T79" s="158" t="s">
        <v>125</v>
      </c>
      <c r="U79" s="158">
        <v>0</v>
      </c>
      <c r="V79" s="158">
        <f>ROUND(E79*U79,2)</f>
        <v>0</v>
      </c>
      <c r="W79" s="158"/>
      <c r="X79" s="158" t="s">
        <v>196</v>
      </c>
      <c r="Y79" s="148"/>
      <c r="Z79" s="148"/>
      <c r="AA79" s="148"/>
      <c r="AB79" s="148"/>
      <c r="AC79" s="148"/>
      <c r="AD79" s="148"/>
      <c r="AE79" s="148"/>
      <c r="AF79" s="148"/>
      <c r="AG79" s="148" t="s">
        <v>197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>
      <c r="A80" s="155"/>
      <c r="B80" s="156"/>
      <c r="C80" s="192" t="s">
        <v>232</v>
      </c>
      <c r="D80" s="160"/>
      <c r="E80" s="161">
        <v>45.15</v>
      </c>
      <c r="F80" s="158"/>
      <c r="G80" s="158"/>
      <c r="H80" s="158"/>
      <c r="I80" s="158"/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8"/>
      <c r="U80" s="158"/>
      <c r="V80" s="158"/>
      <c r="W80" s="158"/>
      <c r="X80" s="158"/>
      <c r="Y80" s="148"/>
      <c r="Z80" s="148"/>
      <c r="AA80" s="148"/>
      <c r="AB80" s="148"/>
      <c r="AC80" s="148"/>
      <c r="AD80" s="148"/>
      <c r="AE80" s="148"/>
      <c r="AF80" s="148"/>
      <c r="AG80" s="148" t="s">
        <v>133</v>
      </c>
      <c r="AH80" s="148">
        <v>0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>
      <c r="A81" s="174">
        <v>33</v>
      </c>
      <c r="B81" s="175" t="s">
        <v>233</v>
      </c>
      <c r="C81" s="191" t="s">
        <v>234</v>
      </c>
      <c r="D81" s="176" t="s">
        <v>124</v>
      </c>
      <c r="E81" s="177">
        <v>49.45</v>
      </c>
      <c r="F81" s="178"/>
      <c r="G81" s="179">
        <f>ROUND(E81*F81,2)</f>
        <v>0</v>
      </c>
      <c r="H81" s="159"/>
      <c r="I81" s="158">
        <f>ROUND(E81*H81,2)</f>
        <v>0</v>
      </c>
      <c r="J81" s="159"/>
      <c r="K81" s="158">
        <f>ROUND(E81*J81,2)</f>
        <v>0</v>
      </c>
      <c r="L81" s="158">
        <v>15</v>
      </c>
      <c r="M81" s="158">
        <f>G81*(1+L81/100)</f>
        <v>0</v>
      </c>
      <c r="N81" s="158">
        <v>2.9999999999999997E-4</v>
      </c>
      <c r="O81" s="158">
        <f>ROUND(E81*N81,2)</f>
        <v>0.01</v>
      </c>
      <c r="P81" s="158">
        <v>0</v>
      </c>
      <c r="Q81" s="158">
        <f>ROUND(E81*P81,2)</f>
        <v>0</v>
      </c>
      <c r="R81" s="158" t="s">
        <v>195</v>
      </c>
      <c r="S81" s="158" t="s">
        <v>125</v>
      </c>
      <c r="T81" s="158" t="s">
        <v>125</v>
      </c>
      <c r="U81" s="158">
        <v>0</v>
      </c>
      <c r="V81" s="158">
        <f>ROUND(E81*U81,2)</f>
        <v>0</v>
      </c>
      <c r="W81" s="158"/>
      <c r="X81" s="158" t="s">
        <v>196</v>
      </c>
      <c r="Y81" s="148"/>
      <c r="Z81" s="148"/>
      <c r="AA81" s="148"/>
      <c r="AB81" s="148"/>
      <c r="AC81" s="148"/>
      <c r="AD81" s="148"/>
      <c r="AE81" s="148"/>
      <c r="AF81" s="148"/>
      <c r="AG81" s="148" t="s">
        <v>197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>
      <c r="A82" s="155"/>
      <c r="B82" s="156"/>
      <c r="C82" s="192" t="s">
        <v>235</v>
      </c>
      <c r="D82" s="160"/>
      <c r="E82" s="161">
        <v>49.45</v>
      </c>
      <c r="F82" s="158"/>
      <c r="G82" s="158"/>
      <c r="H82" s="158"/>
      <c r="I82" s="158"/>
      <c r="J82" s="158"/>
      <c r="K82" s="158"/>
      <c r="L82" s="158"/>
      <c r="M82" s="158"/>
      <c r="N82" s="158"/>
      <c r="O82" s="158"/>
      <c r="P82" s="158"/>
      <c r="Q82" s="158"/>
      <c r="R82" s="158"/>
      <c r="S82" s="158"/>
      <c r="T82" s="158"/>
      <c r="U82" s="158"/>
      <c r="V82" s="158"/>
      <c r="W82" s="158"/>
      <c r="X82" s="158"/>
      <c r="Y82" s="148"/>
      <c r="Z82" s="148"/>
      <c r="AA82" s="148"/>
      <c r="AB82" s="148"/>
      <c r="AC82" s="148"/>
      <c r="AD82" s="148"/>
      <c r="AE82" s="148"/>
      <c r="AF82" s="148"/>
      <c r="AG82" s="148" t="s">
        <v>133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>
      <c r="A83" s="168" t="s">
        <v>120</v>
      </c>
      <c r="B83" s="169" t="s">
        <v>60</v>
      </c>
      <c r="C83" s="189" t="s">
        <v>61</v>
      </c>
      <c r="D83" s="170"/>
      <c r="E83" s="171"/>
      <c r="F83" s="172"/>
      <c r="G83" s="173">
        <f>SUMIF(AG84:AG85,"&lt;&gt;NOR",G84:G85)</f>
        <v>0</v>
      </c>
      <c r="H83" s="167"/>
      <c r="I83" s="167">
        <f>SUM(I84:I85)</f>
        <v>0</v>
      </c>
      <c r="J83" s="167"/>
      <c r="K83" s="167">
        <f>SUM(K84:K85)</f>
        <v>0</v>
      </c>
      <c r="L83" s="167"/>
      <c r="M83" s="167">
        <f>SUM(M84:M85)</f>
        <v>0</v>
      </c>
      <c r="N83" s="167"/>
      <c r="O83" s="167">
        <f>SUM(O84:O85)</f>
        <v>0.77</v>
      </c>
      <c r="P83" s="167"/>
      <c r="Q83" s="167">
        <f>SUM(Q84:Q85)</f>
        <v>0</v>
      </c>
      <c r="R83" s="167"/>
      <c r="S83" s="167"/>
      <c r="T83" s="167"/>
      <c r="U83" s="167"/>
      <c r="V83" s="167">
        <f>SUM(V84:V85)</f>
        <v>28.15</v>
      </c>
      <c r="W83" s="167"/>
      <c r="X83" s="167"/>
      <c r="AG83" t="s">
        <v>121</v>
      </c>
    </row>
    <row r="84" spans="1:60" outlineLevel="1">
      <c r="A84" s="174">
        <v>34</v>
      </c>
      <c r="B84" s="175" t="s">
        <v>236</v>
      </c>
      <c r="C84" s="191" t="s">
        <v>237</v>
      </c>
      <c r="D84" s="176" t="s">
        <v>124</v>
      </c>
      <c r="E84" s="177">
        <v>93.82</v>
      </c>
      <c r="F84" s="178"/>
      <c r="G84" s="179">
        <f>ROUND(E84*F84,2)</f>
        <v>0</v>
      </c>
      <c r="H84" s="159"/>
      <c r="I84" s="158">
        <f>ROUND(E84*H84,2)</f>
        <v>0</v>
      </c>
      <c r="J84" s="159"/>
      <c r="K84" s="158">
        <f>ROUND(E84*J84,2)</f>
        <v>0</v>
      </c>
      <c r="L84" s="158">
        <v>15</v>
      </c>
      <c r="M84" s="158">
        <f>G84*(1+L84/100)</f>
        <v>0</v>
      </c>
      <c r="N84" s="158">
        <v>8.2500000000000004E-3</v>
      </c>
      <c r="O84" s="158">
        <f>ROUND(E84*N84,2)</f>
        <v>0.77</v>
      </c>
      <c r="P84" s="158">
        <v>0</v>
      </c>
      <c r="Q84" s="158">
        <f>ROUND(E84*P84,2)</f>
        <v>0</v>
      </c>
      <c r="R84" s="158"/>
      <c r="S84" s="158" t="s">
        <v>125</v>
      </c>
      <c r="T84" s="158" t="s">
        <v>125</v>
      </c>
      <c r="U84" s="158">
        <v>0.3</v>
      </c>
      <c r="V84" s="158">
        <f>ROUND(E84*U84,2)</f>
        <v>28.15</v>
      </c>
      <c r="W84" s="158"/>
      <c r="X84" s="158" t="s">
        <v>126</v>
      </c>
      <c r="Y84" s="148"/>
      <c r="Z84" s="148"/>
      <c r="AA84" s="148"/>
      <c r="AB84" s="148"/>
      <c r="AC84" s="148"/>
      <c r="AD84" s="148"/>
      <c r="AE84" s="148"/>
      <c r="AF84" s="148"/>
      <c r="AG84" s="148" t="s">
        <v>127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>
      <c r="A85" s="155"/>
      <c r="B85" s="156"/>
      <c r="C85" s="192" t="s">
        <v>238</v>
      </c>
      <c r="D85" s="160"/>
      <c r="E85" s="161">
        <v>93.82</v>
      </c>
      <c r="F85" s="158"/>
      <c r="G85" s="158"/>
      <c r="H85" s="158"/>
      <c r="I85" s="158"/>
      <c r="J85" s="158"/>
      <c r="K85" s="158"/>
      <c r="L85" s="158"/>
      <c r="M85" s="158"/>
      <c r="N85" s="158"/>
      <c r="O85" s="158"/>
      <c r="P85" s="158"/>
      <c r="Q85" s="158"/>
      <c r="R85" s="158"/>
      <c r="S85" s="158"/>
      <c r="T85" s="158"/>
      <c r="U85" s="158"/>
      <c r="V85" s="158"/>
      <c r="W85" s="158"/>
      <c r="X85" s="158"/>
      <c r="Y85" s="148"/>
      <c r="Z85" s="148"/>
      <c r="AA85" s="148"/>
      <c r="AB85" s="148"/>
      <c r="AC85" s="148"/>
      <c r="AD85" s="148"/>
      <c r="AE85" s="148"/>
      <c r="AF85" s="148"/>
      <c r="AG85" s="148" t="s">
        <v>133</v>
      </c>
      <c r="AH85" s="148">
        <v>0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>
      <c r="A86" s="168" t="s">
        <v>120</v>
      </c>
      <c r="B86" s="169" t="s">
        <v>62</v>
      </c>
      <c r="C86" s="189" t="s">
        <v>63</v>
      </c>
      <c r="D86" s="170"/>
      <c r="E86" s="171"/>
      <c r="F86" s="172"/>
      <c r="G86" s="173">
        <f>SUMIF(AG87:AG104,"&lt;&gt;NOR",G87:G104)</f>
        <v>0</v>
      </c>
      <c r="H86" s="167"/>
      <c r="I86" s="167">
        <f>SUM(I87:I104)</f>
        <v>0</v>
      </c>
      <c r="J86" s="167"/>
      <c r="K86" s="167">
        <f>SUM(K87:K104)</f>
        <v>0</v>
      </c>
      <c r="L86" s="167"/>
      <c r="M86" s="167">
        <f>SUM(M87:M104)</f>
        <v>0</v>
      </c>
      <c r="N86" s="167"/>
      <c r="O86" s="167">
        <f>SUM(O87:O104)</f>
        <v>31</v>
      </c>
      <c r="P86" s="167"/>
      <c r="Q86" s="167">
        <f>SUM(Q87:Q104)</f>
        <v>0</v>
      </c>
      <c r="R86" s="167"/>
      <c r="S86" s="167"/>
      <c r="T86" s="167"/>
      <c r="U86" s="167"/>
      <c r="V86" s="167">
        <f>SUM(V87:V104)</f>
        <v>64.789999999999992</v>
      </c>
      <c r="W86" s="167"/>
      <c r="X86" s="167"/>
      <c r="AG86" t="s">
        <v>121</v>
      </c>
    </row>
    <row r="87" spans="1:60" ht="22.5" outlineLevel="1">
      <c r="A87" s="174">
        <v>35</v>
      </c>
      <c r="B87" s="175" t="s">
        <v>239</v>
      </c>
      <c r="C87" s="191" t="s">
        <v>240</v>
      </c>
      <c r="D87" s="176" t="s">
        <v>124</v>
      </c>
      <c r="E87" s="177">
        <v>53.45</v>
      </c>
      <c r="F87" s="178"/>
      <c r="G87" s="179">
        <f>ROUND(E87*F87,2)</f>
        <v>0</v>
      </c>
      <c r="H87" s="159"/>
      <c r="I87" s="158">
        <f>ROUND(E87*H87,2)</f>
        <v>0</v>
      </c>
      <c r="J87" s="159"/>
      <c r="K87" s="158">
        <f>ROUND(E87*J87,2)</f>
        <v>0</v>
      </c>
      <c r="L87" s="158">
        <v>15</v>
      </c>
      <c r="M87" s="158">
        <f>G87*(1+L87/100)</f>
        <v>0</v>
      </c>
      <c r="N87" s="158">
        <v>0</v>
      </c>
      <c r="O87" s="158">
        <f>ROUND(E87*N87,2)</f>
        <v>0</v>
      </c>
      <c r="P87" s="158">
        <v>0</v>
      </c>
      <c r="Q87" s="158">
        <f>ROUND(E87*P87,2)</f>
        <v>0</v>
      </c>
      <c r="R87" s="158"/>
      <c r="S87" s="158" t="s">
        <v>125</v>
      </c>
      <c r="T87" s="158" t="s">
        <v>125</v>
      </c>
      <c r="U87" s="158">
        <v>0.15</v>
      </c>
      <c r="V87" s="158">
        <f>ROUND(E87*U87,2)</f>
        <v>8.02</v>
      </c>
      <c r="W87" s="158"/>
      <c r="X87" s="158" t="s">
        <v>126</v>
      </c>
      <c r="Y87" s="148"/>
      <c r="Z87" s="148"/>
      <c r="AA87" s="148"/>
      <c r="AB87" s="148"/>
      <c r="AC87" s="148"/>
      <c r="AD87" s="148"/>
      <c r="AE87" s="148"/>
      <c r="AF87" s="148"/>
      <c r="AG87" s="148" t="s">
        <v>127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>
      <c r="A88" s="155"/>
      <c r="B88" s="156"/>
      <c r="C88" s="192" t="s">
        <v>241</v>
      </c>
      <c r="D88" s="160"/>
      <c r="E88" s="161">
        <v>53.45</v>
      </c>
      <c r="F88" s="158"/>
      <c r="G88" s="158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  <c r="U88" s="158"/>
      <c r="V88" s="158"/>
      <c r="W88" s="158"/>
      <c r="X88" s="158"/>
      <c r="Y88" s="148"/>
      <c r="Z88" s="148"/>
      <c r="AA88" s="148"/>
      <c r="AB88" s="148"/>
      <c r="AC88" s="148"/>
      <c r="AD88" s="148"/>
      <c r="AE88" s="148"/>
      <c r="AF88" s="148"/>
      <c r="AG88" s="148" t="s">
        <v>133</v>
      </c>
      <c r="AH88" s="148">
        <v>0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>
      <c r="A89" s="174">
        <v>36</v>
      </c>
      <c r="B89" s="175" t="s">
        <v>242</v>
      </c>
      <c r="C89" s="191" t="s">
        <v>243</v>
      </c>
      <c r="D89" s="176" t="s">
        <v>124</v>
      </c>
      <c r="E89" s="177">
        <v>3.66</v>
      </c>
      <c r="F89" s="178"/>
      <c r="G89" s="179">
        <f>ROUND(E89*F89,2)</f>
        <v>0</v>
      </c>
      <c r="H89" s="159"/>
      <c r="I89" s="158">
        <f>ROUND(E89*H89,2)</f>
        <v>0</v>
      </c>
      <c r="J89" s="159"/>
      <c r="K89" s="158">
        <f>ROUND(E89*J89,2)</f>
        <v>0</v>
      </c>
      <c r="L89" s="158">
        <v>15</v>
      </c>
      <c r="M89" s="158">
        <f>G89*(1+L89/100)</f>
        <v>0</v>
      </c>
      <c r="N89" s="158">
        <v>8.0960000000000004E-2</v>
      </c>
      <c r="O89" s="158">
        <f>ROUND(E89*N89,2)</f>
        <v>0.3</v>
      </c>
      <c r="P89" s="158">
        <v>0</v>
      </c>
      <c r="Q89" s="158">
        <f>ROUND(E89*P89,2)</f>
        <v>0</v>
      </c>
      <c r="R89" s="158"/>
      <c r="S89" s="158" t="s">
        <v>125</v>
      </c>
      <c r="T89" s="158" t="s">
        <v>125</v>
      </c>
      <c r="U89" s="158">
        <v>0.02</v>
      </c>
      <c r="V89" s="158">
        <f>ROUND(E89*U89,2)</f>
        <v>7.0000000000000007E-2</v>
      </c>
      <c r="W89" s="158"/>
      <c r="X89" s="158" t="s">
        <v>126</v>
      </c>
      <c r="Y89" s="148"/>
      <c r="Z89" s="148"/>
      <c r="AA89" s="148"/>
      <c r="AB89" s="148"/>
      <c r="AC89" s="148"/>
      <c r="AD89" s="148"/>
      <c r="AE89" s="148"/>
      <c r="AF89" s="148"/>
      <c r="AG89" s="148" t="s">
        <v>127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>
      <c r="A90" s="155"/>
      <c r="B90" s="156"/>
      <c r="C90" s="192" t="s">
        <v>244</v>
      </c>
      <c r="D90" s="160"/>
      <c r="E90" s="161">
        <v>3.06</v>
      </c>
      <c r="F90" s="158"/>
      <c r="G90" s="158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  <c r="U90" s="158"/>
      <c r="V90" s="158"/>
      <c r="W90" s="158"/>
      <c r="X90" s="158"/>
      <c r="Y90" s="148"/>
      <c r="Z90" s="148"/>
      <c r="AA90" s="148"/>
      <c r="AB90" s="148"/>
      <c r="AC90" s="148"/>
      <c r="AD90" s="148"/>
      <c r="AE90" s="148"/>
      <c r="AF90" s="148"/>
      <c r="AG90" s="148" t="s">
        <v>133</v>
      </c>
      <c r="AH90" s="148">
        <v>0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>
      <c r="A91" s="155"/>
      <c r="B91" s="156"/>
      <c r="C91" s="192" t="s">
        <v>245</v>
      </c>
      <c r="D91" s="160"/>
      <c r="E91" s="161">
        <v>0.6</v>
      </c>
      <c r="F91" s="158"/>
      <c r="G91" s="158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8"/>
      <c r="Y91" s="148"/>
      <c r="Z91" s="148"/>
      <c r="AA91" s="148"/>
      <c r="AB91" s="148"/>
      <c r="AC91" s="148"/>
      <c r="AD91" s="148"/>
      <c r="AE91" s="148"/>
      <c r="AF91" s="148"/>
      <c r="AG91" s="148" t="s">
        <v>133</v>
      </c>
      <c r="AH91" s="148">
        <v>0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ht="22.5" outlineLevel="1">
      <c r="A92" s="180">
        <v>37</v>
      </c>
      <c r="B92" s="181" t="s">
        <v>246</v>
      </c>
      <c r="C92" s="190" t="s">
        <v>247</v>
      </c>
      <c r="D92" s="182" t="s">
        <v>124</v>
      </c>
      <c r="E92" s="183">
        <v>5.3</v>
      </c>
      <c r="F92" s="184"/>
      <c r="G92" s="185">
        <f>ROUND(E92*F92,2)</f>
        <v>0</v>
      </c>
      <c r="H92" s="159"/>
      <c r="I92" s="158">
        <f>ROUND(E92*H92,2)</f>
        <v>0</v>
      </c>
      <c r="J92" s="159"/>
      <c r="K92" s="158">
        <f>ROUND(E92*J92,2)</f>
        <v>0</v>
      </c>
      <c r="L92" s="158">
        <v>15</v>
      </c>
      <c r="M92" s="158">
        <f>G92*(1+L92/100)</f>
        <v>0</v>
      </c>
      <c r="N92" s="158">
        <v>0.60104000000000002</v>
      </c>
      <c r="O92" s="158">
        <f>ROUND(E92*N92,2)</f>
        <v>3.19</v>
      </c>
      <c r="P92" s="158">
        <v>0</v>
      </c>
      <c r="Q92" s="158">
        <f>ROUND(E92*P92,2)</f>
        <v>0</v>
      </c>
      <c r="R92" s="158"/>
      <c r="S92" s="158" t="s">
        <v>125</v>
      </c>
      <c r="T92" s="158" t="s">
        <v>125</v>
      </c>
      <c r="U92" s="158">
        <v>5.8999999999999997E-2</v>
      </c>
      <c r="V92" s="158">
        <f>ROUND(E92*U92,2)</f>
        <v>0.31</v>
      </c>
      <c r="W92" s="158"/>
      <c r="X92" s="158" t="s">
        <v>126</v>
      </c>
      <c r="Y92" s="148"/>
      <c r="Z92" s="148"/>
      <c r="AA92" s="148"/>
      <c r="AB92" s="148"/>
      <c r="AC92" s="148"/>
      <c r="AD92" s="148"/>
      <c r="AE92" s="148"/>
      <c r="AF92" s="148"/>
      <c r="AG92" s="148" t="s">
        <v>127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>
      <c r="A93" s="174">
        <v>38</v>
      </c>
      <c r="B93" s="175" t="s">
        <v>248</v>
      </c>
      <c r="C93" s="191" t="s">
        <v>249</v>
      </c>
      <c r="D93" s="176" t="s">
        <v>124</v>
      </c>
      <c r="E93" s="177">
        <v>4.1749999999999998</v>
      </c>
      <c r="F93" s="178"/>
      <c r="G93" s="179">
        <f>ROUND(E93*F93,2)</f>
        <v>0</v>
      </c>
      <c r="H93" s="159"/>
      <c r="I93" s="158">
        <f>ROUND(E93*H93,2)</f>
        <v>0</v>
      </c>
      <c r="J93" s="159"/>
      <c r="K93" s="158">
        <f>ROUND(E93*J93,2)</f>
        <v>0</v>
      </c>
      <c r="L93" s="158">
        <v>15</v>
      </c>
      <c r="M93" s="158">
        <f>G93*(1+L93/100)</f>
        <v>0</v>
      </c>
      <c r="N93" s="158">
        <v>0.378</v>
      </c>
      <c r="O93" s="158">
        <f>ROUND(E93*N93,2)</f>
        <v>1.58</v>
      </c>
      <c r="P93" s="158">
        <v>0</v>
      </c>
      <c r="Q93" s="158">
        <f>ROUND(E93*P93,2)</f>
        <v>0</v>
      </c>
      <c r="R93" s="158"/>
      <c r="S93" s="158" t="s">
        <v>125</v>
      </c>
      <c r="T93" s="158" t="s">
        <v>125</v>
      </c>
      <c r="U93" s="158">
        <v>2.5999999999999999E-2</v>
      </c>
      <c r="V93" s="158">
        <f>ROUND(E93*U93,2)</f>
        <v>0.11</v>
      </c>
      <c r="W93" s="158"/>
      <c r="X93" s="158" t="s">
        <v>126</v>
      </c>
      <c r="Y93" s="148"/>
      <c r="Z93" s="148"/>
      <c r="AA93" s="148"/>
      <c r="AB93" s="148"/>
      <c r="AC93" s="148"/>
      <c r="AD93" s="148"/>
      <c r="AE93" s="148"/>
      <c r="AF93" s="148"/>
      <c r="AG93" s="148" t="s">
        <v>127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>
      <c r="A94" s="155"/>
      <c r="B94" s="156"/>
      <c r="C94" s="192" t="s">
        <v>250</v>
      </c>
      <c r="D94" s="160"/>
      <c r="E94" s="161">
        <v>4.1749999999999998</v>
      </c>
      <c r="F94" s="158"/>
      <c r="G94" s="158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58"/>
      <c r="Y94" s="148"/>
      <c r="Z94" s="148"/>
      <c r="AA94" s="148"/>
      <c r="AB94" s="148"/>
      <c r="AC94" s="148"/>
      <c r="AD94" s="148"/>
      <c r="AE94" s="148"/>
      <c r="AF94" s="148"/>
      <c r="AG94" s="148" t="s">
        <v>133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ht="22.5" outlineLevel="1">
      <c r="A95" s="180">
        <v>39</v>
      </c>
      <c r="B95" s="181" t="s">
        <v>251</v>
      </c>
      <c r="C95" s="190" t="s">
        <v>252</v>
      </c>
      <c r="D95" s="182" t="s">
        <v>124</v>
      </c>
      <c r="E95" s="183">
        <v>44</v>
      </c>
      <c r="F95" s="184"/>
      <c r="G95" s="185">
        <f t="shared" ref="G95:G101" si="0">ROUND(E95*F95,2)</f>
        <v>0</v>
      </c>
      <c r="H95" s="159"/>
      <c r="I95" s="158">
        <f t="shared" ref="I95:I101" si="1">ROUND(E95*H95,2)</f>
        <v>0</v>
      </c>
      <c r="J95" s="159"/>
      <c r="K95" s="158">
        <f t="shared" ref="K95:K101" si="2">ROUND(E95*J95,2)</f>
        <v>0</v>
      </c>
      <c r="L95" s="158">
        <v>15</v>
      </c>
      <c r="M95" s="158">
        <f t="shared" ref="M95:M101" si="3">G95*(1+L95/100)</f>
        <v>0</v>
      </c>
      <c r="N95" s="158">
        <v>0.378</v>
      </c>
      <c r="O95" s="158">
        <f t="shared" ref="O95:O101" si="4">ROUND(E95*N95,2)</f>
        <v>16.63</v>
      </c>
      <c r="P95" s="158">
        <v>0</v>
      </c>
      <c r="Q95" s="158">
        <f t="shared" ref="Q95:Q101" si="5">ROUND(E95*P95,2)</f>
        <v>0</v>
      </c>
      <c r="R95" s="158"/>
      <c r="S95" s="158" t="s">
        <v>125</v>
      </c>
      <c r="T95" s="158" t="s">
        <v>125</v>
      </c>
      <c r="U95" s="158">
        <v>0.03</v>
      </c>
      <c r="V95" s="158">
        <f t="shared" ref="V95:V101" si="6">ROUND(E95*U95,2)</f>
        <v>1.32</v>
      </c>
      <c r="W95" s="158"/>
      <c r="X95" s="158" t="s">
        <v>126</v>
      </c>
      <c r="Y95" s="148"/>
      <c r="Z95" s="148"/>
      <c r="AA95" s="148"/>
      <c r="AB95" s="148"/>
      <c r="AC95" s="148"/>
      <c r="AD95" s="148"/>
      <c r="AE95" s="148"/>
      <c r="AF95" s="148"/>
      <c r="AG95" s="148" t="s">
        <v>127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>
      <c r="A96" s="180">
        <v>40</v>
      </c>
      <c r="B96" s="181" t="s">
        <v>253</v>
      </c>
      <c r="C96" s="190" t="s">
        <v>254</v>
      </c>
      <c r="D96" s="182" t="s">
        <v>124</v>
      </c>
      <c r="E96" s="183">
        <v>5.3</v>
      </c>
      <c r="F96" s="184"/>
      <c r="G96" s="185">
        <f t="shared" si="0"/>
        <v>0</v>
      </c>
      <c r="H96" s="159"/>
      <c r="I96" s="158">
        <f t="shared" si="1"/>
        <v>0</v>
      </c>
      <c r="J96" s="159"/>
      <c r="K96" s="158">
        <f t="shared" si="2"/>
        <v>0</v>
      </c>
      <c r="L96" s="158">
        <v>15</v>
      </c>
      <c r="M96" s="158">
        <f t="shared" si="3"/>
        <v>0</v>
      </c>
      <c r="N96" s="158">
        <v>0.15826000000000001</v>
      </c>
      <c r="O96" s="158">
        <f t="shared" si="4"/>
        <v>0.84</v>
      </c>
      <c r="P96" s="158">
        <v>0</v>
      </c>
      <c r="Q96" s="158">
        <f t="shared" si="5"/>
        <v>0</v>
      </c>
      <c r="R96" s="158"/>
      <c r="S96" s="158" t="s">
        <v>125</v>
      </c>
      <c r="T96" s="158" t="s">
        <v>125</v>
      </c>
      <c r="U96" s="158">
        <v>5.6000000000000001E-2</v>
      </c>
      <c r="V96" s="158">
        <f t="shared" si="6"/>
        <v>0.3</v>
      </c>
      <c r="W96" s="158"/>
      <c r="X96" s="158" t="s">
        <v>126</v>
      </c>
      <c r="Y96" s="148"/>
      <c r="Z96" s="148"/>
      <c r="AA96" s="148"/>
      <c r="AB96" s="148"/>
      <c r="AC96" s="148"/>
      <c r="AD96" s="148"/>
      <c r="AE96" s="148"/>
      <c r="AF96" s="148"/>
      <c r="AG96" s="148" t="s">
        <v>127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>
      <c r="A97" s="180">
        <v>41</v>
      </c>
      <c r="B97" s="181" t="s">
        <v>255</v>
      </c>
      <c r="C97" s="190" t="s">
        <v>256</v>
      </c>
      <c r="D97" s="182" t="s">
        <v>124</v>
      </c>
      <c r="E97" s="183">
        <v>5.3</v>
      </c>
      <c r="F97" s="184"/>
      <c r="G97" s="185">
        <f t="shared" si="0"/>
        <v>0</v>
      </c>
      <c r="H97" s="159"/>
      <c r="I97" s="158">
        <f t="shared" si="1"/>
        <v>0</v>
      </c>
      <c r="J97" s="159"/>
      <c r="K97" s="158">
        <f t="shared" si="2"/>
        <v>0</v>
      </c>
      <c r="L97" s="158">
        <v>15</v>
      </c>
      <c r="M97" s="158">
        <f t="shared" si="3"/>
        <v>0</v>
      </c>
      <c r="N97" s="158">
        <v>0.18462999999999999</v>
      </c>
      <c r="O97" s="158">
        <f t="shared" si="4"/>
        <v>0.98</v>
      </c>
      <c r="P97" s="158">
        <v>0</v>
      </c>
      <c r="Q97" s="158">
        <f t="shared" si="5"/>
        <v>0</v>
      </c>
      <c r="R97" s="158"/>
      <c r="S97" s="158" t="s">
        <v>125</v>
      </c>
      <c r="T97" s="158" t="s">
        <v>125</v>
      </c>
      <c r="U97" s="158">
        <v>6.4000000000000001E-2</v>
      </c>
      <c r="V97" s="158">
        <f t="shared" si="6"/>
        <v>0.34</v>
      </c>
      <c r="W97" s="158"/>
      <c r="X97" s="158" t="s">
        <v>126</v>
      </c>
      <c r="Y97" s="148"/>
      <c r="Z97" s="148"/>
      <c r="AA97" s="148"/>
      <c r="AB97" s="148"/>
      <c r="AC97" s="148"/>
      <c r="AD97" s="148"/>
      <c r="AE97" s="148"/>
      <c r="AF97" s="148"/>
      <c r="AG97" s="148" t="s">
        <v>127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>
      <c r="A98" s="180">
        <v>42</v>
      </c>
      <c r="B98" s="181" t="s">
        <v>257</v>
      </c>
      <c r="C98" s="190" t="s">
        <v>258</v>
      </c>
      <c r="D98" s="182" t="s">
        <v>124</v>
      </c>
      <c r="E98" s="183">
        <v>5.3</v>
      </c>
      <c r="F98" s="184"/>
      <c r="G98" s="185">
        <f t="shared" si="0"/>
        <v>0</v>
      </c>
      <c r="H98" s="159"/>
      <c r="I98" s="158">
        <f t="shared" si="1"/>
        <v>0</v>
      </c>
      <c r="J98" s="159"/>
      <c r="K98" s="158">
        <f t="shared" si="2"/>
        <v>0</v>
      </c>
      <c r="L98" s="158">
        <v>15</v>
      </c>
      <c r="M98" s="158">
        <f t="shared" si="3"/>
        <v>0</v>
      </c>
      <c r="N98" s="158">
        <v>3.1E-4</v>
      </c>
      <c r="O98" s="158">
        <f t="shared" si="4"/>
        <v>0</v>
      </c>
      <c r="P98" s="158">
        <v>0</v>
      </c>
      <c r="Q98" s="158">
        <f t="shared" si="5"/>
        <v>0</v>
      </c>
      <c r="R98" s="158"/>
      <c r="S98" s="158" t="s">
        <v>125</v>
      </c>
      <c r="T98" s="158" t="s">
        <v>125</v>
      </c>
      <c r="U98" s="158">
        <v>2E-3</v>
      </c>
      <c r="V98" s="158">
        <f t="shared" si="6"/>
        <v>0.01</v>
      </c>
      <c r="W98" s="158"/>
      <c r="X98" s="158" t="s">
        <v>126</v>
      </c>
      <c r="Y98" s="148"/>
      <c r="Z98" s="148"/>
      <c r="AA98" s="148"/>
      <c r="AB98" s="148"/>
      <c r="AC98" s="148"/>
      <c r="AD98" s="148"/>
      <c r="AE98" s="148"/>
      <c r="AF98" s="148"/>
      <c r="AG98" s="148" t="s">
        <v>127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>
      <c r="A99" s="180">
        <v>43</v>
      </c>
      <c r="B99" s="181" t="s">
        <v>259</v>
      </c>
      <c r="C99" s="190" t="s">
        <v>260</v>
      </c>
      <c r="D99" s="182" t="s">
        <v>124</v>
      </c>
      <c r="E99" s="183">
        <v>5.3</v>
      </c>
      <c r="F99" s="184"/>
      <c r="G99" s="185">
        <f t="shared" si="0"/>
        <v>0</v>
      </c>
      <c r="H99" s="159"/>
      <c r="I99" s="158">
        <f t="shared" si="1"/>
        <v>0</v>
      </c>
      <c r="J99" s="159"/>
      <c r="K99" s="158">
        <f t="shared" si="2"/>
        <v>0</v>
      </c>
      <c r="L99" s="158">
        <v>15</v>
      </c>
      <c r="M99" s="158">
        <f t="shared" si="3"/>
        <v>0</v>
      </c>
      <c r="N99" s="158">
        <v>0.12966</v>
      </c>
      <c r="O99" s="158">
        <f t="shared" si="4"/>
        <v>0.69</v>
      </c>
      <c r="P99" s="158">
        <v>0</v>
      </c>
      <c r="Q99" s="158">
        <f t="shared" si="5"/>
        <v>0</v>
      </c>
      <c r="R99" s="158"/>
      <c r="S99" s="158" t="s">
        <v>125</v>
      </c>
      <c r="T99" s="158" t="s">
        <v>125</v>
      </c>
      <c r="U99" s="158">
        <v>7.1999999999999995E-2</v>
      </c>
      <c r="V99" s="158">
        <f t="shared" si="6"/>
        <v>0.38</v>
      </c>
      <c r="W99" s="158"/>
      <c r="X99" s="158" t="s">
        <v>126</v>
      </c>
      <c r="Y99" s="148"/>
      <c r="Z99" s="148"/>
      <c r="AA99" s="148"/>
      <c r="AB99" s="148"/>
      <c r="AC99" s="148"/>
      <c r="AD99" s="148"/>
      <c r="AE99" s="148"/>
      <c r="AF99" s="148"/>
      <c r="AG99" s="148" t="s">
        <v>127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>
      <c r="A100" s="180">
        <v>44</v>
      </c>
      <c r="B100" s="181" t="s">
        <v>261</v>
      </c>
      <c r="C100" s="190" t="s">
        <v>262</v>
      </c>
      <c r="D100" s="182" t="s">
        <v>124</v>
      </c>
      <c r="E100" s="183">
        <v>44</v>
      </c>
      <c r="F100" s="184"/>
      <c r="G100" s="185">
        <f t="shared" si="0"/>
        <v>0</v>
      </c>
      <c r="H100" s="159"/>
      <c r="I100" s="158">
        <f t="shared" si="1"/>
        <v>0</v>
      </c>
      <c r="J100" s="159"/>
      <c r="K100" s="158">
        <f t="shared" si="2"/>
        <v>0</v>
      </c>
      <c r="L100" s="158">
        <v>15</v>
      </c>
      <c r="M100" s="158">
        <f t="shared" si="3"/>
        <v>0</v>
      </c>
      <c r="N100" s="158">
        <v>0.11</v>
      </c>
      <c r="O100" s="158">
        <f t="shared" si="4"/>
        <v>4.84</v>
      </c>
      <c r="P100" s="158">
        <v>0</v>
      </c>
      <c r="Q100" s="158">
        <f t="shared" si="5"/>
        <v>0</v>
      </c>
      <c r="R100" s="158"/>
      <c r="S100" s="158" t="s">
        <v>125</v>
      </c>
      <c r="T100" s="158" t="s">
        <v>125</v>
      </c>
      <c r="U100" s="158">
        <v>1.19</v>
      </c>
      <c r="V100" s="158">
        <f t="shared" si="6"/>
        <v>52.36</v>
      </c>
      <c r="W100" s="158"/>
      <c r="X100" s="158" t="s">
        <v>126</v>
      </c>
      <c r="Y100" s="148"/>
      <c r="Z100" s="148"/>
      <c r="AA100" s="148"/>
      <c r="AB100" s="148"/>
      <c r="AC100" s="148"/>
      <c r="AD100" s="148"/>
      <c r="AE100" s="148"/>
      <c r="AF100" s="148"/>
      <c r="AG100" s="148" t="s">
        <v>127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ht="22.5" outlineLevel="1">
      <c r="A101" s="174">
        <v>45</v>
      </c>
      <c r="B101" s="175" t="s">
        <v>263</v>
      </c>
      <c r="C101" s="191" t="s">
        <v>264</v>
      </c>
      <c r="D101" s="176" t="s">
        <v>124</v>
      </c>
      <c r="E101" s="177">
        <v>4.1749999999999998</v>
      </c>
      <c r="F101" s="178"/>
      <c r="G101" s="179">
        <f t="shared" si="0"/>
        <v>0</v>
      </c>
      <c r="H101" s="159"/>
      <c r="I101" s="158">
        <f t="shared" si="1"/>
        <v>0</v>
      </c>
      <c r="J101" s="159"/>
      <c r="K101" s="158">
        <f t="shared" si="2"/>
        <v>0</v>
      </c>
      <c r="L101" s="158">
        <v>15</v>
      </c>
      <c r="M101" s="158">
        <f t="shared" si="3"/>
        <v>0</v>
      </c>
      <c r="N101" s="158">
        <v>0.20532</v>
      </c>
      <c r="O101" s="158">
        <f t="shared" si="4"/>
        <v>0.86</v>
      </c>
      <c r="P101" s="158">
        <v>0</v>
      </c>
      <c r="Q101" s="158">
        <f t="shared" si="5"/>
        <v>0</v>
      </c>
      <c r="R101" s="158"/>
      <c r="S101" s="158" t="s">
        <v>125</v>
      </c>
      <c r="T101" s="158" t="s">
        <v>125</v>
      </c>
      <c r="U101" s="158">
        <v>0.375</v>
      </c>
      <c r="V101" s="158">
        <f t="shared" si="6"/>
        <v>1.57</v>
      </c>
      <c r="W101" s="158"/>
      <c r="X101" s="158" t="s">
        <v>126</v>
      </c>
      <c r="Y101" s="148"/>
      <c r="Z101" s="148"/>
      <c r="AA101" s="148"/>
      <c r="AB101" s="148"/>
      <c r="AC101" s="148"/>
      <c r="AD101" s="148"/>
      <c r="AE101" s="148"/>
      <c r="AF101" s="148"/>
      <c r="AG101" s="148" t="s">
        <v>127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>
      <c r="A102" s="155"/>
      <c r="B102" s="156"/>
      <c r="C102" s="192" t="s">
        <v>250</v>
      </c>
      <c r="D102" s="160"/>
      <c r="E102" s="161">
        <v>4.1749999999999998</v>
      </c>
      <c r="F102" s="158"/>
      <c r="G102" s="158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  <c r="V102" s="158"/>
      <c r="W102" s="158"/>
      <c r="X102" s="158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133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>
      <c r="A103" s="174">
        <v>46</v>
      </c>
      <c r="B103" s="175" t="s">
        <v>265</v>
      </c>
      <c r="C103" s="191" t="s">
        <v>266</v>
      </c>
      <c r="D103" s="176" t="s">
        <v>124</v>
      </c>
      <c r="E103" s="177">
        <v>9.24</v>
      </c>
      <c r="F103" s="178"/>
      <c r="G103" s="179">
        <f>ROUND(E103*F103,2)</f>
        <v>0</v>
      </c>
      <c r="H103" s="159"/>
      <c r="I103" s="158">
        <f>ROUND(E103*H103,2)</f>
        <v>0</v>
      </c>
      <c r="J103" s="159"/>
      <c r="K103" s="158">
        <f>ROUND(E103*J103,2)</f>
        <v>0</v>
      </c>
      <c r="L103" s="158">
        <v>15</v>
      </c>
      <c r="M103" s="158">
        <f>G103*(1+L103/100)</f>
        <v>0</v>
      </c>
      <c r="N103" s="158">
        <v>0.11799999999999999</v>
      </c>
      <c r="O103" s="158">
        <f>ROUND(E103*N103,2)</f>
        <v>1.0900000000000001</v>
      </c>
      <c r="P103" s="158">
        <v>0</v>
      </c>
      <c r="Q103" s="158">
        <f>ROUND(E103*P103,2)</f>
        <v>0</v>
      </c>
      <c r="R103" s="158" t="s">
        <v>195</v>
      </c>
      <c r="S103" s="158" t="s">
        <v>125</v>
      </c>
      <c r="T103" s="158" t="s">
        <v>125</v>
      </c>
      <c r="U103" s="158">
        <v>0</v>
      </c>
      <c r="V103" s="158">
        <f>ROUND(E103*U103,2)</f>
        <v>0</v>
      </c>
      <c r="W103" s="158"/>
      <c r="X103" s="158" t="s">
        <v>196</v>
      </c>
      <c r="Y103" s="148"/>
      <c r="Z103" s="148"/>
      <c r="AA103" s="148"/>
      <c r="AB103" s="148"/>
      <c r="AC103" s="148"/>
      <c r="AD103" s="148"/>
      <c r="AE103" s="148"/>
      <c r="AF103" s="148"/>
      <c r="AG103" s="148" t="s">
        <v>197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>
      <c r="A104" s="155"/>
      <c r="B104" s="156"/>
      <c r="C104" s="192" t="s">
        <v>267</v>
      </c>
      <c r="D104" s="160"/>
      <c r="E104" s="161">
        <v>9.24</v>
      </c>
      <c r="F104" s="158"/>
      <c r="G104" s="158"/>
      <c r="H104" s="158"/>
      <c r="I104" s="158"/>
      <c r="J104" s="158"/>
      <c r="K104" s="158"/>
      <c r="L104" s="158"/>
      <c r="M104" s="158"/>
      <c r="N104" s="158"/>
      <c r="O104" s="158"/>
      <c r="P104" s="158"/>
      <c r="Q104" s="158"/>
      <c r="R104" s="158"/>
      <c r="S104" s="158"/>
      <c r="T104" s="158"/>
      <c r="U104" s="158"/>
      <c r="V104" s="158"/>
      <c r="W104" s="158"/>
      <c r="X104" s="158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133</v>
      </c>
      <c r="AH104" s="148">
        <v>0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>
      <c r="A105" s="168" t="s">
        <v>120</v>
      </c>
      <c r="B105" s="169" t="s">
        <v>64</v>
      </c>
      <c r="C105" s="189" t="s">
        <v>65</v>
      </c>
      <c r="D105" s="170"/>
      <c r="E105" s="171"/>
      <c r="F105" s="172"/>
      <c r="G105" s="173">
        <f>SUMIF(AG106:AG110,"&lt;&gt;NOR",G106:G110)</f>
        <v>0</v>
      </c>
      <c r="H105" s="167"/>
      <c r="I105" s="167">
        <f>SUM(I106:I110)</f>
        <v>0</v>
      </c>
      <c r="J105" s="167"/>
      <c r="K105" s="167">
        <f>SUM(K106:K110)</f>
        <v>0</v>
      </c>
      <c r="L105" s="167"/>
      <c r="M105" s="167">
        <f>SUM(M106:M110)</f>
        <v>0</v>
      </c>
      <c r="N105" s="167"/>
      <c r="O105" s="167">
        <f>SUM(O106:O110)</f>
        <v>7.84</v>
      </c>
      <c r="P105" s="167"/>
      <c r="Q105" s="167">
        <f>SUM(Q106:Q110)</f>
        <v>0</v>
      </c>
      <c r="R105" s="167"/>
      <c r="S105" s="167"/>
      <c r="T105" s="167"/>
      <c r="U105" s="167"/>
      <c r="V105" s="167">
        <f>SUM(V106:V110)</f>
        <v>155</v>
      </c>
      <c r="W105" s="167"/>
      <c r="X105" s="167"/>
      <c r="AG105" t="s">
        <v>121</v>
      </c>
    </row>
    <row r="106" spans="1:60" outlineLevel="1">
      <c r="A106" s="180">
        <v>47</v>
      </c>
      <c r="B106" s="181" t="s">
        <v>268</v>
      </c>
      <c r="C106" s="190" t="s">
        <v>269</v>
      </c>
      <c r="D106" s="182" t="s">
        <v>124</v>
      </c>
      <c r="E106" s="183">
        <v>179.99600000000001</v>
      </c>
      <c r="F106" s="184"/>
      <c r="G106" s="185">
        <f>ROUND(E106*F106,2)</f>
        <v>0</v>
      </c>
      <c r="H106" s="159"/>
      <c r="I106" s="158">
        <f>ROUND(E106*H106,2)</f>
        <v>0</v>
      </c>
      <c r="J106" s="159"/>
      <c r="K106" s="158">
        <f>ROUND(E106*J106,2)</f>
        <v>0</v>
      </c>
      <c r="L106" s="158">
        <v>15</v>
      </c>
      <c r="M106" s="158">
        <f>G106*(1+L106/100)</f>
        <v>0</v>
      </c>
      <c r="N106" s="158">
        <v>7.3499999999999998E-3</v>
      </c>
      <c r="O106" s="158">
        <f>ROUND(E106*N106,2)</f>
        <v>1.32</v>
      </c>
      <c r="P106" s="158">
        <v>0</v>
      </c>
      <c r="Q106" s="158">
        <f>ROUND(E106*P106,2)</f>
        <v>0</v>
      </c>
      <c r="R106" s="158"/>
      <c r="S106" s="158" t="s">
        <v>125</v>
      </c>
      <c r="T106" s="158" t="s">
        <v>125</v>
      </c>
      <c r="U106" s="158">
        <v>8.1000000000000003E-2</v>
      </c>
      <c r="V106" s="158">
        <f>ROUND(E106*U106,2)</f>
        <v>14.58</v>
      </c>
      <c r="W106" s="158"/>
      <c r="X106" s="158" t="s">
        <v>126</v>
      </c>
      <c r="Y106" s="148"/>
      <c r="Z106" s="148"/>
      <c r="AA106" s="148"/>
      <c r="AB106" s="148"/>
      <c r="AC106" s="148"/>
      <c r="AD106" s="148"/>
      <c r="AE106" s="148"/>
      <c r="AF106" s="148"/>
      <c r="AG106" s="148" t="s">
        <v>127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>
      <c r="A107" s="180">
        <v>48</v>
      </c>
      <c r="B107" s="181" t="s">
        <v>270</v>
      </c>
      <c r="C107" s="190" t="s">
        <v>271</v>
      </c>
      <c r="D107" s="182" t="s">
        <v>124</v>
      </c>
      <c r="E107" s="183">
        <v>179.99600000000001</v>
      </c>
      <c r="F107" s="184"/>
      <c r="G107" s="185">
        <f>ROUND(E107*F107,2)</f>
        <v>0</v>
      </c>
      <c r="H107" s="159"/>
      <c r="I107" s="158">
        <f>ROUND(E107*H107,2)</f>
        <v>0</v>
      </c>
      <c r="J107" s="159"/>
      <c r="K107" s="158">
        <f>ROUND(E107*J107,2)</f>
        <v>0</v>
      </c>
      <c r="L107" s="158">
        <v>15</v>
      </c>
      <c r="M107" s="158">
        <f>G107*(1+L107/100)</f>
        <v>0</v>
      </c>
      <c r="N107" s="158">
        <v>4.7299999999999998E-3</v>
      </c>
      <c r="O107" s="158">
        <f>ROUND(E107*N107,2)</f>
        <v>0.85</v>
      </c>
      <c r="P107" s="158">
        <v>0</v>
      </c>
      <c r="Q107" s="158">
        <f>ROUND(E107*P107,2)</f>
        <v>0</v>
      </c>
      <c r="R107" s="158"/>
      <c r="S107" s="158" t="s">
        <v>125</v>
      </c>
      <c r="T107" s="158" t="s">
        <v>125</v>
      </c>
      <c r="U107" s="158">
        <v>0.28499999999999998</v>
      </c>
      <c r="V107" s="158">
        <f>ROUND(E107*U107,2)</f>
        <v>51.3</v>
      </c>
      <c r="W107" s="158"/>
      <c r="X107" s="158" t="s">
        <v>126</v>
      </c>
      <c r="Y107" s="148"/>
      <c r="Z107" s="148"/>
      <c r="AA107" s="148"/>
      <c r="AB107" s="148"/>
      <c r="AC107" s="148"/>
      <c r="AD107" s="148"/>
      <c r="AE107" s="148"/>
      <c r="AF107" s="148"/>
      <c r="AG107" s="148" t="s">
        <v>127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ht="22.5" outlineLevel="1">
      <c r="A108" s="180">
        <v>49</v>
      </c>
      <c r="B108" s="181" t="s">
        <v>272</v>
      </c>
      <c r="C108" s="190" t="s">
        <v>273</v>
      </c>
      <c r="D108" s="182" t="s">
        <v>124</v>
      </c>
      <c r="E108" s="183">
        <v>179.99600000000001</v>
      </c>
      <c r="F108" s="184"/>
      <c r="G108" s="185">
        <f>ROUND(E108*F108,2)</f>
        <v>0</v>
      </c>
      <c r="H108" s="159"/>
      <c r="I108" s="158">
        <f>ROUND(E108*H108,2)</f>
        <v>0</v>
      </c>
      <c r="J108" s="159"/>
      <c r="K108" s="158">
        <f>ROUND(E108*J108,2)</f>
        <v>0</v>
      </c>
      <c r="L108" s="158">
        <v>15</v>
      </c>
      <c r="M108" s="158">
        <f>G108*(1+L108/100)</f>
        <v>0</v>
      </c>
      <c r="N108" s="158">
        <v>3.15E-2</v>
      </c>
      <c r="O108" s="158">
        <f>ROUND(E108*N108,2)</f>
        <v>5.67</v>
      </c>
      <c r="P108" s="158">
        <v>0</v>
      </c>
      <c r="Q108" s="158">
        <f>ROUND(E108*P108,2)</f>
        <v>0</v>
      </c>
      <c r="R108" s="158"/>
      <c r="S108" s="158" t="s">
        <v>125</v>
      </c>
      <c r="T108" s="158" t="s">
        <v>125</v>
      </c>
      <c r="U108" s="158">
        <v>0.49512</v>
      </c>
      <c r="V108" s="158">
        <f>ROUND(E108*U108,2)</f>
        <v>89.12</v>
      </c>
      <c r="W108" s="158"/>
      <c r="X108" s="158" t="s">
        <v>126</v>
      </c>
      <c r="Y108" s="148"/>
      <c r="Z108" s="148"/>
      <c r="AA108" s="148"/>
      <c r="AB108" s="148"/>
      <c r="AC108" s="148"/>
      <c r="AD108" s="148"/>
      <c r="AE108" s="148"/>
      <c r="AF108" s="148"/>
      <c r="AG108" s="148" t="s">
        <v>127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>
      <c r="A109" s="180">
        <v>50</v>
      </c>
      <c r="B109" s="181" t="s">
        <v>274</v>
      </c>
      <c r="C109" s="190" t="s">
        <v>275</v>
      </c>
      <c r="D109" s="182" t="s">
        <v>124</v>
      </c>
      <c r="E109" s="183">
        <v>179.99600000000001</v>
      </c>
      <c r="F109" s="184"/>
      <c r="G109" s="185">
        <f>ROUND(E109*F109,2)</f>
        <v>0</v>
      </c>
      <c r="H109" s="159"/>
      <c r="I109" s="158">
        <f>ROUND(E109*H109,2)</f>
        <v>0</v>
      </c>
      <c r="J109" s="159"/>
      <c r="K109" s="158">
        <f>ROUND(E109*J109,2)</f>
        <v>0</v>
      </c>
      <c r="L109" s="158">
        <v>15</v>
      </c>
      <c r="M109" s="158">
        <f>G109*(1+L109/100)</f>
        <v>0</v>
      </c>
      <c r="N109" s="158">
        <v>0</v>
      </c>
      <c r="O109" s="158">
        <f>ROUND(E109*N109,2)</f>
        <v>0</v>
      </c>
      <c r="P109" s="158">
        <v>0</v>
      </c>
      <c r="Q109" s="158">
        <f>ROUND(E109*P109,2)</f>
        <v>0</v>
      </c>
      <c r="R109" s="158"/>
      <c r="S109" s="158" t="s">
        <v>186</v>
      </c>
      <c r="T109" s="158" t="s">
        <v>187</v>
      </c>
      <c r="U109" s="158">
        <v>0</v>
      </c>
      <c r="V109" s="158">
        <f>ROUND(E109*U109,2)</f>
        <v>0</v>
      </c>
      <c r="W109" s="158"/>
      <c r="X109" s="158" t="s">
        <v>126</v>
      </c>
      <c r="Y109" s="148"/>
      <c r="Z109" s="148"/>
      <c r="AA109" s="148"/>
      <c r="AB109" s="148"/>
      <c r="AC109" s="148"/>
      <c r="AD109" s="148"/>
      <c r="AE109" s="148"/>
      <c r="AF109" s="148"/>
      <c r="AG109" s="148" t="s">
        <v>127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>
      <c r="A110" s="180">
        <v>51</v>
      </c>
      <c r="B110" s="181" t="s">
        <v>276</v>
      </c>
      <c r="C110" s="190" t="s">
        <v>277</v>
      </c>
      <c r="D110" s="182" t="s">
        <v>124</v>
      </c>
      <c r="E110" s="183">
        <v>179.99600000000001</v>
      </c>
      <c r="F110" s="184"/>
      <c r="G110" s="185">
        <f>ROUND(E110*F110,2)</f>
        <v>0</v>
      </c>
      <c r="H110" s="159"/>
      <c r="I110" s="158">
        <f>ROUND(E110*H110,2)</f>
        <v>0</v>
      </c>
      <c r="J110" s="159"/>
      <c r="K110" s="158">
        <f>ROUND(E110*J110,2)</f>
        <v>0</v>
      </c>
      <c r="L110" s="158">
        <v>15</v>
      </c>
      <c r="M110" s="158">
        <f>G110*(1+L110/100)</f>
        <v>0</v>
      </c>
      <c r="N110" s="158">
        <v>0</v>
      </c>
      <c r="O110" s="158">
        <f>ROUND(E110*N110,2)</f>
        <v>0</v>
      </c>
      <c r="P110" s="158">
        <v>0</v>
      </c>
      <c r="Q110" s="158">
        <f>ROUND(E110*P110,2)</f>
        <v>0</v>
      </c>
      <c r="R110" s="158"/>
      <c r="S110" s="158" t="s">
        <v>186</v>
      </c>
      <c r="T110" s="158" t="s">
        <v>187</v>
      </c>
      <c r="U110" s="158">
        <v>0</v>
      </c>
      <c r="V110" s="158">
        <f>ROUND(E110*U110,2)</f>
        <v>0</v>
      </c>
      <c r="W110" s="158"/>
      <c r="X110" s="158" t="s">
        <v>126</v>
      </c>
      <c r="Y110" s="148"/>
      <c r="Z110" s="148"/>
      <c r="AA110" s="148"/>
      <c r="AB110" s="148"/>
      <c r="AC110" s="148"/>
      <c r="AD110" s="148"/>
      <c r="AE110" s="148"/>
      <c r="AF110" s="148"/>
      <c r="AG110" s="148" t="s">
        <v>127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>
      <c r="A111" s="168" t="s">
        <v>120</v>
      </c>
      <c r="B111" s="169" t="s">
        <v>66</v>
      </c>
      <c r="C111" s="189" t="s">
        <v>67</v>
      </c>
      <c r="D111" s="170"/>
      <c r="E111" s="171"/>
      <c r="F111" s="172"/>
      <c r="G111" s="173">
        <f>SUMIF(AG112:AG117,"&lt;&gt;NOR",G112:G117)</f>
        <v>0</v>
      </c>
      <c r="H111" s="167"/>
      <c r="I111" s="167">
        <f>SUM(I112:I117)</f>
        <v>0</v>
      </c>
      <c r="J111" s="167"/>
      <c r="K111" s="167">
        <f>SUM(K112:K117)</f>
        <v>0</v>
      </c>
      <c r="L111" s="167"/>
      <c r="M111" s="167">
        <f>SUM(M112:M117)</f>
        <v>0</v>
      </c>
      <c r="N111" s="167"/>
      <c r="O111" s="167">
        <f>SUM(O112:O117)</f>
        <v>0.13</v>
      </c>
      <c r="P111" s="167"/>
      <c r="Q111" s="167">
        <f>SUM(Q112:Q117)</f>
        <v>0</v>
      </c>
      <c r="R111" s="167"/>
      <c r="S111" s="167"/>
      <c r="T111" s="167"/>
      <c r="U111" s="167"/>
      <c r="V111" s="167">
        <f>SUM(V112:V117)</f>
        <v>4.1900000000000004</v>
      </c>
      <c r="W111" s="167"/>
      <c r="X111" s="167"/>
      <c r="AG111" t="s">
        <v>121</v>
      </c>
    </row>
    <row r="112" spans="1:60" ht="22.5" outlineLevel="1">
      <c r="A112" s="180">
        <v>52</v>
      </c>
      <c r="B112" s="181" t="s">
        <v>278</v>
      </c>
      <c r="C112" s="190" t="s">
        <v>279</v>
      </c>
      <c r="D112" s="182" t="s">
        <v>229</v>
      </c>
      <c r="E112" s="183">
        <v>2</v>
      </c>
      <c r="F112" s="184"/>
      <c r="G112" s="185">
        <f>ROUND(E112*F112,2)</f>
        <v>0</v>
      </c>
      <c r="H112" s="159"/>
      <c r="I112" s="158">
        <f>ROUND(E112*H112,2)</f>
        <v>0</v>
      </c>
      <c r="J112" s="159"/>
      <c r="K112" s="158">
        <f>ROUND(E112*J112,2)</f>
        <v>0</v>
      </c>
      <c r="L112" s="158">
        <v>15</v>
      </c>
      <c r="M112" s="158">
        <f>G112*(1+L112/100)</f>
        <v>0</v>
      </c>
      <c r="N112" s="158">
        <v>6.4710000000000004E-2</v>
      </c>
      <c r="O112" s="158">
        <f>ROUND(E112*N112,2)</f>
        <v>0.13</v>
      </c>
      <c r="P112" s="158">
        <v>0</v>
      </c>
      <c r="Q112" s="158">
        <f>ROUND(E112*P112,2)</f>
        <v>0</v>
      </c>
      <c r="R112" s="158"/>
      <c r="S112" s="158" t="s">
        <v>125</v>
      </c>
      <c r="T112" s="158" t="s">
        <v>125</v>
      </c>
      <c r="U112" s="158">
        <v>2.097</v>
      </c>
      <c r="V112" s="158">
        <f>ROUND(E112*U112,2)</f>
        <v>4.1900000000000004</v>
      </c>
      <c r="W112" s="158"/>
      <c r="X112" s="158" t="s">
        <v>126</v>
      </c>
      <c r="Y112" s="148"/>
      <c r="Z112" s="148"/>
      <c r="AA112" s="148"/>
      <c r="AB112" s="148"/>
      <c r="AC112" s="148"/>
      <c r="AD112" s="148"/>
      <c r="AE112" s="148"/>
      <c r="AF112" s="148"/>
      <c r="AG112" s="148" t="s">
        <v>127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>
      <c r="A113" s="180">
        <v>53</v>
      </c>
      <c r="B113" s="181" t="s">
        <v>280</v>
      </c>
      <c r="C113" s="190" t="s">
        <v>281</v>
      </c>
      <c r="D113" s="182" t="s">
        <v>229</v>
      </c>
      <c r="E113" s="183">
        <v>2</v>
      </c>
      <c r="F113" s="184"/>
      <c r="G113" s="185">
        <f>ROUND(E113*F113,2)</f>
        <v>0</v>
      </c>
      <c r="H113" s="159"/>
      <c r="I113" s="158">
        <f>ROUND(E113*H113,2)</f>
        <v>0</v>
      </c>
      <c r="J113" s="159"/>
      <c r="K113" s="158">
        <f>ROUND(E113*J113,2)</f>
        <v>0</v>
      </c>
      <c r="L113" s="158">
        <v>15</v>
      </c>
      <c r="M113" s="158">
        <f>G113*(1+L113/100)</f>
        <v>0</v>
      </c>
      <c r="N113" s="158">
        <v>0</v>
      </c>
      <c r="O113" s="158">
        <f>ROUND(E113*N113,2)</f>
        <v>0</v>
      </c>
      <c r="P113" s="158">
        <v>0</v>
      </c>
      <c r="Q113" s="158">
        <f>ROUND(E113*P113,2)</f>
        <v>0</v>
      </c>
      <c r="R113" s="158"/>
      <c r="S113" s="158" t="s">
        <v>186</v>
      </c>
      <c r="T113" s="158" t="s">
        <v>187</v>
      </c>
      <c r="U113" s="158">
        <v>0</v>
      </c>
      <c r="V113" s="158">
        <f>ROUND(E113*U113,2)</f>
        <v>0</v>
      </c>
      <c r="W113" s="158"/>
      <c r="X113" s="158" t="s">
        <v>126</v>
      </c>
      <c r="Y113" s="148"/>
      <c r="Z113" s="148"/>
      <c r="AA113" s="148"/>
      <c r="AB113" s="148"/>
      <c r="AC113" s="148"/>
      <c r="AD113" s="148"/>
      <c r="AE113" s="148"/>
      <c r="AF113" s="148"/>
      <c r="AG113" s="148" t="s">
        <v>127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ht="22.5" outlineLevel="1">
      <c r="A114" s="180">
        <v>54</v>
      </c>
      <c r="B114" s="181" t="s">
        <v>282</v>
      </c>
      <c r="C114" s="190" t="s">
        <v>283</v>
      </c>
      <c r="D114" s="182" t="s">
        <v>229</v>
      </c>
      <c r="E114" s="183">
        <v>3</v>
      </c>
      <c r="F114" s="184"/>
      <c r="G114" s="185">
        <f>ROUND(E114*F114,2)</f>
        <v>0</v>
      </c>
      <c r="H114" s="159"/>
      <c r="I114" s="158">
        <f>ROUND(E114*H114,2)</f>
        <v>0</v>
      </c>
      <c r="J114" s="159"/>
      <c r="K114" s="158">
        <f>ROUND(E114*J114,2)</f>
        <v>0</v>
      </c>
      <c r="L114" s="158">
        <v>15</v>
      </c>
      <c r="M114" s="158">
        <f>G114*(1+L114/100)</f>
        <v>0</v>
      </c>
      <c r="N114" s="158">
        <v>0</v>
      </c>
      <c r="O114" s="158">
        <f>ROUND(E114*N114,2)</f>
        <v>0</v>
      </c>
      <c r="P114" s="158">
        <v>0</v>
      </c>
      <c r="Q114" s="158">
        <f>ROUND(E114*P114,2)</f>
        <v>0</v>
      </c>
      <c r="R114" s="158"/>
      <c r="S114" s="158" t="s">
        <v>186</v>
      </c>
      <c r="T114" s="158" t="s">
        <v>187</v>
      </c>
      <c r="U114" s="158">
        <v>0</v>
      </c>
      <c r="V114" s="158">
        <f>ROUND(E114*U114,2)</f>
        <v>0</v>
      </c>
      <c r="W114" s="158"/>
      <c r="X114" s="158" t="s">
        <v>126</v>
      </c>
      <c r="Y114" s="148"/>
      <c r="Z114" s="148"/>
      <c r="AA114" s="148"/>
      <c r="AB114" s="148"/>
      <c r="AC114" s="148"/>
      <c r="AD114" s="148"/>
      <c r="AE114" s="148"/>
      <c r="AF114" s="148"/>
      <c r="AG114" s="148" t="s">
        <v>127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>
      <c r="A115" s="174">
        <v>55</v>
      </c>
      <c r="B115" s="175" t="s">
        <v>284</v>
      </c>
      <c r="C115" s="191" t="s">
        <v>285</v>
      </c>
      <c r="D115" s="176" t="s">
        <v>124</v>
      </c>
      <c r="E115" s="177">
        <v>0.5</v>
      </c>
      <c r="F115" s="178"/>
      <c r="G115" s="179">
        <f>ROUND(E115*F115,2)</f>
        <v>0</v>
      </c>
      <c r="H115" s="159"/>
      <c r="I115" s="158">
        <f>ROUND(E115*H115,2)</f>
        <v>0</v>
      </c>
      <c r="J115" s="159"/>
      <c r="K115" s="158">
        <f>ROUND(E115*J115,2)</f>
        <v>0</v>
      </c>
      <c r="L115" s="158">
        <v>15</v>
      </c>
      <c r="M115" s="158">
        <f>G115*(1+L115/100)</f>
        <v>0</v>
      </c>
      <c r="N115" s="158">
        <v>0</v>
      </c>
      <c r="O115" s="158">
        <f>ROUND(E115*N115,2)</f>
        <v>0</v>
      </c>
      <c r="P115" s="158">
        <v>0</v>
      </c>
      <c r="Q115" s="158">
        <f>ROUND(E115*P115,2)</f>
        <v>0</v>
      </c>
      <c r="R115" s="158"/>
      <c r="S115" s="158" t="s">
        <v>186</v>
      </c>
      <c r="T115" s="158" t="s">
        <v>187</v>
      </c>
      <c r="U115" s="158">
        <v>0</v>
      </c>
      <c r="V115" s="158">
        <f>ROUND(E115*U115,2)</f>
        <v>0</v>
      </c>
      <c r="W115" s="158"/>
      <c r="X115" s="158" t="s">
        <v>126</v>
      </c>
      <c r="Y115" s="148"/>
      <c r="Z115" s="148"/>
      <c r="AA115" s="148"/>
      <c r="AB115" s="148"/>
      <c r="AC115" s="148"/>
      <c r="AD115" s="148"/>
      <c r="AE115" s="148"/>
      <c r="AF115" s="148"/>
      <c r="AG115" s="148" t="s">
        <v>127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>
      <c r="A116" s="155"/>
      <c r="B116" s="156"/>
      <c r="C116" s="192" t="s">
        <v>286</v>
      </c>
      <c r="D116" s="160"/>
      <c r="E116" s="161">
        <v>0.5</v>
      </c>
      <c r="F116" s="158"/>
      <c r="G116" s="158"/>
      <c r="H116" s="158"/>
      <c r="I116" s="158"/>
      <c r="J116" s="158"/>
      <c r="K116" s="158"/>
      <c r="L116" s="158"/>
      <c r="M116" s="158"/>
      <c r="N116" s="158"/>
      <c r="O116" s="158"/>
      <c r="P116" s="158"/>
      <c r="Q116" s="158"/>
      <c r="R116" s="158"/>
      <c r="S116" s="158"/>
      <c r="T116" s="158"/>
      <c r="U116" s="158"/>
      <c r="V116" s="158"/>
      <c r="W116" s="158"/>
      <c r="X116" s="158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133</v>
      </c>
      <c r="AH116" s="148">
        <v>0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>
      <c r="A117" s="155"/>
      <c r="B117" s="156"/>
      <c r="C117" s="192" t="s">
        <v>287</v>
      </c>
      <c r="D117" s="160"/>
      <c r="E117" s="161"/>
      <c r="F117" s="158"/>
      <c r="G117" s="158"/>
      <c r="H117" s="158"/>
      <c r="I117" s="158"/>
      <c r="J117" s="158"/>
      <c r="K117" s="158"/>
      <c r="L117" s="158"/>
      <c r="M117" s="158"/>
      <c r="N117" s="158"/>
      <c r="O117" s="158"/>
      <c r="P117" s="158"/>
      <c r="Q117" s="158"/>
      <c r="R117" s="158"/>
      <c r="S117" s="158"/>
      <c r="T117" s="158"/>
      <c r="U117" s="158"/>
      <c r="V117" s="158"/>
      <c r="W117" s="158"/>
      <c r="X117" s="158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133</v>
      </c>
      <c r="AH117" s="148">
        <v>0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>
      <c r="A118" s="168" t="s">
        <v>120</v>
      </c>
      <c r="B118" s="169" t="s">
        <v>68</v>
      </c>
      <c r="C118" s="189" t="s">
        <v>69</v>
      </c>
      <c r="D118" s="170"/>
      <c r="E118" s="171"/>
      <c r="F118" s="172"/>
      <c r="G118" s="173">
        <f>SUMIF(AG119:AG121,"&lt;&gt;NOR",G119:G121)</f>
        <v>0</v>
      </c>
      <c r="H118" s="167"/>
      <c r="I118" s="167">
        <f>SUM(I119:I121)</f>
        <v>0</v>
      </c>
      <c r="J118" s="167"/>
      <c r="K118" s="167">
        <f>SUM(K119:K121)</f>
        <v>0</v>
      </c>
      <c r="L118" s="167"/>
      <c r="M118" s="167">
        <f>SUM(M119:M121)</f>
        <v>0</v>
      </c>
      <c r="N118" s="167"/>
      <c r="O118" s="167">
        <f>SUM(O119:O121)</f>
        <v>3</v>
      </c>
      <c r="P118" s="167"/>
      <c r="Q118" s="167">
        <f>SUM(Q119:Q121)</f>
        <v>0</v>
      </c>
      <c r="R118" s="167"/>
      <c r="S118" s="167"/>
      <c r="T118" s="167"/>
      <c r="U118" s="167"/>
      <c r="V118" s="167">
        <f>SUM(V119:V121)</f>
        <v>3.86</v>
      </c>
      <c r="W118" s="167"/>
      <c r="X118" s="167"/>
      <c r="AG118" t="s">
        <v>121</v>
      </c>
    </row>
    <row r="119" spans="1:60" ht="22.5" outlineLevel="1">
      <c r="A119" s="180">
        <v>56</v>
      </c>
      <c r="B119" s="181" t="s">
        <v>288</v>
      </c>
      <c r="C119" s="190" t="s">
        <v>289</v>
      </c>
      <c r="D119" s="182" t="s">
        <v>138</v>
      </c>
      <c r="E119" s="183">
        <v>2</v>
      </c>
      <c r="F119" s="184"/>
      <c r="G119" s="185">
        <f>ROUND(E119*F119,2)</f>
        <v>0</v>
      </c>
      <c r="H119" s="159"/>
      <c r="I119" s="158">
        <f>ROUND(E119*H119,2)</f>
        <v>0</v>
      </c>
      <c r="J119" s="159"/>
      <c r="K119" s="158">
        <f>ROUND(E119*J119,2)</f>
        <v>0</v>
      </c>
      <c r="L119" s="158">
        <v>15</v>
      </c>
      <c r="M119" s="158">
        <f>G119*(1+L119/100)</f>
        <v>0</v>
      </c>
      <c r="N119" s="158">
        <v>0.12472</v>
      </c>
      <c r="O119" s="158">
        <f>ROUND(E119*N119,2)</f>
        <v>0.25</v>
      </c>
      <c r="P119" s="158">
        <v>0</v>
      </c>
      <c r="Q119" s="158">
        <f>ROUND(E119*P119,2)</f>
        <v>0</v>
      </c>
      <c r="R119" s="158"/>
      <c r="S119" s="158" t="s">
        <v>125</v>
      </c>
      <c r="T119" s="158" t="s">
        <v>125</v>
      </c>
      <c r="U119" s="158">
        <v>0.14000000000000001</v>
      </c>
      <c r="V119" s="158">
        <f>ROUND(E119*U119,2)</f>
        <v>0.28000000000000003</v>
      </c>
      <c r="W119" s="158"/>
      <c r="X119" s="158" t="s">
        <v>126</v>
      </c>
      <c r="Y119" s="148"/>
      <c r="Z119" s="148"/>
      <c r="AA119" s="148"/>
      <c r="AB119" s="148"/>
      <c r="AC119" s="148"/>
      <c r="AD119" s="148"/>
      <c r="AE119" s="148"/>
      <c r="AF119" s="148"/>
      <c r="AG119" s="148" t="s">
        <v>127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ht="22.5" outlineLevel="1">
      <c r="A120" s="180">
        <v>57</v>
      </c>
      <c r="B120" s="181" t="s">
        <v>290</v>
      </c>
      <c r="C120" s="190" t="s">
        <v>291</v>
      </c>
      <c r="D120" s="182" t="s">
        <v>138</v>
      </c>
      <c r="E120" s="183">
        <v>10.199999999999999</v>
      </c>
      <c r="F120" s="184"/>
      <c r="G120" s="185">
        <f>ROUND(E120*F120,2)</f>
        <v>0</v>
      </c>
      <c r="H120" s="159"/>
      <c r="I120" s="158">
        <f>ROUND(E120*H120,2)</f>
        <v>0</v>
      </c>
      <c r="J120" s="159"/>
      <c r="K120" s="158">
        <f>ROUND(E120*J120,2)</f>
        <v>0</v>
      </c>
      <c r="L120" s="158">
        <v>15</v>
      </c>
      <c r="M120" s="158">
        <f>G120*(1+L120/100)</f>
        <v>0</v>
      </c>
      <c r="N120" s="158">
        <v>0.26980999999999999</v>
      </c>
      <c r="O120" s="158">
        <f>ROUND(E120*N120,2)</f>
        <v>2.75</v>
      </c>
      <c r="P120" s="158">
        <v>0</v>
      </c>
      <c r="Q120" s="158">
        <f>ROUND(E120*P120,2)</f>
        <v>0</v>
      </c>
      <c r="R120" s="158"/>
      <c r="S120" s="158" t="s">
        <v>125</v>
      </c>
      <c r="T120" s="158" t="s">
        <v>125</v>
      </c>
      <c r="U120" s="158">
        <v>0.27200000000000002</v>
      </c>
      <c r="V120" s="158">
        <f>ROUND(E120*U120,2)</f>
        <v>2.77</v>
      </c>
      <c r="W120" s="158"/>
      <c r="X120" s="158" t="s">
        <v>126</v>
      </c>
      <c r="Y120" s="148"/>
      <c r="Z120" s="148"/>
      <c r="AA120" s="148"/>
      <c r="AB120" s="148"/>
      <c r="AC120" s="148"/>
      <c r="AD120" s="148"/>
      <c r="AE120" s="148"/>
      <c r="AF120" s="148"/>
      <c r="AG120" s="148" t="s">
        <v>127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>
      <c r="A121" s="180">
        <v>58</v>
      </c>
      <c r="B121" s="181" t="s">
        <v>292</v>
      </c>
      <c r="C121" s="190" t="s">
        <v>293</v>
      </c>
      <c r="D121" s="182" t="s">
        <v>138</v>
      </c>
      <c r="E121" s="183">
        <v>11</v>
      </c>
      <c r="F121" s="184"/>
      <c r="G121" s="185">
        <f>ROUND(E121*F121,2)</f>
        <v>0</v>
      </c>
      <c r="H121" s="159"/>
      <c r="I121" s="158">
        <f>ROUND(E121*H121,2)</f>
        <v>0</v>
      </c>
      <c r="J121" s="159"/>
      <c r="K121" s="158">
        <f>ROUND(E121*J121,2)</f>
        <v>0</v>
      </c>
      <c r="L121" s="158">
        <v>15</v>
      </c>
      <c r="M121" s="158">
        <f>G121*(1+L121/100)</f>
        <v>0</v>
      </c>
      <c r="N121" s="158">
        <v>0</v>
      </c>
      <c r="O121" s="158">
        <f>ROUND(E121*N121,2)</f>
        <v>0</v>
      </c>
      <c r="P121" s="158">
        <v>0</v>
      </c>
      <c r="Q121" s="158">
        <f>ROUND(E121*P121,2)</f>
        <v>0</v>
      </c>
      <c r="R121" s="158"/>
      <c r="S121" s="158" t="s">
        <v>125</v>
      </c>
      <c r="T121" s="158" t="s">
        <v>125</v>
      </c>
      <c r="U121" s="158">
        <v>7.3999999999999996E-2</v>
      </c>
      <c r="V121" s="158">
        <f>ROUND(E121*U121,2)</f>
        <v>0.81</v>
      </c>
      <c r="W121" s="158"/>
      <c r="X121" s="158" t="s">
        <v>126</v>
      </c>
      <c r="Y121" s="148"/>
      <c r="Z121" s="148"/>
      <c r="AA121" s="148"/>
      <c r="AB121" s="148"/>
      <c r="AC121" s="148"/>
      <c r="AD121" s="148"/>
      <c r="AE121" s="148"/>
      <c r="AF121" s="148"/>
      <c r="AG121" s="148" t="s">
        <v>127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ht="25.5">
      <c r="A122" s="168" t="s">
        <v>120</v>
      </c>
      <c r="B122" s="169" t="s">
        <v>70</v>
      </c>
      <c r="C122" s="189" t="s">
        <v>71</v>
      </c>
      <c r="D122" s="170"/>
      <c r="E122" s="171"/>
      <c r="F122" s="172"/>
      <c r="G122" s="173">
        <f>SUMIF(AG123:AG123,"&lt;&gt;NOR",G123:G123)</f>
        <v>0</v>
      </c>
      <c r="H122" s="167"/>
      <c r="I122" s="167">
        <f>SUM(I123:I123)</f>
        <v>0</v>
      </c>
      <c r="J122" s="167"/>
      <c r="K122" s="167">
        <f>SUM(K123:K123)</f>
        <v>0</v>
      </c>
      <c r="L122" s="167"/>
      <c r="M122" s="167">
        <f>SUM(M123:M123)</f>
        <v>0</v>
      </c>
      <c r="N122" s="167"/>
      <c r="O122" s="167">
        <f>SUM(O123:O123)</f>
        <v>0</v>
      </c>
      <c r="P122" s="167"/>
      <c r="Q122" s="167">
        <f>SUM(Q123:Q123)</f>
        <v>0</v>
      </c>
      <c r="R122" s="167"/>
      <c r="S122" s="167"/>
      <c r="T122" s="167"/>
      <c r="U122" s="167"/>
      <c r="V122" s="167">
        <f>SUM(V123:V123)</f>
        <v>23.1</v>
      </c>
      <c r="W122" s="167"/>
      <c r="X122" s="167"/>
      <c r="AG122" t="s">
        <v>121</v>
      </c>
    </row>
    <row r="123" spans="1:60" outlineLevel="1">
      <c r="A123" s="180">
        <v>59</v>
      </c>
      <c r="B123" s="181" t="s">
        <v>294</v>
      </c>
      <c r="C123" s="190" t="s">
        <v>295</v>
      </c>
      <c r="D123" s="182" t="s">
        <v>124</v>
      </c>
      <c r="E123" s="183">
        <v>75</v>
      </c>
      <c r="F123" s="184"/>
      <c r="G123" s="185">
        <f>ROUND(E123*F123,2)</f>
        <v>0</v>
      </c>
      <c r="H123" s="159"/>
      <c r="I123" s="158">
        <f>ROUND(E123*H123,2)</f>
        <v>0</v>
      </c>
      <c r="J123" s="159"/>
      <c r="K123" s="158">
        <f>ROUND(E123*J123,2)</f>
        <v>0</v>
      </c>
      <c r="L123" s="158">
        <v>15</v>
      </c>
      <c r="M123" s="158">
        <f>G123*(1+L123/100)</f>
        <v>0</v>
      </c>
      <c r="N123" s="158">
        <v>4.0000000000000003E-5</v>
      </c>
      <c r="O123" s="158">
        <f>ROUND(E123*N123,2)</f>
        <v>0</v>
      </c>
      <c r="P123" s="158">
        <v>0</v>
      </c>
      <c r="Q123" s="158">
        <f>ROUND(E123*P123,2)</f>
        <v>0</v>
      </c>
      <c r="R123" s="158"/>
      <c r="S123" s="158" t="s">
        <v>125</v>
      </c>
      <c r="T123" s="158" t="s">
        <v>125</v>
      </c>
      <c r="U123" s="158">
        <v>0.308</v>
      </c>
      <c r="V123" s="158">
        <f>ROUND(E123*U123,2)</f>
        <v>23.1</v>
      </c>
      <c r="W123" s="158"/>
      <c r="X123" s="158" t="s">
        <v>126</v>
      </c>
      <c r="Y123" s="148"/>
      <c r="Z123" s="148"/>
      <c r="AA123" s="148"/>
      <c r="AB123" s="148"/>
      <c r="AC123" s="148"/>
      <c r="AD123" s="148"/>
      <c r="AE123" s="148"/>
      <c r="AF123" s="148"/>
      <c r="AG123" s="148" t="s">
        <v>127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>
      <c r="A124" s="168" t="s">
        <v>120</v>
      </c>
      <c r="B124" s="169" t="s">
        <v>72</v>
      </c>
      <c r="C124" s="189" t="s">
        <v>73</v>
      </c>
      <c r="D124" s="170"/>
      <c r="E124" s="171"/>
      <c r="F124" s="172"/>
      <c r="G124" s="173">
        <f>SUMIF(AG125:AG156,"&lt;&gt;NOR",G125:G156)</f>
        <v>0</v>
      </c>
      <c r="H124" s="167"/>
      <c r="I124" s="167">
        <f>SUM(I125:I156)</f>
        <v>0</v>
      </c>
      <c r="J124" s="167"/>
      <c r="K124" s="167">
        <f>SUM(K125:K156)</f>
        <v>0</v>
      </c>
      <c r="L124" s="167"/>
      <c r="M124" s="167">
        <f>SUM(M125:M156)</f>
        <v>0</v>
      </c>
      <c r="N124" s="167"/>
      <c r="O124" s="167">
        <f>SUM(O125:O156)</f>
        <v>0.03</v>
      </c>
      <c r="P124" s="167"/>
      <c r="Q124" s="167">
        <f>SUM(Q125:Q156)</f>
        <v>14.229999999999999</v>
      </c>
      <c r="R124" s="167"/>
      <c r="S124" s="167"/>
      <c r="T124" s="167"/>
      <c r="U124" s="167"/>
      <c r="V124" s="167">
        <f>SUM(V125:V156)</f>
        <v>264.47000000000003</v>
      </c>
      <c r="W124" s="167"/>
      <c r="X124" s="167"/>
      <c r="AG124" t="s">
        <v>121</v>
      </c>
    </row>
    <row r="125" spans="1:60" outlineLevel="1">
      <c r="A125" s="174">
        <v>60</v>
      </c>
      <c r="B125" s="175" t="s">
        <v>296</v>
      </c>
      <c r="C125" s="191" t="s">
        <v>297</v>
      </c>
      <c r="D125" s="176" t="s">
        <v>124</v>
      </c>
      <c r="E125" s="177">
        <v>273.81599999999997</v>
      </c>
      <c r="F125" s="178"/>
      <c r="G125" s="179">
        <f>ROUND(E125*F125,2)</f>
        <v>0</v>
      </c>
      <c r="H125" s="159"/>
      <c r="I125" s="158">
        <f>ROUND(E125*H125,2)</f>
        <v>0</v>
      </c>
      <c r="J125" s="159"/>
      <c r="K125" s="158">
        <f>ROUND(E125*J125,2)</f>
        <v>0</v>
      </c>
      <c r="L125" s="158">
        <v>15</v>
      </c>
      <c r="M125" s="158">
        <f>G125*(1+L125/100)</f>
        <v>0</v>
      </c>
      <c r="N125" s="158">
        <v>0</v>
      </c>
      <c r="O125" s="158">
        <f>ROUND(E125*N125,2)</f>
        <v>0</v>
      </c>
      <c r="P125" s="158">
        <v>0</v>
      </c>
      <c r="Q125" s="158">
        <f>ROUND(E125*P125,2)</f>
        <v>0</v>
      </c>
      <c r="R125" s="158"/>
      <c r="S125" s="158" t="s">
        <v>125</v>
      </c>
      <c r="T125" s="158" t="s">
        <v>125</v>
      </c>
      <c r="U125" s="158">
        <v>0.53</v>
      </c>
      <c r="V125" s="158">
        <f>ROUND(E125*U125,2)</f>
        <v>145.12</v>
      </c>
      <c r="W125" s="158"/>
      <c r="X125" s="158" t="s">
        <v>126</v>
      </c>
      <c r="Y125" s="148"/>
      <c r="Z125" s="148"/>
      <c r="AA125" s="148"/>
      <c r="AB125" s="148"/>
      <c r="AC125" s="148"/>
      <c r="AD125" s="148"/>
      <c r="AE125" s="148"/>
      <c r="AF125" s="148"/>
      <c r="AG125" s="148" t="s">
        <v>127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>
      <c r="A126" s="155"/>
      <c r="B126" s="156"/>
      <c r="C126" s="192" t="s">
        <v>298</v>
      </c>
      <c r="D126" s="160"/>
      <c r="E126" s="161">
        <v>179.99600000000001</v>
      </c>
      <c r="F126" s="158"/>
      <c r="G126" s="158"/>
      <c r="H126" s="158"/>
      <c r="I126" s="158"/>
      <c r="J126" s="158"/>
      <c r="K126" s="158"/>
      <c r="L126" s="158"/>
      <c r="M126" s="158"/>
      <c r="N126" s="158"/>
      <c r="O126" s="158"/>
      <c r="P126" s="158"/>
      <c r="Q126" s="158"/>
      <c r="R126" s="158"/>
      <c r="S126" s="158"/>
      <c r="T126" s="158"/>
      <c r="U126" s="158"/>
      <c r="V126" s="158"/>
      <c r="W126" s="158"/>
      <c r="X126" s="158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133</v>
      </c>
      <c r="AH126" s="148">
        <v>0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>
      <c r="A127" s="155"/>
      <c r="B127" s="156"/>
      <c r="C127" s="192" t="s">
        <v>238</v>
      </c>
      <c r="D127" s="160"/>
      <c r="E127" s="161">
        <v>93.82</v>
      </c>
      <c r="F127" s="158"/>
      <c r="G127" s="158"/>
      <c r="H127" s="158"/>
      <c r="I127" s="158"/>
      <c r="J127" s="158"/>
      <c r="K127" s="158"/>
      <c r="L127" s="158"/>
      <c r="M127" s="158"/>
      <c r="N127" s="158"/>
      <c r="O127" s="158"/>
      <c r="P127" s="158"/>
      <c r="Q127" s="158"/>
      <c r="R127" s="158"/>
      <c r="S127" s="158"/>
      <c r="T127" s="158"/>
      <c r="U127" s="158"/>
      <c r="V127" s="158"/>
      <c r="W127" s="158"/>
      <c r="X127" s="158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133</v>
      </c>
      <c r="AH127" s="148">
        <v>0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ht="22.5" outlineLevel="1">
      <c r="A128" s="174">
        <v>61</v>
      </c>
      <c r="B128" s="175" t="s">
        <v>299</v>
      </c>
      <c r="C128" s="191" t="s">
        <v>300</v>
      </c>
      <c r="D128" s="176" t="s">
        <v>143</v>
      </c>
      <c r="E128" s="177">
        <v>0.154</v>
      </c>
      <c r="F128" s="178"/>
      <c r="G128" s="179">
        <f>ROUND(E128*F128,2)</f>
        <v>0</v>
      </c>
      <c r="H128" s="159"/>
      <c r="I128" s="158">
        <f>ROUND(E128*H128,2)</f>
        <v>0</v>
      </c>
      <c r="J128" s="159"/>
      <c r="K128" s="158">
        <f>ROUND(E128*J128,2)</f>
        <v>0</v>
      </c>
      <c r="L128" s="158">
        <v>15</v>
      </c>
      <c r="M128" s="158">
        <f>G128*(1+L128/100)</f>
        <v>0</v>
      </c>
      <c r="N128" s="158">
        <v>0</v>
      </c>
      <c r="O128" s="158">
        <f>ROUND(E128*N128,2)</f>
        <v>0</v>
      </c>
      <c r="P128" s="158">
        <v>2.2000000000000002</v>
      </c>
      <c r="Q128" s="158">
        <f>ROUND(E128*P128,2)</f>
        <v>0.34</v>
      </c>
      <c r="R128" s="158"/>
      <c r="S128" s="158" t="s">
        <v>125</v>
      </c>
      <c r="T128" s="158" t="s">
        <v>125</v>
      </c>
      <c r="U128" s="158">
        <v>10.88</v>
      </c>
      <c r="V128" s="158">
        <f>ROUND(E128*U128,2)</f>
        <v>1.68</v>
      </c>
      <c r="W128" s="158"/>
      <c r="X128" s="158" t="s">
        <v>126</v>
      </c>
      <c r="Y128" s="148"/>
      <c r="Z128" s="148"/>
      <c r="AA128" s="148"/>
      <c r="AB128" s="148"/>
      <c r="AC128" s="148"/>
      <c r="AD128" s="148"/>
      <c r="AE128" s="148"/>
      <c r="AF128" s="148"/>
      <c r="AG128" s="148" t="s">
        <v>127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>
      <c r="A129" s="155"/>
      <c r="B129" s="156"/>
      <c r="C129" s="192" t="s">
        <v>211</v>
      </c>
      <c r="D129" s="160"/>
      <c r="E129" s="161">
        <v>0.154</v>
      </c>
      <c r="F129" s="158"/>
      <c r="G129" s="158"/>
      <c r="H129" s="158"/>
      <c r="I129" s="158"/>
      <c r="J129" s="158"/>
      <c r="K129" s="158"/>
      <c r="L129" s="158"/>
      <c r="M129" s="158"/>
      <c r="N129" s="158"/>
      <c r="O129" s="158"/>
      <c r="P129" s="158"/>
      <c r="Q129" s="158"/>
      <c r="R129" s="158"/>
      <c r="S129" s="158"/>
      <c r="T129" s="158"/>
      <c r="U129" s="158"/>
      <c r="V129" s="158"/>
      <c r="W129" s="158"/>
      <c r="X129" s="158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133</v>
      </c>
      <c r="AH129" s="148">
        <v>0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ht="22.5" outlineLevel="1">
      <c r="A130" s="174">
        <v>62</v>
      </c>
      <c r="B130" s="175" t="s">
        <v>301</v>
      </c>
      <c r="C130" s="191" t="s">
        <v>302</v>
      </c>
      <c r="D130" s="176" t="s">
        <v>143</v>
      </c>
      <c r="E130" s="177">
        <v>0.154</v>
      </c>
      <c r="F130" s="178"/>
      <c r="G130" s="179">
        <f>ROUND(E130*F130,2)</f>
        <v>0</v>
      </c>
      <c r="H130" s="159"/>
      <c r="I130" s="158">
        <f>ROUND(E130*H130,2)</f>
        <v>0</v>
      </c>
      <c r="J130" s="159"/>
      <c r="K130" s="158">
        <f>ROUND(E130*J130,2)</f>
        <v>0</v>
      </c>
      <c r="L130" s="158">
        <v>15</v>
      </c>
      <c r="M130" s="158">
        <f>G130*(1+L130/100)</f>
        <v>0</v>
      </c>
      <c r="N130" s="158">
        <v>0</v>
      </c>
      <c r="O130" s="158">
        <f>ROUND(E130*N130,2)</f>
        <v>0</v>
      </c>
      <c r="P130" s="158">
        <v>0</v>
      </c>
      <c r="Q130" s="158">
        <f>ROUND(E130*P130,2)</f>
        <v>0</v>
      </c>
      <c r="R130" s="158"/>
      <c r="S130" s="158" t="s">
        <v>125</v>
      </c>
      <c r="T130" s="158" t="s">
        <v>125</v>
      </c>
      <c r="U130" s="158">
        <v>4.8280000000000003</v>
      </c>
      <c r="V130" s="158">
        <f>ROUND(E130*U130,2)</f>
        <v>0.74</v>
      </c>
      <c r="W130" s="158"/>
      <c r="X130" s="158" t="s">
        <v>126</v>
      </c>
      <c r="Y130" s="148"/>
      <c r="Z130" s="148"/>
      <c r="AA130" s="148"/>
      <c r="AB130" s="148"/>
      <c r="AC130" s="148"/>
      <c r="AD130" s="148"/>
      <c r="AE130" s="148"/>
      <c r="AF130" s="148"/>
      <c r="AG130" s="148" t="s">
        <v>127</v>
      </c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>
      <c r="A131" s="155"/>
      <c r="B131" s="156"/>
      <c r="C131" s="192" t="s">
        <v>211</v>
      </c>
      <c r="D131" s="160"/>
      <c r="E131" s="161">
        <v>0.154</v>
      </c>
      <c r="F131" s="158"/>
      <c r="G131" s="158"/>
      <c r="H131" s="158"/>
      <c r="I131" s="158"/>
      <c r="J131" s="158"/>
      <c r="K131" s="158"/>
      <c r="L131" s="158"/>
      <c r="M131" s="158"/>
      <c r="N131" s="158"/>
      <c r="O131" s="158"/>
      <c r="P131" s="158"/>
      <c r="Q131" s="158"/>
      <c r="R131" s="158"/>
      <c r="S131" s="158"/>
      <c r="T131" s="158"/>
      <c r="U131" s="158"/>
      <c r="V131" s="158"/>
      <c r="W131" s="158"/>
      <c r="X131" s="158"/>
      <c r="Y131" s="148"/>
      <c r="Z131" s="148"/>
      <c r="AA131" s="148"/>
      <c r="AB131" s="148"/>
      <c r="AC131" s="148"/>
      <c r="AD131" s="148"/>
      <c r="AE131" s="148"/>
      <c r="AF131" s="148"/>
      <c r="AG131" s="148" t="s">
        <v>133</v>
      </c>
      <c r="AH131" s="148">
        <v>0</v>
      </c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>
      <c r="A132" s="174">
        <v>63</v>
      </c>
      <c r="B132" s="175" t="s">
        <v>303</v>
      </c>
      <c r="C132" s="191" t="s">
        <v>304</v>
      </c>
      <c r="D132" s="176" t="s">
        <v>143</v>
      </c>
      <c r="E132" s="177">
        <v>0.92400000000000004</v>
      </c>
      <c r="F132" s="178"/>
      <c r="G132" s="179">
        <f>ROUND(E132*F132,2)</f>
        <v>0</v>
      </c>
      <c r="H132" s="159"/>
      <c r="I132" s="158">
        <f>ROUND(E132*H132,2)</f>
        <v>0</v>
      </c>
      <c r="J132" s="159"/>
      <c r="K132" s="158">
        <f>ROUND(E132*J132,2)</f>
        <v>0</v>
      </c>
      <c r="L132" s="158">
        <v>15</v>
      </c>
      <c r="M132" s="158">
        <f>G132*(1+L132/100)</f>
        <v>0</v>
      </c>
      <c r="N132" s="158">
        <v>0</v>
      </c>
      <c r="O132" s="158">
        <f>ROUND(E132*N132,2)</f>
        <v>0</v>
      </c>
      <c r="P132" s="158">
        <v>1.4</v>
      </c>
      <c r="Q132" s="158">
        <f>ROUND(E132*P132,2)</f>
        <v>1.29</v>
      </c>
      <c r="R132" s="158"/>
      <c r="S132" s="158" t="s">
        <v>125</v>
      </c>
      <c r="T132" s="158" t="s">
        <v>125</v>
      </c>
      <c r="U132" s="158">
        <v>0.875</v>
      </c>
      <c r="V132" s="158">
        <f>ROUND(E132*U132,2)</f>
        <v>0.81</v>
      </c>
      <c r="W132" s="158"/>
      <c r="X132" s="158" t="s">
        <v>126</v>
      </c>
      <c r="Y132" s="148"/>
      <c r="Z132" s="148"/>
      <c r="AA132" s="148"/>
      <c r="AB132" s="148"/>
      <c r="AC132" s="148"/>
      <c r="AD132" s="148"/>
      <c r="AE132" s="148"/>
      <c r="AF132" s="148"/>
      <c r="AG132" s="148" t="s">
        <v>127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>
      <c r="A133" s="155"/>
      <c r="B133" s="156"/>
      <c r="C133" s="192" t="s">
        <v>305</v>
      </c>
      <c r="D133" s="160"/>
      <c r="E133" s="161">
        <v>0.92400000000000004</v>
      </c>
      <c r="F133" s="158"/>
      <c r="G133" s="158"/>
      <c r="H133" s="158"/>
      <c r="I133" s="158"/>
      <c r="J133" s="158"/>
      <c r="K133" s="158"/>
      <c r="L133" s="158"/>
      <c r="M133" s="158"/>
      <c r="N133" s="158"/>
      <c r="O133" s="158"/>
      <c r="P133" s="158"/>
      <c r="Q133" s="158"/>
      <c r="R133" s="158"/>
      <c r="S133" s="158"/>
      <c r="T133" s="158"/>
      <c r="U133" s="158"/>
      <c r="V133" s="158"/>
      <c r="W133" s="158"/>
      <c r="X133" s="158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133</v>
      </c>
      <c r="AH133" s="148">
        <v>0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>
      <c r="A134" s="180">
        <v>64</v>
      </c>
      <c r="B134" s="181" t="s">
        <v>306</v>
      </c>
      <c r="C134" s="190" t="s">
        <v>307</v>
      </c>
      <c r="D134" s="182" t="s">
        <v>229</v>
      </c>
      <c r="E134" s="183">
        <v>2</v>
      </c>
      <c r="F134" s="184"/>
      <c r="G134" s="185">
        <f>ROUND(E134*F134,2)</f>
        <v>0</v>
      </c>
      <c r="H134" s="159"/>
      <c r="I134" s="158">
        <f>ROUND(E134*H134,2)</f>
        <v>0</v>
      </c>
      <c r="J134" s="159"/>
      <c r="K134" s="158">
        <f>ROUND(E134*J134,2)</f>
        <v>0</v>
      </c>
      <c r="L134" s="158">
        <v>15</v>
      </c>
      <c r="M134" s="158">
        <f>G134*(1+L134/100)</f>
        <v>0</v>
      </c>
      <c r="N134" s="158">
        <v>0</v>
      </c>
      <c r="O134" s="158">
        <f>ROUND(E134*N134,2)</f>
        <v>0</v>
      </c>
      <c r="P134" s="158">
        <v>0</v>
      </c>
      <c r="Q134" s="158">
        <f>ROUND(E134*P134,2)</f>
        <v>0</v>
      </c>
      <c r="R134" s="158"/>
      <c r="S134" s="158" t="s">
        <v>125</v>
      </c>
      <c r="T134" s="158" t="s">
        <v>125</v>
      </c>
      <c r="U134" s="158">
        <v>0.05</v>
      </c>
      <c r="V134" s="158">
        <f>ROUND(E134*U134,2)</f>
        <v>0.1</v>
      </c>
      <c r="W134" s="158"/>
      <c r="X134" s="158" t="s">
        <v>126</v>
      </c>
      <c r="Y134" s="148"/>
      <c r="Z134" s="148"/>
      <c r="AA134" s="148"/>
      <c r="AB134" s="148"/>
      <c r="AC134" s="148"/>
      <c r="AD134" s="148"/>
      <c r="AE134" s="148"/>
      <c r="AF134" s="148"/>
      <c r="AG134" s="148" t="s">
        <v>127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>
      <c r="A135" s="174">
        <v>65</v>
      </c>
      <c r="B135" s="175" t="s">
        <v>308</v>
      </c>
      <c r="C135" s="191" t="s">
        <v>309</v>
      </c>
      <c r="D135" s="176" t="s">
        <v>124</v>
      </c>
      <c r="E135" s="177">
        <v>2.72</v>
      </c>
      <c r="F135" s="178"/>
      <c r="G135" s="179">
        <f>ROUND(E135*F135,2)</f>
        <v>0</v>
      </c>
      <c r="H135" s="159"/>
      <c r="I135" s="158">
        <f>ROUND(E135*H135,2)</f>
        <v>0</v>
      </c>
      <c r="J135" s="159"/>
      <c r="K135" s="158">
        <f>ROUND(E135*J135,2)</f>
        <v>0</v>
      </c>
      <c r="L135" s="158">
        <v>15</v>
      </c>
      <c r="M135" s="158">
        <f>G135*(1+L135/100)</f>
        <v>0</v>
      </c>
      <c r="N135" s="158">
        <v>1.17E-3</v>
      </c>
      <c r="O135" s="158">
        <f>ROUND(E135*N135,2)</f>
        <v>0</v>
      </c>
      <c r="P135" s="158">
        <v>7.5999999999999998E-2</v>
      </c>
      <c r="Q135" s="158">
        <f>ROUND(E135*P135,2)</f>
        <v>0.21</v>
      </c>
      <c r="R135" s="158"/>
      <c r="S135" s="158" t="s">
        <v>125</v>
      </c>
      <c r="T135" s="158" t="s">
        <v>125</v>
      </c>
      <c r="U135" s="158">
        <v>0.93899999999999995</v>
      </c>
      <c r="V135" s="158">
        <f>ROUND(E135*U135,2)</f>
        <v>2.5499999999999998</v>
      </c>
      <c r="W135" s="158"/>
      <c r="X135" s="158" t="s">
        <v>126</v>
      </c>
      <c r="Y135" s="148"/>
      <c r="Z135" s="148"/>
      <c r="AA135" s="148"/>
      <c r="AB135" s="148"/>
      <c r="AC135" s="148"/>
      <c r="AD135" s="148"/>
      <c r="AE135" s="148"/>
      <c r="AF135" s="148"/>
      <c r="AG135" s="148" t="s">
        <v>127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>
      <c r="A136" s="155"/>
      <c r="B136" s="156"/>
      <c r="C136" s="192" t="s">
        <v>310</v>
      </c>
      <c r="D136" s="160"/>
      <c r="E136" s="161">
        <v>2.72</v>
      </c>
      <c r="F136" s="158"/>
      <c r="G136" s="158"/>
      <c r="H136" s="158"/>
      <c r="I136" s="158"/>
      <c r="J136" s="158"/>
      <c r="K136" s="158"/>
      <c r="L136" s="158"/>
      <c r="M136" s="158"/>
      <c r="N136" s="158"/>
      <c r="O136" s="158"/>
      <c r="P136" s="158"/>
      <c r="Q136" s="158"/>
      <c r="R136" s="158"/>
      <c r="S136" s="158"/>
      <c r="T136" s="158"/>
      <c r="U136" s="158"/>
      <c r="V136" s="158"/>
      <c r="W136" s="158"/>
      <c r="X136" s="158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133</v>
      </c>
      <c r="AH136" s="148">
        <v>0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>
      <c r="A137" s="180">
        <v>66</v>
      </c>
      <c r="B137" s="181" t="s">
        <v>311</v>
      </c>
      <c r="C137" s="190" t="s">
        <v>312</v>
      </c>
      <c r="D137" s="182" t="s">
        <v>138</v>
      </c>
      <c r="E137" s="183">
        <v>43</v>
      </c>
      <c r="F137" s="184"/>
      <c r="G137" s="185">
        <f>ROUND(E137*F137,2)</f>
        <v>0</v>
      </c>
      <c r="H137" s="159"/>
      <c r="I137" s="158">
        <f>ROUND(E137*H137,2)</f>
        <v>0</v>
      </c>
      <c r="J137" s="159"/>
      <c r="K137" s="158">
        <f>ROUND(E137*J137,2)</f>
        <v>0</v>
      </c>
      <c r="L137" s="158">
        <v>15</v>
      </c>
      <c r="M137" s="158">
        <f>G137*(1+L137/100)</f>
        <v>0</v>
      </c>
      <c r="N137" s="158">
        <v>5.9000000000000003E-4</v>
      </c>
      <c r="O137" s="158">
        <f>ROUND(E137*N137,2)</f>
        <v>0.03</v>
      </c>
      <c r="P137" s="158">
        <v>3.6999999999999998E-2</v>
      </c>
      <c r="Q137" s="158">
        <f>ROUND(E137*P137,2)</f>
        <v>1.59</v>
      </c>
      <c r="R137" s="158"/>
      <c r="S137" s="158" t="s">
        <v>125</v>
      </c>
      <c r="T137" s="158" t="s">
        <v>125</v>
      </c>
      <c r="U137" s="158">
        <v>0.443</v>
      </c>
      <c r="V137" s="158">
        <f>ROUND(E137*U137,2)</f>
        <v>19.05</v>
      </c>
      <c r="W137" s="158"/>
      <c r="X137" s="158" t="s">
        <v>126</v>
      </c>
      <c r="Y137" s="148"/>
      <c r="Z137" s="148"/>
      <c r="AA137" s="148"/>
      <c r="AB137" s="148"/>
      <c r="AC137" s="148"/>
      <c r="AD137" s="148"/>
      <c r="AE137" s="148"/>
      <c r="AF137" s="148"/>
      <c r="AG137" s="148" t="s">
        <v>127</v>
      </c>
      <c r="AH137" s="148"/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>
      <c r="A138" s="174">
        <v>67</v>
      </c>
      <c r="B138" s="175" t="s">
        <v>313</v>
      </c>
      <c r="C138" s="191" t="s">
        <v>314</v>
      </c>
      <c r="D138" s="176" t="s">
        <v>138</v>
      </c>
      <c r="E138" s="177">
        <v>5</v>
      </c>
      <c r="F138" s="178"/>
      <c r="G138" s="179">
        <f>ROUND(E138*F138,2)</f>
        <v>0</v>
      </c>
      <c r="H138" s="159"/>
      <c r="I138" s="158">
        <f>ROUND(E138*H138,2)</f>
        <v>0</v>
      </c>
      <c r="J138" s="159"/>
      <c r="K138" s="158">
        <f>ROUND(E138*J138,2)</f>
        <v>0</v>
      </c>
      <c r="L138" s="158">
        <v>15</v>
      </c>
      <c r="M138" s="158">
        <f>G138*(1+L138/100)</f>
        <v>0</v>
      </c>
      <c r="N138" s="158">
        <v>0</v>
      </c>
      <c r="O138" s="158">
        <f>ROUND(E138*N138,2)</f>
        <v>0</v>
      </c>
      <c r="P138" s="158">
        <v>4.6000000000000001E-4</v>
      </c>
      <c r="Q138" s="158">
        <f>ROUND(E138*P138,2)</f>
        <v>0</v>
      </c>
      <c r="R138" s="158"/>
      <c r="S138" s="158" t="s">
        <v>125</v>
      </c>
      <c r="T138" s="158" t="s">
        <v>125</v>
      </c>
      <c r="U138" s="158">
        <v>0.9</v>
      </c>
      <c r="V138" s="158">
        <f>ROUND(E138*U138,2)</f>
        <v>4.5</v>
      </c>
      <c r="W138" s="158"/>
      <c r="X138" s="158" t="s">
        <v>126</v>
      </c>
      <c r="Y138" s="148"/>
      <c r="Z138" s="148"/>
      <c r="AA138" s="148"/>
      <c r="AB138" s="148"/>
      <c r="AC138" s="148"/>
      <c r="AD138" s="148"/>
      <c r="AE138" s="148"/>
      <c r="AF138" s="148"/>
      <c r="AG138" s="148" t="s">
        <v>127</v>
      </c>
      <c r="AH138" s="148"/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>
      <c r="A139" s="155"/>
      <c r="B139" s="156"/>
      <c r="C139" s="192" t="s">
        <v>315</v>
      </c>
      <c r="D139" s="160"/>
      <c r="E139" s="161">
        <v>5</v>
      </c>
      <c r="F139" s="158"/>
      <c r="G139" s="158"/>
      <c r="H139" s="158"/>
      <c r="I139" s="158"/>
      <c r="J139" s="158"/>
      <c r="K139" s="158"/>
      <c r="L139" s="158"/>
      <c r="M139" s="158"/>
      <c r="N139" s="158"/>
      <c r="O139" s="158"/>
      <c r="P139" s="158"/>
      <c r="Q139" s="158"/>
      <c r="R139" s="158"/>
      <c r="S139" s="158"/>
      <c r="T139" s="158"/>
      <c r="U139" s="158"/>
      <c r="V139" s="158"/>
      <c r="W139" s="158"/>
      <c r="X139" s="158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133</v>
      </c>
      <c r="AH139" s="148">
        <v>0</v>
      </c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>
      <c r="A140" s="174">
        <v>68</v>
      </c>
      <c r="B140" s="175" t="s">
        <v>316</v>
      </c>
      <c r="C140" s="191" t="s">
        <v>317</v>
      </c>
      <c r="D140" s="176" t="s">
        <v>124</v>
      </c>
      <c r="E140" s="177">
        <v>179.99600000000001</v>
      </c>
      <c r="F140" s="178"/>
      <c r="G140" s="179">
        <f>ROUND(E140*F140,2)</f>
        <v>0</v>
      </c>
      <c r="H140" s="159"/>
      <c r="I140" s="158">
        <f>ROUND(E140*H140,2)</f>
        <v>0</v>
      </c>
      <c r="J140" s="159"/>
      <c r="K140" s="158">
        <f>ROUND(E140*J140,2)</f>
        <v>0</v>
      </c>
      <c r="L140" s="158">
        <v>15</v>
      </c>
      <c r="M140" s="158">
        <f>G140*(1+L140/100)</f>
        <v>0</v>
      </c>
      <c r="N140" s="158">
        <v>0</v>
      </c>
      <c r="O140" s="158">
        <f>ROUND(E140*N140,2)</f>
        <v>0</v>
      </c>
      <c r="P140" s="158">
        <v>4.5999999999999999E-2</v>
      </c>
      <c r="Q140" s="158">
        <f>ROUND(E140*P140,2)</f>
        <v>8.2799999999999994</v>
      </c>
      <c r="R140" s="158"/>
      <c r="S140" s="158" t="s">
        <v>125</v>
      </c>
      <c r="T140" s="158" t="s">
        <v>125</v>
      </c>
      <c r="U140" s="158">
        <v>0.26</v>
      </c>
      <c r="V140" s="158">
        <f>ROUND(E140*U140,2)</f>
        <v>46.8</v>
      </c>
      <c r="W140" s="158"/>
      <c r="X140" s="158" t="s">
        <v>126</v>
      </c>
      <c r="Y140" s="148"/>
      <c r="Z140" s="148"/>
      <c r="AA140" s="148"/>
      <c r="AB140" s="148"/>
      <c r="AC140" s="148"/>
      <c r="AD140" s="148"/>
      <c r="AE140" s="148"/>
      <c r="AF140" s="148"/>
      <c r="AG140" s="148" t="s">
        <v>127</v>
      </c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>
      <c r="A141" s="155"/>
      <c r="B141" s="156"/>
      <c r="C141" s="192" t="s">
        <v>318</v>
      </c>
      <c r="D141" s="160"/>
      <c r="E141" s="161">
        <v>44.92</v>
      </c>
      <c r="F141" s="158"/>
      <c r="G141" s="158"/>
      <c r="H141" s="158"/>
      <c r="I141" s="158"/>
      <c r="J141" s="158"/>
      <c r="K141" s="158"/>
      <c r="L141" s="158"/>
      <c r="M141" s="158"/>
      <c r="N141" s="158"/>
      <c r="O141" s="158"/>
      <c r="P141" s="158"/>
      <c r="Q141" s="158"/>
      <c r="R141" s="158"/>
      <c r="S141" s="158"/>
      <c r="T141" s="158"/>
      <c r="U141" s="158"/>
      <c r="V141" s="158"/>
      <c r="W141" s="158"/>
      <c r="X141" s="158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133</v>
      </c>
      <c r="AH141" s="148">
        <v>0</v>
      </c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>
      <c r="A142" s="155"/>
      <c r="B142" s="156"/>
      <c r="C142" s="192" t="s">
        <v>319</v>
      </c>
      <c r="D142" s="160"/>
      <c r="E142" s="161">
        <v>31.4</v>
      </c>
      <c r="F142" s="158"/>
      <c r="G142" s="158"/>
      <c r="H142" s="158"/>
      <c r="I142" s="158"/>
      <c r="J142" s="158"/>
      <c r="K142" s="158"/>
      <c r="L142" s="158"/>
      <c r="M142" s="158"/>
      <c r="N142" s="158"/>
      <c r="O142" s="158"/>
      <c r="P142" s="158"/>
      <c r="Q142" s="158"/>
      <c r="R142" s="158"/>
      <c r="S142" s="158"/>
      <c r="T142" s="158"/>
      <c r="U142" s="158"/>
      <c r="V142" s="158"/>
      <c r="W142" s="158"/>
      <c r="X142" s="158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133</v>
      </c>
      <c r="AH142" s="148">
        <v>0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>
      <c r="A143" s="155"/>
      <c r="B143" s="156"/>
      <c r="C143" s="192" t="s">
        <v>320</v>
      </c>
      <c r="D143" s="160"/>
      <c r="E143" s="161">
        <v>18.600000000000001</v>
      </c>
      <c r="F143" s="158"/>
      <c r="G143" s="158"/>
      <c r="H143" s="158"/>
      <c r="I143" s="158"/>
      <c r="J143" s="158"/>
      <c r="K143" s="158"/>
      <c r="L143" s="158"/>
      <c r="M143" s="158"/>
      <c r="N143" s="158"/>
      <c r="O143" s="158"/>
      <c r="P143" s="158"/>
      <c r="Q143" s="158"/>
      <c r="R143" s="158"/>
      <c r="S143" s="158"/>
      <c r="T143" s="158"/>
      <c r="U143" s="158"/>
      <c r="V143" s="158"/>
      <c r="W143" s="158"/>
      <c r="X143" s="158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133</v>
      </c>
      <c r="AH143" s="148">
        <v>0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>
      <c r="A144" s="155"/>
      <c r="B144" s="156"/>
      <c r="C144" s="192" t="s">
        <v>321</v>
      </c>
      <c r="D144" s="160"/>
      <c r="E144" s="161">
        <v>25.2</v>
      </c>
      <c r="F144" s="158"/>
      <c r="G144" s="158"/>
      <c r="H144" s="158"/>
      <c r="I144" s="158"/>
      <c r="J144" s="158"/>
      <c r="K144" s="158"/>
      <c r="L144" s="158"/>
      <c r="M144" s="158"/>
      <c r="N144" s="158"/>
      <c r="O144" s="158"/>
      <c r="P144" s="158"/>
      <c r="Q144" s="158"/>
      <c r="R144" s="158"/>
      <c r="S144" s="158"/>
      <c r="T144" s="158"/>
      <c r="U144" s="158"/>
      <c r="V144" s="158"/>
      <c r="W144" s="158"/>
      <c r="X144" s="158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133</v>
      </c>
      <c r="AH144" s="148">
        <v>0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>
      <c r="A145" s="155"/>
      <c r="B145" s="156"/>
      <c r="C145" s="192" t="s">
        <v>322</v>
      </c>
      <c r="D145" s="160"/>
      <c r="E145" s="161">
        <v>45.7</v>
      </c>
      <c r="F145" s="158"/>
      <c r="G145" s="158"/>
      <c r="H145" s="158"/>
      <c r="I145" s="158"/>
      <c r="J145" s="158"/>
      <c r="K145" s="158"/>
      <c r="L145" s="158"/>
      <c r="M145" s="158"/>
      <c r="N145" s="158"/>
      <c r="O145" s="158"/>
      <c r="P145" s="158"/>
      <c r="Q145" s="158"/>
      <c r="R145" s="158"/>
      <c r="S145" s="158"/>
      <c r="T145" s="158"/>
      <c r="U145" s="158"/>
      <c r="V145" s="158"/>
      <c r="W145" s="158"/>
      <c r="X145" s="158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133</v>
      </c>
      <c r="AH145" s="148">
        <v>0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>
      <c r="A146" s="155"/>
      <c r="B146" s="156"/>
      <c r="C146" s="193" t="s">
        <v>147</v>
      </c>
      <c r="D146" s="162"/>
      <c r="E146" s="163">
        <v>165.82</v>
      </c>
      <c r="F146" s="158"/>
      <c r="G146" s="158"/>
      <c r="H146" s="158"/>
      <c r="I146" s="158"/>
      <c r="J146" s="158"/>
      <c r="K146" s="158"/>
      <c r="L146" s="158"/>
      <c r="M146" s="158"/>
      <c r="N146" s="158"/>
      <c r="O146" s="158"/>
      <c r="P146" s="158"/>
      <c r="Q146" s="158"/>
      <c r="R146" s="158"/>
      <c r="S146" s="158"/>
      <c r="T146" s="158"/>
      <c r="U146" s="158"/>
      <c r="V146" s="158"/>
      <c r="W146" s="158"/>
      <c r="X146" s="158"/>
      <c r="Y146" s="148"/>
      <c r="Z146" s="148"/>
      <c r="AA146" s="148"/>
      <c r="AB146" s="148"/>
      <c r="AC146" s="148"/>
      <c r="AD146" s="148"/>
      <c r="AE146" s="148"/>
      <c r="AF146" s="148"/>
      <c r="AG146" s="148" t="s">
        <v>133</v>
      </c>
      <c r="AH146" s="148">
        <v>1</v>
      </c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>
      <c r="A147" s="155"/>
      <c r="B147" s="156"/>
      <c r="C147" s="192" t="s">
        <v>323</v>
      </c>
      <c r="D147" s="160"/>
      <c r="E147" s="161">
        <v>5.2</v>
      </c>
      <c r="F147" s="158"/>
      <c r="G147" s="158"/>
      <c r="H147" s="158"/>
      <c r="I147" s="158"/>
      <c r="J147" s="158"/>
      <c r="K147" s="158"/>
      <c r="L147" s="158"/>
      <c r="M147" s="158"/>
      <c r="N147" s="158"/>
      <c r="O147" s="158"/>
      <c r="P147" s="158"/>
      <c r="Q147" s="158"/>
      <c r="R147" s="158"/>
      <c r="S147" s="158"/>
      <c r="T147" s="158"/>
      <c r="U147" s="158"/>
      <c r="V147" s="158"/>
      <c r="W147" s="158"/>
      <c r="X147" s="158"/>
      <c r="Y147" s="148"/>
      <c r="Z147" s="148"/>
      <c r="AA147" s="148"/>
      <c r="AB147" s="148"/>
      <c r="AC147" s="148"/>
      <c r="AD147" s="148"/>
      <c r="AE147" s="148"/>
      <c r="AF147" s="148"/>
      <c r="AG147" s="148" t="s">
        <v>133</v>
      </c>
      <c r="AH147" s="148">
        <v>0</v>
      </c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>
      <c r="A148" s="155"/>
      <c r="B148" s="156"/>
      <c r="C148" s="192" t="s">
        <v>324</v>
      </c>
      <c r="D148" s="160"/>
      <c r="E148" s="161">
        <v>0.63600000000000001</v>
      </c>
      <c r="F148" s="158"/>
      <c r="G148" s="158"/>
      <c r="H148" s="158"/>
      <c r="I148" s="158"/>
      <c r="J148" s="158"/>
      <c r="K148" s="158"/>
      <c r="L148" s="158"/>
      <c r="M148" s="158"/>
      <c r="N148" s="158"/>
      <c r="O148" s="158"/>
      <c r="P148" s="158"/>
      <c r="Q148" s="158"/>
      <c r="R148" s="158"/>
      <c r="S148" s="158"/>
      <c r="T148" s="158"/>
      <c r="U148" s="158"/>
      <c r="V148" s="158"/>
      <c r="W148" s="158"/>
      <c r="X148" s="158"/>
      <c r="Y148" s="148"/>
      <c r="Z148" s="148"/>
      <c r="AA148" s="148"/>
      <c r="AB148" s="148"/>
      <c r="AC148" s="148"/>
      <c r="AD148" s="148"/>
      <c r="AE148" s="148"/>
      <c r="AF148" s="148"/>
      <c r="AG148" s="148" t="s">
        <v>133</v>
      </c>
      <c r="AH148" s="148">
        <v>0</v>
      </c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>
      <c r="A149" s="155"/>
      <c r="B149" s="156"/>
      <c r="C149" s="192" t="s">
        <v>325</v>
      </c>
      <c r="D149" s="160"/>
      <c r="E149" s="161">
        <v>1.2</v>
      </c>
      <c r="F149" s="158"/>
      <c r="G149" s="158"/>
      <c r="H149" s="158"/>
      <c r="I149" s="158"/>
      <c r="J149" s="158"/>
      <c r="K149" s="158"/>
      <c r="L149" s="158"/>
      <c r="M149" s="158"/>
      <c r="N149" s="158"/>
      <c r="O149" s="158"/>
      <c r="P149" s="158"/>
      <c r="Q149" s="158"/>
      <c r="R149" s="158"/>
      <c r="S149" s="158"/>
      <c r="T149" s="158"/>
      <c r="U149" s="158"/>
      <c r="V149" s="158"/>
      <c r="W149" s="158"/>
      <c r="X149" s="158"/>
      <c r="Y149" s="148"/>
      <c r="Z149" s="148"/>
      <c r="AA149" s="148"/>
      <c r="AB149" s="148"/>
      <c r="AC149" s="148"/>
      <c r="AD149" s="148"/>
      <c r="AE149" s="148"/>
      <c r="AF149" s="148"/>
      <c r="AG149" s="148" t="s">
        <v>133</v>
      </c>
      <c r="AH149" s="148">
        <v>0</v>
      </c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>
      <c r="A150" s="155"/>
      <c r="B150" s="156"/>
      <c r="C150" s="192" t="s">
        <v>326</v>
      </c>
      <c r="D150" s="160"/>
      <c r="E150" s="161">
        <v>2.52</v>
      </c>
      <c r="F150" s="158"/>
      <c r="G150" s="158"/>
      <c r="H150" s="158"/>
      <c r="I150" s="158"/>
      <c r="J150" s="158"/>
      <c r="K150" s="158"/>
      <c r="L150" s="158"/>
      <c r="M150" s="158"/>
      <c r="N150" s="158"/>
      <c r="O150" s="158"/>
      <c r="P150" s="158"/>
      <c r="Q150" s="158"/>
      <c r="R150" s="158"/>
      <c r="S150" s="158"/>
      <c r="T150" s="158"/>
      <c r="U150" s="158"/>
      <c r="V150" s="158"/>
      <c r="W150" s="158"/>
      <c r="X150" s="158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133</v>
      </c>
      <c r="AH150" s="148">
        <v>0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>
      <c r="A151" s="155"/>
      <c r="B151" s="156"/>
      <c r="C151" s="192" t="s">
        <v>327</v>
      </c>
      <c r="D151" s="160"/>
      <c r="E151" s="161">
        <v>2.73</v>
      </c>
      <c r="F151" s="158"/>
      <c r="G151" s="158"/>
      <c r="H151" s="158"/>
      <c r="I151" s="158"/>
      <c r="J151" s="158"/>
      <c r="K151" s="158"/>
      <c r="L151" s="158"/>
      <c r="M151" s="158"/>
      <c r="N151" s="158"/>
      <c r="O151" s="158"/>
      <c r="P151" s="158"/>
      <c r="Q151" s="158"/>
      <c r="R151" s="158"/>
      <c r="S151" s="158"/>
      <c r="T151" s="158"/>
      <c r="U151" s="158"/>
      <c r="V151" s="158"/>
      <c r="W151" s="158"/>
      <c r="X151" s="158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133</v>
      </c>
      <c r="AH151" s="148">
        <v>0</v>
      </c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>
      <c r="A152" s="155"/>
      <c r="B152" s="156"/>
      <c r="C152" s="192" t="s">
        <v>328</v>
      </c>
      <c r="D152" s="160"/>
      <c r="E152" s="161">
        <v>1.89</v>
      </c>
      <c r="F152" s="158"/>
      <c r="G152" s="158"/>
      <c r="H152" s="158"/>
      <c r="I152" s="158"/>
      <c r="J152" s="158"/>
      <c r="K152" s="158"/>
      <c r="L152" s="158"/>
      <c r="M152" s="158"/>
      <c r="N152" s="158"/>
      <c r="O152" s="158"/>
      <c r="P152" s="158"/>
      <c r="Q152" s="158"/>
      <c r="R152" s="158"/>
      <c r="S152" s="158"/>
      <c r="T152" s="158"/>
      <c r="U152" s="158"/>
      <c r="V152" s="158"/>
      <c r="W152" s="158"/>
      <c r="X152" s="158"/>
      <c r="Y152" s="148"/>
      <c r="Z152" s="148"/>
      <c r="AA152" s="148"/>
      <c r="AB152" s="148"/>
      <c r="AC152" s="148"/>
      <c r="AD152" s="148"/>
      <c r="AE152" s="148"/>
      <c r="AF152" s="148"/>
      <c r="AG152" s="148" t="s">
        <v>133</v>
      </c>
      <c r="AH152" s="148">
        <v>0</v>
      </c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ht="22.5" outlineLevel="1">
      <c r="A153" s="174">
        <v>69</v>
      </c>
      <c r="B153" s="175" t="s">
        <v>329</v>
      </c>
      <c r="C153" s="191" t="s">
        <v>330</v>
      </c>
      <c r="D153" s="176" t="s">
        <v>124</v>
      </c>
      <c r="E153" s="177">
        <v>179.99600000000001</v>
      </c>
      <c r="F153" s="178"/>
      <c r="G153" s="179">
        <f>ROUND(E153*F153,2)</f>
        <v>0</v>
      </c>
      <c r="H153" s="159"/>
      <c r="I153" s="158">
        <f>ROUND(E153*H153,2)</f>
        <v>0</v>
      </c>
      <c r="J153" s="159"/>
      <c r="K153" s="158">
        <f>ROUND(E153*J153,2)</f>
        <v>0</v>
      </c>
      <c r="L153" s="158">
        <v>15</v>
      </c>
      <c r="M153" s="158">
        <f>G153*(1+L153/100)</f>
        <v>0</v>
      </c>
      <c r="N153" s="158">
        <v>0</v>
      </c>
      <c r="O153" s="158">
        <f>ROUND(E153*N153,2)</f>
        <v>0</v>
      </c>
      <c r="P153" s="158">
        <v>1.4E-2</v>
      </c>
      <c r="Q153" s="158">
        <f>ROUND(E153*P153,2)</f>
        <v>2.52</v>
      </c>
      <c r="R153" s="158"/>
      <c r="S153" s="158" t="s">
        <v>125</v>
      </c>
      <c r="T153" s="158" t="s">
        <v>125</v>
      </c>
      <c r="U153" s="158">
        <v>0.22</v>
      </c>
      <c r="V153" s="158">
        <f>ROUND(E153*U153,2)</f>
        <v>39.6</v>
      </c>
      <c r="W153" s="158"/>
      <c r="X153" s="158" t="s">
        <v>126</v>
      </c>
      <c r="Y153" s="148"/>
      <c r="Z153" s="148"/>
      <c r="AA153" s="148"/>
      <c r="AB153" s="148"/>
      <c r="AC153" s="148"/>
      <c r="AD153" s="148"/>
      <c r="AE153" s="148"/>
      <c r="AF153" s="148"/>
      <c r="AG153" s="148" t="s">
        <v>127</v>
      </c>
      <c r="AH153" s="148"/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>
      <c r="A154" s="155"/>
      <c r="B154" s="156"/>
      <c r="C154" s="192" t="s">
        <v>298</v>
      </c>
      <c r="D154" s="160"/>
      <c r="E154" s="161">
        <v>179.99600000000001</v>
      </c>
      <c r="F154" s="158"/>
      <c r="G154" s="158"/>
      <c r="H154" s="158"/>
      <c r="I154" s="158"/>
      <c r="J154" s="158"/>
      <c r="K154" s="158"/>
      <c r="L154" s="158"/>
      <c r="M154" s="158"/>
      <c r="N154" s="158"/>
      <c r="O154" s="158"/>
      <c r="P154" s="158"/>
      <c r="Q154" s="158"/>
      <c r="R154" s="158"/>
      <c r="S154" s="158"/>
      <c r="T154" s="158"/>
      <c r="U154" s="158"/>
      <c r="V154" s="158"/>
      <c r="W154" s="158"/>
      <c r="X154" s="158"/>
      <c r="Y154" s="148"/>
      <c r="Z154" s="148"/>
      <c r="AA154" s="148"/>
      <c r="AB154" s="148"/>
      <c r="AC154" s="148"/>
      <c r="AD154" s="148"/>
      <c r="AE154" s="148"/>
      <c r="AF154" s="148"/>
      <c r="AG154" s="148" t="s">
        <v>133</v>
      </c>
      <c r="AH154" s="148">
        <v>0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>
      <c r="A155" s="174">
        <v>70</v>
      </c>
      <c r="B155" s="175" t="s">
        <v>331</v>
      </c>
      <c r="C155" s="191" t="s">
        <v>332</v>
      </c>
      <c r="D155" s="176" t="s">
        <v>124</v>
      </c>
      <c r="E155" s="177">
        <v>35.200000000000003</v>
      </c>
      <c r="F155" s="178"/>
      <c r="G155" s="179">
        <f>ROUND(E155*F155,2)</f>
        <v>0</v>
      </c>
      <c r="H155" s="159"/>
      <c r="I155" s="158">
        <f>ROUND(E155*H155,2)</f>
        <v>0</v>
      </c>
      <c r="J155" s="159"/>
      <c r="K155" s="158">
        <f>ROUND(E155*J155,2)</f>
        <v>0</v>
      </c>
      <c r="L155" s="158">
        <v>15</v>
      </c>
      <c r="M155" s="158">
        <f>G155*(1+L155/100)</f>
        <v>0</v>
      </c>
      <c r="N155" s="158">
        <v>0</v>
      </c>
      <c r="O155" s="158">
        <f>ROUND(E155*N155,2)</f>
        <v>0</v>
      </c>
      <c r="P155" s="158">
        <v>0</v>
      </c>
      <c r="Q155" s="158">
        <f>ROUND(E155*P155,2)</f>
        <v>0</v>
      </c>
      <c r="R155" s="158"/>
      <c r="S155" s="158" t="s">
        <v>125</v>
      </c>
      <c r="T155" s="158" t="s">
        <v>125</v>
      </c>
      <c r="U155" s="158">
        <v>0.1</v>
      </c>
      <c r="V155" s="158">
        <f>ROUND(E155*U155,2)</f>
        <v>3.52</v>
      </c>
      <c r="W155" s="158"/>
      <c r="X155" s="158" t="s">
        <v>126</v>
      </c>
      <c r="Y155" s="148"/>
      <c r="Z155" s="148"/>
      <c r="AA155" s="148"/>
      <c r="AB155" s="148"/>
      <c r="AC155" s="148"/>
      <c r="AD155" s="148"/>
      <c r="AE155" s="148"/>
      <c r="AF155" s="148"/>
      <c r="AG155" s="148" t="s">
        <v>127</v>
      </c>
      <c r="AH155" s="148"/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>
      <c r="A156" s="155"/>
      <c r="B156" s="156"/>
      <c r="C156" s="192" t="s">
        <v>333</v>
      </c>
      <c r="D156" s="160"/>
      <c r="E156" s="161">
        <v>35.200000000000003</v>
      </c>
      <c r="F156" s="158"/>
      <c r="G156" s="158"/>
      <c r="H156" s="158"/>
      <c r="I156" s="158"/>
      <c r="J156" s="158"/>
      <c r="K156" s="158"/>
      <c r="L156" s="158"/>
      <c r="M156" s="158"/>
      <c r="N156" s="158"/>
      <c r="O156" s="158"/>
      <c r="P156" s="158"/>
      <c r="Q156" s="158"/>
      <c r="R156" s="158"/>
      <c r="S156" s="158"/>
      <c r="T156" s="158"/>
      <c r="U156" s="158"/>
      <c r="V156" s="158"/>
      <c r="W156" s="158"/>
      <c r="X156" s="158"/>
      <c r="Y156" s="148"/>
      <c r="Z156" s="148"/>
      <c r="AA156" s="148"/>
      <c r="AB156" s="148"/>
      <c r="AC156" s="148"/>
      <c r="AD156" s="148"/>
      <c r="AE156" s="148"/>
      <c r="AF156" s="148"/>
      <c r="AG156" s="148" t="s">
        <v>133</v>
      </c>
      <c r="AH156" s="148">
        <v>0</v>
      </c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>
      <c r="A157" s="168" t="s">
        <v>120</v>
      </c>
      <c r="B157" s="169" t="s">
        <v>74</v>
      </c>
      <c r="C157" s="189" t="s">
        <v>75</v>
      </c>
      <c r="D157" s="170"/>
      <c r="E157" s="171"/>
      <c r="F157" s="172"/>
      <c r="G157" s="173">
        <f>SUMIF(AG158:AG158,"&lt;&gt;NOR",G158:G158)</f>
        <v>0</v>
      </c>
      <c r="H157" s="167"/>
      <c r="I157" s="167">
        <f>SUM(I158:I158)</f>
        <v>0</v>
      </c>
      <c r="J157" s="167"/>
      <c r="K157" s="167">
        <f>SUM(K158:K158)</f>
        <v>0</v>
      </c>
      <c r="L157" s="167"/>
      <c r="M157" s="167">
        <f>SUM(M158:M158)</f>
        <v>0</v>
      </c>
      <c r="N157" s="167"/>
      <c r="O157" s="167">
        <f>SUM(O158:O158)</f>
        <v>0</v>
      </c>
      <c r="P157" s="167"/>
      <c r="Q157" s="167">
        <f>SUM(Q158:Q158)</f>
        <v>0</v>
      </c>
      <c r="R157" s="167"/>
      <c r="S157" s="167"/>
      <c r="T157" s="167"/>
      <c r="U157" s="167"/>
      <c r="V157" s="167">
        <f>SUM(V158:V158)</f>
        <v>57.63</v>
      </c>
      <c r="W157" s="167"/>
      <c r="X157" s="167"/>
      <c r="AG157" t="s">
        <v>121</v>
      </c>
    </row>
    <row r="158" spans="1:60" outlineLevel="1">
      <c r="A158" s="180">
        <v>71</v>
      </c>
      <c r="B158" s="181" t="s">
        <v>334</v>
      </c>
      <c r="C158" s="190" t="s">
        <v>335</v>
      </c>
      <c r="D158" s="182" t="s">
        <v>336</v>
      </c>
      <c r="E158" s="183">
        <v>61.402810000000002</v>
      </c>
      <c r="F158" s="184"/>
      <c r="G158" s="185">
        <f>ROUND(E158*F158,2)</f>
        <v>0</v>
      </c>
      <c r="H158" s="159"/>
      <c r="I158" s="158">
        <f>ROUND(E158*H158,2)</f>
        <v>0</v>
      </c>
      <c r="J158" s="159"/>
      <c r="K158" s="158">
        <f>ROUND(E158*J158,2)</f>
        <v>0</v>
      </c>
      <c r="L158" s="158">
        <v>15</v>
      </c>
      <c r="M158" s="158">
        <f>G158*(1+L158/100)</f>
        <v>0</v>
      </c>
      <c r="N158" s="158">
        <v>0</v>
      </c>
      <c r="O158" s="158">
        <f>ROUND(E158*N158,2)</f>
        <v>0</v>
      </c>
      <c r="P158" s="158">
        <v>0</v>
      </c>
      <c r="Q158" s="158">
        <f>ROUND(E158*P158,2)</f>
        <v>0</v>
      </c>
      <c r="R158" s="158"/>
      <c r="S158" s="158" t="s">
        <v>125</v>
      </c>
      <c r="T158" s="158" t="s">
        <v>125</v>
      </c>
      <c r="U158" s="158">
        <v>0.9385</v>
      </c>
      <c r="V158" s="158">
        <f>ROUND(E158*U158,2)</f>
        <v>57.63</v>
      </c>
      <c r="W158" s="158"/>
      <c r="X158" s="158" t="s">
        <v>337</v>
      </c>
      <c r="Y158" s="148"/>
      <c r="Z158" s="148"/>
      <c r="AA158" s="148"/>
      <c r="AB158" s="148"/>
      <c r="AC158" s="148"/>
      <c r="AD158" s="148"/>
      <c r="AE158" s="148"/>
      <c r="AF158" s="148"/>
      <c r="AG158" s="148" t="s">
        <v>338</v>
      </c>
      <c r="AH158" s="148"/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>
      <c r="A159" s="168" t="s">
        <v>120</v>
      </c>
      <c r="B159" s="169" t="s">
        <v>76</v>
      </c>
      <c r="C159" s="189" t="s">
        <v>77</v>
      </c>
      <c r="D159" s="170"/>
      <c r="E159" s="171"/>
      <c r="F159" s="172"/>
      <c r="G159" s="173">
        <f>SUMIF(AG160:AG176,"&lt;&gt;NOR",G160:G176)</f>
        <v>0</v>
      </c>
      <c r="H159" s="167"/>
      <c r="I159" s="167">
        <f>SUM(I160:I176)</f>
        <v>0</v>
      </c>
      <c r="J159" s="167"/>
      <c r="K159" s="167">
        <f>SUM(K160:K176)</f>
        <v>0</v>
      </c>
      <c r="L159" s="167"/>
      <c r="M159" s="167">
        <f>SUM(M160:M176)</f>
        <v>0</v>
      </c>
      <c r="N159" s="167"/>
      <c r="O159" s="167">
        <f>SUM(O160:O176)</f>
        <v>1.46</v>
      </c>
      <c r="P159" s="167"/>
      <c r="Q159" s="167">
        <f>SUM(Q160:Q176)</f>
        <v>0.2</v>
      </c>
      <c r="R159" s="167"/>
      <c r="S159" s="167"/>
      <c r="T159" s="167"/>
      <c r="U159" s="167"/>
      <c r="V159" s="167">
        <f>SUM(V160:V176)</f>
        <v>23.69</v>
      </c>
      <c r="W159" s="167"/>
      <c r="X159" s="167"/>
      <c r="AG159" t="s">
        <v>121</v>
      </c>
    </row>
    <row r="160" spans="1:60" outlineLevel="1">
      <c r="A160" s="174">
        <v>72</v>
      </c>
      <c r="B160" s="175" t="s">
        <v>339</v>
      </c>
      <c r="C160" s="191" t="s">
        <v>340</v>
      </c>
      <c r="D160" s="176" t="s">
        <v>124</v>
      </c>
      <c r="E160" s="177">
        <v>25.8</v>
      </c>
      <c r="F160" s="178"/>
      <c r="G160" s="179">
        <f>ROUND(E160*F160,2)</f>
        <v>0</v>
      </c>
      <c r="H160" s="159"/>
      <c r="I160" s="158">
        <f>ROUND(E160*H160,2)</f>
        <v>0</v>
      </c>
      <c r="J160" s="159"/>
      <c r="K160" s="158">
        <f>ROUND(E160*J160,2)</f>
        <v>0</v>
      </c>
      <c r="L160" s="158">
        <v>15</v>
      </c>
      <c r="M160" s="158">
        <f>G160*(1+L160/100)</f>
        <v>0</v>
      </c>
      <c r="N160" s="158">
        <v>0</v>
      </c>
      <c r="O160" s="158">
        <f>ROUND(E160*N160,2)</f>
        <v>0</v>
      </c>
      <c r="P160" s="158">
        <v>1.4300000000000001E-3</v>
      </c>
      <c r="Q160" s="158">
        <f>ROUND(E160*P160,2)</f>
        <v>0.04</v>
      </c>
      <c r="R160" s="158"/>
      <c r="S160" s="158" t="s">
        <v>125</v>
      </c>
      <c r="T160" s="158" t="s">
        <v>125</v>
      </c>
      <c r="U160" s="158">
        <v>3.5000000000000003E-2</v>
      </c>
      <c r="V160" s="158">
        <f>ROUND(E160*U160,2)</f>
        <v>0.9</v>
      </c>
      <c r="W160" s="158"/>
      <c r="X160" s="158" t="s">
        <v>126</v>
      </c>
      <c r="Y160" s="148"/>
      <c r="Z160" s="148"/>
      <c r="AA160" s="148"/>
      <c r="AB160" s="148"/>
      <c r="AC160" s="148"/>
      <c r="AD160" s="148"/>
      <c r="AE160" s="148"/>
      <c r="AF160" s="148"/>
      <c r="AG160" s="148" t="s">
        <v>127</v>
      </c>
      <c r="AH160" s="148"/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>
      <c r="A161" s="155"/>
      <c r="B161" s="156"/>
      <c r="C161" s="192" t="s">
        <v>341</v>
      </c>
      <c r="D161" s="160"/>
      <c r="E161" s="161">
        <v>25.8</v>
      </c>
      <c r="F161" s="158"/>
      <c r="G161" s="158"/>
      <c r="H161" s="158"/>
      <c r="I161" s="158"/>
      <c r="J161" s="158"/>
      <c r="K161" s="158"/>
      <c r="L161" s="158"/>
      <c r="M161" s="158"/>
      <c r="N161" s="158"/>
      <c r="O161" s="158"/>
      <c r="P161" s="158"/>
      <c r="Q161" s="158"/>
      <c r="R161" s="158"/>
      <c r="S161" s="158"/>
      <c r="T161" s="158"/>
      <c r="U161" s="158"/>
      <c r="V161" s="158"/>
      <c r="W161" s="158"/>
      <c r="X161" s="158"/>
      <c r="Y161" s="148"/>
      <c r="Z161" s="148"/>
      <c r="AA161" s="148"/>
      <c r="AB161" s="148"/>
      <c r="AC161" s="148"/>
      <c r="AD161" s="148"/>
      <c r="AE161" s="148"/>
      <c r="AF161" s="148"/>
      <c r="AG161" s="148" t="s">
        <v>133</v>
      </c>
      <c r="AH161" s="148">
        <v>0</v>
      </c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>
      <c r="A162" s="174">
        <v>73</v>
      </c>
      <c r="B162" s="175" t="s">
        <v>342</v>
      </c>
      <c r="C162" s="191" t="s">
        <v>343</v>
      </c>
      <c r="D162" s="176" t="s">
        <v>124</v>
      </c>
      <c r="E162" s="177">
        <v>93.82</v>
      </c>
      <c r="F162" s="178"/>
      <c r="G162" s="179">
        <f>ROUND(E162*F162,2)</f>
        <v>0</v>
      </c>
      <c r="H162" s="159"/>
      <c r="I162" s="158">
        <f>ROUND(E162*H162,2)</f>
        <v>0</v>
      </c>
      <c r="J162" s="159"/>
      <c r="K162" s="158">
        <f>ROUND(E162*J162,2)</f>
        <v>0</v>
      </c>
      <c r="L162" s="158">
        <v>15</v>
      </c>
      <c r="M162" s="158">
        <f>G162*(1+L162/100)</f>
        <v>0</v>
      </c>
      <c r="N162" s="158">
        <v>0</v>
      </c>
      <c r="O162" s="158">
        <f>ROUND(E162*N162,2)</f>
        <v>0</v>
      </c>
      <c r="P162" s="158">
        <v>1.66E-3</v>
      </c>
      <c r="Q162" s="158">
        <f>ROUND(E162*P162,2)</f>
        <v>0.16</v>
      </c>
      <c r="R162" s="158"/>
      <c r="S162" s="158" t="s">
        <v>125</v>
      </c>
      <c r="T162" s="158" t="s">
        <v>125</v>
      </c>
      <c r="U162" s="158">
        <v>0.04</v>
      </c>
      <c r="V162" s="158">
        <f>ROUND(E162*U162,2)</f>
        <v>3.75</v>
      </c>
      <c r="W162" s="158"/>
      <c r="X162" s="158" t="s">
        <v>126</v>
      </c>
      <c r="Y162" s="148"/>
      <c r="Z162" s="148"/>
      <c r="AA162" s="148"/>
      <c r="AB162" s="148"/>
      <c r="AC162" s="148"/>
      <c r="AD162" s="148"/>
      <c r="AE162" s="148"/>
      <c r="AF162" s="148"/>
      <c r="AG162" s="148" t="s">
        <v>127</v>
      </c>
      <c r="AH162" s="148"/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>
      <c r="A163" s="155"/>
      <c r="B163" s="156"/>
      <c r="C163" s="192" t="s">
        <v>344</v>
      </c>
      <c r="D163" s="160"/>
      <c r="E163" s="161">
        <v>17.48</v>
      </c>
      <c r="F163" s="158"/>
      <c r="G163" s="158"/>
      <c r="H163" s="158"/>
      <c r="I163" s="158"/>
      <c r="J163" s="158"/>
      <c r="K163" s="158"/>
      <c r="L163" s="158"/>
      <c r="M163" s="158"/>
      <c r="N163" s="158"/>
      <c r="O163" s="158"/>
      <c r="P163" s="158"/>
      <c r="Q163" s="158"/>
      <c r="R163" s="158"/>
      <c r="S163" s="158"/>
      <c r="T163" s="158"/>
      <c r="U163" s="158"/>
      <c r="V163" s="158"/>
      <c r="W163" s="158"/>
      <c r="X163" s="158"/>
      <c r="Y163" s="148"/>
      <c r="Z163" s="148"/>
      <c r="AA163" s="148"/>
      <c r="AB163" s="148"/>
      <c r="AC163" s="148"/>
      <c r="AD163" s="148"/>
      <c r="AE163" s="148"/>
      <c r="AF163" s="148"/>
      <c r="AG163" s="148" t="s">
        <v>133</v>
      </c>
      <c r="AH163" s="148">
        <v>0</v>
      </c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>
      <c r="A164" s="155"/>
      <c r="B164" s="156"/>
      <c r="C164" s="192" t="s">
        <v>345</v>
      </c>
      <c r="D164" s="160"/>
      <c r="E164" s="161">
        <v>34.43</v>
      </c>
      <c r="F164" s="158"/>
      <c r="G164" s="158"/>
      <c r="H164" s="158"/>
      <c r="I164" s="158"/>
      <c r="J164" s="158"/>
      <c r="K164" s="158"/>
      <c r="L164" s="158"/>
      <c r="M164" s="158"/>
      <c r="N164" s="158"/>
      <c r="O164" s="158"/>
      <c r="P164" s="158"/>
      <c r="Q164" s="158"/>
      <c r="R164" s="158"/>
      <c r="S164" s="158"/>
      <c r="T164" s="158"/>
      <c r="U164" s="158"/>
      <c r="V164" s="158"/>
      <c r="W164" s="158"/>
      <c r="X164" s="158"/>
      <c r="Y164" s="148"/>
      <c r="Z164" s="148"/>
      <c r="AA164" s="148"/>
      <c r="AB164" s="148"/>
      <c r="AC164" s="148"/>
      <c r="AD164" s="148"/>
      <c r="AE164" s="148"/>
      <c r="AF164" s="148"/>
      <c r="AG164" s="148" t="s">
        <v>133</v>
      </c>
      <c r="AH164" s="148">
        <v>0</v>
      </c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>
      <c r="A165" s="155"/>
      <c r="B165" s="156"/>
      <c r="C165" s="192" t="s">
        <v>346</v>
      </c>
      <c r="D165" s="160"/>
      <c r="E165" s="161">
        <v>18.260000000000002</v>
      </c>
      <c r="F165" s="158"/>
      <c r="G165" s="158"/>
      <c r="H165" s="158"/>
      <c r="I165" s="158"/>
      <c r="J165" s="158"/>
      <c r="K165" s="158"/>
      <c r="L165" s="158"/>
      <c r="M165" s="158"/>
      <c r="N165" s="158"/>
      <c r="O165" s="158"/>
      <c r="P165" s="158"/>
      <c r="Q165" s="158"/>
      <c r="R165" s="158"/>
      <c r="S165" s="158"/>
      <c r="T165" s="158"/>
      <c r="U165" s="158"/>
      <c r="V165" s="158"/>
      <c r="W165" s="158"/>
      <c r="X165" s="158"/>
      <c r="Y165" s="148"/>
      <c r="Z165" s="148"/>
      <c r="AA165" s="148"/>
      <c r="AB165" s="148"/>
      <c r="AC165" s="148"/>
      <c r="AD165" s="148"/>
      <c r="AE165" s="148"/>
      <c r="AF165" s="148"/>
      <c r="AG165" s="148" t="s">
        <v>133</v>
      </c>
      <c r="AH165" s="148">
        <v>0</v>
      </c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>
      <c r="A166" s="155"/>
      <c r="B166" s="156"/>
      <c r="C166" s="192" t="s">
        <v>347</v>
      </c>
      <c r="D166" s="160"/>
      <c r="E166" s="161">
        <v>15.6</v>
      </c>
      <c r="F166" s="158"/>
      <c r="G166" s="158"/>
      <c r="H166" s="158"/>
      <c r="I166" s="158"/>
      <c r="J166" s="158"/>
      <c r="K166" s="158"/>
      <c r="L166" s="158"/>
      <c r="M166" s="158"/>
      <c r="N166" s="158"/>
      <c r="O166" s="158"/>
      <c r="P166" s="158"/>
      <c r="Q166" s="158"/>
      <c r="R166" s="158"/>
      <c r="S166" s="158"/>
      <c r="T166" s="158"/>
      <c r="U166" s="158"/>
      <c r="V166" s="158"/>
      <c r="W166" s="158"/>
      <c r="X166" s="158"/>
      <c r="Y166" s="148"/>
      <c r="Z166" s="148"/>
      <c r="AA166" s="148"/>
      <c r="AB166" s="148"/>
      <c r="AC166" s="148"/>
      <c r="AD166" s="148"/>
      <c r="AE166" s="148"/>
      <c r="AF166" s="148"/>
      <c r="AG166" s="148" t="s">
        <v>133</v>
      </c>
      <c r="AH166" s="148">
        <v>0</v>
      </c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>
      <c r="A167" s="155"/>
      <c r="B167" s="156"/>
      <c r="C167" s="192" t="s">
        <v>348</v>
      </c>
      <c r="D167" s="160"/>
      <c r="E167" s="161">
        <v>8.0500000000000007</v>
      </c>
      <c r="F167" s="158"/>
      <c r="G167" s="158"/>
      <c r="H167" s="158"/>
      <c r="I167" s="158"/>
      <c r="J167" s="158"/>
      <c r="K167" s="158"/>
      <c r="L167" s="158"/>
      <c r="M167" s="158"/>
      <c r="N167" s="158"/>
      <c r="O167" s="158"/>
      <c r="P167" s="158"/>
      <c r="Q167" s="158"/>
      <c r="R167" s="158"/>
      <c r="S167" s="158"/>
      <c r="T167" s="158"/>
      <c r="U167" s="158"/>
      <c r="V167" s="158"/>
      <c r="W167" s="158"/>
      <c r="X167" s="158"/>
      <c r="Y167" s="148"/>
      <c r="Z167" s="148"/>
      <c r="AA167" s="148"/>
      <c r="AB167" s="148"/>
      <c r="AC167" s="148"/>
      <c r="AD167" s="148"/>
      <c r="AE167" s="148"/>
      <c r="AF167" s="148"/>
      <c r="AG167" s="148" t="s">
        <v>133</v>
      </c>
      <c r="AH167" s="148">
        <v>0</v>
      </c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ht="22.5" outlineLevel="1">
      <c r="A168" s="174">
        <v>74</v>
      </c>
      <c r="B168" s="175" t="s">
        <v>349</v>
      </c>
      <c r="C168" s="191" t="s">
        <v>350</v>
      </c>
      <c r="D168" s="176" t="s">
        <v>124</v>
      </c>
      <c r="E168" s="177">
        <v>93.82</v>
      </c>
      <c r="F168" s="178"/>
      <c r="G168" s="179">
        <f>ROUND(E168*F168,2)</f>
        <v>0</v>
      </c>
      <c r="H168" s="159"/>
      <c r="I168" s="158">
        <f>ROUND(E168*H168,2)</f>
        <v>0</v>
      </c>
      <c r="J168" s="159"/>
      <c r="K168" s="158">
        <f>ROUND(E168*J168,2)</f>
        <v>0</v>
      </c>
      <c r="L168" s="158">
        <v>15</v>
      </c>
      <c r="M168" s="158">
        <f>G168*(1+L168/100)</f>
        <v>0</v>
      </c>
      <c r="N168" s="158">
        <v>5.1999999999999995E-4</v>
      </c>
      <c r="O168" s="158">
        <f>ROUND(E168*N168,2)</f>
        <v>0.05</v>
      </c>
      <c r="P168" s="158">
        <v>0</v>
      </c>
      <c r="Q168" s="158">
        <f>ROUND(E168*P168,2)</f>
        <v>0</v>
      </c>
      <c r="R168" s="158"/>
      <c r="S168" s="158" t="s">
        <v>125</v>
      </c>
      <c r="T168" s="158" t="s">
        <v>125</v>
      </c>
      <c r="U168" s="158">
        <v>0.16</v>
      </c>
      <c r="V168" s="158">
        <f>ROUND(E168*U168,2)</f>
        <v>15.01</v>
      </c>
      <c r="W168" s="158"/>
      <c r="X168" s="158" t="s">
        <v>126</v>
      </c>
      <c r="Y168" s="148"/>
      <c r="Z168" s="148"/>
      <c r="AA168" s="148"/>
      <c r="AB168" s="148"/>
      <c r="AC168" s="148"/>
      <c r="AD168" s="148"/>
      <c r="AE168" s="148"/>
      <c r="AF168" s="148"/>
      <c r="AG168" s="148" t="s">
        <v>127</v>
      </c>
      <c r="AH168" s="148"/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>
      <c r="A169" s="155"/>
      <c r="B169" s="156"/>
      <c r="C169" s="192" t="s">
        <v>238</v>
      </c>
      <c r="D169" s="160"/>
      <c r="E169" s="161">
        <v>93.82</v>
      </c>
      <c r="F169" s="158"/>
      <c r="G169" s="158"/>
      <c r="H169" s="158"/>
      <c r="I169" s="158"/>
      <c r="J169" s="158"/>
      <c r="K169" s="158"/>
      <c r="L169" s="158"/>
      <c r="M169" s="158"/>
      <c r="N169" s="158"/>
      <c r="O169" s="158"/>
      <c r="P169" s="158"/>
      <c r="Q169" s="158"/>
      <c r="R169" s="158"/>
      <c r="S169" s="158"/>
      <c r="T169" s="158"/>
      <c r="U169" s="158"/>
      <c r="V169" s="158"/>
      <c r="W169" s="158"/>
      <c r="X169" s="158"/>
      <c r="Y169" s="148"/>
      <c r="Z169" s="148"/>
      <c r="AA169" s="148"/>
      <c r="AB169" s="148"/>
      <c r="AC169" s="148"/>
      <c r="AD169" s="148"/>
      <c r="AE169" s="148"/>
      <c r="AF169" s="148"/>
      <c r="AG169" s="148" t="s">
        <v>133</v>
      </c>
      <c r="AH169" s="148">
        <v>0</v>
      </c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ht="22.5" outlineLevel="1">
      <c r="A170" s="180">
        <v>75</v>
      </c>
      <c r="B170" s="181" t="s">
        <v>351</v>
      </c>
      <c r="C170" s="190" t="s">
        <v>352</v>
      </c>
      <c r="D170" s="182" t="s">
        <v>138</v>
      </c>
      <c r="E170" s="183">
        <v>40.25</v>
      </c>
      <c r="F170" s="184"/>
      <c r="G170" s="185">
        <f>ROUND(E170*F170,2)</f>
        <v>0</v>
      </c>
      <c r="H170" s="159"/>
      <c r="I170" s="158">
        <f>ROUND(E170*H170,2)</f>
        <v>0</v>
      </c>
      <c r="J170" s="159"/>
      <c r="K170" s="158">
        <f>ROUND(E170*J170,2)</f>
        <v>0</v>
      </c>
      <c r="L170" s="158">
        <v>15</v>
      </c>
      <c r="M170" s="158">
        <f>G170*(1+L170/100)</f>
        <v>0</v>
      </c>
      <c r="N170" s="158">
        <v>3.3E-4</v>
      </c>
      <c r="O170" s="158">
        <f>ROUND(E170*N170,2)</f>
        <v>0.01</v>
      </c>
      <c r="P170" s="158">
        <v>0</v>
      </c>
      <c r="Q170" s="158">
        <f>ROUND(E170*P170,2)</f>
        <v>0</v>
      </c>
      <c r="R170" s="158"/>
      <c r="S170" s="158" t="s">
        <v>125</v>
      </c>
      <c r="T170" s="158" t="s">
        <v>125</v>
      </c>
      <c r="U170" s="158">
        <v>0.1</v>
      </c>
      <c r="V170" s="158">
        <f>ROUND(E170*U170,2)</f>
        <v>4.03</v>
      </c>
      <c r="W170" s="158"/>
      <c r="X170" s="158" t="s">
        <v>126</v>
      </c>
      <c r="Y170" s="148"/>
      <c r="Z170" s="148"/>
      <c r="AA170" s="148"/>
      <c r="AB170" s="148"/>
      <c r="AC170" s="148"/>
      <c r="AD170" s="148"/>
      <c r="AE170" s="148"/>
      <c r="AF170" s="148"/>
      <c r="AG170" s="148" t="s">
        <v>127</v>
      </c>
      <c r="AH170" s="148"/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ht="22.5" outlineLevel="1">
      <c r="A171" s="174">
        <v>76</v>
      </c>
      <c r="B171" s="175" t="s">
        <v>353</v>
      </c>
      <c r="C171" s="191" t="s">
        <v>354</v>
      </c>
      <c r="D171" s="176" t="s">
        <v>124</v>
      </c>
      <c r="E171" s="177">
        <v>93.82</v>
      </c>
      <c r="F171" s="178"/>
      <c r="G171" s="179">
        <f>ROUND(E171*F171,2)</f>
        <v>0</v>
      </c>
      <c r="H171" s="159"/>
      <c r="I171" s="158">
        <f>ROUND(E171*H171,2)</f>
        <v>0</v>
      </c>
      <c r="J171" s="159"/>
      <c r="K171" s="158">
        <f>ROUND(E171*J171,2)</f>
        <v>0</v>
      </c>
      <c r="L171" s="158">
        <v>15</v>
      </c>
      <c r="M171" s="158">
        <f>G171*(1+L171/100)</f>
        <v>0</v>
      </c>
      <c r="N171" s="158">
        <v>1.468E-2</v>
      </c>
      <c r="O171" s="158">
        <f>ROUND(E171*N171,2)</f>
        <v>1.38</v>
      </c>
      <c r="P171" s="158">
        <v>0</v>
      </c>
      <c r="Q171" s="158">
        <f>ROUND(E171*P171,2)</f>
        <v>0</v>
      </c>
      <c r="R171" s="158"/>
      <c r="S171" s="158" t="s">
        <v>125</v>
      </c>
      <c r="T171" s="158" t="s">
        <v>190</v>
      </c>
      <c r="U171" s="158">
        <v>0</v>
      </c>
      <c r="V171" s="158">
        <f>ROUND(E171*U171,2)</f>
        <v>0</v>
      </c>
      <c r="W171" s="158"/>
      <c r="X171" s="158" t="s">
        <v>191</v>
      </c>
      <c r="Y171" s="148"/>
      <c r="Z171" s="148"/>
      <c r="AA171" s="148"/>
      <c r="AB171" s="148"/>
      <c r="AC171" s="148"/>
      <c r="AD171" s="148"/>
      <c r="AE171" s="148"/>
      <c r="AF171" s="148"/>
      <c r="AG171" s="148" t="s">
        <v>192</v>
      </c>
      <c r="AH171" s="148"/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1">
      <c r="A172" s="155"/>
      <c r="B172" s="156"/>
      <c r="C172" s="192" t="s">
        <v>238</v>
      </c>
      <c r="D172" s="160"/>
      <c r="E172" s="161">
        <v>93.82</v>
      </c>
      <c r="F172" s="158"/>
      <c r="G172" s="158"/>
      <c r="H172" s="158"/>
      <c r="I172" s="158"/>
      <c r="J172" s="158"/>
      <c r="K172" s="158"/>
      <c r="L172" s="158"/>
      <c r="M172" s="158"/>
      <c r="N172" s="158"/>
      <c r="O172" s="158"/>
      <c r="P172" s="158"/>
      <c r="Q172" s="158"/>
      <c r="R172" s="158"/>
      <c r="S172" s="158"/>
      <c r="T172" s="158"/>
      <c r="U172" s="158"/>
      <c r="V172" s="158"/>
      <c r="W172" s="158"/>
      <c r="X172" s="158"/>
      <c r="Y172" s="148"/>
      <c r="Z172" s="148"/>
      <c r="AA172" s="148"/>
      <c r="AB172" s="148"/>
      <c r="AC172" s="148"/>
      <c r="AD172" s="148"/>
      <c r="AE172" s="148"/>
      <c r="AF172" s="148"/>
      <c r="AG172" s="148" t="s">
        <v>133</v>
      </c>
      <c r="AH172" s="148">
        <v>0</v>
      </c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ht="22.5" outlineLevel="1">
      <c r="A173" s="174">
        <v>77</v>
      </c>
      <c r="B173" s="175" t="s">
        <v>355</v>
      </c>
      <c r="C173" s="191" t="s">
        <v>356</v>
      </c>
      <c r="D173" s="176" t="s">
        <v>124</v>
      </c>
      <c r="E173" s="177">
        <v>3.58</v>
      </c>
      <c r="F173" s="178"/>
      <c r="G173" s="179">
        <f>ROUND(E173*F173,2)</f>
        <v>0</v>
      </c>
      <c r="H173" s="159"/>
      <c r="I173" s="158">
        <f>ROUND(E173*H173,2)</f>
        <v>0</v>
      </c>
      <c r="J173" s="159"/>
      <c r="K173" s="158">
        <f>ROUND(E173*J173,2)</f>
        <v>0</v>
      </c>
      <c r="L173" s="158">
        <v>15</v>
      </c>
      <c r="M173" s="158">
        <f>G173*(1+L173/100)</f>
        <v>0</v>
      </c>
      <c r="N173" s="158">
        <v>4.8300000000000001E-3</v>
      </c>
      <c r="O173" s="158">
        <f>ROUND(E173*N173,2)</f>
        <v>0.02</v>
      </c>
      <c r="P173" s="158">
        <v>0</v>
      </c>
      <c r="Q173" s="158">
        <f>ROUND(E173*P173,2)</f>
        <v>0</v>
      </c>
      <c r="R173" s="158"/>
      <c r="S173" s="158" t="s">
        <v>125</v>
      </c>
      <c r="T173" s="158" t="s">
        <v>190</v>
      </c>
      <c r="U173" s="158">
        <v>0</v>
      </c>
      <c r="V173" s="158">
        <f>ROUND(E173*U173,2)</f>
        <v>0</v>
      </c>
      <c r="W173" s="158"/>
      <c r="X173" s="158" t="s">
        <v>191</v>
      </c>
      <c r="Y173" s="148"/>
      <c r="Z173" s="148"/>
      <c r="AA173" s="148"/>
      <c r="AB173" s="148"/>
      <c r="AC173" s="148"/>
      <c r="AD173" s="148"/>
      <c r="AE173" s="148"/>
      <c r="AF173" s="148"/>
      <c r="AG173" s="148" t="s">
        <v>192</v>
      </c>
      <c r="AH173" s="148"/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ht="22.5" outlineLevel="1">
      <c r="A174" s="155"/>
      <c r="B174" s="156"/>
      <c r="C174" s="256" t="s">
        <v>357</v>
      </c>
      <c r="D174" s="257"/>
      <c r="E174" s="257"/>
      <c r="F174" s="257"/>
      <c r="G174" s="257"/>
      <c r="H174" s="158"/>
      <c r="I174" s="158"/>
      <c r="J174" s="158"/>
      <c r="K174" s="158"/>
      <c r="L174" s="158"/>
      <c r="M174" s="158"/>
      <c r="N174" s="158"/>
      <c r="O174" s="158"/>
      <c r="P174" s="158"/>
      <c r="Q174" s="158"/>
      <c r="R174" s="158"/>
      <c r="S174" s="158"/>
      <c r="T174" s="158"/>
      <c r="U174" s="158"/>
      <c r="V174" s="158"/>
      <c r="W174" s="158"/>
      <c r="X174" s="158"/>
      <c r="Y174" s="148"/>
      <c r="Z174" s="148"/>
      <c r="AA174" s="148"/>
      <c r="AB174" s="148"/>
      <c r="AC174" s="148"/>
      <c r="AD174" s="148"/>
      <c r="AE174" s="148"/>
      <c r="AF174" s="148"/>
      <c r="AG174" s="148" t="s">
        <v>202</v>
      </c>
      <c r="AH174" s="148"/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86" t="str">
        <f>C174</f>
        <v>Nanesení hydroizolační stěrky ve dvou vrstvách. Vlepení těsnicí pásky do spoje podlaha-stěna, přitlačení a uhlazení, přetažení pásky další vrstvou izolační stěrky.</v>
      </c>
      <c r="BB174" s="148"/>
      <c r="BC174" s="148"/>
      <c r="BD174" s="148"/>
      <c r="BE174" s="148"/>
      <c r="BF174" s="148"/>
      <c r="BG174" s="148"/>
      <c r="BH174" s="148"/>
    </row>
    <row r="175" spans="1:60" outlineLevel="1">
      <c r="A175" s="155"/>
      <c r="B175" s="156"/>
      <c r="C175" s="192" t="s">
        <v>358</v>
      </c>
      <c r="D175" s="160"/>
      <c r="E175" s="161">
        <v>3.58</v>
      </c>
      <c r="F175" s="158"/>
      <c r="G175" s="158"/>
      <c r="H175" s="158"/>
      <c r="I175" s="158"/>
      <c r="J175" s="158"/>
      <c r="K175" s="158"/>
      <c r="L175" s="158"/>
      <c r="M175" s="158"/>
      <c r="N175" s="158"/>
      <c r="O175" s="158"/>
      <c r="P175" s="158"/>
      <c r="Q175" s="158"/>
      <c r="R175" s="158"/>
      <c r="S175" s="158"/>
      <c r="T175" s="158"/>
      <c r="U175" s="158"/>
      <c r="V175" s="158"/>
      <c r="W175" s="158"/>
      <c r="X175" s="158"/>
      <c r="Y175" s="148"/>
      <c r="Z175" s="148"/>
      <c r="AA175" s="148"/>
      <c r="AB175" s="148"/>
      <c r="AC175" s="148"/>
      <c r="AD175" s="148"/>
      <c r="AE175" s="148"/>
      <c r="AF175" s="148"/>
      <c r="AG175" s="148" t="s">
        <v>133</v>
      </c>
      <c r="AH175" s="148">
        <v>0</v>
      </c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1">
      <c r="A176" s="155">
        <v>78</v>
      </c>
      <c r="B176" s="156" t="s">
        <v>359</v>
      </c>
      <c r="C176" s="195" t="s">
        <v>360</v>
      </c>
      <c r="D176" s="157" t="s">
        <v>0</v>
      </c>
      <c r="E176" s="187"/>
      <c r="F176" s="159"/>
      <c r="G176" s="158">
        <f>ROUND(E176*F176,2)</f>
        <v>0</v>
      </c>
      <c r="H176" s="159"/>
      <c r="I176" s="158">
        <f>ROUND(E176*H176,2)</f>
        <v>0</v>
      </c>
      <c r="J176" s="159"/>
      <c r="K176" s="158">
        <f>ROUND(E176*J176,2)</f>
        <v>0</v>
      </c>
      <c r="L176" s="158">
        <v>15</v>
      </c>
      <c r="M176" s="158">
        <f>G176*(1+L176/100)</f>
        <v>0</v>
      </c>
      <c r="N176" s="158">
        <v>0</v>
      </c>
      <c r="O176" s="158">
        <f>ROUND(E176*N176,2)</f>
        <v>0</v>
      </c>
      <c r="P176" s="158">
        <v>0</v>
      </c>
      <c r="Q176" s="158">
        <f>ROUND(E176*P176,2)</f>
        <v>0</v>
      </c>
      <c r="R176" s="158"/>
      <c r="S176" s="158" t="s">
        <v>125</v>
      </c>
      <c r="T176" s="158" t="s">
        <v>125</v>
      </c>
      <c r="U176" s="158">
        <v>0</v>
      </c>
      <c r="V176" s="158">
        <f>ROUND(E176*U176,2)</f>
        <v>0</v>
      </c>
      <c r="W176" s="158"/>
      <c r="X176" s="158" t="s">
        <v>337</v>
      </c>
      <c r="Y176" s="148"/>
      <c r="Z176" s="148"/>
      <c r="AA176" s="148"/>
      <c r="AB176" s="148"/>
      <c r="AC176" s="148"/>
      <c r="AD176" s="148"/>
      <c r="AE176" s="148"/>
      <c r="AF176" s="148"/>
      <c r="AG176" s="148" t="s">
        <v>338</v>
      </c>
      <c r="AH176" s="148"/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>
      <c r="A177" s="168" t="s">
        <v>120</v>
      </c>
      <c r="B177" s="169" t="s">
        <v>78</v>
      </c>
      <c r="C177" s="189" t="s">
        <v>79</v>
      </c>
      <c r="D177" s="170"/>
      <c r="E177" s="171"/>
      <c r="F177" s="172"/>
      <c r="G177" s="173">
        <f>SUMIF(AG178:AG180,"&lt;&gt;NOR",G178:G180)</f>
        <v>0</v>
      </c>
      <c r="H177" s="167"/>
      <c r="I177" s="167">
        <f>SUM(I178:I180)</f>
        <v>0</v>
      </c>
      <c r="J177" s="167"/>
      <c r="K177" s="167">
        <f>SUM(K178:K180)</f>
        <v>0</v>
      </c>
      <c r="L177" s="167"/>
      <c r="M177" s="167">
        <f>SUM(M178:M180)</f>
        <v>0</v>
      </c>
      <c r="N177" s="167"/>
      <c r="O177" s="167">
        <f>SUM(O178:O180)</f>
        <v>0</v>
      </c>
      <c r="P177" s="167"/>
      <c r="Q177" s="167">
        <f>SUM(Q178:Q180)</f>
        <v>0</v>
      </c>
      <c r="R177" s="167"/>
      <c r="S177" s="167"/>
      <c r="T177" s="167"/>
      <c r="U177" s="167"/>
      <c r="V177" s="167">
        <f>SUM(V178:V180)</f>
        <v>0</v>
      </c>
      <c r="W177" s="167"/>
      <c r="X177" s="167"/>
      <c r="AG177" t="s">
        <v>121</v>
      </c>
    </row>
    <row r="178" spans="1:60" ht="22.5" outlineLevel="1">
      <c r="A178" s="180">
        <v>79</v>
      </c>
      <c r="B178" s="181" t="s">
        <v>361</v>
      </c>
      <c r="C178" s="190" t="s">
        <v>362</v>
      </c>
      <c r="D178" s="182" t="s">
        <v>229</v>
      </c>
      <c r="E178" s="183">
        <v>1</v>
      </c>
      <c r="F178" s="184"/>
      <c r="G178" s="185">
        <f>ROUND(E178*F178,2)</f>
        <v>0</v>
      </c>
      <c r="H178" s="159"/>
      <c r="I178" s="158">
        <f>ROUND(E178*H178,2)</f>
        <v>0</v>
      </c>
      <c r="J178" s="159"/>
      <c r="K178" s="158">
        <f>ROUND(E178*J178,2)</f>
        <v>0</v>
      </c>
      <c r="L178" s="158">
        <v>15</v>
      </c>
      <c r="M178" s="158">
        <f>G178*(1+L178/100)</f>
        <v>0</v>
      </c>
      <c r="N178" s="158">
        <v>0</v>
      </c>
      <c r="O178" s="158">
        <f>ROUND(E178*N178,2)</f>
        <v>0</v>
      </c>
      <c r="P178" s="158">
        <v>0</v>
      </c>
      <c r="Q178" s="158">
        <f>ROUND(E178*P178,2)</f>
        <v>0</v>
      </c>
      <c r="R178" s="158"/>
      <c r="S178" s="158" t="s">
        <v>186</v>
      </c>
      <c r="T178" s="158" t="s">
        <v>187</v>
      </c>
      <c r="U178" s="158">
        <v>0</v>
      </c>
      <c r="V178" s="158">
        <f>ROUND(E178*U178,2)</f>
        <v>0</v>
      </c>
      <c r="W178" s="158"/>
      <c r="X178" s="158" t="s">
        <v>126</v>
      </c>
      <c r="Y178" s="148"/>
      <c r="Z178" s="148"/>
      <c r="AA178" s="148"/>
      <c r="AB178" s="148"/>
      <c r="AC178" s="148"/>
      <c r="AD178" s="148"/>
      <c r="AE178" s="148"/>
      <c r="AF178" s="148"/>
      <c r="AG178" s="148" t="s">
        <v>127</v>
      </c>
      <c r="AH178" s="148"/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>
      <c r="A179" s="174">
        <v>80</v>
      </c>
      <c r="B179" s="175" t="s">
        <v>363</v>
      </c>
      <c r="C179" s="191" t="s">
        <v>364</v>
      </c>
      <c r="D179" s="176" t="s">
        <v>185</v>
      </c>
      <c r="E179" s="177">
        <v>1</v>
      </c>
      <c r="F179" s="178"/>
      <c r="G179" s="179">
        <f>ROUND(E179*F179,2)</f>
        <v>0</v>
      </c>
      <c r="H179" s="159"/>
      <c r="I179" s="158">
        <f>ROUND(E179*H179,2)</f>
        <v>0</v>
      </c>
      <c r="J179" s="159"/>
      <c r="K179" s="158">
        <f>ROUND(E179*J179,2)</f>
        <v>0</v>
      </c>
      <c r="L179" s="158">
        <v>15</v>
      </c>
      <c r="M179" s="158">
        <f>G179*(1+L179/100)</f>
        <v>0</v>
      </c>
      <c r="N179" s="158">
        <v>0</v>
      </c>
      <c r="O179" s="158">
        <f>ROUND(E179*N179,2)</f>
        <v>0</v>
      </c>
      <c r="P179" s="158">
        <v>0</v>
      </c>
      <c r="Q179" s="158">
        <f>ROUND(E179*P179,2)</f>
        <v>0</v>
      </c>
      <c r="R179" s="158"/>
      <c r="S179" s="158" t="s">
        <v>186</v>
      </c>
      <c r="T179" s="158" t="s">
        <v>187</v>
      </c>
      <c r="U179" s="158">
        <v>0</v>
      </c>
      <c r="V179" s="158">
        <f>ROUND(E179*U179,2)</f>
        <v>0</v>
      </c>
      <c r="W179" s="158"/>
      <c r="X179" s="158" t="s">
        <v>126</v>
      </c>
      <c r="Y179" s="148"/>
      <c r="Z179" s="148"/>
      <c r="AA179" s="148"/>
      <c r="AB179" s="148"/>
      <c r="AC179" s="148"/>
      <c r="AD179" s="148"/>
      <c r="AE179" s="148"/>
      <c r="AF179" s="148"/>
      <c r="AG179" s="148" t="s">
        <v>127</v>
      </c>
      <c r="AH179" s="148"/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outlineLevel="1">
      <c r="A180" s="155">
        <v>81</v>
      </c>
      <c r="B180" s="156" t="s">
        <v>365</v>
      </c>
      <c r="C180" s="195" t="s">
        <v>366</v>
      </c>
      <c r="D180" s="157" t="s">
        <v>0</v>
      </c>
      <c r="E180" s="187"/>
      <c r="F180" s="159"/>
      <c r="G180" s="158">
        <f>ROUND(E180*F180,2)</f>
        <v>0</v>
      </c>
      <c r="H180" s="159"/>
      <c r="I180" s="158">
        <f>ROUND(E180*H180,2)</f>
        <v>0</v>
      </c>
      <c r="J180" s="159"/>
      <c r="K180" s="158">
        <f>ROUND(E180*J180,2)</f>
        <v>0</v>
      </c>
      <c r="L180" s="158">
        <v>15</v>
      </c>
      <c r="M180" s="158">
        <f>G180*(1+L180/100)</f>
        <v>0</v>
      </c>
      <c r="N180" s="158">
        <v>0</v>
      </c>
      <c r="O180" s="158">
        <f>ROUND(E180*N180,2)</f>
        <v>0</v>
      </c>
      <c r="P180" s="158">
        <v>0</v>
      </c>
      <c r="Q180" s="158">
        <f>ROUND(E180*P180,2)</f>
        <v>0</v>
      </c>
      <c r="R180" s="158"/>
      <c r="S180" s="158" t="s">
        <v>125</v>
      </c>
      <c r="T180" s="158" t="s">
        <v>125</v>
      </c>
      <c r="U180" s="158">
        <v>0</v>
      </c>
      <c r="V180" s="158">
        <f>ROUND(E180*U180,2)</f>
        <v>0</v>
      </c>
      <c r="W180" s="158"/>
      <c r="X180" s="158" t="s">
        <v>337</v>
      </c>
      <c r="Y180" s="148"/>
      <c r="Z180" s="148"/>
      <c r="AA180" s="148"/>
      <c r="AB180" s="148"/>
      <c r="AC180" s="148"/>
      <c r="AD180" s="148"/>
      <c r="AE180" s="148"/>
      <c r="AF180" s="148"/>
      <c r="AG180" s="148" t="s">
        <v>338</v>
      </c>
      <c r="AH180" s="148"/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>
      <c r="A181" s="168" t="s">
        <v>120</v>
      </c>
      <c r="B181" s="169" t="s">
        <v>80</v>
      </c>
      <c r="C181" s="189" t="s">
        <v>81</v>
      </c>
      <c r="D181" s="170"/>
      <c r="E181" s="171"/>
      <c r="F181" s="172"/>
      <c r="G181" s="173">
        <f>SUMIF(AG182:AG190,"&lt;&gt;NOR",G182:G190)</f>
        <v>0</v>
      </c>
      <c r="H181" s="167"/>
      <c r="I181" s="167">
        <f>SUM(I182:I190)</f>
        <v>0</v>
      </c>
      <c r="J181" s="167"/>
      <c r="K181" s="167">
        <f>SUM(K182:K190)</f>
        <v>0</v>
      </c>
      <c r="L181" s="167"/>
      <c r="M181" s="167">
        <f>SUM(M182:M190)</f>
        <v>0</v>
      </c>
      <c r="N181" s="167"/>
      <c r="O181" s="167">
        <f>SUM(O182:O190)</f>
        <v>0.04</v>
      </c>
      <c r="P181" s="167"/>
      <c r="Q181" s="167">
        <f>SUM(Q182:Q190)</f>
        <v>0</v>
      </c>
      <c r="R181" s="167"/>
      <c r="S181" s="167"/>
      <c r="T181" s="167"/>
      <c r="U181" s="167"/>
      <c r="V181" s="167">
        <f>SUM(V182:V190)</f>
        <v>2.9</v>
      </c>
      <c r="W181" s="167"/>
      <c r="X181" s="167"/>
      <c r="AG181" t="s">
        <v>121</v>
      </c>
    </row>
    <row r="182" spans="1:60" outlineLevel="1">
      <c r="A182" s="180">
        <v>82</v>
      </c>
      <c r="B182" s="181" t="s">
        <v>367</v>
      </c>
      <c r="C182" s="190" t="s">
        <v>368</v>
      </c>
      <c r="D182" s="182" t="s">
        <v>229</v>
      </c>
      <c r="E182" s="183">
        <v>2</v>
      </c>
      <c r="F182" s="184"/>
      <c r="G182" s="185">
        <f>ROUND(E182*F182,2)</f>
        <v>0</v>
      </c>
      <c r="H182" s="159"/>
      <c r="I182" s="158">
        <f>ROUND(E182*H182,2)</f>
        <v>0</v>
      </c>
      <c r="J182" s="159"/>
      <c r="K182" s="158">
        <f>ROUND(E182*J182,2)</f>
        <v>0</v>
      </c>
      <c r="L182" s="158">
        <v>15</v>
      </c>
      <c r="M182" s="158">
        <f>G182*(1+L182/100)</f>
        <v>0</v>
      </c>
      <c r="N182" s="158">
        <v>0</v>
      </c>
      <c r="O182" s="158">
        <f>ROUND(E182*N182,2)</f>
        <v>0</v>
      </c>
      <c r="P182" s="158">
        <v>0</v>
      </c>
      <c r="Q182" s="158">
        <f>ROUND(E182*P182,2)</f>
        <v>0</v>
      </c>
      <c r="R182" s="158"/>
      <c r="S182" s="158" t="s">
        <v>125</v>
      </c>
      <c r="T182" s="158" t="s">
        <v>125</v>
      </c>
      <c r="U182" s="158">
        <v>1.45</v>
      </c>
      <c r="V182" s="158">
        <f>ROUND(E182*U182,2)</f>
        <v>2.9</v>
      </c>
      <c r="W182" s="158"/>
      <c r="X182" s="158" t="s">
        <v>126</v>
      </c>
      <c r="Y182" s="148"/>
      <c r="Z182" s="148"/>
      <c r="AA182" s="148"/>
      <c r="AB182" s="148"/>
      <c r="AC182" s="148"/>
      <c r="AD182" s="148"/>
      <c r="AE182" s="148"/>
      <c r="AF182" s="148"/>
      <c r="AG182" s="148" t="s">
        <v>127</v>
      </c>
      <c r="AH182" s="148"/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1">
      <c r="A183" s="180">
        <v>83</v>
      </c>
      <c r="B183" s="181" t="s">
        <v>369</v>
      </c>
      <c r="C183" s="190" t="s">
        <v>370</v>
      </c>
      <c r="D183" s="182" t="s">
        <v>229</v>
      </c>
      <c r="E183" s="183">
        <v>2</v>
      </c>
      <c r="F183" s="184"/>
      <c r="G183" s="185">
        <f>ROUND(E183*F183,2)</f>
        <v>0</v>
      </c>
      <c r="H183" s="159"/>
      <c r="I183" s="158">
        <f>ROUND(E183*H183,2)</f>
        <v>0</v>
      </c>
      <c r="J183" s="159"/>
      <c r="K183" s="158">
        <f>ROUND(E183*J183,2)</f>
        <v>0</v>
      </c>
      <c r="L183" s="158">
        <v>15</v>
      </c>
      <c r="M183" s="158">
        <f>G183*(1+L183/100)</f>
        <v>0</v>
      </c>
      <c r="N183" s="158">
        <v>0</v>
      </c>
      <c r="O183" s="158">
        <f>ROUND(E183*N183,2)</f>
        <v>0</v>
      </c>
      <c r="P183" s="158">
        <v>0</v>
      </c>
      <c r="Q183" s="158">
        <f>ROUND(E183*P183,2)</f>
        <v>0</v>
      </c>
      <c r="R183" s="158"/>
      <c r="S183" s="158" t="s">
        <v>186</v>
      </c>
      <c r="T183" s="158" t="s">
        <v>187</v>
      </c>
      <c r="U183" s="158">
        <v>0</v>
      </c>
      <c r="V183" s="158">
        <f>ROUND(E183*U183,2)</f>
        <v>0</v>
      </c>
      <c r="W183" s="158"/>
      <c r="X183" s="158" t="s">
        <v>126</v>
      </c>
      <c r="Y183" s="148"/>
      <c r="Z183" s="148"/>
      <c r="AA183" s="148"/>
      <c r="AB183" s="148"/>
      <c r="AC183" s="148"/>
      <c r="AD183" s="148"/>
      <c r="AE183" s="148"/>
      <c r="AF183" s="148"/>
      <c r="AG183" s="148" t="s">
        <v>127</v>
      </c>
      <c r="AH183" s="148"/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outlineLevel="1">
      <c r="A184" s="174">
        <v>84</v>
      </c>
      <c r="B184" s="175" t="s">
        <v>371</v>
      </c>
      <c r="C184" s="191" t="s">
        <v>372</v>
      </c>
      <c r="D184" s="176" t="s">
        <v>229</v>
      </c>
      <c r="E184" s="177">
        <v>1</v>
      </c>
      <c r="F184" s="178"/>
      <c r="G184" s="179">
        <f>ROUND(E184*F184,2)</f>
        <v>0</v>
      </c>
      <c r="H184" s="159"/>
      <c r="I184" s="158">
        <f>ROUND(E184*H184,2)</f>
        <v>0</v>
      </c>
      <c r="J184" s="159"/>
      <c r="K184" s="158">
        <f>ROUND(E184*J184,2)</f>
        <v>0</v>
      </c>
      <c r="L184" s="158">
        <v>15</v>
      </c>
      <c r="M184" s="158">
        <f>G184*(1+L184/100)</f>
        <v>0</v>
      </c>
      <c r="N184" s="158">
        <v>0</v>
      </c>
      <c r="O184" s="158">
        <f>ROUND(E184*N184,2)</f>
        <v>0</v>
      </c>
      <c r="P184" s="158">
        <v>0</v>
      </c>
      <c r="Q184" s="158">
        <f>ROUND(E184*P184,2)</f>
        <v>0</v>
      </c>
      <c r="R184" s="158"/>
      <c r="S184" s="158" t="s">
        <v>186</v>
      </c>
      <c r="T184" s="158" t="s">
        <v>187</v>
      </c>
      <c r="U184" s="158">
        <v>0</v>
      </c>
      <c r="V184" s="158">
        <f>ROUND(E184*U184,2)</f>
        <v>0</v>
      </c>
      <c r="W184" s="158"/>
      <c r="X184" s="158" t="s">
        <v>126</v>
      </c>
      <c r="Y184" s="148"/>
      <c r="Z184" s="148"/>
      <c r="AA184" s="148"/>
      <c r="AB184" s="148"/>
      <c r="AC184" s="148"/>
      <c r="AD184" s="148"/>
      <c r="AE184" s="148"/>
      <c r="AF184" s="148"/>
      <c r="AG184" s="148" t="s">
        <v>127</v>
      </c>
      <c r="AH184" s="148"/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outlineLevel="1">
      <c r="A185" s="155"/>
      <c r="B185" s="156"/>
      <c r="C185" s="192" t="s">
        <v>373</v>
      </c>
      <c r="D185" s="160"/>
      <c r="E185" s="161">
        <v>1</v>
      </c>
      <c r="F185" s="158"/>
      <c r="G185" s="158"/>
      <c r="H185" s="158"/>
      <c r="I185" s="158"/>
      <c r="J185" s="158"/>
      <c r="K185" s="158"/>
      <c r="L185" s="158"/>
      <c r="M185" s="158"/>
      <c r="N185" s="158"/>
      <c r="O185" s="158"/>
      <c r="P185" s="158"/>
      <c r="Q185" s="158"/>
      <c r="R185" s="158"/>
      <c r="S185" s="158"/>
      <c r="T185" s="158"/>
      <c r="U185" s="158"/>
      <c r="V185" s="158"/>
      <c r="W185" s="158"/>
      <c r="X185" s="158"/>
      <c r="Y185" s="148"/>
      <c r="Z185" s="148"/>
      <c r="AA185" s="148"/>
      <c r="AB185" s="148"/>
      <c r="AC185" s="148"/>
      <c r="AD185" s="148"/>
      <c r="AE185" s="148"/>
      <c r="AF185" s="148"/>
      <c r="AG185" s="148" t="s">
        <v>133</v>
      </c>
      <c r="AH185" s="148">
        <v>0</v>
      </c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outlineLevel="1">
      <c r="A186" s="180">
        <v>85</v>
      </c>
      <c r="B186" s="181" t="s">
        <v>374</v>
      </c>
      <c r="C186" s="190" t="s">
        <v>375</v>
      </c>
      <c r="D186" s="182" t="s">
        <v>229</v>
      </c>
      <c r="E186" s="183">
        <v>2</v>
      </c>
      <c r="F186" s="184"/>
      <c r="G186" s="185">
        <f>ROUND(E186*F186,2)</f>
        <v>0</v>
      </c>
      <c r="H186" s="159"/>
      <c r="I186" s="158">
        <f>ROUND(E186*H186,2)</f>
        <v>0</v>
      </c>
      <c r="J186" s="159"/>
      <c r="K186" s="158">
        <f>ROUND(E186*J186,2)</f>
        <v>0</v>
      </c>
      <c r="L186" s="158">
        <v>15</v>
      </c>
      <c r="M186" s="158">
        <f>G186*(1+L186/100)</f>
        <v>0</v>
      </c>
      <c r="N186" s="158">
        <v>0</v>
      </c>
      <c r="O186" s="158">
        <f>ROUND(E186*N186,2)</f>
        <v>0</v>
      </c>
      <c r="P186" s="158">
        <v>0</v>
      </c>
      <c r="Q186" s="158">
        <f>ROUND(E186*P186,2)</f>
        <v>0</v>
      </c>
      <c r="R186" s="158"/>
      <c r="S186" s="158" t="s">
        <v>186</v>
      </c>
      <c r="T186" s="158" t="s">
        <v>187</v>
      </c>
      <c r="U186" s="158">
        <v>0</v>
      </c>
      <c r="V186" s="158">
        <f>ROUND(E186*U186,2)</f>
        <v>0</v>
      </c>
      <c r="W186" s="158"/>
      <c r="X186" s="158" t="s">
        <v>126</v>
      </c>
      <c r="Y186" s="148"/>
      <c r="Z186" s="148"/>
      <c r="AA186" s="148"/>
      <c r="AB186" s="148"/>
      <c r="AC186" s="148"/>
      <c r="AD186" s="148"/>
      <c r="AE186" s="148"/>
      <c r="AF186" s="148"/>
      <c r="AG186" s="148" t="s">
        <v>127</v>
      </c>
      <c r="AH186" s="148"/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1">
      <c r="A187" s="180">
        <v>86</v>
      </c>
      <c r="B187" s="181" t="s">
        <v>376</v>
      </c>
      <c r="C187" s="190" t="s">
        <v>377</v>
      </c>
      <c r="D187" s="182" t="s">
        <v>229</v>
      </c>
      <c r="E187" s="183">
        <v>2</v>
      </c>
      <c r="F187" s="184"/>
      <c r="G187" s="185">
        <f>ROUND(E187*F187,2)</f>
        <v>0</v>
      </c>
      <c r="H187" s="159"/>
      <c r="I187" s="158">
        <f>ROUND(E187*H187,2)</f>
        <v>0</v>
      </c>
      <c r="J187" s="159"/>
      <c r="K187" s="158">
        <f>ROUND(E187*J187,2)</f>
        <v>0</v>
      </c>
      <c r="L187" s="158">
        <v>15</v>
      </c>
      <c r="M187" s="158">
        <f>G187*(1+L187/100)</f>
        <v>0</v>
      </c>
      <c r="N187" s="158">
        <v>8.0000000000000004E-4</v>
      </c>
      <c r="O187" s="158">
        <f>ROUND(E187*N187,2)</f>
        <v>0</v>
      </c>
      <c r="P187" s="158">
        <v>0</v>
      </c>
      <c r="Q187" s="158">
        <f>ROUND(E187*P187,2)</f>
        <v>0</v>
      </c>
      <c r="R187" s="158" t="s">
        <v>195</v>
      </c>
      <c r="S187" s="158" t="s">
        <v>125</v>
      </c>
      <c r="T187" s="158" t="s">
        <v>125</v>
      </c>
      <c r="U187" s="158">
        <v>0</v>
      </c>
      <c r="V187" s="158">
        <f>ROUND(E187*U187,2)</f>
        <v>0</v>
      </c>
      <c r="W187" s="158"/>
      <c r="X187" s="158" t="s">
        <v>196</v>
      </c>
      <c r="Y187" s="148"/>
      <c r="Z187" s="148"/>
      <c r="AA187" s="148"/>
      <c r="AB187" s="148"/>
      <c r="AC187" s="148"/>
      <c r="AD187" s="148"/>
      <c r="AE187" s="148"/>
      <c r="AF187" s="148"/>
      <c r="AG187" s="148" t="s">
        <v>197</v>
      </c>
      <c r="AH187" s="148"/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1">
      <c r="A188" s="174">
        <v>87</v>
      </c>
      <c r="B188" s="175" t="s">
        <v>378</v>
      </c>
      <c r="C188" s="191" t="s">
        <v>379</v>
      </c>
      <c r="D188" s="176" t="s">
        <v>229</v>
      </c>
      <c r="E188" s="177">
        <v>2</v>
      </c>
      <c r="F188" s="178"/>
      <c r="G188" s="179">
        <f>ROUND(E188*F188,2)</f>
        <v>0</v>
      </c>
      <c r="H188" s="159"/>
      <c r="I188" s="158">
        <f>ROUND(E188*H188,2)</f>
        <v>0</v>
      </c>
      <c r="J188" s="159"/>
      <c r="K188" s="158">
        <f>ROUND(E188*J188,2)</f>
        <v>0</v>
      </c>
      <c r="L188" s="158">
        <v>15</v>
      </c>
      <c r="M188" s="158">
        <f>G188*(1+L188/100)</f>
        <v>0</v>
      </c>
      <c r="N188" s="158">
        <v>1.9E-2</v>
      </c>
      <c r="O188" s="158">
        <f>ROUND(E188*N188,2)</f>
        <v>0.04</v>
      </c>
      <c r="P188" s="158">
        <v>0</v>
      </c>
      <c r="Q188" s="158">
        <f>ROUND(E188*P188,2)</f>
        <v>0</v>
      </c>
      <c r="R188" s="158" t="s">
        <v>195</v>
      </c>
      <c r="S188" s="158" t="s">
        <v>125</v>
      </c>
      <c r="T188" s="158" t="s">
        <v>125</v>
      </c>
      <c r="U188" s="158">
        <v>0</v>
      </c>
      <c r="V188" s="158">
        <f>ROUND(E188*U188,2)</f>
        <v>0</v>
      </c>
      <c r="W188" s="158"/>
      <c r="X188" s="158" t="s">
        <v>196</v>
      </c>
      <c r="Y188" s="148"/>
      <c r="Z188" s="148"/>
      <c r="AA188" s="148"/>
      <c r="AB188" s="148"/>
      <c r="AC188" s="148"/>
      <c r="AD188" s="148"/>
      <c r="AE188" s="148"/>
      <c r="AF188" s="148"/>
      <c r="AG188" s="148" t="s">
        <v>197</v>
      </c>
      <c r="AH188" s="148"/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1">
      <c r="A189" s="155"/>
      <c r="B189" s="156"/>
      <c r="C189" s="192" t="s">
        <v>380</v>
      </c>
      <c r="D189" s="160"/>
      <c r="E189" s="161">
        <v>2</v>
      </c>
      <c r="F189" s="158"/>
      <c r="G189" s="158"/>
      <c r="H189" s="158"/>
      <c r="I189" s="158"/>
      <c r="J189" s="158"/>
      <c r="K189" s="158"/>
      <c r="L189" s="158"/>
      <c r="M189" s="158"/>
      <c r="N189" s="158"/>
      <c r="O189" s="158"/>
      <c r="P189" s="158"/>
      <c r="Q189" s="158"/>
      <c r="R189" s="158"/>
      <c r="S189" s="158"/>
      <c r="T189" s="158"/>
      <c r="U189" s="158"/>
      <c r="V189" s="158"/>
      <c r="W189" s="158"/>
      <c r="X189" s="158"/>
      <c r="Y189" s="148"/>
      <c r="Z189" s="148"/>
      <c r="AA189" s="148"/>
      <c r="AB189" s="148"/>
      <c r="AC189" s="148"/>
      <c r="AD189" s="148"/>
      <c r="AE189" s="148"/>
      <c r="AF189" s="148"/>
      <c r="AG189" s="148" t="s">
        <v>133</v>
      </c>
      <c r="AH189" s="148">
        <v>0</v>
      </c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1">
      <c r="A190" s="155">
        <v>88</v>
      </c>
      <c r="B190" s="156" t="s">
        <v>381</v>
      </c>
      <c r="C190" s="195" t="s">
        <v>382</v>
      </c>
      <c r="D190" s="157" t="s">
        <v>0</v>
      </c>
      <c r="E190" s="187"/>
      <c r="F190" s="159"/>
      <c r="G190" s="158">
        <f>ROUND(E190*F190,2)</f>
        <v>0</v>
      </c>
      <c r="H190" s="159"/>
      <c r="I190" s="158">
        <f>ROUND(E190*H190,2)</f>
        <v>0</v>
      </c>
      <c r="J190" s="159"/>
      <c r="K190" s="158">
        <f>ROUND(E190*J190,2)</f>
        <v>0</v>
      </c>
      <c r="L190" s="158">
        <v>15</v>
      </c>
      <c r="M190" s="158">
        <f>G190*(1+L190/100)</f>
        <v>0</v>
      </c>
      <c r="N190" s="158">
        <v>0</v>
      </c>
      <c r="O190" s="158">
        <f>ROUND(E190*N190,2)</f>
        <v>0</v>
      </c>
      <c r="P190" s="158">
        <v>0</v>
      </c>
      <c r="Q190" s="158">
        <f>ROUND(E190*P190,2)</f>
        <v>0</v>
      </c>
      <c r="R190" s="158"/>
      <c r="S190" s="158" t="s">
        <v>125</v>
      </c>
      <c r="T190" s="158" t="s">
        <v>125</v>
      </c>
      <c r="U190" s="158">
        <v>0</v>
      </c>
      <c r="V190" s="158">
        <f>ROUND(E190*U190,2)</f>
        <v>0</v>
      </c>
      <c r="W190" s="158"/>
      <c r="X190" s="158" t="s">
        <v>337</v>
      </c>
      <c r="Y190" s="148"/>
      <c r="Z190" s="148"/>
      <c r="AA190" s="148"/>
      <c r="AB190" s="148"/>
      <c r="AC190" s="148"/>
      <c r="AD190" s="148"/>
      <c r="AE190" s="148"/>
      <c r="AF190" s="148"/>
      <c r="AG190" s="148" t="s">
        <v>338</v>
      </c>
      <c r="AH190" s="148"/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>
      <c r="A191" s="168" t="s">
        <v>120</v>
      </c>
      <c r="B191" s="169" t="s">
        <v>82</v>
      </c>
      <c r="C191" s="189" t="s">
        <v>83</v>
      </c>
      <c r="D191" s="170"/>
      <c r="E191" s="171"/>
      <c r="F191" s="172"/>
      <c r="G191" s="173">
        <f>SUMIF(AG192:AG200,"&lt;&gt;NOR",G192:G200)</f>
        <v>0</v>
      </c>
      <c r="H191" s="167"/>
      <c r="I191" s="167">
        <f>SUM(I192:I200)</f>
        <v>0</v>
      </c>
      <c r="J191" s="167"/>
      <c r="K191" s="167">
        <f>SUM(K192:K200)</f>
        <v>0</v>
      </c>
      <c r="L191" s="167"/>
      <c r="M191" s="167">
        <f>SUM(M192:M200)</f>
        <v>0</v>
      </c>
      <c r="N191" s="167"/>
      <c r="O191" s="167">
        <f>SUM(O192:O200)</f>
        <v>0</v>
      </c>
      <c r="P191" s="167"/>
      <c r="Q191" s="167">
        <f>SUM(Q192:Q200)</f>
        <v>0</v>
      </c>
      <c r="R191" s="167"/>
      <c r="S191" s="167"/>
      <c r="T191" s="167"/>
      <c r="U191" s="167"/>
      <c r="V191" s="167">
        <f>SUM(V192:V200)</f>
        <v>0</v>
      </c>
      <c r="W191" s="167"/>
      <c r="X191" s="167"/>
      <c r="AG191" t="s">
        <v>121</v>
      </c>
    </row>
    <row r="192" spans="1:60" ht="33.75" outlineLevel="1">
      <c r="A192" s="174">
        <v>89</v>
      </c>
      <c r="B192" s="175" t="s">
        <v>383</v>
      </c>
      <c r="C192" s="191" t="s">
        <v>384</v>
      </c>
      <c r="D192" s="176" t="s">
        <v>229</v>
      </c>
      <c r="E192" s="177">
        <v>2</v>
      </c>
      <c r="F192" s="178"/>
      <c r="G192" s="179">
        <f>ROUND(E192*F192,2)</f>
        <v>0</v>
      </c>
      <c r="H192" s="159"/>
      <c r="I192" s="158">
        <f>ROUND(E192*H192,2)</f>
        <v>0</v>
      </c>
      <c r="J192" s="159"/>
      <c r="K192" s="158">
        <f>ROUND(E192*J192,2)</f>
        <v>0</v>
      </c>
      <c r="L192" s="158">
        <v>15</v>
      </c>
      <c r="M192" s="158">
        <f>G192*(1+L192/100)</f>
        <v>0</v>
      </c>
      <c r="N192" s="158">
        <v>0</v>
      </c>
      <c r="O192" s="158">
        <f>ROUND(E192*N192,2)</f>
        <v>0</v>
      </c>
      <c r="P192" s="158">
        <v>0</v>
      </c>
      <c r="Q192" s="158">
        <f>ROUND(E192*P192,2)</f>
        <v>0</v>
      </c>
      <c r="R192" s="158"/>
      <c r="S192" s="158" t="s">
        <v>186</v>
      </c>
      <c r="T192" s="158" t="s">
        <v>187</v>
      </c>
      <c r="U192" s="158">
        <v>0</v>
      </c>
      <c r="V192" s="158">
        <f>ROUND(E192*U192,2)</f>
        <v>0</v>
      </c>
      <c r="W192" s="158"/>
      <c r="X192" s="158" t="s">
        <v>126</v>
      </c>
      <c r="Y192" s="148"/>
      <c r="Z192" s="148"/>
      <c r="AA192" s="148"/>
      <c r="AB192" s="148"/>
      <c r="AC192" s="148"/>
      <c r="AD192" s="148"/>
      <c r="AE192" s="148"/>
      <c r="AF192" s="148"/>
      <c r="AG192" s="148" t="s">
        <v>127</v>
      </c>
      <c r="AH192" s="148"/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outlineLevel="1">
      <c r="A193" s="155"/>
      <c r="B193" s="156"/>
      <c r="C193" s="256" t="s">
        <v>385</v>
      </c>
      <c r="D193" s="257"/>
      <c r="E193" s="257"/>
      <c r="F193" s="257"/>
      <c r="G193" s="257"/>
      <c r="H193" s="158"/>
      <c r="I193" s="158"/>
      <c r="J193" s="158"/>
      <c r="K193" s="158"/>
      <c r="L193" s="158"/>
      <c r="M193" s="158"/>
      <c r="N193" s="158"/>
      <c r="O193" s="158"/>
      <c r="P193" s="158"/>
      <c r="Q193" s="158"/>
      <c r="R193" s="158"/>
      <c r="S193" s="158"/>
      <c r="T193" s="158"/>
      <c r="U193" s="158"/>
      <c r="V193" s="158"/>
      <c r="W193" s="158"/>
      <c r="X193" s="158"/>
      <c r="Y193" s="148"/>
      <c r="Z193" s="148"/>
      <c r="AA193" s="148"/>
      <c r="AB193" s="148"/>
      <c r="AC193" s="148"/>
      <c r="AD193" s="148"/>
      <c r="AE193" s="148"/>
      <c r="AF193" s="148"/>
      <c r="AG193" s="148" t="s">
        <v>202</v>
      </c>
      <c r="AH193" s="148"/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1">
      <c r="A194" s="155"/>
      <c r="B194" s="156"/>
      <c r="C194" s="192" t="s">
        <v>386</v>
      </c>
      <c r="D194" s="160"/>
      <c r="E194" s="161">
        <v>2</v>
      </c>
      <c r="F194" s="158"/>
      <c r="G194" s="158"/>
      <c r="H194" s="158"/>
      <c r="I194" s="158"/>
      <c r="J194" s="158"/>
      <c r="K194" s="158"/>
      <c r="L194" s="158"/>
      <c r="M194" s="158"/>
      <c r="N194" s="158"/>
      <c r="O194" s="158"/>
      <c r="P194" s="158"/>
      <c r="Q194" s="158"/>
      <c r="R194" s="158"/>
      <c r="S194" s="158"/>
      <c r="T194" s="158"/>
      <c r="U194" s="158"/>
      <c r="V194" s="158"/>
      <c r="W194" s="158"/>
      <c r="X194" s="158"/>
      <c r="Y194" s="148"/>
      <c r="Z194" s="148"/>
      <c r="AA194" s="148"/>
      <c r="AB194" s="148"/>
      <c r="AC194" s="148"/>
      <c r="AD194" s="148"/>
      <c r="AE194" s="148"/>
      <c r="AF194" s="148"/>
      <c r="AG194" s="148" t="s">
        <v>133</v>
      </c>
      <c r="AH194" s="148">
        <v>0</v>
      </c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ht="22.5" outlineLevel="1">
      <c r="A195" s="174">
        <v>90</v>
      </c>
      <c r="B195" s="175" t="s">
        <v>387</v>
      </c>
      <c r="C195" s="191" t="s">
        <v>388</v>
      </c>
      <c r="D195" s="176" t="s">
        <v>229</v>
      </c>
      <c r="E195" s="177">
        <v>1</v>
      </c>
      <c r="F195" s="178"/>
      <c r="G195" s="179">
        <f>ROUND(E195*F195,2)</f>
        <v>0</v>
      </c>
      <c r="H195" s="159"/>
      <c r="I195" s="158">
        <f>ROUND(E195*H195,2)</f>
        <v>0</v>
      </c>
      <c r="J195" s="159"/>
      <c r="K195" s="158">
        <f>ROUND(E195*J195,2)</f>
        <v>0</v>
      </c>
      <c r="L195" s="158">
        <v>15</v>
      </c>
      <c r="M195" s="158">
        <f>G195*(1+L195/100)</f>
        <v>0</v>
      </c>
      <c r="N195" s="158">
        <v>0</v>
      </c>
      <c r="O195" s="158">
        <f>ROUND(E195*N195,2)</f>
        <v>0</v>
      </c>
      <c r="P195" s="158">
        <v>0</v>
      </c>
      <c r="Q195" s="158">
        <f>ROUND(E195*P195,2)</f>
        <v>0</v>
      </c>
      <c r="R195" s="158"/>
      <c r="S195" s="158" t="s">
        <v>186</v>
      </c>
      <c r="T195" s="158" t="s">
        <v>187</v>
      </c>
      <c r="U195" s="158">
        <v>0</v>
      </c>
      <c r="V195" s="158">
        <f>ROUND(E195*U195,2)</f>
        <v>0</v>
      </c>
      <c r="W195" s="158"/>
      <c r="X195" s="158" t="s">
        <v>126</v>
      </c>
      <c r="Y195" s="148"/>
      <c r="Z195" s="148"/>
      <c r="AA195" s="148"/>
      <c r="AB195" s="148"/>
      <c r="AC195" s="148"/>
      <c r="AD195" s="148"/>
      <c r="AE195" s="148"/>
      <c r="AF195" s="148"/>
      <c r="AG195" s="148" t="s">
        <v>127</v>
      </c>
      <c r="AH195" s="148"/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outlineLevel="1">
      <c r="A196" s="155"/>
      <c r="B196" s="156"/>
      <c r="C196" s="256" t="s">
        <v>385</v>
      </c>
      <c r="D196" s="257"/>
      <c r="E196" s="257"/>
      <c r="F196" s="257"/>
      <c r="G196" s="257"/>
      <c r="H196" s="158"/>
      <c r="I196" s="158"/>
      <c r="J196" s="158"/>
      <c r="K196" s="158"/>
      <c r="L196" s="158"/>
      <c r="M196" s="158"/>
      <c r="N196" s="158"/>
      <c r="O196" s="158"/>
      <c r="P196" s="158"/>
      <c r="Q196" s="158"/>
      <c r="R196" s="158"/>
      <c r="S196" s="158"/>
      <c r="T196" s="158"/>
      <c r="U196" s="158"/>
      <c r="V196" s="158"/>
      <c r="W196" s="158"/>
      <c r="X196" s="158"/>
      <c r="Y196" s="148"/>
      <c r="Z196" s="148"/>
      <c r="AA196" s="148"/>
      <c r="AB196" s="148"/>
      <c r="AC196" s="148"/>
      <c r="AD196" s="148"/>
      <c r="AE196" s="148"/>
      <c r="AF196" s="148"/>
      <c r="AG196" s="148" t="s">
        <v>202</v>
      </c>
      <c r="AH196" s="148"/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outlineLevel="1">
      <c r="A197" s="155"/>
      <c r="B197" s="156"/>
      <c r="C197" s="192" t="s">
        <v>389</v>
      </c>
      <c r="D197" s="160"/>
      <c r="E197" s="161">
        <v>1</v>
      </c>
      <c r="F197" s="158"/>
      <c r="G197" s="158"/>
      <c r="H197" s="158"/>
      <c r="I197" s="158"/>
      <c r="J197" s="158"/>
      <c r="K197" s="158"/>
      <c r="L197" s="158"/>
      <c r="M197" s="158"/>
      <c r="N197" s="158"/>
      <c r="O197" s="158"/>
      <c r="P197" s="158"/>
      <c r="Q197" s="158"/>
      <c r="R197" s="158"/>
      <c r="S197" s="158"/>
      <c r="T197" s="158"/>
      <c r="U197" s="158"/>
      <c r="V197" s="158"/>
      <c r="W197" s="158"/>
      <c r="X197" s="158"/>
      <c r="Y197" s="148"/>
      <c r="Z197" s="148"/>
      <c r="AA197" s="148"/>
      <c r="AB197" s="148"/>
      <c r="AC197" s="148"/>
      <c r="AD197" s="148"/>
      <c r="AE197" s="148"/>
      <c r="AF197" s="148"/>
      <c r="AG197" s="148" t="s">
        <v>133</v>
      </c>
      <c r="AH197" s="148">
        <v>0</v>
      </c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ht="22.5" outlineLevel="1">
      <c r="A198" s="174">
        <v>91</v>
      </c>
      <c r="B198" s="175" t="s">
        <v>390</v>
      </c>
      <c r="C198" s="191" t="s">
        <v>391</v>
      </c>
      <c r="D198" s="176" t="s">
        <v>138</v>
      </c>
      <c r="E198" s="177">
        <v>3.3</v>
      </c>
      <c r="F198" s="178"/>
      <c r="G198" s="179">
        <f>ROUND(E198*F198,2)</f>
        <v>0</v>
      </c>
      <c r="H198" s="159"/>
      <c r="I198" s="158">
        <f>ROUND(E198*H198,2)</f>
        <v>0</v>
      </c>
      <c r="J198" s="159"/>
      <c r="K198" s="158">
        <f>ROUND(E198*J198,2)</f>
        <v>0</v>
      </c>
      <c r="L198" s="158">
        <v>15</v>
      </c>
      <c r="M198" s="158">
        <f>G198*(1+L198/100)</f>
        <v>0</v>
      </c>
      <c r="N198" s="158">
        <v>0</v>
      </c>
      <c r="O198" s="158">
        <f>ROUND(E198*N198,2)</f>
        <v>0</v>
      </c>
      <c r="P198" s="158">
        <v>0</v>
      </c>
      <c r="Q198" s="158">
        <f>ROUND(E198*P198,2)</f>
        <v>0</v>
      </c>
      <c r="R198" s="158"/>
      <c r="S198" s="158" t="s">
        <v>186</v>
      </c>
      <c r="T198" s="158" t="s">
        <v>187</v>
      </c>
      <c r="U198" s="158">
        <v>0</v>
      </c>
      <c r="V198" s="158">
        <f>ROUND(E198*U198,2)</f>
        <v>0</v>
      </c>
      <c r="W198" s="158"/>
      <c r="X198" s="158" t="s">
        <v>126</v>
      </c>
      <c r="Y198" s="148"/>
      <c r="Z198" s="148"/>
      <c r="AA198" s="148"/>
      <c r="AB198" s="148"/>
      <c r="AC198" s="148"/>
      <c r="AD198" s="148"/>
      <c r="AE198" s="148"/>
      <c r="AF198" s="148"/>
      <c r="AG198" s="148" t="s">
        <v>127</v>
      </c>
      <c r="AH198" s="148"/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outlineLevel="1">
      <c r="A199" s="155"/>
      <c r="B199" s="156"/>
      <c r="C199" s="256" t="s">
        <v>385</v>
      </c>
      <c r="D199" s="257"/>
      <c r="E199" s="257"/>
      <c r="F199" s="257"/>
      <c r="G199" s="257"/>
      <c r="H199" s="158"/>
      <c r="I199" s="158"/>
      <c r="J199" s="158"/>
      <c r="K199" s="158"/>
      <c r="L199" s="158"/>
      <c r="M199" s="158"/>
      <c r="N199" s="158"/>
      <c r="O199" s="158"/>
      <c r="P199" s="158"/>
      <c r="Q199" s="158"/>
      <c r="R199" s="158"/>
      <c r="S199" s="158"/>
      <c r="T199" s="158"/>
      <c r="U199" s="158"/>
      <c r="V199" s="158"/>
      <c r="W199" s="158"/>
      <c r="X199" s="158"/>
      <c r="Y199" s="148"/>
      <c r="Z199" s="148"/>
      <c r="AA199" s="148"/>
      <c r="AB199" s="148"/>
      <c r="AC199" s="148"/>
      <c r="AD199" s="148"/>
      <c r="AE199" s="148"/>
      <c r="AF199" s="148"/>
      <c r="AG199" s="148" t="s">
        <v>202</v>
      </c>
      <c r="AH199" s="148"/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48"/>
      <c r="BB199" s="148"/>
      <c r="BC199" s="148"/>
      <c r="BD199" s="148"/>
      <c r="BE199" s="148"/>
      <c r="BF199" s="148"/>
      <c r="BG199" s="148"/>
      <c r="BH199" s="148"/>
    </row>
    <row r="200" spans="1:60" outlineLevel="1">
      <c r="A200" s="155">
        <v>92</v>
      </c>
      <c r="B200" s="156" t="s">
        <v>392</v>
      </c>
      <c r="C200" s="195" t="s">
        <v>393</v>
      </c>
      <c r="D200" s="157" t="s">
        <v>0</v>
      </c>
      <c r="E200" s="187"/>
      <c r="F200" s="159"/>
      <c r="G200" s="158">
        <f>ROUND(E200*F200,2)</f>
        <v>0</v>
      </c>
      <c r="H200" s="159"/>
      <c r="I200" s="158">
        <f>ROUND(E200*H200,2)</f>
        <v>0</v>
      </c>
      <c r="J200" s="159"/>
      <c r="K200" s="158">
        <f>ROUND(E200*J200,2)</f>
        <v>0</v>
      </c>
      <c r="L200" s="158">
        <v>15</v>
      </c>
      <c r="M200" s="158">
        <f>G200*(1+L200/100)</f>
        <v>0</v>
      </c>
      <c r="N200" s="158">
        <v>0</v>
      </c>
      <c r="O200" s="158">
        <f>ROUND(E200*N200,2)</f>
        <v>0</v>
      </c>
      <c r="P200" s="158">
        <v>0</v>
      </c>
      <c r="Q200" s="158">
        <f>ROUND(E200*P200,2)</f>
        <v>0</v>
      </c>
      <c r="R200" s="158"/>
      <c r="S200" s="158" t="s">
        <v>125</v>
      </c>
      <c r="T200" s="158" t="s">
        <v>125</v>
      </c>
      <c r="U200" s="158">
        <v>0</v>
      </c>
      <c r="V200" s="158">
        <f>ROUND(E200*U200,2)</f>
        <v>0</v>
      </c>
      <c r="W200" s="158"/>
      <c r="X200" s="158" t="s">
        <v>337</v>
      </c>
      <c r="Y200" s="148"/>
      <c r="Z200" s="148"/>
      <c r="AA200" s="148"/>
      <c r="AB200" s="148"/>
      <c r="AC200" s="148"/>
      <c r="AD200" s="148"/>
      <c r="AE200" s="148"/>
      <c r="AF200" s="148"/>
      <c r="AG200" s="148" t="s">
        <v>338</v>
      </c>
      <c r="AH200" s="148"/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>
      <c r="A201" s="168" t="s">
        <v>120</v>
      </c>
      <c r="B201" s="169" t="s">
        <v>84</v>
      </c>
      <c r="C201" s="189" t="s">
        <v>85</v>
      </c>
      <c r="D201" s="170"/>
      <c r="E201" s="171"/>
      <c r="F201" s="172"/>
      <c r="G201" s="173">
        <f>SUMIF(AG202:AG206,"&lt;&gt;NOR",G202:G206)</f>
        <v>0</v>
      </c>
      <c r="H201" s="167"/>
      <c r="I201" s="167">
        <f>SUM(I202:I206)</f>
        <v>0</v>
      </c>
      <c r="J201" s="167"/>
      <c r="K201" s="167">
        <f>SUM(K202:K206)</f>
        <v>0</v>
      </c>
      <c r="L201" s="167"/>
      <c r="M201" s="167">
        <f>SUM(M202:M206)</f>
        <v>0</v>
      </c>
      <c r="N201" s="167"/>
      <c r="O201" s="167">
        <f>SUM(O202:O206)</f>
        <v>0</v>
      </c>
      <c r="P201" s="167"/>
      <c r="Q201" s="167">
        <f>SUM(Q202:Q206)</f>
        <v>0</v>
      </c>
      <c r="R201" s="167"/>
      <c r="S201" s="167"/>
      <c r="T201" s="167"/>
      <c r="U201" s="167"/>
      <c r="V201" s="167">
        <f>SUM(V202:V206)</f>
        <v>0</v>
      </c>
      <c r="W201" s="167"/>
      <c r="X201" s="167"/>
      <c r="AG201" t="s">
        <v>121</v>
      </c>
    </row>
    <row r="202" spans="1:60" ht="22.5" outlineLevel="1">
      <c r="A202" s="174">
        <v>93</v>
      </c>
      <c r="B202" s="175" t="s">
        <v>394</v>
      </c>
      <c r="C202" s="191" t="s">
        <v>395</v>
      </c>
      <c r="D202" s="176" t="s">
        <v>124</v>
      </c>
      <c r="E202" s="177">
        <v>72.19</v>
      </c>
      <c r="F202" s="178"/>
      <c r="G202" s="179">
        <f>ROUND(E202*F202,2)</f>
        <v>0</v>
      </c>
      <c r="H202" s="159"/>
      <c r="I202" s="158">
        <f>ROUND(E202*H202,2)</f>
        <v>0</v>
      </c>
      <c r="J202" s="159"/>
      <c r="K202" s="158">
        <f>ROUND(E202*J202,2)</f>
        <v>0</v>
      </c>
      <c r="L202" s="158">
        <v>15</v>
      </c>
      <c r="M202" s="158">
        <f>G202*(1+L202/100)</f>
        <v>0</v>
      </c>
      <c r="N202" s="158">
        <v>0</v>
      </c>
      <c r="O202" s="158">
        <f>ROUND(E202*N202,2)</f>
        <v>0</v>
      </c>
      <c r="P202" s="158">
        <v>0</v>
      </c>
      <c r="Q202" s="158">
        <f>ROUND(E202*P202,2)</f>
        <v>0</v>
      </c>
      <c r="R202" s="158"/>
      <c r="S202" s="158" t="s">
        <v>186</v>
      </c>
      <c r="T202" s="158" t="s">
        <v>187</v>
      </c>
      <c r="U202" s="158">
        <v>0</v>
      </c>
      <c r="V202" s="158">
        <f>ROUND(E202*U202,2)</f>
        <v>0</v>
      </c>
      <c r="W202" s="158"/>
      <c r="X202" s="158" t="s">
        <v>126</v>
      </c>
      <c r="Y202" s="148"/>
      <c r="Z202" s="148"/>
      <c r="AA202" s="148"/>
      <c r="AB202" s="148"/>
      <c r="AC202" s="148"/>
      <c r="AD202" s="148"/>
      <c r="AE202" s="148"/>
      <c r="AF202" s="148"/>
      <c r="AG202" s="148" t="s">
        <v>127</v>
      </c>
      <c r="AH202" s="148"/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1">
      <c r="A203" s="155"/>
      <c r="B203" s="156"/>
      <c r="C203" s="192" t="s">
        <v>396</v>
      </c>
      <c r="D203" s="160"/>
      <c r="E203" s="161">
        <v>72.19</v>
      </c>
      <c r="F203" s="158"/>
      <c r="G203" s="158"/>
      <c r="H203" s="158"/>
      <c r="I203" s="158"/>
      <c r="J203" s="158"/>
      <c r="K203" s="158"/>
      <c r="L203" s="158"/>
      <c r="M203" s="158"/>
      <c r="N203" s="158"/>
      <c r="O203" s="158"/>
      <c r="P203" s="158"/>
      <c r="Q203" s="158"/>
      <c r="R203" s="158"/>
      <c r="S203" s="158"/>
      <c r="T203" s="158"/>
      <c r="U203" s="158"/>
      <c r="V203" s="158"/>
      <c r="W203" s="158"/>
      <c r="X203" s="158"/>
      <c r="Y203" s="148"/>
      <c r="Z203" s="148"/>
      <c r="AA203" s="148"/>
      <c r="AB203" s="148"/>
      <c r="AC203" s="148"/>
      <c r="AD203" s="148"/>
      <c r="AE203" s="148"/>
      <c r="AF203" s="148"/>
      <c r="AG203" s="148" t="s">
        <v>133</v>
      </c>
      <c r="AH203" s="148">
        <v>0</v>
      </c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ht="22.5" outlineLevel="1">
      <c r="A204" s="180">
        <v>94</v>
      </c>
      <c r="B204" s="181" t="s">
        <v>397</v>
      </c>
      <c r="C204" s="190" t="s">
        <v>398</v>
      </c>
      <c r="D204" s="182" t="s">
        <v>124</v>
      </c>
      <c r="E204" s="183">
        <v>72.19</v>
      </c>
      <c r="F204" s="184"/>
      <c r="G204" s="185">
        <f>ROUND(E204*F204,2)</f>
        <v>0</v>
      </c>
      <c r="H204" s="159"/>
      <c r="I204" s="158">
        <f>ROUND(E204*H204,2)</f>
        <v>0</v>
      </c>
      <c r="J204" s="159"/>
      <c r="K204" s="158">
        <f>ROUND(E204*J204,2)</f>
        <v>0</v>
      </c>
      <c r="L204" s="158">
        <v>15</v>
      </c>
      <c r="M204" s="158">
        <f>G204*(1+L204/100)</f>
        <v>0</v>
      </c>
      <c r="N204" s="158">
        <v>0</v>
      </c>
      <c r="O204" s="158">
        <f>ROUND(E204*N204,2)</f>
        <v>0</v>
      </c>
      <c r="P204" s="158">
        <v>0</v>
      </c>
      <c r="Q204" s="158">
        <f>ROUND(E204*P204,2)</f>
        <v>0</v>
      </c>
      <c r="R204" s="158"/>
      <c r="S204" s="158" t="s">
        <v>186</v>
      </c>
      <c r="T204" s="158" t="s">
        <v>187</v>
      </c>
      <c r="U204" s="158">
        <v>0</v>
      </c>
      <c r="V204" s="158">
        <f>ROUND(E204*U204,2)</f>
        <v>0</v>
      </c>
      <c r="W204" s="158"/>
      <c r="X204" s="158" t="s">
        <v>126</v>
      </c>
      <c r="Y204" s="148"/>
      <c r="Z204" s="148"/>
      <c r="AA204" s="148"/>
      <c r="AB204" s="148"/>
      <c r="AC204" s="148"/>
      <c r="AD204" s="148"/>
      <c r="AE204" s="148"/>
      <c r="AF204" s="148"/>
      <c r="AG204" s="148" t="s">
        <v>127</v>
      </c>
      <c r="AH204" s="148"/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ht="22.5" outlineLevel="1">
      <c r="A205" s="174">
        <v>95</v>
      </c>
      <c r="B205" s="175" t="s">
        <v>399</v>
      </c>
      <c r="C205" s="191" t="s">
        <v>400</v>
      </c>
      <c r="D205" s="176" t="s">
        <v>124</v>
      </c>
      <c r="E205" s="177">
        <v>3</v>
      </c>
      <c r="F205" s="178"/>
      <c r="G205" s="179">
        <f>ROUND(E205*F205,2)</f>
        <v>0</v>
      </c>
      <c r="H205" s="159"/>
      <c r="I205" s="158">
        <f>ROUND(E205*H205,2)</f>
        <v>0</v>
      </c>
      <c r="J205" s="159"/>
      <c r="K205" s="158">
        <f>ROUND(E205*J205,2)</f>
        <v>0</v>
      </c>
      <c r="L205" s="158">
        <v>15</v>
      </c>
      <c r="M205" s="158">
        <f>G205*(1+L205/100)</f>
        <v>0</v>
      </c>
      <c r="N205" s="158">
        <v>3.2000000000000003E-4</v>
      </c>
      <c r="O205" s="158">
        <f>ROUND(E205*N205,2)</f>
        <v>0</v>
      </c>
      <c r="P205" s="158">
        <v>0</v>
      </c>
      <c r="Q205" s="158">
        <f>ROUND(E205*P205,2)</f>
        <v>0</v>
      </c>
      <c r="R205" s="158"/>
      <c r="S205" s="158" t="s">
        <v>125</v>
      </c>
      <c r="T205" s="158" t="s">
        <v>190</v>
      </c>
      <c r="U205" s="158">
        <v>0</v>
      </c>
      <c r="V205" s="158">
        <f>ROUND(E205*U205,2)</f>
        <v>0</v>
      </c>
      <c r="W205" s="158"/>
      <c r="X205" s="158" t="s">
        <v>191</v>
      </c>
      <c r="Y205" s="148"/>
      <c r="Z205" s="148"/>
      <c r="AA205" s="148"/>
      <c r="AB205" s="148"/>
      <c r="AC205" s="148"/>
      <c r="AD205" s="148"/>
      <c r="AE205" s="148"/>
      <c r="AF205" s="148"/>
      <c r="AG205" s="148" t="s">
        <v>192</v>
      </c>
      <c r="AH205" s="148"/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outlineLevel="1">
      <c r="A206" s="155"/>
      <c r="B206" s="156"/>
      <c r="C206" s="192" t="s">
        <v>401</v>
      </c>
      <c r="D206" s="160"/>
      <c r="E206" s="161">
        <v>3</v>
      </c>
      <c r="F206" s="158"/>
      <c r="G206" s="158"/>
      <c r="H206" s="158"/>
      <c r="I206" s="158"/>
      <c r="J206" s="158"/>
      <c r="K206" s="158"/>
      <c r="L206" s="158"/>
      <c r="M206" s="158"/>
      <c r="N206" s="158"/>
      <c r="O206" s="158"/>
      <c r="P206" s="158"/>
      <c r="Q206" s="158"/>
      <c r="R206" s="158"/>
      <c r="S206" s="158"/>
      <c r="T206" s="158"/>
      <c r="U206" s="158"/>
      <c r="V206" s="158"/>
      <c r="W206" s="158"/>
      <c r="X206" s="158"/>
      <c r="Y206" s="148"/>
      <c r="Z206" s="148"/>
      <c r="AA206" s="148"/>
      <c r="AB206" s="148"/>
      <c r="AC206" s="148"/>
      <c r="AD206" s="148"/>
      <c r="AE206" s="148"/>
      <c r="AF206" s="148"/>
      <c r="AG206" s="148" t="s">
        <v>133</v>
      </c>
      <c r="AH206" s="148">
        <v>0</v>
      </c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>
      <c r="A207" s="168" t="s">
        <v>120</v>
      </c>
      <c r="B207" s="169" t="s">
        <v>86</v>
      </c>
      <c r="C207" s="189" t="s">
        <v>87</v>
      </c>
      <c r="D207" s="170"/>
      <c r="E207" s="171"/>
      <c r="F207" s="172"/>
      <c r="G207" s="173">
        <f>SUMIF(AG208:AG216,"&lt;&gt;NOR",G208:G216)</f>
        <v>0</v>
      </c>
      <c r="H207" s="167"/>
      <c r="I207" s="167">
        <f>SUM(I208:I216)</f>
        <v>0</v>
      </c>
      <c r="J207" s="167"/>
      <c r="K207" s="167">
        <f>SUM(K208:K216)</f>
        <v>0</v>
      </c>
      <c r="L207" s="167"/>
      <c r="M207" s="167">
        <f>SUM(M208:M216)</f>
        <v>0</v>
      </c>
      <c r="N207" s="167"/>
      <c r="O207" s="167">
        <f>SUM(O208:O216)</f>
        <v>0.14000000000000001</v>
      </c>
      <c r="P207" s="167"/>
      <c r="Q207" s="167">
        <f>SUM(Q208:Q216)</f>
        <v>0</v>
      </c>
      <c r="R207" s="167"/>
      <c r="S207" s="167"/>
      <c r="T207" s="167"/>
      <c r="U207" s="167"/>
      <c r="V207" s="167">
        <f>SUM(V208:V216)</f>
        <v>36.029999999999994</v>
      </c>
      <c r="W207" s="167"/>
      <c r="X207" s="167"/>
      <c r="AG207" t="s">
        <v>121</v>
      </c>
    </row>
    <row r="208" spans="1:60" outlineLevel="1">
      <c r="A208" s="180">
        <v>96</v>
      </c>
      <c r="B208" s="181" t="s">
        <v>402</v>
      </c>
      <c r="C208" s="190" t="s">
        <v>403</v>
      </c>
      <c r="D208" s="182" t="s">
        <v>124</v>
      </c>
      <c r="E208" s="183">
        <v>179.99600000000001</v>
      </c>
      <c r="F208" s="184"/>
      <c r="G208" s="185">
        <f>ROUND(E208*F208,2)</f>
        <v>0</v>
      </c>
      <c r="H208" s="159"/>
      <c r="I208" s="158">
        <f>ROUND(E208*H208,2)</f>
        <v>0</v>
      </c>
      <c r="J208" s="159"/>
      <c r="K208" s="158">
        <f>ROUND(E208*J208,2)</f>
        <v>0</v>
      </c>
      <c r="L208" s="158">
        <v>15</v>
      </c>
      <c r="M208" s="158">
        <f>G208*(1+L208/100)</f>
        <v>0</v>
      </c>
      <c r="N208" s="158">
        <v>1.6000000000000001E-4</v>
      </c>
      <c r="O208" s="158">
        <f>ROUND(E208*N208,2)</f>
        <v>0.03</v>
      </c>
      <c r="P208" s="158">
        <v>0</v>
      </c>
      <c r="Q208" s="158">
        <f>ROUND(E208*P208,2)</f>
        <v>0</v>
      </c>
      <c r="R208" s="158"/>
      <c r="S208" s="158" t="s">
        <v>125</v>
      </c>
      <c r="T208" s="158" t="s">
        <v>125</v>
      </c>
      <c r="U208" s="158">
        <v>3.2480000000000002E-2</v>
      </c>
      <c r="V208" s="158">
        <f>ROUND(E208*U208,2)</f>
        <v>5.85</v>
      </c>
      <c r="W208" s="158"/>
      <c r="X208" s="158" t="s">
        <v>126</v>
      </c>
      <c r="Y208" s="148"/>
      <c r="Z208" s="148"/>
      <c r="AA208" s="148"/>
      <c r="AB208" s="148"/>
      <c r="AC208" s="148"/>
      <c r="AD208" s="148"/>
      <c r="AE208" s="148"/>
      <c r="AF208" s="148"/>
      <c r="AG208" s="148" t="s">
        <v>127</v>
      </c>
      <c r="AH208" s="148"/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outlineLevel="1">
      <c r="A209" s="174">
        <v>97</v>
      </c>
      <c r="B209" s="175" t="s">
        <v>404</v>
      </c>
      <c r="C209" s="191" t="s">
        <v>405</v>
      </c>
      <c r="D209" s="176" t="s">
        <v>124</v>
      </c>
      <c r="E209" s="177">
        <v>75</v>
      </c>
      <c r="F209" s="178"/>
      <c r="G209" s="179">
        <f>ROUND(E209*F209,2)</f>
        <v>0</v>
      </c>
      <c r="H209" s="159"/>
      <c r="I209" s="158">
        <f>ROUND(E209*H209,2)</f>
        <v>0</v>
      </c>
      <c r="J209" s="159"/>
      <c r="K209" s="158">
        <f>ROUND(E209*J209,2)</f>
        <v>0</v>
      </c>
      <c r="L209" s="158">
        <v>15</v>
      </c>
      <c r="M209" s="158">
        <f>G209*(1+L209/100)</f>
        <v>0</v>
      </c>
      <c r="N209" s="158">
        <v>6.9999999999999994E-5</v>
      </c>
      <c r="O209" s="158">
        <f>ROUND(E209*N209,2)</f>
        <v>0.01</v>
      </c>
      <c r="P209" s="158">
        <v>0</v>
      </c>
      <c r="Q209" s="158">
        <f>ROUND(E209*P209,2)</f>
        <v>0</v>
      </c>
      <c r="R209" s="158"/>
      <c r="S209" s="158" t="s">
        <v>125</v>
      </c>
      <c r="T209" s="158" t="s">
        <v>125</v>
      </c>
      <c r="U209" s="158">
        <v>3.2480000000000002E-2</v>
      </c>
      <c r="V209" s="158">
        <f>ROUND(E209*U209,2)</f>
        <v>2.44</v>
      </c>
      <c r="W209" s="158"/>
      <c r="X209" s="158" t="s">
        <v>126</v>
      </c>
      <c r="Y209" s="148"/>
      <c r="Z209" s="148"/>
      <c r="AA209" s="148"/>
      <c r="AB209" s="148"/>
      <c r="AC209" s="148"/>
      <c r="AD209" s="148"/>
      <c r="AE209" s="148"/>
      <c r="AF209" s="148"/>
      <c r="AG209" s="148" t="s">
        <v>127</v>
      </c>
      <c r="AH209" s="148"/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  <c r="BH209" s="148"/>
    </row>
    <row r="210" spans="1:60" outlineLevel="1">
      <c r="A210" s="155"/>
      <c r="B210" s="156"/>
      <c r="C210" s="192" t="s">
        <v>406</v>
      </c>
      <c r="D210" s="160"/>
      <c r="E210" s="161">
        <v>75</v>
      </c>
      <c r="F210" s="158"/>
      <c r="G210" s="158"/>
      <c r="H210" s="158"/>
      <c r="I210" s="158"/>
      <c r="J210" s="158"/>
      <c r="K210" s="158"/>
      <c r="L210" s="158"/>
      <c r="M210" s="158"/>
      <c r="N210" s="158"/>
      <c r="O210" s="158"/>
      <c r="P210" s="158"/>
      <c r="Q210" s="158"/>
      <c r="R210" s="158"/>
      <c r="S210" s="158"/>
      <c r="T210" s="158"/>
      <c r="U210" s="158"/>
      <c r="V210" s="158"/>
      <c r="W210" s="158"/>
      <c r="X210" s="158"/>
      <c r="Y210" s="148"/>
      <c r="Z210" s="148"/>
      <c r="AA210" s="148"/>
      <c r="AB210" s="148"/>
      <c r="AC210" s="148"/>
      <c r="AD210" s="148"/>
      <c r="AE210" s="148"/>
      <c r="AF210" s="148"/>
      <c r="AG210" s="148" t="s">
        <v>133</v>
      </c>
      <c r="AH210" s="148">
        <v>0</v>
      </c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ht="22.5" outlineLevel="1">
      <c r="A211" s="180">
        <v>98</v>
      </c>
      <c r="B211" s="181" t="s">
        <v>407</v>
      </c>
      <c r="C211" s="190" t="s">
        <v>408</v>
      </c>
      <c r="D211" s="182" t="s">
        <v>124</v>
      </c>
      <c r="E211" s="183">
        <v>179.99600000000001</v>
      </c>
      <c r="F211" s="184"/>
      <c r="G211" s="185">
        <f>ROUND(E211*F211,2)</f>
        <v>0</v>
      </c>
      <c r="H211" s="159"/>
      <c r="I211" s="158">
        <f>ROUND(E211*H211,2)</f>
        <v>0</v>
      </c>
      <c r="J211" s="159"/>
      <c r="K211" s="158">
        <f>ROUND(E211*J211,2)</f>
        <v>0</v>
      </c>
      <c r="L211" s="158">
        <v>15</v>
      </c>
      <c r="M211" s="158">
        <f>G211*(1+L211/100)</f>
        <v>0</v>
      </c>
      <c r="N211" s="158">
        <v>3.5E-4</v>
      </c>
      <c r="O211" s="158">
        <f>ROUND(E211*N211,2)</f>
        <v>0.06</v>
      </c>
      <c r="P211" s="158">
        <v>0</v>
      </c>
      <c r="Q211" s="158">
        <f>ROUND(E211*P211,2)</f>
        <v>0</v>
      </c>
      <c r="R211" s="158"/>
      <c r="S211" s="158" t="s">
        <v>125</v>
      </c>
      <c r="T211" s="158" t="s">
        <v>125</v>
      </c>
      <c r="U211" s="158">
        <v>0.10191</v>
      </c>
      <c r="V211" s="158">
        <f>ROUND(E211*U211,2)</f>
        <v>18.34</v>
      </c>
      <c r="W211" s="158"/>
      <c r="X211" s="158" t="s">
        <v>126</v>
      </c>
      <c r="Y211" s="148"/>
      <c r="Z211" s="148"/>
      <c r="AA211" s="148"/>
      <c r="AB211" s="148"/>
      <c r="AC211" s="148"/>
      <c r="AD211" s="148"/>
      <c r="AE211" s="148"/>
      <c r="AF211" s="148"/>
      <c r="AG211" s="148" t="s">
        <v>127</v>
      </c>
      <c r="AH211" s="148"/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  <c r="BH211" s="148"/>
    </row>
    <row r="212" spans="1:60" outlineLevel="1">
      <c r="A212" s="174">
        <v>99</v>
      </c>
      <c r="B212" s="175" t="s">
        <v>409</v>
      </c>
      <c r="C212" s="191" t="s">
        <v>410</v>
      </c>
      <c r="D212" s="176" t="s">
        <v>124</v>
      </c>
      <c r="E212" s="177">
        <v>75</v>
      </c>
      <c r="F212" s="178"/>
      <c r="G212" s="179">
        <f>ROUND(E212*F212,2)</f>
        <v>0</v>
      </c>
      <c r="H212" s="159"/>
      <c r="I212" s="158">
        <f>ROUND(E212*H212,2)</f>
        <v>0</v>
      </c>
      <c r="J212" s="159"/>
      <c r="K212" s="158">
        <f>ROUND(E212*J212,2)</f>
        <v>0</v>
      </c>
      <c r="L212" s="158">
        <v>15</v>
      </c>
      <c r="M212" s="158">
        <f>G212*(1+L212/100)</f>
        <v>0</v>
      </c>
      <c r="N212" s="158">
        <v>1.4999999999999999E-4</v>
      </c>
      <c r="O212" s="158">
        <f>ROUND(E212*N212,2)</f>
        <v>0.01</v>
      </c>
      <c r="P212" s="158">
        <v>0</v>
      </c>
      <c r="Q212" s="158">
        <f>ROUND(E212*P212,2)</f>
        <v>0</v>
      </c>
      <c r="R212" s="158"/>
      <c r="S212" s="158" t="s">
        <v>125</v>
      </c>
      <c r="T212" s="158" t="s">
        <v>125</v>
      </c>
      <c r="U212" s="158">
        <v>0.10191</v>
      </c>
      <c r="V212" s="158">
        <f>ROUND(E212*U212,2)</f>
        <v>7.64</v>
      </c>
      <c r="W212" s="158"/>
      <c r="X212" s="158" t="s">
        <v>126</v>
      </c>
      <c r="Y212" s="148"/>
      <c r="Z212" s="148"/>
      <c r="AA212" s="148"/>
      <c r="AB212" s="148"/>
      <c r="AC212" s="148"/>
      <c r="AD212" s="148"/>
      <c r="AE212" s="148"/>
      <c r="AF212" s="148"/>
      <c r="AG212" s="148" t="s">
        <v>127</v>
      </c>
      <c r="AH212" s="148"/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outlineLevel="1">
      <c r="A213" s="155"/>
      <c r="B213" s="156"/>
      <c r="C213" s="192" t="s">
        <v>406</v>
      </c>
      <c r="D213" s="160"/>
      <c r="E213" s="161">
        <v>75</v>
      </c>
      <c r="F213" s="158"/>
      <c r="G213" s="158"/>
      <c r="H213" s="158"/>
      <c r="I213" s="158"/>
      <c r="J213" s="158"/>
      <c r="K213" s="158"/>
      <c r="L213" s="158"/>
      <c r="M213" s="158"/>
      <c r="N213" s="158"/>
      <c r="O213" s="158"/>
      <c r="P213" s="158"/>
      <c r="Q213" s="158"/>
      <c r="R213" s="158"/>
      <c r="S213" s="158"/>
      <c r="T213" s="158"/>
      <c r="U213" s="158"/>
      <c r="V213" s="158"/>
      <c r="W213" s="158"/>
      <c r="X213" s="158"/>
      <c r="Y213" s="148"/>
      <c r="Z213" s="148"/>
      <c r="AA213" s="148"/>
      <c r="AB213" s="148"/>
      <c r="AC213" s="148"/>
      <c r="AD213" s="148"/>
      <c r="AE213" s="148"/>
      <c r="AF213" s="148"/>
      <c r="AG213" s="148" t="s">
        <v>133</v>
      </c>
      <c r="AH213" s="148">
        <v>0</v>
      </c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outlineLevel="1">
      <c r="A214" s="174">
        <v>100</v>
      </c>
      <c r="B214" s="175" t="s">
        <v>411</v>
      </c>
      <c r="C214" s="191" t="s">
        <v>412</v>
      </c>
      <c r="D214" s="176" t="s">
        <v>124</v>
      </c>
      <c r="E214" s="177">
        <v>75</v>
      </c>
      <c r="F214" s="178"/>
      <c r="G214" s="179">
        <f>ROUND(E214*F214,2)</f>
        <v>0</v>
      </c>
      <c r="H214" s="159"/>
      <c r="I214" s="158">
        <f>ROUND(E214*H214,2)</f>
        <v>0</v>
      </c>
      <c r="J214" s="159"/>
      <c r="K214" s="158">
        <f>ROUND(E214*J214,2)</f>
        <v>0</v>
      </c>
      <c r="L214" s="158">
        <v>15</v>
      </c>
      <c r="M214" s="158">
        <f>G214*(1+L214/100)</f>
        <v>0</v>
      </c>
      <c r="N214" s="158">
        <v>0</v>
      </c>
      <c r="O214" s="158">
        <f>ROUND(E214*N214,2)</f>
        <v>0</v>
      </c>
      <c r="P214" s="158">
        <v>0</v>
      </c>
      <c r="Q214" s="158">
        <f>ROUND(E214*P214,2)</f>
        <v>0</v>
      </c>
      <c r="R214" s="158"/>
      <c r="S214" s="158" t="s">
        <v>125</v>
      </c>
      <c r="T214" s="158" t="s">
        <v>125</v>
      </c>
      <c r="U214" s="158">
        <v>0.01</v>
      </c>
      <c r="V214" s="158">
        <f>ROUND(E214*U214,2)</f>
        <v>0.75</v>
      </c>
      <c r="W214" s="158"/>
      <c r="X214" s="158" t="s">
        <v>126</v>
      </c>
      <c r="Y214" s="148"/>
      <c r="Z214" s="148"/>
      <c r="AA214" s="148"/>
      <c r="AB214" s="148"/>
      <c r="AC214" s="148"/>
      <c r="AD214" s="148"/>
      <c r="AE214" s="148"/>
      <c r="AF214" s="148"/>
      <c r="AG214" s="148" t="s">
        <v>127</v>
      </c>
      <c r="AH214" s="148"/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outlineLevel="1">
      <c r="A215" s="155"/>
      <c r="B215" s="156"/>
      <c r="C215" s="192" t="s">
        <v>406</v>
      </c>
      <c r="D215" s="160"/>
      <c r="E215" s="161">
        <v>75</v>
      </c>
      <c r="F215" s="158"/>
      <c r="G215" s="158"/>
      <c r="H215" s="158"/>
      <c r="I215" s="158"/>
      <c r="J215" s="158"/>
      <c r="K215" s="158"/>
      <c r="L215" s="158"/>
      <c r="M215" s="158"/>
      <c r="N215" s="158"/>
      <c r="O215" s="158"/>
      <c r="P215" s="158"/>
      <c r="Q215" s="158"/>
      <c r="R215" s="158"/>
      <c r="S215" s="158"/>
      <c r="T215" s="158"/>
      <c r="U215" s="158"/>
      <c r="V215" s="158"/>
      <c r="W215" s="158"/>
      <c r="X215" s="158"/>
      <c r="Y215" s="148"/>
      <c r="Z215" s="148"/>
      <c r="AA215" s="148"/>
      <c r="AB215" s="148"/>
      <c r="AC215" s="148"/>
      <c r="AD215" s="148"/>
      <c r="AE215" s="148"/>
      <c r="AF215" s="148"/>
      <c r="AG215" s="148" t="s">
        <v>133</v>
      </c>
      <c r="AH215" s="148">
        <v>0</v>
      </c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outlineLevel="1">
      <c r="A216" s="180">
        <v>101</v>
      </c>
      <c r="B216" s="181" t="s">
        <v>413</v>
      </c>
      <c r="C216" s="190" t="s">
        <v>414</v>
      </c>
      <c r="D216" s="182" t="s">
        <v>124</v>
      </c>
      <c r="E216" s="183">
        <v>75</v>
      </c>
      <c r="F216" s="184"/>
      <c r="G216" s="185">
        <f>ROUND(E216*F216,2)</f>
        <v>0</v>
      </c>
      <c r="H216" s="159"/>
      <c r="I216" s="158">
        <f>ROUND(E216*H216,2)</f>
        <v>0</v>
      </c>
      <c r="J216" s="159"/>
      <c r="K216" s="158">
        <f>ROUND(E216*J216,2)</f>
        <v>0</v>
      </c>
      <c r="L216" s="158">
        <v>15</v>
      </c>
      <c r="M216" s="158">
        <f>G216*(1+L216/100)</f>
        <v>0</v>
      </c>
      <c r="N216" s="158">
        <v>3.5E-4</v>
      </c>
      <c r="O216" s="158">
        <f>ROUND(E216*N216,2)</f>
        <v>0.03</v>
      </c>
      <c r="P216" s="158">
        <v>0</v>
      </c>
      <c r="Q216" s="158">
        <f>ROUND(E216*P216,2)</f>
        <v>0</v>
      </c>
      <c r="R216" s="158"/>
      <c r="S216" s="158" t="s">
        <v>125</v>
      </c>
      <c r="T216" s="158" t="s">
        <v>125</v>
      </c>
      <c r="U216" s="158">
        <v>1.35E-2</v>
      </c>
      <c r="V216" s="158">
        <f>ROUND(E216*U216,2)</f>
        <v>1.01</v>
      </c>
      <c r="W216" s="158"/>
      <c r="X216" s="158" t="s">
        <v>126</v>
      </c>
      <c r="Y216" s="148"/>
      <c r="Z216" s="148"/>
      <c r="AA216" s="148"/>
      <c r="AB216" s="148"/>
      <c r="AC216" s="148"/>
      <c r="AD216" s="148"/>
      <c r="AE216" s="148"/>
      <c r="AF216" s="148"/>
      <c r="AG216" s="148" t="s">
        <v>127</v>
      </c>
      <c r="AH216" s="148"/>
      <c r="AI216" s="148"/>
      <c r="AJ216" s="148"/>
      <c r="AK216" s="148"/>
      <c r="AL216" s="148"/>
      <c r="AM216" s="148"/>
      <c r="AN216" s="148"/>
      <c r="AO216" s="148"/>
      <c r="AP216" s="148"/>
      <c r="AQ216" s="148"/>
      <c r="AR216" s="148"/>
      <c r="AS216" s="148"/>
      <c r="AT216" s="148"/>
      <c r="AU216" s="148"/>
      <c r="AV216" s="148"/>
      <c r="AW216" s="148"/>
      <c r="AX216" s="148"/>
      <c r="AY216" s="148"/>
      <c r="AZ216" s="148"/>
      <c r="BA216" s="148"/>
      <c r="BB216" s="148"/>
      <c r="BC216" s="148"/>
      <c r="BD216" s="148"/>
      <c r="BE216" s="148"/>
      <c r="BF216" s="148"/>
      <c r="BG216" s="148"/>
      <c r="BH216" s="148"/>
    </row>
    <row r="217" spans="1:60">
      <c r="A217" s="168" t="s">
        <v>120</v>
      </c>
      <c r="B217" s="169" t="s">
        <v>88</v>
      </c>
      <c r="C217" s="189" t="s">
        <v>89</v>
      </c>
      <c r="D217" s="170"/>
      <c r="E217" s="171"/>
      <c r="F217" s="172"/>
      <c r="G217" s="173">
        <f>SUMIF(AG218:AG220,"&lt;&gt;NOR",G218:G220)</f>
        <v>0</v>
      </c>
      <c r="H217" s="167"/>
      <c r="I217" s="167">
        <f>SUM(I218:I220)</f>
        <v>0</v>
      </c>
      <c r="J217" s="167"/>
      <c r="K217" s="167">
        <f>SUM(K218:K220)</f>
        <v>0</v>
      </c>
      <c r="L217" s="167"/>
      <c r="M217" s="167">
        <f>SUM(M218:M220)</f>
        <v>0</v>
      </c>
      <c r="N217" s="167"/>
      <c r="O217" s="167">
        <f>SUM(O218:O220)</f>
        <v>0</v>
      </c>
      <c r="P217" s="167"/>
      <c r="Q217" s="167">
        <f>SUM(Q218:Q220)</f>
        <v>0</v>
      </c>
      <c r="R217" s="167"/>
      <c r="S217" s="167"/>
      <c r="T217" s="167"/>
      <c r="U217" s="167"/>
      <c r="V217" s="167">
        <f>SUM(V218:V220)</f>
        <v>0</v>
      </c>
      <c r="W217" s="167"/>
      <c r="X217" s="167"/>
      <c r="AG217" t="s">
        <v>121</v>
      </c>
    </row>
    <row r="218" spans="1:60" outlineLevel="1">
      <c r="A218" s="180">
        <v>102</v>
      </c>
      <c r="B218" s="181" t="s">
        <v>415</v>
      </c>
      <c r="C218" s="190" t="s">
        <v>416</v>
      </c>
      <c r="D218" s="182" t="s">
        <v>138</v>
      </c>
      <c r="E218" s="183">
        <v>20</v>
      </c>
      <c r="F218" s="184"/>
      <c r="G218" s="185">
        <f>ROUND(E218*F218,2)</f>
        <v>0</v>
      </c>
      <c r="H218" s="159"/>
      <c r="I218" s="158">
        <f>ROUND(E218*H218,2)</f>
        <v>0</v>
      </c>
      <c r="J218" s="159"/>
      <c r="K218" s="158">
        <f>ROUND(E218*J218,2)</f>
        <v>0</v>
      </c>
      <c r="L218" s="158">
        <v>15</v>
      </c>
      <c r="M218" s="158">
        <f>G218*(1+L218/100)</f>
        <v>0</v>
      </c>
      <c r="N218" s="158">
        <v>0</v>
      </c>
      <c r="O218" s="158">
        <f>ROUND(E218*N218,2)</f>
        <v>0</v>
      </c>
      <c r="P218" s="158">
        <v>0</v>
      </c>
      <c r="Q218" s="158">
        <f>ROUND(E218*P218,2)</f>
        <v>0</v>
      </c>
      <c r="R218" s="158"/>
      <c r="S218" s="158" t="s">
        <v>186</v>
      </c>
      <c r="T218" s="158" t="s">
        <v>187</v>
      </c>
      <c r="U218" s="158">
        <v>0</v>
      </c>
      <c r="V218" s="158">
        <f>ROUND(E218*U218,2)</f>
        <v>0</v>
      </c>
      <c r="W218" s="158"/>
      <c r="X218" s="158" t="s">
        <v>126</v>
      </c>
      <c r="Y218" s="148"/>
      <c r="Z218" s="148"/>
      <c r="AA218" s="148"/>
      <c r="AB218" s="148"/>
      <c r="AC218" s="148"/>
      <c r="AD218" s="148"/>
      <c r="AE218" s="148"/>
      <c r="AF218" s="148"/>
      <c r="AG218" s="148" t="s">
        <v>127</v>
      </c>
      <c r="AH218" s="148"/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</row>
    <row r="219" spans="1:60" ht="22.5" outlineLevel="1">
      <c r="A219" s="180">
        <v>103</v>
      </c>
      <c r="B219" s="181" t="s">
        <v>417</v>
      </c>
      <c r="C219" s="190" t="s">
        <v>418</v>
      </c>
      <c r="D219" s="182" t="s">
        <v>138</v>
      </c>
      <c r="E219" s="183">
        <v>20</v>
      </c>
      <c r="F219" s="184"/>
      <c r="G219" s="185">
        <f>ROUND(E219*F219,2)</f>
        <v>0</v>
      </c>
      <c r="H219" s="159"/>
      <c r="I219" s="158">
        <f>ROUND(E219*H219,2)</f>
        <v>0</v>
      </c>
      <c r="J219" s="159"/>
      <c r="K219" s="158">
        <f>ROUND(E219*J219,2)</f>
        <v>0</v>
      </c>
      <c r="L219" s="158">
        <v>15</v>
      </c>
      <c r="M219" s="158">
        <f>G219*(1+L219/100)</f>
        <v>0</v>
      </c>
      <c r="N219" s="158">
        <v>0</v>
      </c>
      <c r="O219" s="158">
        <f>ROUND(E219*N219,2)</f>
        <v>0</v>
      </c>
      <c r="P219" s="158">
        <v>0</v>
      </c>
      <c r="Q219" s="158">
        <f>ROUND(E219*P219,2)</f>
        <v>0</v>
      </c>
      <c r="R219" s="158"/>
      <c r="S219" s="158" t="s">
        <v>186</v>
      </c>
      <c r="T219" s="158" t="s">
        <v>187</v>
      </c>
      <c r="U219" s="158">
        <v>0</v>
      </c>
      <c r="V219" s="158">
        <f>ROUND(E219*U219,2)</f>
        <v>0</v>
      </c>
      <c r="W219" s="158"/>
      <c r="X219" s="158" t="s">
        <v>126</v>
      </c>
      <c r="Y219" s="148"/>
      <c r="Z219" s="148"/>
      <c r="AA219" s="148"/>
      <c r="AB219" s="148"/>
      <c r="AC219" s="148"/>
      <c r="AD219" s="148"/>
      <c r="AE219" s="148"/>
      <c r="AF219" s="148"/>
      <c r="AG219" s="148" t="s">
        <v>127</v>
      </c>
      <c r="AH219" s="148"/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</row>
    <row r="220" spans="1:60" outlineLevel="1">
      <c r="A220" s="180">
        <v>104</v>
      </c>
      <c r="B220" s="181" t="s">
        <v>419</v>
      </c>
      <c r="C220" s="190" t="s">
        <v>420</v>
      </c>
      <c r="D220" s="182" t="s">
        <v>185</v>
      </c>
      <c r="E220" s="183">
        <v>1</v>
      </c>
      <c r="F220" s="184"/>
      <c r="G220" s="185">
        <f>ROUND(E220*F220,2)</f>
        <v>0</v>
      </c>
      <c r="H220" s="159"/>
      <c r="I220" s="158">
        <f>ROUND(E220*H220,2)</f>
        <v>0</v>
      </c>
      <c r="J220" s="159"/>
      <c r="K220" s="158">
        <f>ROUND(E220*J220,2)</f>
        <v>0</v>
      </c>
      <c r="L220" s="158">
        <v>15</v>
      </c>
      <c r="M220" s="158">
        <f>G220*(1+L220/100)</f>
        <v>0</v>
      </c>
      <c r="N220" s="158">
        <v>0</v>
      </c>
      <c r="O220" s="158">
        <f>ROUND(E220*N220,2)</f>
        <v>0</v>
      </c>
      <c r="P220" s="158">
        <v>0</v>
      </c>
      <c r="Q220" s="158">
        <f>ROUND(E220*P220,2)</f>
        <v>0</v>
      </c>
      <c r="R220" s="158"/>
      <c r="S220" s="158" t="s">
        <v>186</v>
      </c>
      <c r="T220" s="158" t="s">
        <v>187</v>
      </c>
      <c r="U220" s="158">
        <v>0</v>
      </c>
      <c r="V220" s="158">
        <f>ROUND(E220*U220,2)</f>
        <v>0</v>
      </c>
      <c r="W220" s="158"/>
      <c r="X220" s="158" t="s">
        <v>126</v>
      </c>
      <c r="Y220" s="148"/>
      <c r="Z220" s="148"/>
      <c r="AA220" s="148"/>
      <c r="AB220" s="148"/>
      <c r="AC220" s="148"/>
      <c r="AD220" s="148"/>
      <c r="AE220" s="148"/>
      <c r="AF220" s="148"/>
      <c r="AG220" s="148" t="s">
        <v>127</v>
      </c>
      <c r="AH220" s="148"/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  <c r="BH220" s="148"/>
    </row>
    <row r="221" spans="1:60">
      <c r="A221" s="168" t="s">
        <v>120</v>
      </c>
      <c r="B221" s="169" t="s">
        <v>90</v>
      </c>
      <c r="C221" s="189" t="s">
        <v>91</v>
      </c>
      <c r="D221" s="170"/>
      <c r="E221" s="171"/>
      <c r="F221" s="172"/>
      <c r="G221" s="173">
        <f>SUMIF(AG222:AG227,"&lt;&gt;NOR",G222:G227)</f>
        <v>0</v>
      </c>
      <c r="H221" s="167"/>
      <c r="I221" s="167">
        <f>SUM(I222:I227)</f>
        <v>0</v>
      </c>
      <c r="J221" s="167"/>
      <c r="K221" s="167">
        <f>SUM(K222:K227)</f>
        <v>0</v>
      </c>
      <c r="L221" s="167"/>
      <c r="M221" s="167">
        <f>SUM(M222:M227)</f>
        <v>0</v>
      </c>
      <c r="N221" s="167"/>
      <c r="O221" s="167">
        <f>SUM(O222:O227)</f>
        <v>0</v>
      </c>
      <c r="P221" s="167"/>
      <c r="Q221" s="167">
        <f>SUM(Q222:Q227)</f>
        <v>0</v>
      </c>
      <c r="R221" s="167"/>
      <c r="S221" s="167"/>
      <c r="T221" s="167"/>
      <c r="U221" s="167"/>
      <c r="V221" s="167">
        <f>SUM(V222:V227)</f>
        <v>146.16999999999999</v>
      </c>
      <c r="W221" s="167"/>
      <c r="X221" s="167"/>
      <c r="AG221" t="s">
        <v>121</v>
      </c>
    </row>
    <row r="222" spans="1:60" outlineLevel="1">
      <c r="A222" s="180">
        <v>105</v>
      </c>
      <c r="B222" s="181" t="s">
        <v>421</v>
      </c>
      <c r="C222" s="190" t="s">
        <v>422</v>
      </c>
      <c r="D222" s="182" t="s">
        <v>336</v>
      </c>
      <c r="E222" s="183">
        <v>41.777619999999999</v>
      </c>
      <c r="F222" s="184"/>
      <c r="G222" s="185">
        <f>ROUND(E222*F222,2)</f>
        <v>0</v>
      </c>
      <c r="H222" s="159"/>
      <c r="I222" s="158">
        <f>ROUND(E222*H222,2)</f>
        <v>0</v>
      </c>
      <c r="J222" s="159"/>
      <c r="K222" s="158">
        <f>ROUND(E222*J222,2)</f>
        <v>0</v>
      </c>
      <c r="L222" s="158">
        <v>15</v>
      </c>
      <c r="M222" s="158">
        <f>G222*(1+L222/100)</f>
        <v>0</v>
      </c>
      <c r="N222" s="158">
        <v>0</v>
      </c>
      <c r="O222" s="158">
        <f>ROUND(E222*N222,2)</f>
        <v>0</v>
      </c>
      <c r="P222" s="158">
        <v>0</v>
      </c>
      <c r="Q222" s="158">
        <f>ROUND(E222*P222,2)</f>
        <v>0</v>
      </c>
      <c r="R222" s="158"/>
      <c r="S222" s="158" t="s">
        <v>125</v>
      </c>
      <c r="T222" s="158" t="s">
        <v>125</v>
      </c>
      <c r="U222" s="158">
        <v>2.0670000000000002</v>
      </c>
      <c r="V222" s="158">
        <f>ROUND(E222*U222,2)</f>
        <v>86.35</v>
      </c>
      <c r="W222" s="158"/>
      <c r="X222" s="158" t="s">
        <v>423</v>
      </c>
      <c r="Y222" s="148"/>
      <c r="Z222" s="148"/>
      <c r="AA222" s="148"/>
      <c r="AB222" s="148"/>
      <c r="AC222" s="148"/>
      <c r="AD222" s="148"/>
      <c r="AE222" s="148"/>
      <c r="AF222" s="148"/>
      <c r="AG222" s="148" t="s">
        <v>424</v>
      </c>
      <c r="AH222" s="148"/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</row>
    <row r="223" spans="1:60" outlineLevel="1">
      <c r="A223" s="174">
        <v>106</v>
      </c>
      <c r="B223" s="175" t="s">
        <v>425</v>
      </c>
      <c r="C223" s="191" t="s">
        <v>426</v>
      </c>
      <c r="D223" s="176" t="s">
        <v>336</v>
      </c>
      <c r="E223" s="177">
        <v>41.777619999999999</v>
      </c>
      <c r="F223" s="178"/>
      <c r="G223" s="179">
        <f>ROUND(E223*F223,2)</f>
        <v>0</v>
      </c>
      <c r="H223" s="159"/>
      <c r="I223" s="158">
        <f>ROUND(E223*H223,2)</f>
        <v>0</v>
      </c>
      <c r="J223" s="159"/>
      <c r="K223" s="158">
        <f>ROUND(E223*J223,2)</f>
        <v>0</v>
      </c>
      <c r="L223" s="158">
        <v>15</v>
      </c>
      <c r="M223" s="158">
        <f>G223*(1+L223/100)</f>
        <v>0</v>
      </c>
      <c r="N223" s="158">
        <v>0</v>
      </c>
      <c r="O223" s="158">
        <f>ROUND(E223*N223,2)</f>
        <v>0</v>
      </c>
      <c r="P223" s="158">
        <v>0</v>
      </c>
      <c r="Q223" s="158">
        <f>ROUND(E223*P223,2)</f>
        <v>0</v>
      </c>
      <c r="R223" s="158"/>
      <c r="S223" s="158" t="s">
        <v>125</v>
      </c>
      <c r="T223" s="158" t="s">
        <v>125</v>
      </c>
      <c r="U223" s="158">
        <v>0.49</v>
      </c>
      <c r="V223" s="158">
        <f>ROUND(E223*U223,2)</f>
        <v>20.47</v>
      </c>
      <c r="W223" s="158"/>
      <c r="X223" s="158" t="s">
        <v>423</v>
      </c>
      <c r="Y223" s="148"/>
      <c r="Z223" s="148"/>
      <c r="AA223" s="148"/>
      <c r="AB223" s="148"/>
      <c r="AC223" s="148"/>
      <c r="AD223" s="148"/>
      <c r="AE223" s="148"/>
      <c r="AF223" s="148"/>
      <c r="AG223" s="148" t="s">
        <v>424</v>
      </c>
      <c r="AH223" s="148"/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</row>
    <row r="224" spans="1:60" outlineLevel="1">
      <c r="A224" s="155"/>
      <c r="B224" s="156"/>
      <c r="C224" s="256" t="s">
        <v>427</v>
      </c>
      <c r="D224" s="257"/>
      <c r="E224" s="257"/>
      <c r="F224" s="257"/>
      <c r="G224" s="257"/>
      <c r="H224" s="158"/>
      <c r="I224" s="158"/>
      <c r="J224" s="158"/>
      <c r="K224" s="158"/>
      <c r="L224" s="158"/>
      <c r="M224" s="158"/>
      <c r="N224" s="158"/>
      <c r="O224" s="158"/>
      <c r="P224" s="158"/>
      <c r="Q224" s="158"/>
      <c r="R224" s="158"/>
      <c r="S224" s="158"/>
      <c r="T224" s="158"/>
      <c r="U224" s="158"/>
      <c r="V224" s="158"/>
      <c r="W224" s="158"/>
      <c r="X224" s="158"/>
      <c r="Y224" s="148"/>
      <c r="Z224" s="148"/>
      <c r="AA224" s="148"/>
      <c r="AB224" s="148"/>
      <c r="AC224" s="148"/>
      <c r="AD224" s="148"/>
      <c r="AE224" s="148"/>
      <c r="AF224" s="148"/>
      <c r="AG224" s="148" t="s">
        <v>202</v>
      </c>
      <c r="AH224" s="148"/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</row>
    <row r="225" spans="1:60" outlineLevel="1">
      <c r="A225" s="180">
        <v>107</v>
      </c>
      <c r="B225" s="181" t="s">
        <v>428</v>
      </c>
      <c r="C225" s="190" t="s">
        <v>429</v>
      </c>
      <c r="D225" s="182" t="s">
        <v>336</v>
      </c>
      <c r="E225" s="183">
        <v>793.77468999999996</v>
      </c>
      <c r="F225" s="184"/>
      <c r="G225" s="185">
        <f>ROUND(E225*F225,2)</f>
        <v>0</v>
      </c>
      <c r="H225" s="159"/>
      <c r="I225" s="158">
        <f>ROUND(E225*H225,2)</f>
        <v>0</v>
      </c>
      <c r="J225" s="159"/>
      <c r="K225" s="158">
        <f>ROUND(E225*J225,2)</f>
        <v>0</v>
      </c>
      <c r="L225" s="158">
        <v>15</v>
      </c>
      <c r="M225" s="158">
        <f>G225*(1+L225/100)</f>
        <v>0</v>
      </c>
      <c r="N225" s="158">
        <v>0</v>
      </c>
      <c r="O225" s="158">
        <f>ROUND(E225*N225,2)</f>
        <v>0</v>
      </c>
      <c r="P225" s="158">
        <v>0</v>
      </c>
      <c r="Q225" s="158">
        <f>ROUND(E225*P225,2)</f>
        <v>0</v>
      </c>
      <c r="R225" s="158"/>
      <c r="S225" s="158" t="s">
        <v>125</v>
      </c>
      <c r="T225" s="158" t="s">
        <v>125</v>
      </c>
      <c r="U225" s="158">
        <v>0</v>
      </c>
      <c r="V225" s="158">
        <f>ROUND(E225*U225,2)</f>
        <v>0</v>
      </c>
      <c r="W225" s="158"/>
      <c r="X225" s="158" t="s">
        <v>423</v>
      </c>
      <c r="Y225" s="148"/>
      <c r="Z225" s="148"/>
      <c r="AA225" s="148"/>
      <c r="AB225" s="148"/>
      <c r="AC225" s="148"/>
      <c r="AD225" s="148"/>
      <c r="AE225" s="148"/>
      <c r="AF225" s="148"/>
      <c r="AG225" s="148" t="s">
        <v>424</v>
      </c>
      <c r="AH225" s="148"/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48"/>
      <c r="BB225" s="148"/>
      <c r="BC225" s="148"/>
      <c r="BD225" s="148"/>
      <c r="BE225" s="148"/>
      <c r="BF225" s="148"/>
      <c r="BG225" s="148"/>
      <c r="BH225" s="148"/>
    </row>
    <row r="226" spans="1:60" outlineLevel="1">
      <c r="A226" s="180">
        <v>108</v>
      </c>
      <c r="B226" s="181" t="s">
        <v>430</v>
      </c>
      <c r="C226" s="190" t="s">
        <v>431</v>
      </c>
      <c r="D226" s="182" t="s">
        <v>336</v>
      </c>
      <c r="E226" s="183">
        <v>41.777619999999999</v>
      </c>
      <c r="F226" s="184"/>
      <c r="G226" s="185">
        <f>ROUND(E226*F226,2)</f>
        <v>0</v>
      </c>
      <c r="H226" s="159"/>
      <c r="I226" s="158">
        <f>ROUND(E226*H226,2)</f>
        <v>0</v>
      </c>
      <c r="J226" s="159"/>
      <c r="K226" s="158">
        <f>ROUND(E226*J226,2)</f>
        <v>0</v>
      </c>
      <c r="L226" s="158">
        <v>15</v>
      </c>
      <c r="M226" s="158">
        <f>G226*(1+L226/100)</f>
        <v>0</v>
      </c>
      <c r="N226" s="158">
        <v>0</v>
      </c>
      <c r="O226" s="158">
        <f>ROUND(E226*N226,2)</f>
        <v>0</v>
      </c>
      <c r="P226" s="158">
        <v>0</v>
      </c>
      <c r="Q226" s="158">
        <f>ROUND(E226*P226,2)</f>
        <v>0</v>
      </c>
      <c r="R226" s="158"/>
      <c r="S226" s="158" t="s">
        <v>125</v>
      </c>
      <c r="T226" s="158" t="s">
        <v>125</v>
      </c>
      <c r="U226" s="158">
        <v>0.94199999999999995</v>
      </c>
      <c r="V226" s="158">
        <f>ROUND(E226*U226,2)</f>
        <v>39.35</v>
      </c>
      <c r="W226" s="158"/>
      <c r="X226" s="158" t="s">
        <v>423</v>
      </c>
      <c r="Y226" s="148"/>
      <c r="Z226" s="148"/>
      <c r="AA226" s="148"/>
      <c r="AB226" s="148"/>
      <c r="AC226" s="148"/>
      <c r="AD226" s="148"/>
      <c r="AE226" s="148"/>
      <c r="AF226" s="148"/>
      <c r="AG226" s="148" t="s">
        <v>424</v>
      </c>
      <c r="AH226" s="148"/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</row>
    <row r="227" spans="1:60" outlineLevel="1">
      <c r="A227" s="180">
        <v>109</v>
      </c>
      <c r="B227" s="181" t="s">
        <v>432</v>
      </c>
      <c r="C227" s="190" t="s">
        <v>433</v>
      </c>
      <c r="D227" s="182" t="s">
        <v>336</v>
      </c>
      <c r="E227" s="183">
        <v>41.777619999999999</v>
      </c>
      <c r="F227" s="184"/>
      <c r="G227" s="185">
        <f>ROUND(E227*F227,2)</f>
        <v>0</v>
      </c>
      <c r="H227" s="159"/>
      <c r="I227" s="158">
        <f>ROUND(E227*H227,2)</f>
        <v>0</v>
      </c>
      <c r="J227" s="159"/>
      <c r="K227" s="158">
        <f>ROUND(E227*J227,2)</f>
        <v>0</v>
      </c>
      <c r="L227" s="158">
        <v>15</v>
      </c>
      <c r="M227" s="158">
        <f>G227*(1+L227/100)</f>
        <v>0</v>
      </c>
      <c r="N227" s="158">
        <v>0</v>
      </c>
      <c r="O227" s="158">
        <f>ROUND(E227*N227,2)</f>
        <v>0</v>
      </c>
      <c r="P227" s="158">
        <v>0</v>
      </c>
      <c r="Q227" s="158">
        <f>ROUND(E227*P227,2)</f>
        <v>0</v>
      </c>
      <c r="R227" s="158"/>
      <c r="S227" s="158" t="s">
        <v>125</v>
      </c>
      <c r="T227" s="158" t="s">
        <v>125</v>
      </c>
      <c r="U227" s="158">
        <v>0</v>
      </c>
      <c r="V227" s="158">
        <f>ROUND(E227*U227,2)</f>
        <v>0</v>
      </c>
      <c r="W227" s="158"/>
      <c r="X227" s="158" t="s">
        <v>423</v>
      </c>
      <c r="Y227" s="148"/>
      <c r="Z227" s="148"/>
      <c r="AA227" s="148"/>
      <c r="AB227" s="148"/>
      <c r="AC227" s="148"/>
      <c r="AD227" s="148"/>
      <c r="AE227" s="148"/>
      <c r="AF227" s="148"/>
      <c r="AG227" s="148" t="s">
        <v>424</v>
      </c>
      <c r="AH227" s="148"/>
      <c r="AI227" s="148"/>
      <c r="AJ227" s="148"/>
      <c r="AK227" s="148"/>
      <c r="AL227" s="148"/>
      <c r="AM227" s="148"/>
      <c r="AN227" s="148"/>
      <c r="AO227" s="148"/>
      <c r="AP227" s="148"/>
      <c r="AQ227" s="148"/>
      <c r="AR227" s="148"/>
      <c r="AS227" s="148"/>
      <c r="AT227" s="148"/>
      <c r="AU227" s="148"/>
      <c r="AV227" s="148"/>
      <c r="AW227" s="148"/>
      <c r="AX227" s="148"/>
      <c r="AY227" s="148"/>
      <c r="AZ227" s="148"/>
      <c r="BA227" s="148"/>
      <c r="BB227" s="148"/>
      <c r="BC227" s="148"/>
      <c r="BD227" s="148"/>
      <c r="BE227" s="148"/>
      <c r="BF227" s="148"/>
      <c r="BG227" s="148"/>
      <c r="BH227" s="148"/>
    </row>
    <row r="228" spans="1:60">
      <c r="A228" s="168" t="s">
        <v>120</v>
      </c>
      <c r="B228" s="169" t="s">
        <v>93</v>
      </c>
      <c r="C228" s="189" t="s">
        <v>29</v>
      </c>
      <c r="D228" s="170"/>
      <c r="E228" s="171"/>
      <c r="F228" s="172"/>
      <c r="G228" s="173">
        <f>SUMIF(AG229:AG235,"&lt;&gt;NOR",G229:G235)</f>
        <v>0</v>
      </c>
      <c r="H228" s="167"/>
      <c r="I228" s="167">
        <f>SUM(I229:I235)</f>
        <v>0</v>
      </c>
      <c r="J228" s="167"/>
      <c r="K228" s="167">
        <f>SUM(K229:K235)</f>
        <v>0</v>
      </c>
      <c r="L228" s="167"/>
      <c r="M228" s="167">
        <f>SUM(M229:M235)</f>
        <v>0</v>
      </c>
      <c r="N228" s="167"/>
      <c r="O228" s="167">
        <f>SUM(O229:O235)</f>
        <v>0</v>
      </c>
      <c r="P228" s="167"/>
      <c r="Q228" s="167">
        <f>SUM(Q229:Q235)</f>
        <v>0</v>
      </c>
      <c r="R228" s="167"/>
      <c r="S228" s="167"/>
      <c r="T228" s="167"/>
      <c r="U228" s="167"/>
      <c r="V228" s="167">
        <f>SUM(V229:V235)</f>
        <v>0</v>
      </c>
      <c r="W228" s="167"/>
      <c r="X228" s="167"/>
      <c r="AG228" t="s">
        <v>121</v>
      </c>
    </row>
    <row r="229" spans="1:60" outlineLevel="1">
      <c r="A229" s="174">
        <v>110</v>
      </c>
      <c r="B229" s="175" t="s">
        <v>434</v>
      </c>
      <c r="C229" s="191" t="s">
        <v>435</v>
      </c>
      <c r="D229" s="176" t="s">
        <v>436</v>
      </c>
      <c r="E229" s="177">
        <v>1</v>
      </c>
      <c r="F229" s="178"/>
      <c r="G229" s="179">
        <f>ROUND(E229*F229,2)</f>
        <v>0</v>
      </c>
      <c r="H229" s="159"/>
      <c r="I229" s="158">
        <f>ROUND(E229*H229,2)</f>
        <v>0</v>
      </c>
      <c r="J229" s="159"/>
      <c r="K229" s="158">
        <f>ROUND(E229*J229,2)</f>
        <v>0</v>
      </c>
      <c r="L229" s="158">
        <v>15</v>
      </c>
      <c r="M229" s="158">
        <f>G229*(1+L229/100)</f>
        <v>0</v>
      </c>
      <c r="N229" s="158">
        <v>0</v>
      </c>
      <c r="O229" s="158">
        <f>ROUND(E229*N229,2)</f>
        <v>0</v>
      </c>
      <c r="P229" s="158">
        <v>0</v>
      </c>
      <c r="Q229" s="158">
        <f>ROUND(E229*P229,2)</f>
        <v>0</v>
      </c>
      <c r="R229" s="158"/>
      <c r="S229" s="158" t="s">
        <v>125</v>
      </c>
      <c r="T229" s="158" t="s">
        <v>187</v>
      </c>
      <c r="U229" s="158">
        <v>0</v>
      </c>
      <c r="V229" s="158">
        <f>ROUND(E229*U229,2)</f>
        <v>0</v>
      </c>
      <c r="W229" s="158"/>
      <c r="X229" s="158" t="s">
        <v>437</v>
      </c>
      <c r="Y229" s="148"/>
      <c r="Z229" s="148"/>
      <c r="AA229" s="148"/>
      <c r="AB229" s="148"/>
      <c r="AC229" s="148"/>
      <c r="AD229" s="148"/>
      <c r="AE229" s="148"/>
      <c r="AF229" s="148"/>
      <c r="AG229" s="148" t="s">
        <v>438</v>
      </c>
      <c r="AH229" s="148"/>
      <c r="AI229" s="148"/>
      <c r="AJ229" s="148"/>
      <c r="AK229" s="148"/>
      <c r="AL229" s="148"/>
      <c r="AM229" s="148"/>
      <c r="AN229" s="148"/>
      <c r="AO229" s="148"/>
      <c r="AP229" s="148"/>
      <c r="AQ229" s="148"/>
      <c r="AR229" s="148"/>
      <c r="AS229" s="148"/>
      <c r="AT229" s="148"/>
      <c r="AU229" s="148"/>
      <c r="AV229" s="148"/>
      <c r="AW229" s="148"/>
      <c r="AX229" s="148"/>
      <c r="AY229" s="148"/>
      <c r="AZ229" s="148"/>
      <c r="BA229" s="148"/>
      <c r="BB229" s="148"/>
      <c r="BC229" s="148"/>
      <c r="BD229" s="148"/>
      <c r="BE229" s="148"/>
      <c r="BF229" s="148"/>
      <c r="BG229" s="148"/>
      <c r="BH229" s="148"/>
    </row>
    <row r="230" spans="1:60" ht="22.5" outlineLevel="1">
      <c r="A230" s="155"/>
      <c r="B230" s="156"/>
      <c r="C230" s="256" t="s">
        <v>439</v>
      </c>
      <c r="D230" s="257"/>
      <c r="E230" s="257"/>
      <c r="F230" s="257"/>
      <c r="G230" s="257"/>
      <c r="H230" s="158"/>
      <c r="I230" s="158"/>
      <c r="J230" s="158"/>
      <c r="K230" s="158"/>
      <c r="L230" s="158"/>
      <c r="M230" s="158"/>
      <c r="N230" s="158"/>
      <c r="O230" s="158"/>
      <c r="P230" s="158"/>
      <c r="Q230" s="158"/>
      <c r="R230" s="158"/>
      <c r="S230" s="158"/>
      <c r="T230" s="158"/>
      <c r="U230" s="158"/>
      <c r="V230" s="158"/>
      <c r="W230" s="158"/>
      <c r="X230" s="158"/>
      <c r="Y230" s="148"/>
      <c r="Z230" s="148"/>
      <c r="AA230" s="148"/>
      <c r="AB230" s="148"/>
      <c r="AC230" s="148"/>
      <c r="AD230" s="148"/>
      <c r="AE230" s="148"/>
      <c r="AF230" s="148"/>
      <c r="AG230" s="148" t="s">
        <v>202</v>
      </c>
      <c r="AH230" s="148"/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86" t="str">
        <f>C230</f>
        <v>Zaměření a vytýčení stávajících inženýrských sítí v místě stavby z hlediska jejich ochrany při provádění stavby.</v>
      </c>
      <c r="BB230" s="148"/>
      <c r="BC230" s="148"/>
      <c r="BD230" s="148"/>
      <c r="BE230" s="148"/>
      <c r="BF230" s="148"/>
      <c r="BG230" s="148"/>
      <c r="BH230" s="148"/>
    </row>
    <row r="231" spans="1:60" outlineLevel="1">
      <c r="A231" s="180">
        <v>111</v>
      </c>
      <c r="B231" s="181" t="s">
        <v>440</v>
      </c>
      <c r="C231" s="190" t="s">
        <v>441</v>
      </c>
      <c r="D231" s="182" t="s">
        <v>436</v>
      </c>
      <c r="E231" s="183">
        <v>1</v>
      </c>
      <c r="F231" s="184"/>
      <c r="G231" s="185">
        <f>ROUND(E231*F231,2)</f>
        <v>0</v>
      </c>
      <c r="H231" s="159"/>
      <c r="I231" s="158">
        <f>ROUND(E231*H231,2)</f>
        <v>0</v>
      </c>
      <c r="J231" s="159"/>
      <c r="K231" s="158">
        <f>ROUND(E231*J231,2)</f>
        <v>0</v>
      </c>
      <c r="L231" s="158">
        <v>15</v>
      </c>
      <c r="M231" s="158">
        <f>G231*(1+L231/100)</f>
        <v>0</v>
      </c>
      <c r="N231" s="158">
        <v>0</v>
      </c>
      <c r="O231" s="158">
        <f>ROUND(E231*N231,2)</f>
        <v>0</v>
      </c>
      <c r="P231" s="158">
        <v>0</v>
      </c>
      <c r="Q231" s="158">
        <f>ROUND(E231*P231,2)</f>
        <v>0</v>
      </c>
      <c r="R231" s="158"/>
      <c r="S231" s="158" t="s">
        <v>125</v>
      </c>
      <c r="T231" s="158" t="s">
        <v>187</v>
      </c>
      <c r="U231" s="158">
        <v>0</v>
      </c>
      <c r="V231" s="158">
        <f>ROUND(E231*U231,2)</f>
        <v>0</v>
      </c>
      <c r="W231" s="158"/>
      <c r="X231" s="158" t="s">
        <v>437</v>
      </c>
      <c r="Y231" s="148"/>
      <c r="Z231" s="148"/>
      <c r="AA231" s="148"/>
      <c r="AB231" s="148"/>
      <c r="AC231" s="148"/>
      <c r="AD231" s="148"/>
      <c r="AE231" s="148"/>
      <c r="AF231" s="148"/>
      <c r="AG231" s="148" t="s">
        <v>442</v>
      </c>
      <c r="AH231" s="148"/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48"/>
      <c r="BB231" s="148"/>
      <c r="BC231" s="148"/>
      <c r="BD231" s="148"/>
      <c r="BE231" s="148"/>
      <c r="BF231" s="148"/>
      <c r="BG231" s="148"/>
      <c r="BH231" s="148"/>
    </row>
    <row r="232" spans="1:60" outlineLevel="1">
      <c r="A232" s="174">
        <v>112</v>
      </c>
      <c r="B232" s="175" t="s">
        <v>443</v>
      </c>
      <c r="C232" s="191" t="s">
        <v>444</v>
      </c>
      <c r="D232" s="176" t="s">
        <v>436</v>
      </c>
      <c r="E232" s="177">
        <v>1</v>
      </c>
      <c r="F232" s="178"/>
      <c r="G232" s="179">
        <f>ROUND(E232*F232,2)</f>
        <v>0</v>
      </c>
      <c r="H232" s="159"/>
      <c r="I232" s="158">
        <f>ROUND(E232*H232,2)</f>
        <v>0</v>
      </c>
      <c r="J232" s="159"/>
      <c r="K232" s="158">
        <f>ROUND(E232*J232,2)</f>
        <v>0</v>
      </c>
      <c r="L232" s="158">
        <v>15</v>
      </c>
      <c r="M232" s="158">
        <f>G232*(1+L232/100)</f>
        <v>0</v>
      </c>
      <c r="N232" s="158">
        <v>0</v>
      </c>
      <c r="O232" s="158">
        <f>ROUND(E232*N232,2)</f>
        <v>0</v>
      </c>
      <c r="P232" s="158">
        <v>0</v>
      </c>
      <c r="Q232" s="158">
        <f>ROUND(E232*P232,2)</f>
        <v>0</v>
      </c>
      <c r="R232" s="158"/>
      <c r="S232" s="158" t="s">
        <v>125</v>
      </c>
      <c r="T232" s="158" t="s">
        <v>187</v>
      </c>
      <c r="U232" s="158">
        <v>0</v>
      </c>
      <c r="V232" s="158">
        <f>ROUND(E232*U232,2)</f>
        <v>0</v>
      </c>
      <c r="W232" s="158"/>
      <c r="X232" s="158" t="s">
        <v>437</v>
      </c>
      <c r="Y232" s="148"/>
      <c r="Z232" s="148"/>
      <c r="AA232" s="148"/>
      <c r="AB232" s="148"/>
      <c r="AC232" s="148"/>
      <c r="AD232" s="148"/>
      <c r="AE232" s="148"/>
      <c r="AF232" s="148"/>
      <c r="AG232" s="148" t="s">
        <v>442</v>
      </c>
      <c r="AH232" s="148"/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outlineLevel="1">
      <c r="A233" s="155"/>
      <c r="B233" s="156"/>
      <c r="C233" s="256" t="s">
        <v>445</v>
      </c>
      <c r="D233" s="257"/>
      <c r="E233" s="257"/>
      <c r="F233" s="257"/>
      <c r="G233" s="257"/>
      <c r="H233" s="158"/>
      <c r="I233" s="158"/>
      <c r="J233" s="158"/>
      <c r="K233" s="158"/>
      <c r="L233" s="158"/>
      <c r="M233" s="158"/>
      <c r="N233" s="158"/>
      <c r="O233" s="158"/>
      <c r="P233" s="158"/>
      <c r="Q233" s="158"/>
      <c r="R233" s="158"/>
      <c r="S233" s="158"/>
      <c r="T233" s="158"/>
      <c r="U233" s="158"/>
      <c r="V233" s="158"/>
      <c r="W233" s="158"/>
      <c r="X233" s="158"/>
      <c r="Y233" s="148"/>
      <c r="Z233" s="148"/>
      <c r="AA233" s="148"/>
      <c r="AB233" s="148"/>
      <c r="AC233" s="148"/>
      <c r="AD233" s="148"/>
      <c r="AE233" s="148"/>
      <c r="AF233" s="148"/>
      <c r="AG233" s="148" t="s">
        <v>202</v>
      </c>
      <c r="AH233" s="148"/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48"/>
      <c r="BB233" s="148"/>
      <c r="BC233" s="148"/>
      <c r="BD233" s="148"/>
      <c r="BE233" s="148"/>
      <c r="BF233" s="148"/>
      <c r="BG233" s="148"/>
      <c r="BH233" s="148"/>
    </row>
    <row r="234" spans="1:60" outlineLevel="1">
      <c r="A234" s="174">
        <v>113</v>
      </c>
      <c r="B234" s="175" t="s">
        <v>446</v>
      </c>
      <c r="C234" s="191" t="s">
        <v>447</v>
      </c>
      <c r="D234" s="176" t="s">
        <v>436</v>
      </c>
      <c r="E234" s="177">
        <v>1</v>
      </c>
      <c r="F234" s="178"/>
      <c r="G234" s="179">
        <f>ROUND(E234*F234,2)</f>
        <v>0</v>
      </c>
      <c r="H234" s="159"/>
      <c r="I234" s="158">
        <f>ROUND(E234*H234,2)</f>
        <v>0</v>
      </c>
      <c r="J234" s="159"/>
      <c r="K234" s="158">
        <f>ROUND(E234*J234,2)</f>
        <v>0</v>
      </c>
      <c r="L234" s="158">
        <v>15</v>
      </c>
      <c r="M234" s="158">
        <f>G234*(1+L234/100)</f>
        <v>0</v>
      </c>
      <c r="N234" s="158">
        <v>0</v>
      </c>
      <c r="O234" s="158">
        <f>ROUND(E234*N234,2)</f>
        <v>0</v>
      </c>
      <c r="P234" s="158">
        <v>0</v>
      </c>
      <c r="Q234" s="158">
        <f>ROUND(E234*P234,2)</f>
        <v>0</v>
      </c>
      <c r="R234" s="158"/>
      <c r="S234" s="158" t="s">
        <v>125</v>
      </c>
      <c r="T234" s="158" t="s">
        <v>187</v>
      </c>
      <c r="U234" s="158">
        <v>0</v>
      </c>
      <c r="V234" s="158">
        <f>ROUND(E234*U234,2)</f>
        <v>0</v>
      </c>
      <c r="W234" s="158"/>
      <c r="X234" s="158" t="s">
        <v>437</v>
      </c>
      <c r="Y234" s="148"/>
      <c r="Z234" s="148"/>
      <c r="AA234" s="148"/>
      <c r="AB234" s="148"/>
      <c r="AC234" s="148"/>
      <c r="AD234" s="148"/>
      <c r="AE234" s="148"/>
      <c r="AF234" s="148"/>
      <c r="AG234" s="148" t="s">
        <v>442</v>
      </c>
      <c r="AH234" s="148"/>
      <c r="AI234" s="148"/>
      <c r="AJ234" s="148"/>
      <c r="AK234" s="148"/>
      <c r="AL234" s="148"/>
      <c r="AM234" s="148"/>
      <c r="AN234" s="148"/>
      <c r="AO234" s="148"/>
      <c r="AP234" s="148"/>
      <c r="AQ234" s="148"/>
      <c r="AR234" s="148"/>
      <c r="AS234" s="148"/>
      <c r="AT234" s="148"/>
      <c r="AU234" s="148"/>
      <c r="AV234" s="148"/>
      <c r="AW234" s="148"/>
      <c r="AX234" s="148"/>
      <c r="AY234" s="148"/>
      <c r="AZ234" s="148"/>
      <c r="BA234" s="148"/>
      <c r="BB234" s="148"/>
      <c r="BC234" s="148"/>
      <c r="BD234" s="148"/>
      <c r="BE234" s="148"/>
      <c r="BF234" s="148"/>
      <c r="BG234" s="148"/>
      <c r="BH234" s="148"/>
    </row>
    <row r="235" spans="1:60" outlineLevel="1">
      <c r="A235" s="155"/>
      <c r="B235" s="156"/>
      <c r="C235" s="256" t="s">
        <v>448</v>
      </c>
      <c r="D235" s="257"/>
      <c r="E235" s="257"/>
      <c r="F235" s="257"/>
      <c r="G235" s="257"/>
      <c r="H235" s="158"/>
      <c r="I235" s="158"/>
      <c r="J235" s="158"/>
      <c r="K235" s="158"/>
      <c r="L235" s="158"/>
      <c r="M235" s="158"/>
      <c r="N235" s="158"/>
      <c r="O235" s="158"/>
      <c r="P235" s="158"/>
      <c r="Q235" s="158"/>
      <c r="R235" s="158"/>
      <c r="S235" s="158"/>
      <c r="T235" s="158"/>
      <c r="U235" s="158"/>
      <c r="V235" s="158"/>
      <c r="W235" s="158"/>
      <c r="X235" s="158"/>
      <c r="Y235" s="148"/>
      <c r="Z235" s="148"/>
      <c r="AA235" s="148"/>
      <c r="AB235" s="148"/>
      <c r="AC235" s="148"/>
      <c r="AD235" s="148"/>
      <c r="AE235" s="148"/>
      <c r="AF235" s="148"/>
      <c r="AG235" s="148" t="s">
        <v>202</v>
      </c>
      <c r="AH235" s="148"/>
      <c r="AI235" s="148"/>
      <c r="AJ235" s="148"/>
      <c r="AK235" s="148"/>
      <c r="AL235" s="148"/>
      <c r="AM235" s="148"/>
      <c r="AN235" s="148"/>
      <c r="AO235" s="148"/>
      <c r="AP235" s="148"/>
      <c r="AQ235" s="148"/>
      <c r="AR235" s="148"/>
      <c r="AS235" s="148"/>
      <c r="AT235" s="148"/>
      <c r="AU235" s="148"/>
      <c r="AV235" s="148"/>
      <c r="AW235" s="148"/>
      <c r="AX235" s="148"/>
      <c r="AY235" s="148"/>
      <c r="AZ235" s="148"/>
      <c r="BA235" s="186" t="str">
        <f>C235</f>
        <v>Náklady zhotovitele, které vzniknou v souvislosti s povinnostmi zhotovitele při předání a převzetí díla.</v>
      </c>
      <c r="BB235" s="148"/>
      <c r="BC235" s="148"/>
      <c r="BD235" s="148"/>
      <c r="BE235" s="148"/>
      <c r="BF235" s="148"/>
      <c r="BG235" s="148"/>
      <c r="BH235" s="148"/>
    </row>
    <row r="236" spans="1:60">
      <c r="A236" s="3"/>
      <c r="B236" s="4"/>
      <c r="C236" s="196"/>
      <c r="D236" s="6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AE236">
        <v>15</v>
      </c>
      <c r="AF236">
        <v>21</v>
      </c>
      <c r="AG236" t="s">
        <v>107</v>
      </c>
    </row>
    <row r="237" spans="1:60">
      <c r="A237" s="151"/>
      <c r="B237" s="152" t="s">
        <v>31</v>
      </c>
      <c r="C237" s="197"/>
      <c r="D237" s="153"/>
      <c r="E237" s="154"/>
      <c r="F237" s="154"/>
      <c r="G237" s="188">
        <f>G8+G58+G83+G86+G105+G111+G118+G122+G124+G157+G159+G177+G181+G191+G201+G207+G217+G221+G228</f>
        <v>0</v>
      </c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AE237">
        <f>SUMIF(L7:L235,AE236,G7:G235)</f>
        <v>0</v>
      </c>
      <c r="AF237">
        <f>SUMIF(L7:L235,AF236,G7:G235)</f>
        <v>0</v>
      </c>
      <c r="AG237" t="s">
        <v>449</v>
      </c>
    </row>
    <row r="238" spans="1:60">
      <c r="A238" s="3"/>
      <c r="B238" s="4"/>
      <c r="C238" s="196"/>
      <c r="D238" s="6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</row>
    <row r="239" spans="1:60">
      <c r="A239" s="3"/>
      <c r="B239" s="4"/>
      <c r="C239" s="196"/>
      <c r="D239" s="6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</row>
    <row r="240" spans="1:60">
      <c r="A240" s="265" t="s">
        <v>450</v>
      </c>
      <c r="B240" s="265"/>
      <c r="C240" s="266"/>
      <c r="D240" s="6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</row>
    <row r="241" spans="1:33">
      <c r="A241" s="267"/>
      <c r="B241" s="268"/>
      <c r="C241" s="269"/>
      <c r="D241" s="268"/>
      <c r="E241" s="268"/>
      <c r="F241" s="268"/>
      <c r="G241" s="270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AG241" t="s">
        <v>451</v>
      </c>
    </row>
    <row r="242" spans="1:33">
      <c r="A242" s="271"/>
      <c r="B242" s="272"/>
      <c r="C242" s="273"/>
      <c r="D242" s="272"/>
      <c r="E242" s="272"/>
      <c r="F242" s="272"/>
      <c r="G242" s="274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</row>
    <row r="243" spans="1:33">
      <c r="A243" s="271"/>
      <c r="B243" s="272"/>
      <c r="C243" s="273"/>
      <c r="D243" s="272"/>
      <c r="E243" s="272"/>
      <c r="F243" s="272"/>
      <c r="G243" s="274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</row>
    <row r="244" spans="1:33">
      <c r="A244" s="271"/>
      <c r="B244" s="272"/>
      <c r="C244" s="273"/>
      <c r="D244" s="272"/>
      <c r="E244" s="272"/>
      <c r="F244" s="272"/>
      <c r="G244" s="274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</row>
    <row r="245" spans="1:33">
      <c r="A245" s="275"/>
      <c r="B245" s="276"/>
      <c r="C245" s="277"/>
      <c r="D245" s="276"/>
      <c r="E245" s="276"/>
      <c r="F245" s="276"/>
      <c r="G245" s="278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</row>
    <row r="246" spans="1:33">
      <c r="A246" s="3"/>
      <c r="B246" s="4"/>
      <c r="C246" s="196"/>
      <c r="D246" s="6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</row>
    <row r="247" spans="1:33">
      <c r="C247" s="198"/>
      <c r="D247" s="10"/>
      <c r="AG247" t="s">
        <v>452</v>
      </c>
    </row>
    <row r="248" spans="1:33">
      <c r="D248" s="10"/>
    </row>
    <row r="249" spans="1:33">
      <c r="D249" s="10"/>
    </row>
    <row r="250" spans="1:33">
      <c r="D250" s="10"/>
    </row>
    <row r="251" spans="1:33">
      <c r="D251" s="10"/>
    </row>
    <row r="252" spans="1:33">
      <c r="D252" s="10"/>
    </row>
    <row r="253" spans="1:33">
      <c r="D253" s="10"/>
    </row>
    <row r="254" spans="1:33">
      <c r="D254" s="10"/>
    </row>
    <row r="255" spans="1:33">
      <c r="D255" s="10"/>
    </row>
    <row r="256" spans="1:33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17">
    <mergeCell ref="A241:G245"/>
    <mergeCell ref="C60:G60"/>
    <mergeCell ref="C74:G74"/>
    <mergeCell ref="C76:G76"/>
    <mergeCell ref="C174:G174"/>
    <mergeCell ref="A1:G1"/>
    <mergeCell ref="C2:G2"/>
    <mergeCell ref="C3:G3"/>
    <mergeCell ref="C4:G4"/>
    <mergeCell ref="A240:C240"/>
    <mergeCell ref="C235:G235"/>
    <mergeCell ref="C193:G193"/>
    <mergeCell ref="C196:G196"/>
    <mergeCell ref="C199:G199"/>
    <mergeCell ref="C224:G224"/>
    <mergeCell ref="C230:G230"/>
    <mergeCell ref="C233:G233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A Pol'!Názvy_tisku</vt:lpstr>
      <vt:lpstr>oadresa</vt:lpstr>
      <vt:lpstr>Stavba!Objednatel</vt:lpstr>
      <vt:lpstr>Stavba!Objekt</vt:lpstr>
      <vt:lpstr>'01 A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cimburova@volny.cz</cp:lastModifiedBy>
  <cp:lastPrinted>2019-03-19T12:27:02Z</cp:lastPrinted>
  <dcterms:created xsi:type="dcterms:W3CDTF">2009-04-08T07:15:50Z</dcterms:created>
  <dcterms:modified xsi:type="dcterms:W3CDTF">2020-10-22T17:36:51Z</dcterms:modified>
</cp:coreProperties>
</file>