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S3\INV\w0322pfl\Plocha\VZ10.21 - CD\"/>
    </mc:Choice>
  </mc:AlternateContent>
  <bookViews>
    <workbookView xWindow="0" yWindow="0" windowWidth="28800" windowHeight="11700" activeTab="4"/>
  </bookViews>
  <sheets>
    <sheet name="Rekapitulace stavby" sheetId="1" r:id="rId1"/>
    <sheet name="C 001 - VEDLEJŠÍ A OSTATN..." sheetId="2" r:id="rId2"/>
    <sheet name="C 101 - REKONSTRUKCE SLEP..." sheetId="3" r:id="rId3"/>
    <sheet name="C 301 - ODVODNĚNÍ PLOCH" sheetId="4" r:id="rId4"/>
    <sheet name="C 401 - OSVĚTLENÍ PLOCH" sheetId="5" r:id="rId5"/>
    <sheet name="Pokyny pro vyplnění" sheetId="6" r:id="rId6"/>
  </sheets>
  <definedNames>
    <definedName name="_xlnm._FilterDatabase" localSheetId="1" hidden="1">'C 001 - VEDLEJŠÍ A OSTATN...'!$C$89:$K$150</definedName>
    <definedName name="_xlnm._FilterDatabase" localSheetId="2" hidden="1">'C 101 - REKONSTRUKCE SLEP...'!$C$95:$K$896</definedName>
    <definedName name="_xlnm._FilterDatabase" localSheetId="3" hidden="1">'C 301 - ODVODNĚNÍ PLOCH'!$C$93:$K$371</definedName>
    <definedName name="_xlnm._FilterDatabase" localSheetId="4" hidden="1">'C 401 - OSVĚTLENÍ PLOCH'!$C$93:$K$262</definedName>
    <definedName name="_xlnm.Print_Titles" localSheetId="1">'C 001 - VEDLEJŠÍ A OSTATN...'!$89:$89</definedName>
    <definedName name="_xlnm.Print_Titles" localSheetId="2">'C 101 - REKONSTRUKCE SLEP...'!$95:$95</definedName>
    <definedName name="_xlnm.Print_Titles" localSheetId="3">'C 301 - ODVODNĚNÍ PLOCH'!$93:$93</definedName>
    <definedName name="_xlnm.Print_Titles" localSheetId="4">'C 401 - OSVĚTLENÍ PLOCH'!$93:$93</definedName>
    <definedName name="_xlnm.Print_Titles" localSheetId="0">'Rekapitulace stavby'!$52:$52</definedName>
    <definedName name="_xlnm.Print_Area" localSheetId="1">'C 001 - VEDLEJŠÍ A OSTATN...'!$C$4:$J$41,'C 001 - VEDLEJŠÍ A OSTATN...'!$C$47:$J$69,'C 001 - VEDLEJŠÍ A OSTATN...'!$C$75:$K$150</definedName>
    <definedName name="_xlnm.Print_Area" localSheetId="2">'C 101 - REKONSTRUKCE SLEP...'!$C$4:$J$41,'C 101 - REKONSTRUKCE SLEP...'!$C$47:$J$75,'C 101 - REKONSTRUKCE SLEP...'!$C$81:$K$896</definedName>
    <definedName name="_xlnm.Print_Area" localSheetId="3">'C 301 - ODVODNĚNÍ PLOCH'!$C$4:$J$41,'C 301 - ODVODNĚNÍ PLOCH'!$C$47:$J$73,'C 301 - ODVODNĚNÍ PLOCH'!$C$79:$K$371</definedName>
    <definedName name="_xlnm.Print_Area" localSheetId="4">'C 401 - OSVĚTLENÍ PLOCH'!$C$4:$J$41,'C 401 - OSVĚTLENÍ PLOCH'!$C$47:$J$73,'C 401 - OSVĚTLENÍ PLOCH'!$C$79:$K$262</definedName>
    <definedName name="_xlnm.Print_Area" localSheetId="5">'Pokyny pro vyplnění'!$B$2:$K$71,'Pokyny pro vyplnění'!$B$74:$K$118,'Pokyny pro vyplnění'!$B$121:$K$161,'Pokyny pro vyplnění'!$B$164:$K$218</definedName>
    <definedName name="_xlnm.Print_Area" localSheetId="0">'Rekapitulace stavby'!$D$4:$AO$36,'Rekapitulace stavby'!$C$42:$AQ$60</definedName>
  </definedNames>
  <calcPr calcId="162913"/>
</workbook>
</file>

<file path=xl/calcChain.xml><?xml version="1.0" encoding="utf-8"?>
<calcChain xmlns="http://schemas.openxmlformats.org/spreadsheetml/2006/main">
  <c r="J39" i="5" l="1"/>
  <c r="J38" i="5"/>
  <c r="AY59" i="1"/>
  <c r="J37" i="5"/>
  <c r="AX59" i="1" s="1"/>
  <c r="BI257" i="5"/>
  <c r="BH257" i="5"/>
  <c r="BG257" i="5"/>
  <c r="BF257" i="5"/>
  <c r="T257" i="5"/>
  <c r="R257" i="5"/>
  <c r="P257" i="5"/>
  <c r="BI253" i="5"/>
  <c r="BH253" i="5"/>
  <c r="BG253" i="5"/>
  <c r="BF253" i="5"/>
  <c r="T253" i="5"/>
  <c r="R253" i="5"/>
  <c r="P253" i="5"/>
  <c r="BI251" i="5"/>
  <c r="BH251" i="5"/>
  <c r="BG251" i="5"/>
  <c r="BF251" i="5"/>
  <c r="T251" i="5"/>
  <c r="R251" i="5"/>
  <c r="P251" i="5"/>
  <c r="BI246" i="5"/>
  <c r="BH246" i="5"/>
  <c r="BG246" i="5"/>
  <c r="BF246" i="5"/>
  <c r="T246" i="5"/>
  <c r="R246" i="5"/>
  <c r="P246" i="5"/>
  <c r="BI238" i="5"/>
  <c r="BH238" i="5"/>
  <c r="BG238" i="5"/>
  <c r="BF238" i="5"/>
  <c r="T238" i="5"/>
  <c r="R238" i="5"/>
  <c r="P238" i="5"/>
  <c r="BI230" i="5"/>
  <c r="BH230" i="5"/>
  <c r="BG230" i="5"/>
  <c r="BF230" i="5"/>
  <c r="T230" i="5"/>
  <c r="R230" i="5"/>
  <c r="P230" i="5"/>
  <c r="BI226" i="5"/>
  <c r="BH226" i="5"/>
  <c r="BG226" i="5"/>
  <c r="BF226" i="5"/>
  <c r="T226" i="5"/>
  <c r="R226" i="5"/>
  <c r="P226" i="5"/>
  <c r="BI221" i="5"/>
  <c r="BH221" i="5"/>
  <c r="BG221" i="5"/>
  <c r="BF221" i="5"/>
  <c r="T221" i="5"/>
  <c r="R221" i="5"/>
  <c r="P221" i="5"/>
  <c r="BI217" i="5"/>
  <c r="BH217" i="5"/>
  <c r="BG217" i="5"/>
  <c r="BF217" i="5"/>
  <c r="T217" i="5"/>
  <c r="R217" i="5"/>
  <c r="P217" i="5"/>
  <c r="BI212" i="5"/>
  <c r="BH212" i="5"/>
  <c r="BG212" i="5"/>
  <c r="BF212" i="5"/>
  <c r="T212" i="5"/>
  <c r="R212" i="5"/>
  <c r="P212" i="5"/>
  <c r="BI210" i="5"/>
  <c r="BH210" i="5"/>
  <c r="BG210" i="5"/>
  <c r="BF210" i="5"/>
  <c r="T210" i="5"/>
  <c r="R210" i="5"/>
  <c r="P210" i="5"/>
  <c r="BI206" i="5"/>
  <c r="BH206" i="5"/>
  <c r="BG206" i="5"/>
  <c r="BF206" i="5"/>
  <c r="T206" i="5"/>
  <c r="R206" i="5"/>
  <c r="P206" i="5"/>
  <c r="BI200" i="5"/>
  <c r="BH200" i="5"/>
  <c r="BG200" i="5"/>
  <c r="BF200" i="5"/>
  <c r="T200" i="5"/>
  <c r="R200" i="5"/>
  <c r="P200" i="5"/>
  <c r="BI195" i="5"/>
  <c r="BH195" i="5"/>
  <c r="BG195" i="5"/>
  <c r="BF195" i="5"/>
  <c r="T195" i="5"/>
  <c r="T194" i="5"/>
  <c r="R195" i="5"/>
  <c r="R194" i="5"/>
  <c r="P195" i="5"/>
  <c r="P194" i="5"/>
  <c r="BI187" i="5"/>
  <c r="BH187" i="5"/>
  <c r="BG187" i="5"/>
  <c r="BF187" i="5"/>
  <c r="T187" i="5"/>
  <c r="T186" i="5"/>
  <c r="R187" i="5"/>
  <c r="R186" i="5"/>
  <c r="P187" i="5"/>
  <c r="P186" i="5"/>
  <c r="BI181" i="5"/>
  <c r="BH181" i="5"/>
  <c r="BG181" i="5"/>
  <c r="BF181" i="5"/>
  <c r="T181" i="5"/>
  <c r="T180" i="5"/>
  <c r="R181" i="5"/>
  <c r="R180" i="5"/>
  <c r="P181" i="5"/>
  <c r="P180" i="5"/>
  <c r="BI174" i="5"/>
  <c r="BH174" i="5"/>
  <c r="BG174" i="5"/>
  <c r="BF174" i="5"/>
  <c r="T174" i="5"/>
  <c r="T173" i="5"/>
  <c r="R174" i="5"/>
  <c r="R173" i="5"/>
  <c r="P174" i="5"/>
  <c r="P173" i="5"/>
  <c r="BI168" i="5"/>
  <c r="BH168" i="5"/>
  <c r="BG168" i="5"/>
  <c r="BF168" i="5"/>
  <c r="T168" i="5"/>
  <c r="R168" i="5"/>
  <c r="P168" i="5"/>
  <c r="BI161" i="5"/>
  <c r="BH161" i="5"/>
  <c r="BG161" i="5"/>
  <c r="BF161" i="5"/>
  <c r="T161" i="5"/>
  <c r="R161" i="5"/>
  <c r="P161" i="5"/>
  <c r="BI154" i="5"/>
  <c r="BH154" i="5"/>
  <c r="BG154" i="5"/>
  <c r="BF154" i="5"/>
  <c r="T154" i="5"/>
  <c r="R154" i="5"/>
  <c r="P154" i="5"/>
  <c r="BI147" i="5"/>
  <c r="BH147" i="5"/>
  <c r="BG147" i="5"/>
  <c r="BF147" i="5"/>
  <c r="T147" i="5"/>
  <c r="R147" i="5"/>
  <c r="P147" i="5"/>
  <c r="BI138" i="5"/>
  <c r="BH138" i="5"/>
  <c r="BG138" i="5"/>
  <c r="BF138" i="5"/>
  <c r="T138" i="5"/>
  <c r="R138" i="5"/>
  <c r="P138" i="5"/>
  <c r="BI133" i="5"/>
  <c r="BH133" i="5"/>
  <c r="BG133" i="5"/>
  <c r="BF133" i="5"/>
  <c r="T133" i="5"/>
  <c r="R133" i="5"/>
  <c r="P133" i="5"/>
  <c r="BI128" i="5"/>
  <c r="BH128" i="5"/>
  <c r="BG128" i="5"/>
  <c r="BF128" i="5"/>
  <c r="T128" i="5"/>
  <c r="R128" i="5"/>
  <c r="P128" i="5"/>
  <c r="BI122" i="5"/>
  <c r="BH122" i="5"/>
  <c r="BG122" i="5"/>
  <c r="BF122" i="5"/>
  <c r="T122" i="5"/>
  <c r="R122" i="5"/>
  <c r="P122" i="5"/>
  <c r="BI115" i="5"/>
  <c r="BH115" i="5"/>
  <c r="BG115" i="5"/>
  <c r="BF115" i="5"/>
  <c r="T115" i="5"/>
  <c r="R115" i="5"/>
  <c r="P115" i="5"/>
  <c r="BI104" i="5"/>
  <c r="BH104" i="5"/>
  <c r="BG104" i="5"/>
  <c r="BF104" i="5"/>
  <c r="T104" i="5"/>
  <c r="R104" i="5"/>
  <c r="P104" i="5"/>
  <c r="BI97" i="5"/>
  <c r="BH97" i="5"/>
  <c r="BG97" i="5"/>
  <c r="BF97" i="5"/>
  <c r="T97" i="5"/>
  <c r="R97" i="5"/>
  <c r="P97" i="5"/>
  <c r="J91" i="5"/>
  <c r="J90" i="5"/>
  <c r="F90" i="5"/>
  <c r="F88" i="5"/>
  <c r="E86" i="5"/>
  <c r="J59" i="5"/>
  <c r="J58" i="5"/>
  <c r="F58" i="5"/>
  <c r="F56" i="5"/>
  <c r="E54" i="5"/>
  <c r="J20" i="5"/>
  <c r="E20" i="5"/>
  <c r="F59" i="5"/>
  <c r="J19" i="5"/>
  <c r="J14" i="5"/>
  <c r="J88" i="5" s="1"/>
  <c r="E7" i="5"/>
  <c r="E50" i="5" s="1"/>
  <c r="J39" i="4"/>
  <c r="J38" i="4"/>
  <c r="AY58" i="1"/>
  <c r="J37" i="4"/>
  <c r="AX58" i="1"/>
  <c r="BI369" i="4"/>
  <c r="BH369" i="4"/>
  <c r="BG369" i="4"/>
  <c r="BF369" i="4"/>
  <c r="T369" i="4"/>
  <c r="T368" i="4"/>
  <c r="R369" i="4"/>
  <c r="R368" i="4"/>
  <c r="P369" i="4"/>
  <c r="P368" i="4"/>
  <c r="BI365" i="4"/>
  <c r="BH365" i="4"/>
  <c r="BG365" i="4"/>
  <c r="BF365" i="4"/>
  <c r="T365" i="4"/>
  <c r="R365" i="4"/>
  <c r="P365" i="4"/>
  <c r="BI361" i="4"/>
  <c r="BH361" i="4"/>
  <c r="BG361" i="4"/>
  <c r="BF361" i="4"/>
  <c r="T361" i="4"/>
  <c r="R361" i="4"/>
  <c r="P361" i="4"/>
  <c r="BI358" i="4"/>
  <c r="BH358" i="4"/>
  <c r="BG358" i="4"/>
  <c r="BF358" i="4"/>
  <c r="T358" i="4"/>
  <c r="R358" i="4"/>
  <c r="P358" i="4"/>
  <c r="BI351" i="4"/>
  <c r="BH351" i="4"/>
  <c r="BG351" i="4"/>
  <c r="BF351" i="4"/>
  <c r="T351" i="4"/>
  <c r="T350" i="4" s="1"/>
  <c r="R351" i="4"/>
  <c r="R350" i="4" s="1"/>
  <c r="P351" i="4"/>
  <c r="P350" i="4" s="1"/>
  <c r="BI345" i="4"/>
  <c r="BH345" i="4"/>
  <c r="BG345" i="4"/>
  <c r="BF345" i="4"/>
  <c r="T345" i="4"/>
  <c r="R345" i="4"/>
  <c r="P345" i="4"/>
  <c r="BI343" i="4"/>
  <c r="BH343" i="4"/>
  <c r="BG343" i="4"/>
  <c r="BF343" i="4"/>
  <c r="T343" i="4"/>
  <c r="R343" i="4"/>
  <c r="P343" i="4"/>
  <c r="BI335" i="4"/>
  <c r="BH335" i="4"/>
  <c r="BG335" i="4"/>
  <c r="BF335" i="4"/>
  <c r="T335" i="4"/>
  <c r="R335" i="4"/>
  <c r="P335" i="4"/>
  <c r="BI326" i="4"/>
  <c r="BH326" i="4"/>
  <c r="BG326" i="4"/>
  <c r="BF326" i="4"/>
  <c r="T326" i="4"/>
  <c r="R326" i="4"/>
  <c r="P326" i="4"/>
  <c r="BI320" i="4"/>
  <c r="BH320" i="4"/>
  <c r="BG320" i="4"/>
  <c r="BF320" i="4"/>
  <c r="T320" i="4"/>
  <c r="R320" i="4"/>
  <c r="P320" i="4"/>
  <c r="BI313" i="4"/>
  <c r="BH313" i="4"/>
  <c r="BG313" i="4"/>
  <c r="BF313" i="4"/>
  <c r="T313" i="4"/>
  <c r="R313" i="4"/>
  <c r="P313" i="4"/>
  <c r="BI307" i="4"/>
  <c r="BH307" i="4"/>
  <c r="BG307" i="4"/>
  <c r="BF307" i="4"/>
  <c r="T307" i="4"/>
  <c r="R307" i="4"/>
  <c r="P307" i="4"/>
  <c r="BI300" i="4"/>
  <c r="BH300" i="4"/>
  <c r="BG300" i="4"/>
  <c r="BF300" i="4"/>
  <c r="T300" i="4"/>
  <c r="R300" i="4"/>
  <c r="P300" i="4"/>
  <c r="BI295" i="4"/>
  <c r="BH295" i="4"/>
  <c r="BG295" i="4"/>
  <c r="BF295" i="4"/>
  <c r="T295" i="4"/>
  <c r="R295" i="4"/>
  <c r="P295" i="4"/>
  <c r="BI291" i="4"/>
  <c r="BH291" i="4"/>
  <c r="BG291" i="4"/>
  <c r="BF291" i="4"/>
  <c r="T291" i="4"/>
  <c r="R291" i="4"/>
  <c r="P291" i="4"/>
  <c r="BI285" i="4"/>
  <c r="BH285" i="4"/>
  <c r="BG285" i="4"/>
  <c r="BF285" i="4"/>
  <c r="T285" i="4"/>
  <c r="R285" i="4"/>
  <c r="P285" i="4"/>
  <c r="BI277" i="4"/>
  <c r="BH277" i="4"/>
  <c r="BG277" i="4"/>
  <c r="BF277" i="4"/>
  <c r="T277" i="4"/>
  <c r="R277" i="4"/>
  <c r="P277" i="4"/>
  <c r="BI270" i="4"/>
  <c r="BH270" i="4"/>
  <c r="BG270" i="4"/>
  <c r="BF270" i="4"/>
  <c r="T270" i="4"/>
  <c r="R270" i="4"/>
  <c r="P270" i="4"/>
  <c r="BI262" i="4"/>
  <c r="BH262" i="4"/>
  <c r="BG262" i="4"/>
  <c r="BF262" i="4"/>
  <c r="T262" i="4"/>
  <c r="T261" i="4" s="1"/>
  <c r="R262" i="4"/>
  <c r="R261" i="4"/>
  <c r="P262" i="4"/>
  <c r="P261" i="4" s="1"/>
  <c r="BI250" i="4"/>
  <c r="BH250" i="4"/>
  <c r="BG250" i="4"/>
  <c r="BF250" i="4"/>
  <c r="T250" i="4"/>
  <c r="R250" i="4"/>
  <c r="P250" i="4"/>
  <c r="BI244" i="4"/>
  <c r="BH244" i="4"/>
  <c r="BG244" i="4"/>
  <c r="BF244" i="4"/>
  <c r="T244" i="4"/>
  <c r="R244" i="4"/>
  <c r="P244" i="4"/>
  <c r="BI238" i="4"/>
  <c r="BH238" i="4"/>
  <c r="BG238" i="4"/>
  <c r="BF238" i="4"/>
  <c r="T238" i="4"/>
  <c r="R238" i="4"/>
  <c r="P238" i="4"/>
  <c r="BI232" i="4"/>
  <c r="BH232" i="4"/>
  <c r="BG232" i="4"/>
  <c r="BF232" i="4"/>
  <c r="T232" i="4"/>
  <c r="R232" i="4"/>
  <c r="P232" i="4"/>
  <c r="BI226" i="4"/>
  <c r="BH226" i="4"/>
  <c r="BG226" i="4"/>
  <c r="BF226" i="4"/>
  <c r="T226" i="4"/>
  <c r="R226" i="4"/>
  <c r="P226" i="4"/>
  <c r="BI220" i="4"/>
  <c r="BH220" i="4"/>
  <c r="BG220" i="4"/>
  <c r="BF220" i="4"/>
  <c r="T220" i="4"/>
  <c r="R220" i="4"/>
  <c r="P220" i="4"/>
  <c r="BI214" i="4"/>
  <c r="BH214" i="4"/>
  <c r="BG214" i="4"/>
  <c r="BF214" i="4"/>
  <c r="T214" i="4"/>
  <c r="R214" i="4"/>
  <c r="P214" i="4"/>
  <c r="BI211" i="4"/>
  <c r="BH211" i="4"/>
  <c r="BG211" i="4"/>
  <c r="BF211" i="4"/>
  <c r="T211" i="4"/>
  <c r="R211" i="4"/>
  <c r="P211" i="4"/>
  <c r="BI204" i="4"/>
  <c r="BH204" i="4"/>
  <c r="BG204" i="4"/>
  <c r="BF204" i="4"/>
  <c r="T204" i="4"/>
  <c r="R204" i="4"/>
  <c r="P204" i="4"/>
  <c r="BI197" i="4"/>
  <c r="BH197" i="4"/>
  <c r="BG197" i="4"/>
  <c r="BF197" i="4"/>
  <c r="T197" i="4"/>
  <c r="R197" i="4"/>
  <c r="P197" i="4"/>
  <c r="BI190" i="4"/>
  <c r="BH190" i="4"/>
  <c r="BG190" i="4"/>
  <c r="BF190" i="4"/>
  <c r="T190" i="4"/>
  <c r="R190" i="4"/>
  <c r="P190" i="4"/>
  <c r="BI183" i="4"/>
  <c r="BH183" i="4"/>
  <c r="BG183" i="4"/>
  <c r="BF183" i="4"/>
  <c r="T183" i="4"/>
  <c r="R183" i="4"/>
  <c r="P183" i="4"/>
  <c r="BI179" i="4"/>
  <c r="BH179" i="4"/>
  <c r="BG179" i="4"/>
  <c r="BF179" i="4"/>
  <c r="T179" i="4"/>
  <c r="R179" i="4"/>
  <c r="P179" i="4"/>
  <c r="BI169" i="4"/>
  <c r="BH169" i="4"/>
  <c r="BG169" i="4"/>
  <c r="BF169" i="4"/>
  <c r="T169" i="4"/>
  <c r="R169" i="4"/>
  <c r="P169" i="4"/>
  <c r="BI164" i="4"/>
  <c r="BH164" i="4"/>
  <c r="BG164" i="4"/>
  <c r="BF164" i="4"/>
  <c r="T164" i="4"/>
  <c r="R164" i="4"/>
  <c r="P164" i="4"/>
  <c r="BI159" i="4"/>
  <c r="BH159" i="4"/>
  <c r="BG159" i="4"/>
  <c r="BF159" i="4"/>
  <c r="T159" i="4"/>
  <c r="R159" i="4"/>
  <c r="P159" i="4"/>
  <c r="BI153" i="4"/>
  <c r="BH153" i="4"/>
  <c r="BG153" i="4"/>
  <c r="BF153" i="4"/>
  <c r="T153" i="4"/>
  <c r="R153" i="4"/>
  <c r="P153" i="4"/>
  <c r="BI149" i="4"/>
  <c r="BH149" i="4"/>
  <c r="BG149" i="4"/>
  <c r="BF149" i="4"/>
  <c r="T149" i="4"/>
  <c r="R149" i="4"/>
  <c r="P149" i="4"/>
  <c r="BI140" i="4"/>
  <c r="BH140" i="4"/>
  <c r="BG140" i="4"/>
  <c r="BF140" i="4"/>
  <c r="T140" i="4"/>
  <c r="R140" i="4"/>
  <c r="P140" i="4"/>
  <c r="BI136" i="4"/>
  <c r="BH136" i="4"/>
  <c r="BG136" i="4"/>
  <c r="BF136" i="4"/>
  <c r="T136" i="4"/>
  <c r="R136" i="4"/>
  <c r="P136" i="4"/>
  <c r="BI129" i="4"/>
  <c r="BH129" i="4"/>
  <c r="BG129" i="4"/>
  <c r="BF129" i="4"/>
  <c r="T129" i="4"/>
  <c r="R129" i="4"/>
  <c r="P129" i="4"/>
  <c r="BI122" i="4"/>
  <c r="BH122" i="4"/>
  <c r="BG122" i="4"/>
  <c r="BF122" i="4"/>
  <c r="T122" i="4"/>
  <c r="R122" i="4"/>
  <c r="P122" i="4"/>
  <c r="BI113" i="4"/>
  <c r="BH113" i="4"/>
  <c r="BG113" i="4"/>
  <c r="BF113" i="4"/>
  <c r="T113" i="4"/>
  <c r="R113" i="4"/>
  <c r="P113" i="4"/>
  <c r="BI104" i="4"/>
  <c r="BH104" i="4"/>
  <c r="BG104" i="4"/>
  <c r="BF104" i="4"/>
  <c r="T104" i="4"/>
  <c r="R104" i="4"/>
  <c r="P104" i="4"/>
  <c r="BI97" i="4"/>
  <c r="BH97" i="4"/>
  <c r="BG97" i="4"/>
  <c r="BF97" i="4"/>
  <c r="T97" i="4"/>
  <c r="R97" i="4"/>
  <c r="P97" i="4"/>
  <c r="J91" i="4"/>
  <c r="J90" i="4"/>
  <c r="F90" i="4"/>
  <c r="F88" i="4"/>
  <c r="E86" i="4"/>
  <c r="J59" i="4"/>
  <c r="J58" i="4"/>
  <c r="F58" i="4"/>
  <c r="F56" i="4"/>
  <c r="E54" i="4"/>
  <c r="J20" i="4"/>
  <c r="E20" i="4"/>
  <c r="F91" i="4" s="1"/>
  <c r="J19" i="4"/>
  <c r="J14" i="4"/>
  <c r="J88" i="4" s="1"/>
  <c r="E7" i="4"/>
  <c r="E82" i="4" s="1"/>
  <c r="J39" i="3"/>
  <c r="J38" i="3"/>
  <c r="AY57" i="1"/>
  <c r="J37" i="3"/>
  <c r="AX57" i="1" s="1"/>
  <c r="BI894" i="3"/>
  <c r="BH894" i="3"/>
  <c r="BG894" i="3"/>
  <c r="BF894" i="3"/>
  <c r="T894" i="3"/>
  <c r="R894" i="3"/>
  <c r="P894" i="3"/>
  <c r="BI891" i="3"/>
  <c r="BH891" i="3"/>
  <c r="BG891" i="3"/>
  <c r="BF891" i="3"/>
  <c r="T891" i="3"/>
  <c r="R891" i="3"/>
  <c r="P891" i="3"/>
  <c r="BI885" i="3"/>
  <c r="BH885" i="3"/>
  <c r="BG885" i="3"/>
  <c r="BF885" i="3"/>
  <c r="T885" i="3"/>
  <c r="R885" i="3"/>
  <c r="P885" i="3"/>
  <c r="BI879" i="3"/>
  <c r="BH879" i="3"/>
  <c r="BG879" i="3"/>
  <c r="BF879" i="3"/>
  <c r="T879" i="3"/>
  <c r="R879" i="3"/>
  <c r="P879" i="3"/>
  <c r="BI873" i="3"/>
  <c r="BH873" i="3"/>
  <c r="BG873" i="3"/>
  <c r="BF873" i="3"/>
  <c r="T873" i="3"/>
  <c r="R873" i="3"/>
  <c r="P873" i="3"/>
  <c r="BI862" i="3"/>
  <c r="BH862" i="3"/>
  <c r="BG862" i="3"/>
  <c r="BF862" i="3"/>
  <c r="T862" i="3"/>
  <c r="R862" i="3"/>
  <c r="P862" i="3"/>
  <c r="BI857" i="3"/>
  <c r="BH857" i="3"/>
  <c r="BG857" i="3"/>
  <c r="BF857" i="3"/>
  <c r="T857" i="3"/>
  <c r="T856" i="3" s="1"/>
  <c r="R857" i="3"/>
  <c r="R856" i="3"/>
  <c r="P857" i="3"/>
  <c r="P856" i="3" s="1"/>
  <c r="BI851" i="3"/>
  <c r="BH851" i="3"/>
  <c r="BG851" i="3"/>
  <c r="BF851" i="3"/>
  <c r="T851" i="3"/>
  <c r="R851" i="3"/>
  <c r="P851" i="3"/>
  <c r="BI846" i="3"/>
  <c r="BH846" i="3"/>
  <c r="BG846" i="3"/>
  <c r="BF846" i="3"/>
  <c r="T846" i="3"/>
  <c r="R846" i="3"/>
  <c r="P846" i="3"/>
  <c r="BI841" i="3"/>
  <c r="BH841" i="3"/>
  <c r="BG841" i="3"/>
  <c r="BF841" i="3"/>
  <c r="T841" i="3"/>
  <c r="R841" i="3"/>
  <c r="P841" i="3"/>
  <c r="BI837" i="3"/>
  <c r="BH837" i="3"/>
  <c r="BG837" i="3"/>
  <c r="BF837" i="3"/>
  <c r="T837" i="3"/>
  <c r="R837" i="3"/>
  <c r="P837" i="3"/>
  <c r="BI834" i="3"/>
  <c r="BH834" i="3"/>
  <c r="BG834" i="3"/>
  <c r="BF834" i="3"/>
  <c r="T834" i="3"/>
  <c r="R834" i="3"/>
  <c r="P834" i="3"/>
  <c r="BI828" i="3"/>
  <c r="BH828" i="3"/>
  <c r="BG828" i="3"/>
  <c r="BF828" i="3"/>
  <c r="T828" i="3"/>
  <c r="R828" i="3"/>
  <c r="P828" i="3"/>
  <c r="BI823" i="3"/>
  <c r="BH823" i="3"/>
  <c r="BG823" i="3"/>
  <c r="BF823" i="3"/>
  <c r="T823" i="3"/>
  <c r="R823" i="3"/>
  <c r="P823" i="3"/>
  <c r="BI818" i="3"/>
  <c r="BH818" i="3"/>
  <c r="BG818" i="3"/>
  <c r="BF818" i="3"/>
  <c r="T818" i="3"/>
  <c r="R818" i="3"/>
  <c r="P818" i="3"/>
  <c r="BI812" i="3"/>
  <c r="BH812" i="3"/>
  <c r="BG812" i="3"/>
  <c r="BF812" i="3"/>
  <c r="T812" i="3"/>
  <c r="R812" i="3"/>
  <c r="P812" i="3"/>
  <c r="BI805" i="3"/>
  <c r="BH805" i="3"/>
  <c r="BG805" i="3"/>
  <c r="BF805" i="3"/>
  <c r="T805" i="3"/>
  <c r="R805" i="3"/>
  <c r="P805" i="3"/>
  <c r="BI798" i="3"/>
  <c r="BH798" i="3"/>
  <c r="BG798" i="3"/>
  <c r="BF798" i="3"/>
  <c r="T798" i="3"/>
  <c r="R798" i="3"/>
  <c r="P798" i="3"/>
  <c r="BI783" i="3"/>
  <c r="BH783" i="3"/>
  <c r="BG783" i="3"/>
  <c r="BF783" i="3"/>
  <c r="T783" i="3"/>
  <c r="R783" i="3"/>
  <c r="P783" i="3"/>
  <c r="BI777" i="3"/>
  <c r="BH777" i="3"/>
  <c r="BG777" i="3"/>
  <c r="BF777" i="3"/>
  <c r="T777" i="3"/>
  <c r="R777" i="3"/>
  <c r="P777" i="3"/>
  <c r="BI770" i="3"/>
  <c r="BH770" i="3"/>
  <c r="BG770" i="3"/>
  <c r="BF770" i="3"/>
  <c r="T770" i="3"/>
  <c r="R770" i="3"/>
  <c r="P770" i="3"/>
  <c r="BI765" i="3"/>
  <c r="BH765" i="3"/>
  <c r="BG765" i="3"/>
  <c r="BF765" i="3"/>
  <c r="T765" i="3"/>
  <c r="R765" i="3"/>
  <c r="P765" i="3"/>
  <c r="BI761" i="3"/>
  <c r="BH761" i="3"/>
  <c r="BG761" i="3"/>
  <c r="BF761" i="3"/>
  <c r="T761" i="3"/>
  <c r="R761" i="3"/>
  <c r="P761" i="3"/>
  <c r="BI755" i="3"/>
  <c r="BH755" i="3"/>
  <c r="BG755" i="3"/>
  <c r="BF755" i="3"/>
  <c r="T755" i="3"/>
  <c r="R755" i="3"/>
  <c r="P755" i="3"/>
  <c r="BI751" i="3"/>
  <c r="BH751" i="3"/>
  <c r="BG751" i="3"/>
  <c r="BF751" i="3"/>
  <c r="T751" i="3"/>
  <c r="R751" i="3"/>
  <c r="P751" i="3"/>
  <c r="BI745" i="3"/>
  <c r="BH745" i="3"/>
  <c r="BG745" i="3"/>
  <c r="BF745" i="3"/>
  <c r="T745" i="3"/>
  <c r="R745" i="3"/>
  <c r="P745" i="3"/>
  <c r="BI741" i="3"/>
  <c r="BH741" i="3"/>
  <c r="BG741" i="3"/>
  <c r="BF741" i="3"/>
  <c r="T741" i="3"/>
  <c r="R741" i="3"/>
  <c r="P741" i="3"/>
  <c r="BI732" i="3"/>
  <c r="BH732" i="3"/>
  <c r="BG732" i="3"/>
  <c r="BF732" i="3"/>
  <c r="T732" i="3"/>
  <c r="R732" i="3"/>
  <c r="P732" i="3"/>
  <c r="BI725" i="3"/>
  <c r="BH725" i="3"/>
  <c r="BG725" i="3"/>
  <c r="BF725" i="3"/>
  <c r="T725" i="3"/>
  <c r="R725" i="3"/>
  <c r="P725" i="3"/>
  <c r="BI719" i="3"/>
  <c r="BH719" i="3"/>
  <c r="BG719" i="3"/>
  <c r="BF719" i="3"/>
  <c r="T719" i="3"/>
  <c r="R719" i="3"/>
  <c r="P719" i="3"/>
  <c r="BI717" i="3"/>
  <c r="BH717" i="3"/>
  <c r="BG717" i="3"/>
  <c r="BF717" i="3"/>
  <c r="T717" i="3"/>
  <c r="R717" i="3"/>
  <c r="P717" i="3"/>
  <c r="BI713" i="3"/>
  <c r="BH713" i="3"/>
  <c r="BG713" i="3"/>
  <c r="BF713" i="3"/>
  <c r="T713" i="3"/>
  <c r="R713" i="3"/>
  <c r="P713" i="3"/>
  <c r="BI711" i="3"/>
  <c r="BH711" i="3"/>
  <c r="BG711" i="3"/>
  <c r="BF711" i="3"/>
  <c r="T711" i="3"/>
  <c r="R711" i="3"/>
  <c r="P711" i="3"/>
  <c r="BI709" i="3"/>
  <c r="BH709" i="3"/>
  <c r="BG709" i="3"/>
  <c r="BF709" i="3"/>
  <c r="T709" i="3"/>
  <c r="R709" i="3"/>
  <c r="P709" i="3"/>
  <c r="BI703" i="3"/>
  <c r="BH703" i="3"/>
  <c r="BG703" i="3"/>
  <c r="BF703" i="3"/>
  <c r="T703" i="3"/>
  <c r="R703" i="3"/>
  <c r="P703" i="3"/>
  <c r="BI694" i="3"/>
  <c r="BH694" i="3"/>
  <c r="BG694" i="3"/>
  <c r="BF694" i="3"/>
  <c r="T694" i="3"/>
  <c r="R694" i="3"/>
  <c r="P694" i="3"/>
  <c r="BI692" i="3"/>
  <c r="BH692" i="3"/>
  <c r="BG692" i="3"/>
  <c r="BF692" i="3"/>
  <c r="T692" i="3"/>
  <c r="R692" i="3"/>
  <c r="P692" i="3"/>
  <c r="BI686" i="3"/>
  <c r="BH686" i="3"/>
  <c r="BG686" i="3"/>
  <c r="BF686" i="3"/>
  <c r="T686" i="3"/>
  <c r="R686" i="3"/>
  <c r="P686" i="3"/>
  <c r="BI680" i="3"/>
  <c r="BH680" i="3"/>
  <c r="BG680" i="3"/>
  <c r="BF680" i="3"/>
  <c r="T680" i="3"/>
  <c r="T679" i="3"/>
  <c r="R680" i="3"/>
  <c r="R679" i="3"/>
  <c r="P680" i="3"/>
  <c r="P679" i="3"/>
  <c r="BI675" i="3"/>
  <c r="BH675" i="3"/>
  <c r="BG675" i="3"/>
  <c r="BF675" i="3"/>
  <c r="T675" i="3"/>
  <c r="R675" i="3"/>
  <c r="P675" i="3"/>
  <c r="BI664" i="3"/>
  <c r="BH664" i="3"/>
  <c r="BG664" i="3"/>
  <c r="BF664" i="3"/>
  <c r="T664" i="3"/>
  <c r="R664" i="3"/>
  <c r="P664" i="3"/>
  <c r="BI660" i="3"/>
  <c r="BH660" i="3"/>
  <c r="BG660" i="3"/>
  <c r="BF660" i="3"/>
  <c r="T660" i="3"/>
  <c r="R660" i="3"/>
  <c r="P660" i="3"/>
  <c r="BI656" i="3"/>
  <c r="BH656" i="3"/>
  <c r="BG656" i="3"/>
  <c r="BF656" i="3"/>
  <c r="T656" i="3"/>
  <c r="R656" i="3"/>
  <c r="P656" i="3"/>
  <c r="BI649" i="3"/>
  <c r="BH649" i="3"/>
  <c r="BG649" i="3"/>
  <c r="BF649" i="3"/>
  <c r="T649" i="3"/>
  <c r="R649" i="3"/>
  <c r="P649" i="3"/>
  <c r="BI640" i="3"/>
  <c r="BH640" i="3"/>
  <c r="BG640" i="3"/>
  <c r="BF640" i="3"/>
  <c r="T640" i="3"/>
  <c r="R640" i="3"/>
  <c r="P640" i="3"/>
  <c r="BI632" i="3"/>
  <c r="BH632" i="3"/>
  <c r="BG632" i="3"/>
  <c r="BF632" i="3"/>
  <c r="T632" i="3"/>
  <c r="R632" i="3"/>
  <c r="P632" i="3"/>
  <c r="BI623" i="3"/>
  <c r="BH623" i="3"/>
  <c r="BG623" i="3"/>
  <c r="BF623" i="3"/>
  <c r="T623" i="3"/>
  <c r="R623" i="3"/>
  <c r="P623" i="3"/>
  <c r="BI612" i="3"/>
  <c r="BH612" i="3"/>
  <c r="BG612" i="3"/>
  <c r="BF612" i="3"/>
  <c r="T612" i="3"/>
  <c r="R612" i="3"/>
  <c r="P612" i="3"/>
  <c r="BI603" i="3"/>
  <c r="BH603" i="3"/>
  <c r="BG603" i="3"/>
  <c r="BF603" i="3"/>
  <c r="T603" i="3"/>
  <c r="R603" i="3"/>
  <c r="P603" i="3"/>
  <c r="BI587" i="3"/>
  <c r="BH587" i="3"/>
  <c r="BG587" i="3"/>
  <c r="BF587" i="3"/>
  <c r="T587" i="3"/>
  <c r="R587" i="3"/>
  <c r="P587" i="3"/>
  <c r="BI579" i="3"/>
  <c r="BH579" i="3"/>
  <c r="BG579" i="3"/>
  <c r="BF579" i="3"/>
  <c r="T579" i="3"/>
  <c r="R579" i="3"/>
  <c r="P579" i="3"/>
  <c r="BI572" i="3"/>
  <c r="BH572" i="3"/>
  <c r="BG572" i="3"/>
  <c r="BF572" i="3"/>
  <c r="T572" i="3"/>
  <c r="R572" i="3"/>
  <c r="P572" i="3"/>
  <c r="BI566" i="3"/>
  <c r="BH566" i="3"/>
  <c r="BG566" i="3"/>
  <c r="BF566" i="3"/>
  <c r="T566" i="3"/>
  <c r="R566" i="3"/>
  <c r="P566" i="3"/>
  <c r="BI560" i="3"/>
  <c r="BH560" i="3"/>
  <c r="BG560" i="3"/>
  <c r="BF560" i="3"/>
  <c r="T560" i="3"/>
  <c r="R560" i="3"/>
  <c r="P560" i="3"/>
  <c r="BI554" i="3"/>
  <c r="BH554" i="3"/>
  <c r="BG554" i="3"/>
  <c r="BF554" i="3"/>
  <c r="T554" i="3"/>
  <c r="R554" i="3"/>
  <c r="P554" i="3"/>
  <c r="BI548" i="3"/>
  <c r="BH548" i="3"/>
  <c r="BG548" i="3"/>
  <c r="BF548" i="3"/>
  <c r="T548" i="3"/>
  <c r="R548" i="3"/>
  <c r="P548" i="3"/>
  <c r="BI541" i="3"/>
  <c r="BH541" i="3"/>
  <c r="BG541" i="3"/>
  <c r="BF541" i="3"/>
  <c r="T541" i="3"/>
  <c r="R541" i="3"/>
  <c r="P541" i="3"/>
  <c r="BI535" i="3"/>
  <c r="BH535" i="3"/>
  <c r="BG535" i="3"/>
  <c r="BF535" i="3"/>
  <c r="T535" i="3"/>
  <c r="R535" i="3"/>
  <c r="P535" i="3"/>
  <c r="BI528" i="3"/>
  <c r="BH528" i="3"/>
  <c r="BG528" i="3"/>
  <c r="BF528" i="3"/>
  <c r="T528" i="3"/>
  <c r="R528" i="3"/>
  <c r="P528" i="3"/>
  <c r="BI521" i="3"/>
  <c r="BH521" i="3"/>
  <c r="BG521" i="3"/>
  <c r="BF521" i="3"/>
  <c r="T521" i="3"/>
  <c r="R521" i="3"/>
  <c r="P521" i="3"/>
  <c r="BI518" i="3"/>
  <c r="BH518" i="3"/>
  <c r="BG518" i="3"/>
  <c r="BF518" i="3"/>
  <c r="T518" i="3"/>
  <c r="R518" i="3"/>
  <c r="P518" i="3"/>
  <c r="BI509" i="3"/>
  <c r="BH509" i="3"/>
  <c r="BG509" i="3"/>
  <c r="BF509" i="3"/>
  <c r="T509" i="3"/>
  <c r="R509" i="3"/>
  <c r="P509" i="3"/>
  <c r="BI503" i="3"/>
  <c r="BH503" i="3"/>
  <c r="BG503" i="3"/>
  <c r="BF503" i="3"/>
  <c r="T503" i="3"/>
  <c r="R503" i="3"/>
  <c r="P503" i="3"/>
  <c r="BI488" i="3"/>
  <c r="BH488" i="3"/>
  <c r="BG488" i="3"/>
  <c r="BF488" i="3"/>
  <c r="T488" i="3"/>
  <c r="R488" i="3"/>
  <c r="P488" i="3"/>
  <c r="BI481" i="3"/>
  <c r="BH481" i="3"/>
  <c r="BG481" i="3"/>
  <c r="BF481" i="3"/>
  <c r="T481" i="3"/>
  <c r="R481" i="3"/>
  <c r="P481" i="3"/>
  <c r="BI477" i="3"/>
  <c r="BH477" i="3"/>
  <c r="BG477" i="3"/>
  <c r="BF477" i="3"/>
  <c r="T477" i="3"/>
  <c r="R477" i="3"/>
  <c r="P477" i="3"/>
  <c r="BI470" i="3"/>
  <c r="BH470" i="3"/>
  <c r="BG470" i="3"/>
  <c r="BF470" i="3"/>
  <c r="T470" i="3"/>
  <c r="R470" i="3"/>
  <c r="P470" i="3"/>
  <c r="BI463" i="3"/>
  <c r="BH463" i="3"/>
  <c r="BG463" i="3"/>
  <c r="BF463" i="3"/>
  <c r="T463" i="3"/>
  <c r="R463" i="3"/>
  <c r="P463" i="3"/>
  <c r="BI460" i="3"/>
  <c r="BH460" i="3"/>
  <c r="BG460" i="3"/>
  <c r="BF460" i="3"/>
  <c r="T460" i="3"/>
  <c r="R460" i="3"/>
  <c r="P460" i="3"/>
  <c r="BI458" i="3"/>
  <c r="BH458" i="3"/>
  <c r="BG458" i="3"/>
  <c r="BF458" i="3"/>
  <c r="T458" i="3"/>
  <c r="R458" i="3"/>
  <c r="P458" i="3"/>
  <c r="BI456" i="3"/>
  <c r="BH456" i="3"/>
  <c r="BG456" i="3"/>
  <c r="BF456" i="3"/>
  <c r="T456" i="3"/>
  <c r="R456" i="3"/>
  <c r="P456" i="3"/>
  <c r="BI454" i="3"/>
  <c r="BH454" i="3"/>
  <c r="BG454" i="3"/>
  <c r="BF454" i="3"/>
  <c r="T454" i="3"/>
  <c r="R454" i="3"/>
  <c r="P454" i="3"/>
  <c r="BI448" i="3"/>
  <c r="BH448" i="3"/>
  <c r="BG448" i="3"/>
  <c r="BF448" i="3"/>
  <c r="T448" i="3"/>
  <c r="R448" i="3"/>
  <c r="P448" i="3"/>
  <c r="BI442" i="3"/>
  <c r="BH442" i="3"/>
  <c r="BG442" i="3"/>
  <c r="BF442" i="3"/>
  <c r="T442" i="3"/>
  <c r="R442" i="3"/>
  <c r="P442" i="3"/>
  <c r="BI436" i="3"/>
  <c r="BH436" i="3"/>
  <c r="BG436" i="3"/>
  <c r="BF436" i="3"/>
  <c r="T436" i="3"/>
  <c r="R436" i="3"/>
  <c r="P436" i="3"/>
  <c r="BI430" i="3"/>
  <c r="BH430" i="3"/>
  <c r="BG430" i="3"/>
  <c r="BF430" i="3"/>
  <c r="T430" i="3"/>
  <c r="R430" i="3"/>
  <c r="P430" i="3"/>
  <c r="BI426" i="3"/>
  <c r="BH426" i="3"/>
  <c r="BG426" i="3"/>
  <c r="BF426" i="3"/>
  <c r="T426" i="3"/>
  <c r="R426" i="3"/>
  <c r="P426" i="3"/>
  <c r="BI421" i="3"/>
  <c r="BH421" i="3"/>
  <c r="BG421" i="3"/>
  <c r="BF421" i="3"/>
  <c r="T421" i="3"/>
  <c r="R421" i="3"/>
  <c r="P421" i="3"/>
  <c r="BI416" i="3"/>
  <c r="BH416" i="3"/>
  <c r="BG416" i="3"/>
  <c r="BF416" i="3"/>
  <c r="T416" i="3"/>
  <c r="R416" i="3"/>
  <c r="P416" i="3"/>
  <c r="BI412" i="3"/>
  <c r="BH412" i="3"/>
  <c r="BG412" i="3"/>
  <c r="BF412" i="3"/>
  <c r="T412" i="3"/>
  <c r="R412" i="3"/>
  <c r="P412" i="3"/>
  <c r="BI407" i="3"/>
  <c r="BH407" i="3"/>
  <c r="BG407" i="3"/>
  <c r="BF407" i="3"/>
  <c r="T407" i="3"/>
  <c r="R407" i="3"/>
  <c r="P407" i="3"/>
  <c r="BI401" i="3"/>
  <c r="BH401" i="3"/>
  <c r="BG401" i="3"/>
  <c r="BF401" i="3"/>
  <c r="T401" i="3"/>
  <c r="R401" i="3"/>
  <c r="P401" i="3"/>
  <c r="BI398" i="3"/>
  <c r="BH398" i="3"/>
  <c r="BG398" i="3"/>
  <c r="BF398" i="3"/>
  <c r="T398" i="3"/>
  <c r="R398" i="3"/>
  <c r="P398" i="3"/>
  <c r="BI394" i="3"/>
  <c r="BH394" i="3"/>
  <c r="BG394" i="3"/>
  <c r="BF394" i="3"/>
  <c r="T394" i="3"/>
  <c r="R394" i="3"/>
  <c r="P394" i="3"/>
  <c r="BI391" i="3"/>
  <c r="BH391" i="3"/>
  <c r="BG391" i="3"/>
  <c r="BF391" i="3"/>
  <c r="T391" i="3"/>
  <c r="R391" i="3"/>
  <c r="P391" i="3"/>
  <c r="BI369" i="3"/>
  <c r="BH369" i="3"/>
  <c r="BG369" i="3"/>
  <c r="BF369" i="3"/>
  <c r="T369" i="3"/>
  <c r="R369" i="3"/>
  <c r="P369" i="3"/>
  <c r="BI362" i="3"/>
  <c r="BH362" i="3"/>
  <c r="BG362" i="3"/>
  <c r="BF362" i="3"/>
  <c r="T362" i="3"/>
  <c r="R362" i="3"/>
  <c r="P362" i="3"/>
  <c r="BI358" i="3"/>
  <c r="BH358" i="3"/>
  <c r="BG358" i="3"/>
  <c r="BF358" i="3"/>
  <c r="T358" i="3"/>
  <c r="R358" i="3"/>
  <c r="P358" i="3"/>
  <c r="BI351" i="3"/>
  <c r="BH351" i="3"/>
  <c r="BG351" i="3"/>
  <c r="BF351" i="3"/>
  <c r="T351" i="3"/>
  <c r="R351" i="3"/>
  <c r="P351" i="3"/>
  <c r="BI345" i="3"/>
  <c r="BH345" i="3"/>
  <c r="BG345" i="3"/>
  <c r="BF345" i="3"/>
  <c r="T345" i="3"/>
  <c r="R345" i="3"/>
  <c r="P345" i="3"/>
  <c r="BI338" i="3"/>
  <c r="BH338" i="3"/>
  <c r="BG338" i="3"/>
  <c r="BF338" i="3"/>
  <c r="T338" i="3"/>
  <c r="R338" i="3"/>
  <c r="P338" i="3"/>
  <c r="BI331" i="3"/>
  <c r="BH331" i="3"/>
  <c r="BG331" i="3"/>
  <c r="BF331" i="3"/>
  <c r="T331" i="3"/>
  <c r="R331" i="3"/>
  <c r="P331" i="3"/>
  <c r="BI324" i="3"/>
  <c r="BH324" i="3"/>
  <c r="BG324" i="3"/>
  <c r="BF324" i="3"/>
  <c r="T324" i="3"/>
  <c r="R324" i="3"/>
  <c r="P324" i="3"/>
  <c r="BI317" i="3"/>
  <c r="BH317" i="3"/>
  <c r="BG317" i="3"/>
  <c r="BF317" i="3"/>
  <c r="T317" i="3"/>
  <c r="R317" i="3"/>
  <c r="P317" i="3"/>
  <c r="BI311" i="3"/>
  <c r="BH311" i="3"/>
  <c r="BG311" i="3"/>
  <c r="BF311" i="3"/>
  <c r="T311" i="3"/>
  <c r="R311" i="3"/>
  <c r="P311" i="3"/>
  <c r="BI303" i="3"/>
  <c r="BH303" i="3"/>
  <c r="BG303" i="3"/>
  <c r="BF303" i="3"/>
  <c r="T303" i="3"/>
  <c r="R303" i="3"/>
  <c r="P303" i="3"/>
  <c r="BI297" i="3"/>
  <c r="BH297" i="3"/>
  <c r="BG297" i="3"/>
  <c r="BF297" i="3"/>
  <c r="T297" i="3"/>
  <c r="R297" i="3"/>
  <c r="P297" i="3"/>
  <c r="BI291" i="3"/>
  <c r="BH291" i="3"/>
  <c r="BG291" i="3"/>
  <c r="BF291" i="3"/>
  <c r="T291" i="3"/>
  <c r="R291" i="3"/>
  <c r="P291" i="3"/>
  <c r="BI286" i="3"/>
  <c r="BH286" i="3"/>
  <c r="BG286" i="3"/>
  <c r="BF286" i="3"/>
  <c r="T286" i="3"/>
  <c r="R286" i="3"/>
  <c r="P286" i="3"/>
  <c r="BI283" i="3"/>
  <c r="BH283" i="3"/>
  <c r="BG283" i="3"/>
  <c r="BF283" i="3"/>
  <c r="T283" i="3"/>
  <c r="R283" i="3"/>
  <c r="P283" i="3"/>
  <c r="BI280" i="3"/>
  <c r="BH280" i="3"/>
  <c r="BG280" i="3"/>
  <c r="BF280" i="3"/>
  <c r="T280" i="3"/>
  <c r="R280" i="3"/>
  <c r="P280" i="3"/>
  <c r="BI275" i="3"/>
  <c r="BH275" i="3"/>
  <c r="BG275" i="3"/>
  <c r="BF275" i="3"/>
  <c r="T275" i="3"/>
  <c r="R275" i="3"/>
  <c r="P275" i="3"/>
  <c r="BI266" i="3"/>
  <c r="BH266" i="3"/>
  <c r="BG266" i="3"/>
  <c r="BF266" i="3"/>
  <c r="T266" i="3"/>
  <c r="R266" i="3"/>
  <c r="P266" i="3"/>
  <c r="BI263" i="3"/>
  <c r="BH263" i="3"/>
  <c r="BG263" i="3"/>
  <c r="BF263" i="3"/>
  <c r="T263" i="3"/>
  <c r="R263" i="3"/>
  <c r="P263" i="3"/>
  <c r="BI260" i="3"/>
  <c r="BH260" i="3"/>
  <c r="BG260" i="3"/>
  <c r="BF260" i="3"/>
  <c r="T260" i="3"/>
  <c r="R260" i="3"/>
  <c r="P260" i="3"/>
  <c r="BI257" i="3"/>
  <c r="BH257" i="3"/>
  <c r="BG257" i="3"/>
  <c r="BF257" i="3"/>
  <c r="T257" i="3"/>
  <c r="R257" i="3"/>
  <c r="P257" i="3"/>
  <c r="BI251" i="3"/>
  <c r="BH251" i="3"/>
  <c r="BG251" i="3"/>
  <c r="BF251" i="3"/>
  <c r="T251" i="3"/>
  <c r="R251" i="3"/>
  <c r="P251" i="3"/>
  <c r="BI234" i="3"/>
  <c r="BH234" i="3"/>
  <c r="BG234" i="3"/>
  <c r="BF234" i="3"/>
  <c r="T234" i="3"/>
  <c r="R234" i="3"/>
  <c r="P234" i="3"/>
  <c r="BI227" i="3"/>
  <c r="BH227" i="3"/>
  <c r="BG227" i="3"/>
  <c r="BF227" i="3"/>
  <c r="T227" i="3"/>
  <c r="R227" i="3"/>
  <c r="P227" i="3"/>
  <c r="BI220" i="3"/>
  <c r="BH220" i="3"/>
  <c r="BG220" i="3"/>
  <c r="BF220" i="3"/>
  <c r="T220" i="3"/>
  <c r="R220" i="3"/>
  <c r="P220" i="3"/>
  <c r="BI213" i="3"/>
  <c r="BH213" i="3"/>
  <c r="BG213" i="3"/>
  <c r="BF213" i="3"/>
  <c r="T213" i="3"/>
  <c r="R213" i="3"/>
  <c r="P213" i="3"/>
  <c r="BI207" i="3"/>
  <c r="BH207" i="3"/>
  <c r="BG207" i="3"/>
  <c r="BF207" i="3"/>
  <c r="T207" i="3"/>
  <c r="R207" i="3"/>
  <c r="P207" i="3"/>
  <c r="BI201" i="3"/>
  <c r="BH201" i="3"/>
  <c r="BG201" i="3"/>
  <c r="BF201" i="3"/>
  <c r="T201" i="3"/>
  <c r="R201" i="3"/>
  <c r="P201" i="3"/>
  <c r="BI190" i="3"/>
  <c r="BH190" i="3"/>
  <c r="BG190" i="3"/>
  <c r="BF190" i="3"/>
  <c r="T190" i="3"/>
  <c r="R190" i="3"/>
  <c r="P190" i="3"/>
  <c r="BI183" i="3"/>
  <c r="BH183" i="3"/>
  <c r="BG183" i="3"/>
  <c r="BF183" i="3"/>
  <c r="T183" i="3"/>
  <c r="R183" i="3"/>
  <c r="P183" i="3"/>
  <c r="BI174" i="3"/>
  <c r="BH174" i="3"/>
  <c r="BG174" i="3"/>
  <c r="BF174" i="3"/>
  <c r="T174" i="3"/>
  <c r="R174" i="3"/>
  <c r="P174" i="3"/>
  <c r="BI167" i="3"/>
  <c r="BH167" i="3"/>
  <c r="BG167" i="3"/>
  <c r="BF167" i="3"/>
  <c r="T167" i="3"/>
  <c r="R167" i="3"/>
  <c r="P167" i="3"/>
  <c r="BI158" i="3"/>
  <c r="BH158" i="3"/>
  <c r="BG158" i="3"/>
  <c r="BF158" i="3"/>
  <c r="T158" i="3"/>
  <c r="R158" i="3"/>
  <c r="P158" i="3"/>
  <c r="BI150" i="3"/>
  <c r="BH150" i="3"/>
  <c r="BG150" i="3"/>
  <c r="BF150" i="3"/>
  <c r="T150" i="3"/>
  <c r="R150" i="3"/>
  <c r="P150" i="3"/>
  <c r="BI143" i="3"/>
  <c r="BH143" i="3"/>
  <c r="BG143" i="3"/>
  <c r="BF143" i="3"/>
  <c r="T143" i="3"/>
  <c r="R143" i="3"/>
  <c r="P143" i="3"/>
  <c r="BI136" i="3"/>
  <c r="BH136" i="3"/>
  <c r="BG136" i="3"/>
  <c r="BF136" i="3"/>
  <c r="T136" i="3"/>
  <c r="R136" i="3"/>
  <c r="P136" i="3"/>
  <c r="BI129" i="3"/>
  <c r="BH129" i="3"/>
  <c r="BG129" i="3"/>
  <c r="BF129" i="3"/>
  <c r="T129" i="3"/>
  <c r="R129" i="3"/>
  <c r="P129" i="3"/>
  <c r="BI122" i="3"/>
  <c r="BH122" i="3"/>
  <c r="BG122" i="3"/>
  <c r="BF122" i="3"/>
  <c r="T122" i="3"/>
  <c r="R122" i="3"/>
  <c r="P122" i="3"/>
  <c r="BI115" i="3"/>
  <c r="BH115" i="3"/>
  <c r="BG115" i="3"/>
  <c r="BF115" i="3"/>
  <c r="T115" i="3"/>
  <c r="R115" i="3"/>
  <c r="P115" i="3"/>
  <c r="BI108" i="3"/>
  <c r="BH108" i="3"/>
  <c r="BG108" i="3"/>
  <c r="BF108" i="3"/>
  <c r="T108" i="3"/>
  <c r="R108" i="3"/>
  <c r="P108" i="3"/>
  <c r="BI99" i="3"/>
  <c r="BH99" i="3"/>
  <c r="BG99" i="3"/>
  <c r="BF99" i="3"/>
  <c r="T99" i="3"/>
  <c r="R99" i="3"/>
  <c r="P99" i="3"/>
  <c r="J93" i="3"/>
  <c r="J92" i="3"/>
  <c r="F92" i="3"/>
  <c r="F90" i="3"/>
  <c r="E88" i="3"/>
  <c r="J59" i="3"/>
  <c r="J58" i="3"/>
  <c r="F58" i="3"/>
  <c r="F56" i="3"/>
  <c r="E54" i="3"/>
  <c r="J20" i="3"/>
  <c r="E20" i="3"/>
  <c r="F59" i="3"/>
  <c r="J19" i="3"/>
  <c r="J14" i="3"/>
  <c r="J90" i="3" s="1"/>
  <c r="E7" i="3"/>
  <c r="E50" i="3" s="1"/>
  <c r="J39" i="2"/>
  <c r="J38" i="2"/>
  <c r="AY56" i="1"/>
  <c r="J37" i="2"/>
  <c r="AX56" i="1"/>
  <c r="BI146" i="2"/>
  <c r="BH146" i="2"/>
  <c r="BG146" i="2"/>
  <c r="BF146" i="2"/>
  <c r="T146" i="2"/>
  <c r="T145" i="2"/>
  <c r="R146" i="2"/>
  <c r="R145" i="2"/>
  <c r="P146" i="2"/>
  <c r="P145" i="2"/>
  <c r="BI140" i="2"/>
  <c r="BH140" i="2"/>
  <c r="BG140" i="2"/>
  <c r="BF140" i="2"/>
  <c r="T140" i="2"/>
  <c r="R140" i="2"/>
  <c r="P140" i="2"/>
  <c r="BI138" i="2"/>
  <c r="BH138" i="2"/>
  <c r="BG138" i="2"/>
  <c r="BF138" i="2"/>
  <c r="T138" i="2"/>
  <c r="R138" i="2"/>
  <c r="P138" i="2"/>
  <c r="BI132" i="2"/>
  <c r="BH132" i="2"/>
  <c r="BG132" i="2"/>
  <c r="BF132" i="2"/>
  <c r="T132" i="2"/>
  <c r="R132" i="2"/>
  <c r="P132" i="2"/>
  <c r="BI128" i="2"/>
  <c r="BH128" i="2"/>
  <c r="BG128" i="2"/>
  <c r="BF128" i="2"/>
  <c r="T128" i="2"/>
  <c r="R128" i="2"/>
  <c r="P128" i="2"/>
  <c r="BI123" i="2"/>
  <c r="BH123" i="2"/>
  <c r="BG123" i="2"/>
  <c r="BF123" i="2"/>
  <c r="T123" i="2"/>
  <c r="R123" i="2"/>
  <c r="P123" i="2"/>
  <c r="BI118" i="2"/>
  <c r="BH118" i="2"/>
  <c r="BG118" i="2"/>
  <c r="BF118" i="2"/>
  <c r="T118" i="2"/>
  <c r="R118" i="2"/>
  <c r="P118" i="2"/>
  <c r="BI112" i="2"/>
  <c r="BH112" i="2"/>
  <c r="BG112" i="2"/>
  <c r="BF112" i="2"/>
  <c r="T112" i="2"/>
  <c r="R112" i="2"/>
  <c r="P112" i="2"/>
  <c r="BI107" i="2"/>
  <c r="BH107" i="2"/>
  <c r="BG107" i="2"/>
  <c r="BF107" i="2"/>
  <c r="T107" i="2"/>
  <c r="R107" i="2"/>
  <c r="P107" i="2"/>
  <c r="BI102" i="2"/>
  <c r="BH102" i="2"/>
  <c r="BG102" i="2"/>
  <c r="BF102" i="2"/>
  <c r="T102" i="2"/>
  <c r="R102" i="2"/>
  <c r="P102" i="2"/>
  <c r="BI95" i="2"/>
  <c r="BH95" i="2"/>
  <c r="BG95" i="2"/>
  <c r="BF95" i="2"/>
  <c r="T95" i="2"/>
  <c r="R95" i="2"/>
  <c r="P95" i="2"/>
  <c r="BI93" i="2"/>
  <c r="BH93" i="2"/>
  <c r="BG93" i="2"/>
  <c r="BF93" i="2"/>
  <c r="T93" i="2"/>
  <c r="R93" i="2"/>
  <c r="P93" i="2"/>
  <c r="J87" i="2"/>
  <c r="J86" i="2"/>
  <c r="F86" i="2"/>
  <c r="F84" i="2"/>
  <c r="E82" i="2"/>
  <c r="J59" i="2"/>
  <c r="J58" i="2"/>
  <c r="F58" i="2"/>
  <c r="F56" i="2"/>
  <c r="E54" i="2"/>
  <c r="J20" i="2"/>
  <c r="E20" i="2"/>
  <c r="F59" i="2" s="1"/>
  <c r="J19" i="2"/>
  <c r="J14" i="2"/>
  <c r="J56" i="2" s="1"/>
  <c r="E7" i="2"/>
  <c r="E78" i="2" s="1"/>
  <c r="L50" i="1"/>
  <c r="AM50" i="1"/>
  <c r="AM49" i="1"/>
  <c r="L49" i="1"/>
  <c r="AM47" i="1"/>
  <c r="L47" i="1"/>
  <c r="L45" i="1"/>
  <c r="L44" i="1"/>
  <c r="J251" i="5"/>
  <c r="BK133" i="5"/>
  <c r="BK285" i="4"/>
  <c r="BK894" i="3"/>
  <c r="BK846" i="3"/>
  <c r="BK798" i="3"/>
  <c r="J703" i="3"/>
  <c r="BK554" i="3"/>
  <c r="BK421" i="3"/>
  <c r="J213" i="3"/>
  <c r="J167" i="3"/>
  <c r="BK123" i="2"/>
  <c r="BK147" i="5"/>
  <c r="BK307" i="4"/>
  <c r="J153" i="4"/>
  <c r="BK416" i="3"/>
  <c r="J263" i="3"/>
  <c r="BK129" i="3"/>
  <c r="J123" i="2"/>
  <c r="BK251" i="5"/>
  <c r="BK351" i="4"/>
  <c r="BK244" i="4"/>
  <c r="BK879" i="3"/>
  <c r="BK823" i="3"/>
  <c r="J548" i="3"/>
  <c r="J460" i="3"/>
  <c r="BK394" i="3"/>
  <c r="BK118" i="2"/>
  <c r="BK206" i="5"/>
  <c r="BK262" i="4"/>
  <c r="BK232" i="4"/>
  <c r="BK190" i="4"/>
  <c r="J169" i="4"/>
  <c r="BK113" i="4"/>
  <c r="J783" i="3"/>
  <c r="J709" i="3"/>
  <c r="J603" i="3"/>
  <c r="BK358" i="3"/>
  <c r="J128" i="2"/>
  <c r="BK369" i="4"/>
  <c r="BK335" i="4"/>
  <c r="J204" i="4"/>
  <c r="BK818" i="3"/>
  <c r="J694" i="3"/>
  <c r="J535" i="3"/>
  <c r="BK213" i="3"/>
  <c r="BK181" i="5"/>
  <c r="J262" i="4"/>
  <c r="J834" i="3"/>
  <c r="J719" i="3"/>
  <c r="BK528" i="3"/>
  <c r="BK391" i="3"/>
  <c r="J207" i="3"/>
  <c r="BK122" i="5"/>
  <c r="BK812" i="3"/>
  <c r="BK694" i="3"/>
  <c r="BK612" i="3"/>
  <c r="BK430" i="3"/>
  <c r="J311" i="3"/>
  <c r="BK207" i="3"/>
  <c r="BK104" i="5"/>
  <c r="BK164" i="4"/>
  <c r="BK732" i="3"/>
  <c r="J560" i="3"/>
  <c r="J394" i="3"/>
  <c r="J143" i="3"/>
  <c r="BK566" i="3"/>
  <c r="J421" i="3"/>
  <c r="J93" i="2"/>
  <c r="BK154" i="5"/>
  <c r="BK295" i="4"/>
  <c r="J369" i="3"/>
  <c r="BK95" i="2"/>
  <c r="J369" i="4"/>
  <c r="BK238" i="4"/>
  <c r="J885" i="3"/>
  <c r="J711" i="3"/>
  <c r="BK521" i="3"/>
  <c r="BK338" i="3"/>
  <c r="BK238" i="5"/>
  <c r="BK161" i="5"/>
  <c r="BK169" i="4"/>
  <c r="J823" i="3"/>
  <c r="J649" i="3"/>
  <c r="BK436" i="3"/>
  <c r="BK263" i="3"/>
  <c r="BK102" i="2"/>
  <c r="BK220" i="4"/>
  <c r="BK761" i="3"/>
  <c r="J521" i="3"/>
  <c r="BK401" i="3"/>
  <c r="BK220" i="3"/>
  <c r="BK326" i="4"/>
  <c r="BK159" i="4"/>
  <c r="BK777" i="3"/>
  <c r="BK603" i="3"/>
  <c r="BK398" i="3"/>
  <c r="J201" i="3"/>
  <c r="J132" i="2"/>
  <c r="J226" i="5"/>
  <c r="J147" i="5"/>
  <c r="J295" i="4"/>
  <c r="BK891" i="3"/>
  <c r="BK841" i="3"/>
  <c r="BK783" i="3"/>
  <c r="BK664" i="3"/>
  <c r="BK463" i="3"/>
  <c r="BK412" i="3"/>
  <c r="BK158" i="3"/>
  <c r="J257" i="5"/>
  <c r="J104" i="5"/>
  <c r="BK211" i="4"/>
  <c r="J656" i="3"/>
  <c r="J430" i="3"/>
  <c r="BK280" i="3"/>
  <c r="BK221" i="5"/>
  <c r="J181" i="5"/>
  <c r="J326" i="4"/>
  <c r="BK122" i="4"/>
  <c r="J851" i="3"/>
  <c r="J686" i="3"/>
  <c r="J448" i="3"/>
  <c r="BK362" i="3"/>
  <c r="BK138" i="2"/>
  <c r="BK226" i="5"/>
  <c r="J138" i="5"/>
  <c r="J458" i="3"/>
  <c r="BK146" i="2"/>
  <c r="BK230" i="5"/>
  <c r="BK358" i="4"/>
  <c r="J220" i="4"/>
  <c r="J857" i="3"/>
  <c r="BK703" i="3"/>
  <c r="BK518" i="3"/>
  <c r="BK303" i="3"/>
  <c r="BK212" i="5"/>
  <c r="BK343" i="4"/>
  <c r="J113" i="4"/>
  <c r="BK770" i="3"/>
  <c r="J612" i="3"/>
  <c r="J456" i="3"/>
  <c r="BK291" i="3"/>
  <c r="BK190" i="3"/>
  <c r="J335" i="4"/>
  <c r="BK805" i="3"/>
  <c r="BK660" i="3"/>
  <c r="J503" i="3"/>
  <c r="J291" i="3"/>
  <c r="BK167" i="3"/>
  <c r="BK183" i="4"/>
  <c r="J818" i="3"/>
  <c r="BK632" i="3"/>
  <c r="BK454" i="3"/>
  <c r="BK283" i="3"/>
  <c r="J118" i="2"/>
  <c r="J206" i="5"/>
  <c r="J361" i="4"/>
  <c r="BK270" i="4"/>
  <c r="BK885" i="3"/>
  <c r="J812" i="3"/>
  <c r="BK719" i="3"/>
  <c r="J566" i="3"/>
  <c r="J442" i="3"/>
  <c r="J234" i="3"/>
  <c r="BK150" i="3"/>
  <c r="J221" i="5"/>
  <c r="BK345" i="4"/>
  <c r="BK197" i="4"/>
  <c r="J777" i="3"/>
  <c r="BK541" i="3"/>
  <c r="J150" i="3"/>
  <c r="BK128" i="2"/>
  <c r="AS55" i="1"/>
  <c r="J250" i="4"/>
  <c r="BK711" i="3"/>
  <c r="BK503" i="3"/>
  <c r="J401" i="3"/>
  <c r="BK108" i="3"/>
  <c r="BK246" i="5"/>
  <c r="BK128" i="5"/>
  <c r="J660" i="3"/>
  <c r="J398" i="3"/>
  <c r="J317" i="3"/>
  <c r="BK251" i="3"/>
  <c r="BK107" i="2"/>
  <c r="BK365" i="4"/>
  <c r="BK214" i="4"/>
  <c r="J129" i="4"/>
  <c r="BK713" i="3"/>
  <c r="BK675" i="3"/>
  <c r="J351" i="3"/>
  <c r="BK234" i="3"/>
  <c r="J195" i="5"/>
  <c r="BK153" i="4"/>
  <c r="BK828" i="3"/>
  <c r="J680" i="3"/>
  <c r="J477" i="3"/>
  <c r="J345" i="3"/>
  <c r="BK99" i="3"/>
  <c r="J159" i="4"/>
  <c r="BK680" i="3"/>
  <c r="BK509" i="3"/>
  <c r="J358" i="3"/>
  <c r="BK257" i="3"/>
  <c r="J133" i="5"/>
  <c r="J879" i="3"/>
  <c r="BK765" i="3"/>
  <c r="J518" i="3"/>
  <c r="BK345" i="3"/>
  <c r="J95" i="2"/>
  <c r="J238" i="5"/>
  <c r="BK115" i="5"/>
  <c r="J97" i="4"/>
  <c r="BK862" i="3"/>
  <c r="J765" i="3"/>
  <c r="J675" i="3"/>
  <c r="BK470" i="3"/>
  <c r="J303" i="3"/>
  <c r="BK122" i="3"/>
  <c r="J230" i="5"/>
  <c r="BK361" i="4"/>
  <c r="BK179" i="4"/>
  <c r="J664" i="3"/>
  <c r="BK456" i="3"/>
  <c r="J324" i="3"/>
  <c r="BK132" i="2"/>
  <c r="BK253" i="5"/>
  <c r="BK217" i="5"/>
  <c r="BK174" i="5"/>
  <c r="J313" i="4"/>
  <c r="J179" i="4"/>
  <c r="J798" i="3"/>
  <c r="J528" i="3"/>
  <c r="BK426" i="3"/>
  <c r="BK136" i="3"/>
  <c r="J102" i="2"/>
  <c r="BK195" i="5"/>
  <c r="J283" i="3"/>
  <c r="J246" i="5"/>
  <c r="J365" i="4"/>
  <c r="J232" i="4"/>
  <c r="BK136" i="4"/>
  <c r="J732" i="3"/>
  <c r="BK560" i="3"/>
  <c r="BK275" i="3"/>
  <c r="J122" i="3"/>
  <c r="J174" i="5"/>
  <c r="J197" i="4"/>
  <c r="J805" i="3"/>
  <c r="J554" i="3"/>
  <c r="J412" i="3"/>
  <c r="J251" i="3"/>
  <c r="BK300" i="4"/>
  <c r="BK755" i="3"/>
  <c r="BK656" i="3"/>
  <c r="J470" i="3"/>
  <c r="J286" i="3"/>
  <c r="BK112" i="2"/>
  <c r="J307" i="4"/>
  <c r="J828" i="3"/>
  <c r="J541" i="3"/>
  <c r="J407" i="3"/>
  <c r="J220" i="3"/>
  <c r="BK751" i="3"/>
  <c r="BK548" i="3"/>
  <c r="J436" i="3"/>
  <c r="J275" i="3"/>
  <c r="J183" i="3"/>
  <c r="BK168" i="5"/>
  <c r="J214" i="4"/>
  <c r="J761" i="3"/>
  <c r="BK477" i="3"/>
  <c r="BK286" i="3"/>
  <c r="J136" i="3"/>
  <c r="J212" i="5"/>
  <c r="J154" i="5"/>
  <c r="J291" i="4"/>
  <c r="J104" i="4"/>
  <c r="J846" i="3"/>
  <c r="J572" i="3"/>
  <c r="J158" i="3"/>
  <c r="J253" i="5"/>
  <c r="J168" i="5"/>
  <c r="BK320" i="4"/>
  <c r="BK291" i="4"/>
  <c r="BK250" i="4"/>
  <c r="BK204" i="4"/>
  <c r="BK140" i="4"/>
  <c r="BK104" i="4"/>
  <c r="J755" i="3"/>
  <c r="BK725" i="3"/>
  <c r="BK649" i="3"/>
  <c r="BK481" i="3"/>
  <c r="BK331" i="3"/>
  <c r="BK201" i="3"/>
  <c r="BK138" i="5"/>
  <c r="J351" i="4"/>
  <c r="BK149" i="4"/>
  <c r="J741" i="3"/>
  <c r="BK692" i="3"/>
  <c r="J488" i="3"/>
  <c r="BK260" i="3"/>
  <c r="BK200" i="5"/>
  <c r="BK277" i="4"/>
  <c r="BK873" i="3"/>
  <c r="J751" i="3"/>
  <c r="BK460" i="3"/>
  <c r="BK311" i="3"/>
  <c r="J129" i="3"/>
  <c r="J345" i="4"/>
  <c r="BK129" i="4"/>
  <c r="J713" i="3"/>
  <c r="BK535" i="3"/>
  <c r="J362" i="3"/>
  <c r="J227" i="3"/>
  <c r="J122" i="5"/>
  <c r="J190" i="4"/>
  <c r="BK851" i="3"/>
  <c r="BK640" i="3"/>
  <c r="J481" i="3"/>
  <c r="J297" i="3"/>
  <c r="BK115" i="3"/>
  <c r="J161" i="5"/>
  <c r="J358" i="4"/>
  <c r="J211" i="4"/>
  <c r="J122" i="4"/>
  <c r="J891" i="3"/>
  <c r="J837" i="3"/>
  <c r="J640" i="3"/>
  <c r="BK458" i="3"/>
  <c r="BK369" i="3"/>
  <c r="J266" i="3"/>
  <c r="J174" i="3"/>
  <c r="J99" i="3"/>
  <c r="J270" i="4"/>
  <c r="J149" i="4"/>
  <c r="BK572" i="3"/>
  <c r="J391" i="3"/>
  <c r="J257" i="3"/>
  <c r="BK140" i="2"/>
  <c r="BK187" i="5"/>
  <c r="J115" i="5"/>
  <c r="J277" i="4"/>
  <c r="J862" i="3"/>
  <c r="J587" i="3"/>
  <c r="BK227" i="3"/>
  <c r="J112" i="2"/>
  <c r="J187" i="5"/>
  <c r="J300" i="4"/>
  <c r="J463" i="3"/>
  <c r="J140" i="2"/>
  <c r="J217" i="5"/>
  <c r="BK313" i="4"/>
  <c r="J183" i="4"/>
  <c r="J745" i="3"/>
  <c r="BK623" i="3"/>
  <c r="J426" i="3"/>
  <c r="BK143" i="3"/>
  <c r="BK97" i="5"/>
  <c r="J136" i="4"/>
  <c r="BK745" i="3"/>
  <c r="J579" i="3"/>
  <c r="J416" i="3"/>
  <c r="BK266" i="3"/>
  <c r="J138" i="2"/>
  <c r="J140" i="4"/>
  <c r="J717" i="3"/>
  <c r="J623" i="3"/>
  <c r="BK448" i="3"/>
  <c r="J331" i="3"/>
  <c r="J108" i="3"/>
  <c r="J244" i="4"/>
  <c r="J841" i="3"/>
  <c r="BK709" i="3"/>
  <c r="BK442" i="3"/>
  <c r="J190" i="3"/>
  <c r="BK257" i="5"/>
  <c r="J343" i="4"/>
  <c r="J164" i="4"/>
  <c r="J894" i="3"/>
  <c r="BK834" i="3"/>
  <c r="BK741" i="3"/>
  <c r="J632" i="3"/>
  <c r="J454" i="3"/>
  <c r="J280" i="3"/>
  <c r="J260" i="3"/>
  <c r="J210" i="5"/>
  <c r="J238" i="4"/>
  <c r="BK97" i="4"/>
  <c r="BK579" i="3"/>
  <c r="J338" i="3"/>
  <c r="BK183" i="3"/>
  <c r="J200" i="5"/>
  <c r="J128" i="5"/>
  <c r="BK226" i="4"/>
  <c r="J873" i="3"/>
  <c r="J692" i="3"/>
  <c r="BK351" i="3"/>
  <c r="J146" i="2"/>
  <c r="BK210" i="5"/>
  <c r="J97" i="5"/>
  <c r="BK174" i="3"/>
  <c r="J285" i="4"/>
  <c r="BK837" i="3"/>
  <c r="J725" i="3"/>
  <c r="J509" i="3"/>
  <c r="BK317" i="3"/>
  <c r="J115" i="3"/>
  <c r="J226" i="4"/>
  <c r="J770" i="3"/>
  <c r="BK686" i="3"/>
  <c r="BK587" i="3"/>
  <c r="BK407" i="3"/>
  <c r="BK297" i="3"/>
  <c r="J107" i="2"/>
  <c r="J320" i="4"/>
  <c r="BK857" i="3"/>
  <c r="BK717" i="3"/>
  <c r="BK488" i="3"/>
  <c r="BK324" i="3"/>
  <c r="BK93" i="2"/>
  <c r="R269" i="4" l="1"/>
  <c r="P269" i="4"/>
  <c r="T269" i="4"/>
  <c r="T117" i="2"/>
  <c r="BK527" i="3"/>
  <c r="J527" i="3" s="1"/>
  <c r="J67" i="3" s="1"/>
  <c r="BK685" i="3"/>
  <c r="J685" i="3" s="1"/>
  <c r="J70" i="3" s="1"/>
  <c r="T833" i="3"/>
  <c r="T96" i="4"/>
  <c r="R357" i="4"/>
  <c r="P117" i="2"/>
  <c r="BK98" i="3"/>
  <c r="J98" i="3" s="1"/>
  <c r="J65" i="3" s="1"/>
  <c r="T462" i="3"/>
  <c r="BK578" i="3"/>
  <c r="J578" i="3" s="1"/>
  <c r="J68" i="3" s="1"/>
  <c r="R833" i="3"/>
  <c r="R284" i="4"/>
  <c r="BK96" i="5"/>
  <c r="T92" i="2"/>
  <c r="R137" i="2"/>
  <c r="R462" i="3"/>
  <c r="R685" i="3"/>
  <c r="T861" i="3"/>
  <c r="T860" i="3" s="1"/>
  <c r="T189" i="4"/>
  <c r="P153" i="5"/>
  <c r="R92" i="2"/>
  <c r="BK462" i="3"/>
  <c r="J462" i="3"/>
  <c r="J66" i="3" s="1"/>
  <c r="T685" i="3"/>
  <c r="R861" i="3"/>
  <c r="R860" i="3" s="1"/>
  <c r="BK96" i="4"/>
  <c r="J96" i="4"/>
  <c r="J65" i="4" s="1"/>
  <c r="P284" i="4"/>
  <c r="BK199" i="5"/>
  <c r="J199" i="5"/>
  <c r="J72" i="5" s="1"/>
  <c r="P92" i="2"/>
  <c r="BK137" i="2"/>
  <c r="J137" i="2" s="1"/>
  <c r="J67" i="2" s="1"/>
  <c r="T98" i="3"/>
  <c r="R527" i="3"/>
  <c r="R578" i="3"/>
  <c r="P861" i="3"/>
  <c r="P860" i="3"/>
  <c r="BK189" i="4"/>
  <c r="J189" i="4"/>
  <c r="J66" i="4" s="1"/>
  <c r="T284" i="4"/>
  <c r="P357" i="4"/>
  <c r="R96" i="5"/>
  <c r="T153" i="5"/>
  <c r="T95" i="5" s="1"/>
  <c r="R117" i="2"/>
  <c r="P462" i="3"/>
  <c r="P685" i="3"/>
  <c r="BK861" i="3"/>
  <c r="J861" i="3" s="1"/>
  <c r="J74" i="3" s="1"/>
  <c r="R96" i="4"/>
  <c r="BK284" i="4"/>
  <c r="J284" i="4"/>
  <c r="J69" i="4" s="1"/>
  <c r="BK357" i="4"/>
  <c r="J357" i="4" s="1"/>
  <c r="J71" i="4" s="1"/>
  <c r="BK153" i="5"/>
  <c r="J153" i="5"/>
  <c r="J66" i="5" s="1"/>
  <c r="P199" i="5"/>
  <c r="P198" i="5" s="1"/>
  <c r="BK92" i="2"/>
  <c r="J92" i="2" s="1"/>
  <c r="J65" i="2" s="1"/>
  <c r="T137" i="2"/>
  <c r="R98" i="3"/>
  <c r="R97" i="3" s="1"/>
  <c r="P527" i="3"/>
  <c r="P578" i="3"/>
  <c r="P833" i="3"/>
  <c r="P96" i="4"/>
  <c r="P95" i="4" s="1"/>
  <c r="P94" i="4" s="1"/>
  <c r="AU58" i="1" s="1"/>
  <c r="P189" i="4"/>
  <c r="T96" i="5"/>
  <c r="R199" i="5"/>
  <c r="R198" i="5" s="1"/>
  <c r="BK117" i="2"/>
  <c r="J117" i="2"/>
  <c r="J66" i="2" s="1"/>
  <c r="P137" i="2"/>
  <c r="P98" i="3"/>
  <c r="P97" i="3" s="1"/>
  <c r="T527" i="3"/>
  <c r="T578" i="3"/>
  <c r="BK833" i="3"/>
  <c r="J833" i="3" s="1"/>
  <c r="J71" i="3" s="1"/>
  <c r="R189" i="4"/>
  <c r="T357" i="4"/>
  <c r="P96" i="5"/>
  <c r="P95" i="5" s="1"/>
  <c r="P94" i="5" s="1"/>
  <c r="AU59" i="1" s="1"/>
  <c r="R153" i="5"/>
  <c r="T199" i="5"/>
  <c r="T198" i="5"/>
  <c r="BE108" i="3"/>
  <c r="BE129" i="3"/>
  <c r="BE251" i="3"/>
  <c r="BE257" i="3"/>
  <c r="BE260" i="3"/>
  <c r="BE263" i="3"/>
  <c r="BE286" i="3"/>
  <c r="BE311" i="3"/>
  <c r="BE338" i="3"/>
  <c r="BE362" i="3"/>
  <c r="BE458" i="3"/>
  <c r="BE463" i="3"/>
  <c r="BE521" i="3"/>
  <c r="BE528" i="3"/>
  <c r="BE623" i="3"/>
  <c r="BE711" i="3"/>
  <c r="BE751" i="3"/>
  <c r="BE798" i="3"/>
  <c r="BE805" i="3"/>
  <c r="BE812" i="3"/>
  <c r="BE823" i="3"/>
  <c r="BE837" i="3"/>
  <c r="BE846" i="3"/>
  <c r="BE873" i="3"/>
  <c r="BE885" i="3"/>
  <c r="BE122" i="4"/>
  <c r="BE129" i="4"/>
  <c r="BE204" i="4"/>
  <c r="BE232" i="4"/>
  <c r="BK261" i="4"/>
  <c r="J261" i="4" s="1"/>
  <c r="J67" i="4" s="1"/>
  <c r="BK350" i="4"/>
  <c r="J350" i="4"/>
  <c r="J70" i="4" s="1"/>
  <c r="E82" i="5"/>
  <c r="BE138" i="5"/>
  <c r="BE147" i="5"/>
  <c r="BK180" i="5"/>
  <c r="J180" i="5"/>
  <c r="J68" i="5" s="1"/>
  <c r="F87" i="2"/>
  <c r="BE118" i="2"/>
  <c r="BE128" i="2"/>
  <c r="BE115" i="3"/>
  <c r="BE136" i="3"/>
  <c r="BE266" i="3"/>
  <c r="BE280" i="3"/>
  <c r="BE317" i="3"/>
  <c r="BE442" i="3"/>
  <c r="BE560" i="3"/>
  <c r="BE566" i="3"/>
  <c r="BE640" i="3"/>
  <c r="BK679" i="3"/>
  <c r="J679" i="3" s="1"/>
  <c r="J69" i="3" s="1"/>
  <c r="BE113" i="4"/>
  <c r="BE190" i="4"/>
  <c r="BE197" i="4"/>
  <c r="BE277" i="4"/>
  <c r="BE285" i="4"/>
  <c r="BE361" i="4"/>
  <c r="J56" i="5"/>
  <c r="F91" i="5"/>
  <c r="BE104" i="5"/>
  <c r="BE206" i="5"/>
  <c r="BE107" i="2"/>
  <c r="BE112" i="2"/>
  <c r="BE123" i="2"/>
  <c r="J56" i="3"/>
  <c r="BE150" i="3"/>
  <c r="BE167" i="3"/>
  <c r="BE213" i="3"/>
  <c r="BE234" i="3"/>
  <c r="BE275" i="3"/>
  <c r="BE369" i="3"/>
  <c r="BE448" i="3"/>
  <c r="BE488" i="3"/>
  <c r="BE541" i="3"/>
  <c r="BE664" i="3"/>
  <c r="BE783" i="3"/>
  <c r="BE818" i="3"/>
  <c r="BE862" i="3"/>
  <c r="F59" i="4"/>
  <c r="BE183" i="4"/>
  <c r="BE214" i="4"/>
  <c r="BE220" i="4"/>
  <c r="BE226" i="4"/>
  <c r="BE250" i="4"/>
  <c r="BE313" i="4"/>
  <c r="BE320" i="4"/>
  <c r="BK269" i="4"/>
  <c r="J269" i="4" s="1"/>
  <c r="J68" i="4" s="1"/>
  <c r="BK368" i="4"/>
  <c r="J368" i="4"/>
  <c r="J72" i="4" s="1"/>
  <c r="BE154" i="5"/>
  <c r="BE187" i="5"/>
  <c r="BE226" i="5"/>
  <c r="BE230" i="5"/>
  <c r="BE251" i="5"/>
  <c r="BK194" i="5"/>
  <c r="J194" i="5"/>
  <c r="J70" i="5" s="1"/>
  <c r="BE93" i="2"/>
  <c r="BE95" i="2"/>
  <c r="BE138" i="2"/>
  <c r="BK145" i="2"/>
  <c r="J145" i="2"/>
  <c r="J68" i="2" s="1"/>
  <c r="E84" i="3"/>
  <c r="F93" i="3"/>
  <c r="BE283" i="3"/>
  <c r="BE391" i="3"/>
  <c r="BE407" i="3"/>
  <c r="BE456" i="3"/>
  <c r="BE477" i="3"/>
  <c r="BE503" i="3"/>
  <c r="BE649" i="3"/>
  <c r="BE686" i="3"/>
  <c r="BE725" i="3"/>
  <c r="BE755" i="3"/>
  <c r="BE834" i="3"/>
  <c r="BE851" i="3"/>
  <c r="BE857" i="3"/>
  <c r="E50" i="4"/>
  <c r="BE97" i="4"/>
  <c r="BE169" i="4"/>
  <c r="BE291" i="4"/>
  <c r="BE300" i="4"/>
  <c r="BE345" i="4"/>
  <c r="BE365" i="4"/>
  <c r="BE369" i="4"/>
  <c r="BE168" i="5"/>
  <c r="E50" i="2"/>
  <c r="J84" i="2"/>
  <c r="BE99" i="3"/>
  <c r="BE143" i="3"/>
  <c r="BE158" i="3"/>
  <c r="BE183" i="3"/>
  <c r="BE207" i="3"/>
  <c r="BE220" i="3"/>
  <c r="BE291" i="3"/>
  <c r="BE297" i="3"/>
  <c r="BE303" i="3"/>
  <c r="BE324" i="3"/>
  <c r="BE401" i="3"/>
  <c r="BE421" i="3"/>
  <c r="BE426" i="3"/>
  <c r="BE430" i="3"/>
  <c r="BE436" i="3"/>
  <c r="BE535" i="3"/>
  <c r="BE548" i="3"/>
  <c r="BE572" i="3"/>
  <c r="BE579" i="3"/>
  <c r="BE694" i="3"/>
  <c r="BE713" i="3"/>
  <c r="BE717" i="3"/>
  <c r="BE719" i="3"/>
  <c r="BE732" i="3"/>
  <c r="BE238" i="4"/>
  <c r="BE270" i="4"/>
  <c r="BE343" i="4"/>
  <c r="BE358" i="4"/>
  <c r="BE115" i="5"/>
  <c r="BE122" i="5"/>
  <c r="BE200" i="5"/>
  <c r="BE238" i="5"/>
  <c r="BE174" i="3"/>
  <c r="BE190" i="3"/>
  <c r="BE201" i="3"/>
  <c r="BE345" i="3"/>
  <c r="BE454" i="3"/>
  <c r="BE470" i="3"/>
  <c r="BE518" i="3"/>
  <c r="BE603" i="3"/>
  <c r="BE656" i="3"/>
  <c r="BE660" i="3"/>
  <c r="BE761" i="3"/>
  <c r="BE765" i="3"/>
  <c r="BE777" i="3"/>
  <c r="BE828" i="3"/>
  <c r="BE841" i="3"/>
  <c r="BE140" i="4"/>
  <c r="BE211" i="4"/>
  <c r="BE295" i="4"/>
  <c r="BE133" i="5"/>
  <c r="BE195" i="5"/>
  <c r="BE210" i="5"/>
  <c r="BK186" i="5"/>
  <c r="J186" i="5"/>
  <c r="J69" i="5" s="1"/>
  <c r="BE122" i="3"/>
  <c r="BE351" i="3"/>
  <c r="BE358" i="3"/>
  <c r="BE398" i="3"/>
  <c r="BE412" i="3"/>
  <c r="BE460" i="3"/>
  <c r="BE481" i="3"/>
  <c r="BE554" i="3"/>
  <c r="BE587" i="3"/>
  <c r="BE632" i="3"/>
  <c r="BE675" i="3"/>
  <c r="BE680" i="3"/>
  <c r="BE692" i="3"/>
  <c r="BE703" i="3"/>
  <c r="BE709" i="3"/>
  <c r="BE741" i="3"/>
  <c r="BE745" i="3"/>
  <c r="J56" i="4"/>
  <c r="BE136" i="4"/>
  <c r="BE159" i="4"/>
  <c r="BE164" i="4"/>
  <c r="BE335" i="4"/>
  <c r="BE351" i="4"/>
  <c r="BE97" i="5"/>
  <c r="BE128" i="5"/>
  <c r="BE161" i="5"/>
  <c r="BE212" i="5"/>
  <c r="BE217" i="5"/>
  <c r="BE246" i="5"/>
  <c r="BE253" i="5"/>
  <c r="BE257" i="5"/>
  <c r="BK173" i="5"/>
  <c r="J173" i="5" s="1"/>
  <c r="J67" i="5" s="1"/>
  <c r="BE102" i="2"/>
  <c r="BE132" i="2"/>
  <c r="BE140" i="2"/>
  <c r="BE146" i="2"/>
  <c r="BE227" i="3"/>
  <c r="BE331" i="3"/>
  <c r="BE394" i="3"/>
  <c r="BE416" i="3"/>
  <c r="BE509" i="3"/>
  <c r="BE612" i="3"/>
  <c r="BE770" i="3"/>
  <c r="BE879" i="3"/>
  <c r="BE891" i="3"/>
  <c r="BE894" i="3"/>
  <c r="BK856" i="3"/>
  <c r="J856" i="3" s="1"/>
  <c r="J72" i="3" s="1"/>
  <c r="BE104" i="4"/>
  <c r="BE149" i="4"/>
  <c r="BE153" i="4"/>
  <c r="BE179" i="4"/>
  <c r="BE244" i="4"/>
  <c r="BE262" i="4"/>
  <c r="BE307" i="4"/>
  <c r="BE326" i="4"/>
  <c r="BE174" i="5"/>
  <c r="BE181" i="5"/>
  <c r="BE221" i="5"/>
  <c r="F39" i="3"/>
  <c r="BD57" i="1" s="1"/>
  <c r="F38" i="3"/>
  <c r="BC57" i="1" s="1"/>
  <c r="F36" i="5"/>
  <c r="BA59" i="1" s="1"/>
  <c r="F36" i="4"/>
  <c r="BA58" i="1" s="1"/>
  <c r="J36" i="3"/>
  <c r="AW57" i="1" s="1"/>
  <c r="AS54" i="1"/>
  <c r="F38" i="4"/>
  <c r="BC58" i="1"/>
  <c r="J36" i="2"/>
  <c r="AW56" i="1" s="1"/>
  <c r="J36" i="4"/>
  <c r="AW58" i="1"/>
  <c r="F38" i="2"/>
  <c r="BC56" i="1" s="1"/>
  <c r="J36" i="5"/>
  <c r="AW59" i="1"/>
  <c r="F36" i="2"/>
  <c r="BA56" i="1" s="1"/>
  <c r="F37" i="2"/>
  <c r="BB56" i="1" s="1"/>
  <c r="F37" i="5"/>
  <c r="BB59" i="1" s="1"/>
  <c r="F39" i="5"/>
  <c r="BD59" i="1" s="1"/>
  <c r="F39" i="2"/>
  <c r="BD56" i="1" s="1"/>
  <c r="F39" i="4"/>
  <c r="BD58" i="1" s="1"/>
  <c r="F36" i="3"/>
  <c r="BA57" i="1" s="1"/>
  <c r="F37" i="4"/>
  <c r="BB58" i="1" s="1"/>
  <c r="F38" i="5"/>
  <c r="BC59" i="1" s="1"/>
  <c r="F37" i="3"/>
  <c r="BB57" i="1" s="1"/>
  <c r="P96" i="3" l="1"/>
  <c r="AU57" i="1" s="1"/>
  <c r="R96" i="3"/>
  <c r="T94" i="5"/>
  <c r="R95" i="5"/>
  <c r="R94" i="5"/>
  <c r="R91" i="2"/>
  <c r="R90" i="2" s="1"/>
  <c r="P91" i="2"/>
  <c r="P90" i="2" s="1"/>
  <c r="AU56" i="1" s="1"/>
  <c r="T95" i="4"/>
  <c r="T94" i="4" s="1"/>
  <c r="R95" i="4"/>
  <c r="R94" i="4" s="1"/>
  <c r="T91" i="2"/>
  <c r="T90" i="2" s="1"/>
  <c r="T97" i="3"/>
  <c r="T96" i="3" s="1"/>
  <c r="BK95" i="5"/>
  <c r="J95" i="5" s="1"/>
  <c r="J64" i="5" s="1"/>
  <c r="BK97" i="3"/>
  <c r="BK91" i="2"/>
  <c r="J91" i="2" s="1"/>
  <c r="J64" i="2" s="1"/>
  <c r="BK95" i="4"/>
  <c r="BK94" i="4" s="1"/>
  <c r="J94" i="4" s="1"/>
  <c r="J32" i="4" s="1"/>
  <c r="AG58" i="1" s="1"/>
  <c r="J96" i="5"/>
  <c r="J65" i="5" s="1"/>
  <c r="BK198" i="5"/>
  <c r="J198" i="5" s="1"/>
  <c r="J71" i="5" s="1"/>
  <c r="BK860" i="3"/>
  <c r="J860" i="3" s="1"/>
  <c r="J73" i="3" s="1"/>
  <c r="BD55" i="1"/>
  <c r="BD54" i="1" s="1"/>
  <c r="W33" i="1" s="1"/>
  <c r="F35" i="3"/>
  <c r="AZ57" i="1" s="1"/>
  <c r="J35" i="3"/>
  <c r="AV57" i="1" s="1"/>
  <c r="AT57" i="1" s="1"/>
  <c r="BC55" i="1"/>
  <c r="BC54" i="1" s="1"/>
  <c r="W32" i="1" s="1"/>
  <c r="F35" i="4"/>
  <c r="AZ58" i="1" s="1"/>
  <c r="F35" i="2"/>
  <c r="AZ56" i="1" s="1"/>
  <c r="BA55" i="1"/>
  <c r="BA54" i="1" s="1"/>
  <c r="W30" i="1" s="1"/>
  <c r="J35" i="2"/>
  <c r="AV56" i="1" s="1"/>
  <c r="AT56" i="1" s="1"/>
  <c r="F35" i="5"/>
  <c r="AZ59" i="1" s="1"/>
  <c r="BB55" i="1"/>
  <c r="AX55" i="1" s="1"/>
  <c r="J35" i="5"/>
  <c r="AV59" i="1" s="1"/>
  <c r="AT59" i="1" s="1"/>
  <c r="J35" i="4"/>
  <c r="AV58" i="1"/>
  <c r="AT58" i="1" s="1"/>
  <c r="AU55" i="1" l="1"/>
  <c r="AU54" i="1" s="1"/>
  <c r="BK96" i="3"/>
  <c r="J96" i="3" s="1"/>
  <c r="J63" i="3" s="1"/>
  <c r="J41" i="4"/>
  <c r="BK90" i="2"/>
  <c r="J90" i="2" s="1"/>
  <c r="J32" i="2" s="1"/>
  <c r="AG56" i="1" s="1"/>
  <c r="AN56" i="1" s="1"/>
  <c r="J97" i="3"/>
  <c r="J64" i="3" s="1"/>
  <c r="J63" i="4"/>
  <c r="J95" i="4"/>
  <c r="J64" i="4" s="1"/>
  <c r="BK94" i="5"/>
  <c r="J94" i="5" s="1"/>
  <c r="J32" i="5" s="1"/>
  <c r="AG59" i="1" s="1"/>
  <c r="AN59" i="1" s="1"/>
  <c r="AN58" i="1"/>
  <c r="AY55" i="1"/>
  <c r="BB54" i="1"/>
  <c r="AX54" i="1" s="1"/>
  <c r="AY54" i="1"/>
  <c r="AZ55" i="1"/>
  <c r="AZ54" i="1" s="1"/>
  <c r="W29" i="1" s="1"/>
  <c r="AW54" i="1"/>
  <c r="AK30" i="1" s="1"/>
  <c r="AW55" i="1"/>
  <c r="J63" i="2" l="1"/>
  <c r="J41" i="2"/>
  <c r="J63" i="5"/>
  <c r="J41" i="5"/>
  <c r="W31" i="1"/>
  <c r="AV54" i="1"/>
  <c r="AK29" i="1" s="1"/>
  <c r="J32" i="3"/>
  <c r="AG57" i="1" s="1"/>
  <c r="AN57" i="1" s="1"/>
  <c r="AV55" i="1"/>
  <c r="AT55" i="1" s="1"/>
  <c r="J41" i="3" l="1"/>
  <c r="AT54" i="1"/>
  <c r="AG55" i="1"/>
  <c r="AN55" i="1" s="1"/>
  <c r="AG54" i="1" l="1"/>
  <c r="AN54" i="1" s="1"/>
  <c r="AK26" i="1" l="1"/>
  <c r="AK35" i="1" s="1"/>
</calcChain>
</file>

<file path=xl/sharedStrings.xml><?xml version="1.0" encoding="utf-8"?>
<sst xmlns="http://schemas.openxmlformats.org/spreadsheetml/2006/main" count="12693" uniqueCount="1553">
  <si>
    <t>Export Komplet</t>
  </si>
  <si>
    <t>VZ</t>
  </si>
  <si>
    <t>2.0</t>
  </si>
  <si>
    <t/>
  </si>
  <si>
    <t>False</t>
  </si>
  <si>
    <t>{7e4aa3d8-c118-4cbd-a4c1-6875f1ffe690}</t>
  </si>
  <si>
    <t>&gt;&gt;  skryté sloupce  &lt;&lt;</t>
  </si>
  <si>
    <t>0,01</t>
  </si>
  <si>
    <t>21</t>
  </si>
  <si>
    <t>15</t>
  </si>
  <si>
    <t>REKAPITULACE STAVBY</t>
  </si>
  <si>
    <t>v ---  níže se nacházejí doplnkové a pomocné údaje k sestavám  --- v</t>
  </si>
  <si>
    <t>Návod na vyplnění</t>
  </si>
  <si>
    <t>0,001</t>
  </si>
  <si>
    <t>Kód:</t>
  </si>
  <si>
    <t>2020/033a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</si>
  <si>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</si>
  <si>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</si>
  <si>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Rekonstrukce slepého ramena ulice Dvouletky a vybudování nových parkovacích stání</t>
  </si>
  <si>
    <t>KSO:</t>
  </si>
  <si>
    <t>CC-CZ:</t>
  </si>
  <si>
    <t>Místo:</t>
  </si>
  <si>
    <t xml:space="preserve"> </t>
  </si>
  <si>
    <t>Datum:</t>
  </si>
  <si>
    <t>10. 9. 2020</t>
  </si>
  <si>
    <t>Zadavatel:</t>
  </si>
  <si>
    <t>IČ:</t>
  </si>
  <si>
    <t>SMO - Městský obvod Ostrava-Jih</t>
  </si>
  <si>
    <t>DIČ:</t>
  </si>
  <si>
    <t>Uchazeč:</t>
  </si>
  <si>
    <t>Vyplň údaj</t>
  </si>
  <si>
    <t>Projektant:</t>
  </si>
  <si>
    <t>IVITAS, a.s.</t>
  </si>
  <si>
    <t>True</t>
  </si>
  <si>
    <t>Zpracovatel:</t>
  </si>
  <si>
    <t>Jindřich Jansa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</si>
  <si>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</si>
  <si>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</si>
  <si>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</si>
  <si>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</si>
  <si>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</si>
  <si>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</si>
  <si>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</si>
  <si>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</si>
  <si>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</si>
  <si>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</si>
  <si>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</si>
  <si>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</si>
  <si>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</si>
  <si>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</si>
  <si>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</si>
  <si>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</si>
  <si>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</si>
  <si>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</si>
  <si>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</si>
  <si>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</si>
  <si>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</si>
  <si>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</si>
  <si>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</si>
  <si>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</si>
  <si>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</si>
  <si>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</si>
  <si>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</si>
  <si>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</si>
  <si>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</si>
  <si>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</si>
  <si>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</si>
  <si>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</si>
  <si>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</si>
  <si>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</si>
  <si>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</si>
  <si>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</si>
  <si>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</si>
  <si>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</si>
  <si>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</si>
  <si>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</si>
  <si>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</si>
  <si>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Úprava plochy u ZŠ Provaznická a budovy odboru sociální péče</t>
  </si>
  <si>
    <t>STA</t>
  </si>
  <si>
    <t>1</t>
  </si>
  <si>
    <t>{d6a19a93-0b28-470d-86b8-8d2753c05518}</t>
  </si>
  <si>
    <t>2</t>
  </si>
  <si>
    <t>/</t>
  </si>
  <si>
    <t>C 001</t>
  </si>
  <si>
    <t>VEDLEJŠÍ A OSTATNÍ NÁKLADY</t>
  </si>
  <si>
    <t>Soupis</t>
  </si>
  <si>
    <t>{e16b7f60-d08b-4c48-8e2f-b8013ef85af4}</t>
  </si>
  <si>
    <t>C 101</t>
  </si>
  <si>
    <t>REKONSTRUKCE SLEPÉHO RAMENA ULICE DVOULETKY + PARKOVACÍ STÁNÍ</t>
  </si>
  <si>
    <t>{d9b11621-79d6-4566-853c-c0ad2aa52a91}</t>
  </si>
  <si>
    <t>C 301</t>
  </si>
  <si>
    <t>ODVODNĚNÍ PLOCH</t>
  </si>
  <si>
    <t>{d55053b6-d4cc-4581-af41-4e87b3732f01}</t>
  </si>
  <si>
    <t>C 401</t>
  </si>
  <si>
    <t>OSVĚTLENÍ PLOCH</t>
  </si>
  <si>
    <t>{33f88fdf-4023-453a-ac36-5dd65ebed212}</t>
  </si>
  <si>
    <t>KRYCÍ LIST SOUPISU PRACÍ</t>
  </si>
  <si>
    <t>Objekt:</t>
  </si>
  <si>
    <t>01 - Úprava plochy u ZŠ Provaznická a budovy odboru sociální péče</t>
  </si>
  <si>
    <t>Soupis:</t>
  </si>
  <si>
    <t>C 001 - VEDLEJŠÍ A OSTATNÍ NÁKLADY</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</si>
  <si>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</si>
  <si>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</si>
  <si>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</si>
  <si>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</si>
  <si>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</si>
  <si>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</si>
  <si>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</si>
  <si>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</si>
  <si>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</si>
  <si>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</si>
  <si>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</si>
  <si>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</si>
  <si>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</si>
  <si>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</si>
  <si>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</si>
  <si>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</si>
  <si>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</si>
  <si>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</si>
  <si>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</si>
  <si>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</si>
  <si>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</si>
  <si>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</si>
  <si>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</si>
  <si>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</si>
  <si>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</si>
  <si>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</si>
  <si>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</si>
  <si>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</si>
  <si>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</si>
  <si>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011464000</t>
  </si>
  <si>
    <t>Měření (monitoring) úrovně osvětlení</t>
  </si>
  <si>
    <t>kpl</t>
  </si>
  <si>
    <t>CS ÚRS 2020 01</t>
  </si>
  <si>
    <t>1024</t>
  </si>
  <si>
    <t>58590800</t>
  </si>
  <si>
    <t>PP</t>
  </si>
  <si>
    <t>012002000</t>
  </si>
  <si>
    <t>Geodetické práce</t>
  </si>
  <si>
    <t>406941998</t>
  </si>
  <si>
    <t>VV</t>
  </si>
  <si>
    <t>"náklady na vytyčení stavby a inženýrských sítí před výstavbou"</t>
  </si>
  <si>
    <t>"náklady na geodetické zaměření skutečného provedení stavby"</t>
  </si>
  <si>
    <t>"DSP v rozsahu nezbytném pro zápis změny do katastru nemovitostí"</t>
  </si>
  <si>
    <t>Součet</t>
  </si>
  <si>
    <t>4</t>
  </si>
  <si>
    <t>3</t>
  </si>
  <si>
    <t>013203000</t>
  </si>
  <si>
    <t>aktualizace dokladové části projektové dokumentace</t>
  </si>
  <si>
    <t>-1692296853</t>
  </si>
  <si>
    <t>Dokumentace stavby bez rozlišení</t>
  </si>
  <si>
    <t>"aktualizace dokladové části projektové dokumentace"</t>
  </si>
  <si>
    <t>013254000</t>
  </si>
  <si>
    <t>Dokumentace skutečného provedení stavby</t>
  </si>
  <si>
    <t>806575973</t>
  </si>
  <si>
    <t>"DSP v rozsahu dle požadavků SOD"</t>
  </si>
  <si>
    <t>013294000</t>
  </si>
  <si>
    <t>Ostatní dokumentace</t>
  </si>
  <si>
    <t>-596919224</t>
  </si>
  <si>
    <t>"výrobní a dodavatelská dokumentace, fotodokumentace, vzorky výrobků, Provozní řád VD schválený MMO, atd."</t>
  </si>
  <si>
    <t>VRN3</t>
  </si>
  <si>
    <t>Zařízení staveniště</t>
  </si>
  <si>
    <t>6</t>
  </si>
  <si>
    <t>030001000</t>
  </si>
  <si>
    <t>-1676838183</t>
  </si>
  <si>
    <t>"náklady na zařízení staveniště vč. mobilního WC a staveništní buňky, spotřebu energií atd."</t>
  </si>
  <si>
    <t>7</t>
  </si>
  <si>
    <t>034002000</t>
  </si>
  <si>
    <t>Zabezpečení staveniště</t>
  </si>
  <si>
    <t>1952496382</t>
  </si>
  <si>
    <t>"ochrana staveniště, opáskování, tabulky atd."</t>
  </si>
  <si>
    <t>8</t>
  </si>
  <si>
    <t>034303000</t>
  </si>
  <si>
    <t>Dopravní značení na staveništi</t>
  </si>
  <si>
    <t>1864069346</t>
  </si>
  <si>
    <t>"provizorní dopravní značení" 1</t>
  </si>
  <si>
    <t>9</t>
  </si>
  <si>
    <t>035002000</t>
  </si>
  <si>
    <t>Pronájmy ploch, objektů</t>
  </si>
  <si>
    <t>-256099957</t>
  </si>
  <si>
    <t>"náklady na pronájem veřejného prostranství"</t>
  </si>
  <si>
    <t>VRN4</t>
  </si>
  <si>
    <t>Inženýrská činnost</t>
  </si>
  <si>
    <t>10</t>
  </si>
  <si>
    <t>042503000</t>
  </si>
  <si>
    <t>Plán BOZP na staveništi</t>
  </si>
  <si>
    <t>-1966907927</t>
  </si>
  <si>
    <t>11</t>
  </si>
  <si>
    <t>043103000</t>
  </si>
  <si>
    <t>Zkoušky bez rozlišení</t>
  </si>
  <si>
    <t>494278469</t>
  </si>
  <si>
    <t>"veškeré potřebné zkoušky a revize"</t>
  </si>
  <si>
    <t>VRN7</t>
  </si>
  <si>
    <t>Provozní vlivy</t>
  </si>
  <si>
    <t>12</t>
  </si>
  <si>
    <t>075002000</t>
  </si>
  <si>
    <t>Ochranná pásma</t>
  </si>
  <si>
    <t>1606084915</t>
  </si>
  <si>
    <t>"náklady na ochranu stáv. inženýrských sítí"</t>
  </si>
  <si>
    <t>C 101 - REKONSTRUKCE SLEPÉHO RAMENA ULICE DVOULETKY + PARKOVACÍ STÁNÍ</t>
  </si>
  <si>
    <t>Rozpočet neobsahuje případnou sanaci podloží</t>
  </si>
  <si>
    <t>HSV - Práce a dodávky HSV</t>
  </si>
  <si>
    <t xml:space="preserve">    1 - Zemní práce</t>
  </si>
  <si>
    <t xml:space="preserve">    2 - Zakládání</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</si>
  <si>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</si>
  <si>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</si>
  <si>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</si>
  <si>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</si>
  <si>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</si>
  <si>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</si>
  <si>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</si>
  <si>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767 - Konstrukce zámečnické</t>
  </si>
  <si>
    <t>HSV</t>
  </si>
  <si>
    <t>Práce a dodávky HSV</t>
  </si>
  <si>
    <t>Zemní práce</t>
  </si>
  <si>
    <t>111211101</t>
  </si>
  <si>
    <t>Odstranění křovin a stromů průměru kmene do 100 mm i s kořeny sklonu terénu do 1:5 ručně</t>
  </si>
  <si>
    <t>m2</t>
  </si>
  <si>
    <t>-465283380</t>
  </si>
  <si>
    <t>Odstranění křovin a stromů s odstraněním kořenů ručně průměru kmene do 100 mm jakékoliv plochy v rovině nebo ve svahu o sklonu do 1:5</t>
  </si>
  <si>
    <t>PSC</t>
  </si>
  <si>
    <t xml:space="preserve">Poznámka k souboru cen:_x000D_
1. V ceně jsou započteny i náklady na případné nutné odklizení křovin a stromů na hromady na vzdálenost do 50 m, nebo naložení na dopravní prostředek._x000D_
2. Průměr kmenů stromů (křovin) se měří 0,15 m nad přilehlým terénem._x000D_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</si>
  <si>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"dle v.č. 18057-DOF-007"</t>
  </si>
  <si>
    <t>"živý plot - 2,6"</t>
  </si>
  <si>
    <t>81+26</t>
  </si>
  <si>
    <t>"5"</t>
  </si>
  <si>
    <t>112101102</t>
  </si>
  <si>
    <t>Odstranění stromů listnatých průměru kmene do 500 mm</t>
  </si>
  <si>
    <t>kus</t>
  </si>
  <si>
    <t>-1672179123</t>
  </si>
  <si>
    <t>Odstranění stromů s odřezáním kmene a s odvětvením listnatých, průměru kmene přes 300 do 500 mm</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</si>
  <si>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</si>
  <si>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"2"</t>
  </si>
  <si>
    <t>112251102</t>
  </si>
  <si>
    <t>Odstranění pařezů D do 500 mm</t>
  </si>
  <si>
    <t>-214036131</t>
  </si>
  <si>
    <t>Odstranění pařezů strojně s jejich vykopáním, vytrháním nebo odstřelením průměru přes 300 do 500 mm</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</si>
  <si>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2._x000D_
4. Zásyp jam po pařezech se oceňuje cenami souboru cen 174 2.. Zásyp jam po pařezech._x000D_
5. Průměr pařezu se měří v místě řezu kmene na základě dvojího na sebe kolmého měření a následného zprůměrování naměřených hodnot._x000D_
</t>
  </si>
  <si>
    <t>113106132</t>
  </si>
  <si>
    <t>Rozebrání dlažeb z betonových nebo kamenných dlaždic komunikací pro pěší strojně pl do 50 m2</t>
  </si>
  <si>
    <t>-1764418686</t>
  </si>
  <si>
    <t>Rozebrání dlažeb komunikací pro pěší s přemístěním hmot na skládku na vzdálenost do 3 m nebo s naložením na dopravní prostředek s ložem z kameniva nebo živice a s jakoukoliv výplní spár strojně plochy jednotlivě do 50 m2 z betonových nebo kameninových dlaždic, desek nebo tvarovek</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</si>
  <si>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</si>
  <si>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"zpevněné plochy"</t>
  </si>
  <si>
    <t>40,8</t>
  </si>
  <si>
    <t>113106192</t>
  </si>
  <si>
    <t>Rozebrání vozovek ze silničních dílců se spárami zalitými cementovou maltou strojně pl do 50 m2</t>
  </si>
  <si>
    <t>-306160265</t>
  </si>
  <si>
    <t>Rozebrání dlažeb a dílců vozovek a ploch s přemístěním hmot na skládku na vzdálenost do 3 m nebo s naložením na dopravní prostředek, s jakoukoliv výplní spár strojně ze silničních dílců jakýchkoliv rozměrů, s ložem z kameniva nebo živice se spárami zalitými cementovou maltou</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</si>
  <si>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</si>
  <si>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"slepé rameno ulice Dvouletky - parkovací místa"</t>
  </si>
  <si>
    <t>32,5</t>
  </si>
  <si>
    <t>113107175</t>
  </si>
  <si>
    <t>Odstranění podkladu z betonu vyztuženého sítěmi tl 100 mm strojně pl přes 50 do 200 m2</t>
  </si>
  <si>
    <t>-667061354</t>
  </si>
  <si>
    <t>Odstranění podkladů nebo krytů strojně plochy jednotlivě přes 50 m2 do 200 m2 s přemístěním hmot na skládku na vzdálenost do 20 m nebo s naložením na dopravní prostředek z betonu vyztuženého sítěmi, o tl. vrstvy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</si>
  <si>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</si>
  <si>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"slepé rameno ulice Dvouletky - chodník"</t>
  </si>
  <si>
    <t>70,6</t>
  </si>
  <si>
    <t>113107221</t>
  </si>
  <si>
    <t>Odstranění podkladu z kameniva drceného tl 100 mm strojně pl přes 200 m2</t>
  </si>
  <si>
    <t>1246653626</t>
  </si>
  <si>
    <t>Odstranění podkladů nebo krytů strojně plochy jednotlivě přes 200 m2 s přemístěním hmot na skládku na vzdálenost do 20 m nebo s naložením na dopravní prostředek z kameniva hrubého drceného, o tl. vrstvy do 100 mm</t>
  </si>
  <si>
    <t>"dle v.č. 18057-DOF-008, 009, 010"</t>
  </si>
  <si>
    <t>"stávající podkladní vrstvy"</t>
  </si>
  <si>
    <t>252+13,5</t>
  </si>
  <si>
    <t>113107223</t>
  </si>
  <si>
    <t>Odstranění podkladu z kameniva drceného tl 300 mm strojně pl přes 200 m2</t>
  </si>
  <si>
    <t>-429622722</t>
  </si>
  <si>
    <t>Odstranění podkladů nebo krytů strojně plochy jednotlivě přes 200 m2 s přemístěním hmot na skládku na vzdálenost do 20 m nebo s naložením na dopravní prostředek z kameniva hrubého drceného, o tl. vrstvy přes 200 do 300 mm</t>
  </si>
  <si>
    <t>821</t>
  </si>
  <si>
    <t>277</t>
  </si>
  <si>
    <t>113107242</t>
  </si>
  <si>
    <t>Odstranění podkladu živičného tl 100 mm strojně pl přes 200 m2</t>
  </si>
  <si>
    <t>-371465176</t>
  </si>
  <si>
    <t>Odstranění podkladů nebo krytů strojně plochy jednotlivě přes 200 m2 s přemístěním hmot na skládku na vzdálenost do 20 m nebo s naložením na dopravní prostředek živičných, o tl. vrstvy přes 50 do 100 mm</t>
  </si>
  <si>
    <t>"slepé rameno ulice Dvouletky - vozovka"</t>
  </si>
  <si>
    <t>911</t>
  </si>
  <si>
    <t>"asfaltové plochy - zpevněné plochy + chodníky"</t>
  </si>
  <si>
    <t>420,4</t>
  </si>
  <si>
    <t>113107313</t>
  </si>
  <si>
    <t>Odstranění podkladu z kameniva těženého tl 300 mm strojně pl do 50 m2</t>
  </si>
  <si>
    <t>-1317079359</t>
  </si>
  <si>
    <t>Odstranění podkladů nebo krytů strojně plochy jednotlivě do 50 m2 s přemístěním hmot na skládku na vzdálenost do 3 m nebo s naložením na dopravní prostředek z kameniva těženého, o tl. vrstvy přes 200 do 300 mm</t>
  </si>
  <si>
    <t>"plochy pískovišť"</t>
  </si>
  <si>
    <t>48</t>
  </si>
  <si>
    <t>113107321</t>
  </si>
  <si>
    <t>Odstranění podkladu z kameniva drceného tl 100 mm strojně pl do 50 m2</t>
  </si>
  <si>
    <t>1997469398</t>
  </si>
  <si>
    <t>Odstranění podkladů nebo krytů strojně plochy jednotlivě do 50 m2 s přemístěním hmot na skládku na vzdálenost do 3 m nebo s naložením na dopravní prostředek z kameniva hrubého drceného, o tl. vrstvy do 100 mm</t>
  </si>
  <si>
    <t>113107336</t>
  </si>
  <si>
    <t>Odstranění podkladu z betonu vyztuženého sítěmi tl 150 mm strojně pl do 50 m2</t>
  </si>
  <si>
    <t>-430759355</t>
  </si>
  <si>
    <t>Odstranění podkladů nebo krytů strojně plochy jednotlivě do 50 m2 s přemístěním hmot na skládku na vzdálenost do 3 m nebo s naložením na dopravní prostředek z betonu vyztuženého sítěmi, o tl. vrstvy přes 100 do 150 mm</t>
  </si>
  <si>
    <t>"betonové plochy"</t>
  </si>
  <si>
    <t>45,6</t>
  </si>
  <si>
    <t>13</t>
  </si>
  <si>
    <t>113154263</t>
  </si>
  <si>
    <t>Frézování živičného krytu tl 50 mm pruh š 2 m pl do 1000 m2 s překážkami v trase</t>
  </si>
  <si>
    <t>923510683</t>
  </si>
  <si>
    <t>Frézování živičného podkladu nebo krytu s naložením na dopravní prostředek plochy přes 500 do 1 000 m2 s překážkami v trase pruhu šířky přes 1 m do 2 m, tloušťky vrstvy 50 mm</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</si>
  <si>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</si>
  <si>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14</t>
  </si>
  <si>
    <t>113202111</t>
  </si>
  <si>
    <t>Vytrhání obrub krajníků obrubníků stojatých</t>
  </si>
  <si>
    <t>m</t>
  </si>
  <si>
    <t>1609024396</t>
  </si>
  <si>
    <t>Vytrhání obrub s vybouráním lože, s přemístěním hmot na skládku na vzdálenost do 3 m nebo s naložením na dopravní prostředek z krajníků nebo obrubníků stojatých</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</si>
  <si>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</si>
  <si>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395</t>
  </si>
  <si>
    <t>119001421</t>
  </si>
  <si>
    <t>Dočasné zajištění kabelů a kabelových tratí ze 3 volně ložených kabelů</t>
  </si>
  <si>
    <t>-1360964668</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</si>
  <si>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</si>
  <si>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</si>
  <si>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"stávající sítě"</t>
  </si>
  <si>
    <t>35</t>
  </si>
  <si>
    <t>16</t>
  </si>
  <si>
    <t>121151103</t>
  </si>
  <si>
    <t>Sejmutí ornice plochy do 100 m2 tl vrstvy do 200 mm strojně</t>
  </si>
  <si>
    <t>-635306479</t>
  </si>
  <si>
    <t>Sejmutí ornice strojně při souvislé ploše do 100 m2, tl. vrstvy do 200 mm</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</si>
  <si>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</si>
  <si>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"v místech nových ploch v zeleni"</t>
  </si>
  <si>
    <t>81,5+76,4+115,3+16,5+99</t>
  </si>
  <si>
    <t>17</t>
  </si>
  <si>
    <t>131251102</t>
  </si>
  <si>
    <t>Hloubení jam nezapažených v hornině třídy těžitelnosti I, skupiny 3 objem do 50 m3 strojně</t>
  </si>
  <si>
    <t>m3</t>
  </si>
  <si>
    <t>729715590</t>
  </si>
  <si>
    <t>Hloubení nezapažených jam a zářezů strojně s urovnáním dna do předepsaného profilu a spádu v hornině třídy těžitelnosti I skupiny 3 přes 20 do 50 m3</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</si>
  <si>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</si>
  <si>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"zvětšení výkopu kolem ploch pro obruby"</t>
  </si>
  <si>
    <t>0,3*0,2*370+0,2*0,2*(220+320)+0,1*0,2*45</t>
  </si>
  <si>
    <t>18</t>
  </si>
  <si>
    <t>132251101</t>
  </si>
  <si>
    <t>Hloubení rýh nezapažených  š do 800 mm v hornině třídy těžitelnosti I, skupiny 3 objem do 20 m3 strojně</t>
  </si>
  <si>
    <t>-1679695471</t>
  </si>
  <si>
    <t>Hloubení nezapažených rýh šířky do 800 mm strojně s urovnáním dna do předepsaného profilu a spádu v hornině třídy těžitelnosti I skupiny 3 do 20 m3</t>
  </si>
  <si>
    <t xml:space="preserve">Poznámka k souboru cen:_x000D_
1. V cenách jsou započteny i náklady na přehození výkopku na přilehlém terénu na vzdálenost do 3 m od podélné osy rýhy nebo naložení na dopravní prostředek._x000D_
</t>
  </si>
  <si>
    <t>"pro trativod"</t>
  </si>
  <si>
    <t>130*0,4*0,4</t>
  </si>
  <si>
    <t>19</t>
  </si>
  <si>
    <t>133212011</t>
  </si>
  <si>
    <t>Hloubení šachet v hornině třídy těžitelnosti I, skupiny 3, plocha výkopu do 4 m2 ručně</t>
  </si>
  <si>
    <t>-1808151660</t>
  </si>
  <si>
    <t>Hloubení šachet ručně zapažených i nezapažených v horninách třídy těžitelnosti I skupiny 3, půdorysná plocha výkopu do 4 m2</t>
  </si>
  <si>
    <t xml:space="preserve">Poznámka k souboru cen:_x000D_
1. Ceny jsou určeny pro šachty hloubky do 6 m. Šachty větších hloubek se oceňují individuálně._x000D_
2. V cenách jsou započteny i náklady na svislé přemístění výkopku, urovnání dna do předepsaného profilu a spádu, přehození výkopku na přilehlém terénu na vzdálenost do 3 m od hrany šachty nebo naložení na dopravní prostředek._x000D_
</t>
  </si>
  <si>
    <t>"dle v.č. 18057-DOF-012"</t>
  </si>
  <si>
    <t>"pro patky oplocení"</t>
  </si>
  <si>
    <t>28*0,3*0,3*0,8</t>
  </si>
  <si>
    <t>"dle v.č. 18057-DOF-011"</t>
  </si>
  <si>
    <t>"pro patky zábradlí"</t>
  </si>
  <si>
    <t>"Z1"</t>
  </si>
  <si>
    <t>3,14*0,1*0,1*0,5*2*2</t>
  </si>
  <si>
    <t>"Z2"</t>
  </si>
  <si>
    <t>3,14*0,1*0,1*0,5*18*2</t>
  </si>
  <si>
    <t>"Z3"</t>
  </si>
  <si>
    <t>3,14*0,1*0,1*0,5*3*2</t>
  </si>
  <si>
    <t>"pro základ plastiky"</t>
  </si>
  <si>
    <t>1*1*1</t>
  </si>
  <si>
    <t>20</t>
  </si>
  <si>
    <t>139001101</t>
  </si>
  <si>
    <t>Příplatek za ztížení vykopávky v blízkosti podzemního vedení</t>
  </si>
  <si>
    <t>481558261</t>
  </si>
  <si>
    <t>Příplatek k cenám hloubených vykopávek za ztížení vykopávky v blízkosti podzemního vedení nebo výbušnin pro jakoukoliv třídu horniny</t>
  </si>
  <si>
    <t xml:space="preserve">Poznámka k souboru cen:_x000D_
1. Cena je určena:_x000D_
a) pro podzemní vedení procházející hloubenou vykopávkou nebo uložené ve stěně výkopu při jakékoliv hloubce vedení pod původním terénem nebo jeho výšce nade dnem výkopu a jakémkoliv směru vedení ke stranám výkopu;_x000D_
b)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uloženo._x000D_
3.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4. Je-li vedení uloženo ve výkopišti tak, že se vykopávka v celém výše popsaném objemu nevykopává, např. blízko stěn nebo dna výkopu, oceňuje se ztížení vykopávky jen pro tu část objemu, v níž se ztížená vykopávka provádí._x000D_
5. Jsou-li ve výkopišti dvě vedení položena tak blízko sebe, že se výše uvedené objemy pro obě vedení pronikají, určí se množství ztížení vykopávky tak, aby se pronik započetl jen jednou._x000D_
6. Objem ztížení vykopávky se od celkového objemu výkopu neodečítá._x000D_
7. Dočasné zajištění různých podzemních vedení ve výkopišti se oceňuje cenami souboru cen 119 00-14 Dočasné zajištění podzemního potrubí nebo vedení ve výkopišti._x000D_
</t>
  </si>
  <si>
    <t>"v blízkosti stávajících sítí"</t>
  </si>
  <si>
    <t>162201402</t>
  </si>
  <si>
    <t>Vodorovné přemístění větví stromů listnatých do 1 km D kmene do 500 mm</t>
  </si>
  <si>
    <t>-1594199981</t>
  </si>
  <si>
    <t>Vodorovné přemístění větví, kmenů nebo pařezů s naložením, složením a dopravou do 1000 m větví stromů listnatých, průměru kmene přes 300 do 500 mm</t>
  </si>
  <si>
    <t xml:space="preserve">Poznámka k souboru cen:_x000D_
1. Průměr kmene i pařezu se měří v místě řezu._x000D_
2. Měrná jednotka kus je 1 strom._x000D_
</t>
  </si>
  <si>
    <t>22</t>
  </si>
  <si>
    <t>162201412</t>
  </si>
  <si>
    <t>Vodorovné přemístění kmenů stromů listnatých do 1 km D kmene do 500 mm</t>
  </si>
  <si>
    <t>-105140928</t>
  </si>
  <si>
    <t>Vodorovné přemístění větví, kmenů nebo pařezů s naložením, složením a dopravou do 1000 m kmenů stromů listnatých, průměru přes 300 do 500 mm</t>
  </si>
  <si>
    <t>23</t>
  </si>
  <si>
    <t>162201422</t>
  </si>
  <si>
    <t>Vodorovné přemístění pařezů do 1 km D do 500 mm</t>
  </si>
  <si>
    <t>-1069470551</t>
  </si>
  <si>
    <t>Vodorovné přemístění větví, kmenů nebo pařezů s naložením, složením a dopravou do 1000 m pařezů kmenů, průměru přes 300 do 500 mm</t>
  </si>
  <si>
    <t>24</t>
  </si>
  <si>
    <t>162301501</t>
  </si>
  <si>
    <t>Vodorovné přemístění křovin do 5 km D kmene do 100 mm</t>
  </si>
  <si>
    <t>1129867772</t>
  </si>
  <si>
    <t>Vodorovné přemístění smýcených křovin do průměru kmene 100 mm na vzdálenost do 5 000 m</t>
  </si>
  <si>
    <t xml:space="preserve">Poznámka k souboru cen:_x000D_
1. Ceny nelze použít pro přemístění křovin do 50 m; toto přemístění je započteno v cenách souborů cen Odstranění křovin a stromů části A 01._x000D_
2. V cenách jsou započteny i náklady na složení křovin z dopravního prostředku do hromad na stanoveném místě._x000D_
</t>
  </si>
  <si>
    <t>25</t>
  </si>
  <si>
    <t>162301932</t>
  </si>
  <si>
    <t>Příplatek k vodorovnému přemístění větví stromů listnatých D kmene do 500 mm ZKD 1 km</t>
  </si>
  <si>
    <t>-837642549</t>
  </si>
  <si>
    <t>Vodorovné přemístění větví, kmenů nebo pařezů s naložením, složením a dopravou Příplatek k cenám za každých dalších i započatých 1000 m přes 1000 m větví stromů listnatých, průměru kmene přes 300 do 500 mm</t>
  </si>
  <si>
    <t>1*9</t>
  </si>
  <si>
    <t>26</t>
  </si>
  <si>
    <t>162301952</t>
  </si>
  <si>
    <t>Příplatek k vodorovnému přemístění kmenů stromů listnatých D kmene do 500 mm ZKD 1 km</t>
  </si>
  <si>
    <t>491855676</t>
  </si>
  <si>
    <t>Vodorovné přemístění větví, kmenů nebo pařezů s naložením, složením a dopravou Příplatek k cenám za každých dalších i započatých 1000 m přes 1000 m kmenů stromů listnatých, o průměru přes 300 do 500 mm</t>
  </si>
  <si>
    <t>27</t>
  </si>
  <si>
    <t>162301972</t>
  </si>
  <si>
    <t>Příplatek k vodorovnému přemístění pařezů D 500 mm ZKD 1 km</t>
  </si>
  <si>
    <t>-455017019</t>
  </si>
  <si>
    <t>Vodorovné přemístění větví, kmenů nebo pařezů s naložením, složením a dopravou Příplatek k cenám za každých dalších i započatých 1000 m přes 1000 m pařezů kmenů, průměru přes 300 do 500 mm</t>
  </si>
  <si>
    <t>28</t>
  </si>
  <si>
    <t>162301981</t>
  </si>
  <si>
    <t>Příplatek k vodorovnému přemístění křovin D kmene do 100 mm ZKD 1 km</t>
  </si>
  <si>
    <t>-2025045618</t>
  </si>
  <si>
    <t>Vodorovné přemístění smýcených křovin Příplatek k ceně za každých dalších i započatých 1 000 m</t>
  </si>
  <si>
    <t>110*5</t>
  </si>
  <si>
    <t>29</t>
  </si>
  <si>
    <t>162351103</t>
  </si>
  <si>
    <t>Vodorovné přemístění do 500 m výkopku/sypaniny z horniny třídy těžitelnosti I, skupiny 1 až 3</t>
  </si>
  <si>
    <t>-625258955</t>
  </si>
  <si>
    <t>Vodorovné přemístění výkopku nebo sypaniny po suchu na obvyklém dopravním prostředku, bez naložení výkopku, avšak se složením bez rozhrnutí z horniny třídy těžitelnosti I skupiny 1 až 3 na vzdálenost přes 50 do 500 m</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</si>
  <si>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</si>
  <si>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"zemina a ornice pro zásypy po staveništi (i od C301, C401)"</t>
  </si>
  <si>
    <t>(150+388,7*0,15+24*0,15+82*0,15)*2</t>
  </si>
  <si>
    <t>30</t>
  </si>
  <si>
    <t>167151111</t>
  </si>
  <si>
    <t>Nakládání výkopku z hornin třídy těžitelnosti I, skupiny 1 až 3 přes 100 m3</t>
  </si>
  <si>
    <t>1243494149</t>
  </si>
  <si>
    <t>Nakládání, skládání a překládání neulehlého výkopku nebo sypaniny strojně nakládání, množství přes 100 m3, z hornin třídy těžitelnosti I, skupiny 1 až 3</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</si>
  <si>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</si>
  <si>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"zemina a ornice pro zásypy po staveništi"</t>
  </si>
  <si>
    <t>150+(388,7+24+82)*0,15</t>
  </si>
  <si>
    <t>31</t>
  </si>
  <si>
    <t>17120-křoviny</t>
  </si>
  <si>
    <t>Poplatek za skládku - křoviny</t>
  </si>
  <si>
    <t>1755580933</t>
  </si>
  <si>
    <t>32</t>
  </si>
  <si>
    <t>17120-stromy</t>
  </si>
  <si>
    <t>Poplatek za skládku - stromy (pařezy + kmeny + větve)</t>
  </si>
  <si>
    <t>strom</t>
  </si>
  <si>
    <t>-687916594</t>
  </si>
  <si>
    <t>33</t>
  </si>
  <si>
    <t>174151101</t>
  </si>
  <si>
    <t>Zásyp jam, šachet rýh nebo kolem objektů sypaninou se zhutněním</t>
  </si>
  <si>
    <t>-1442427523</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</si>
  <si>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</si>
  <si>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</si>
  <si>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"zásyp po vybouraných zídkách, pískovištích, oplocení, betonových a asfaltových plochách"</t>
  </si>
  <si>
    <t>150</t>
  </si>
  <si>
    <t>34</t>
  </si>
  <si>
    <t>174211202</t>
  </si>
  <si>
    <t>Zásyp jam po pařezech D pařezů do 500 mm ručně</t>
  </si>
  <si>
    <t>-951254557</t>
  </si>
  <si>
    <t>Zásyp jam po pařezech ručně výkopkem z horniny získané při dobývání pařezů s hrubým urovnáním povrchu zasypávky průměru pařezu přes 300 do 500 mm</t>
  </si>
  <si>
    <t xml:space="preserve">Poznámka k souboru cen:_x000D_
1. Zásyp jam po pařezech průměru do 300 mm se neoceňuje v případě, že se současně provádí sejmutí ornice._x000D_
2. Nestačí-li pro zasypání jámy po pařezu výkopek získaný při dobývání pařezu a je-li projektem předepsáno, oceňuje se doplnění jámy do úrovně okolního terénu cenou 174 Zásyp sypaninou jam, šachet, rýh nebo kolem objektů ručně._x000D_
3. Průměr pařezu se měří v místě řezu kmene na základě dvojího na sebe kolmého měření a následného zprůměrování naměřených hodnot._x000D_
</t>
  </si>
  <si>
    <t>181151321</t>
  </si>
  <si>
    <t>Plošná úprava terénu přes 500 m2 zemina tř 1 až 4 nerovnosti do 150 mm v rovinně a svahu do 1:5</t>
  </si>
  <si>
    <t>52904528</t>
  </si>
  <si>
    <t>Plošná úprava terénu v zemině tř. 1 až 4 s urovnáním povrchu bez doplnění ornice souvislé plochy přes 500 m2 při nerovnostech terénu přes 100 do 150 mm v rovině nebo na svahu do 1:5</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</si>
  <si>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171 15 ...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</si>
  <si>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"dle v.č. 18057-DOF-008"</t>
  </si>
  <si>
    <t>"sadové úpravy"</t>
  </si>
  <si>
    <t>2500</t>
  </si>
  <si>
    <t>36</t>
  </si>
  <si>
    <t>181351113</t>
  </si>
  <si>
    <t>Rozprostření ornice tl vrstvy do 200 mm pl přes 500 m2 v rovině nebo ve svahu do 1:5 strojně</t>
  </si>
  <si>
    <t>-269446321</t>
  </si>
  <si>
    <t>Rozprostření a urovnání ornice v rovině nebo ve svahu sklonu do 1:5 strojně při souvislé ploše přes 500 m2, tl. vrstvy do 200 mm</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</si>
  <si>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</si>
  <si>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37</t>
  </si>
  <si>
    <t>M</t>
  </si>
  <si>
    <t>10364101</t>
  </si>
  <si>
    <t>zemina pro terénní úpravy -  ornice</t>
  </si>
  <si>
    <t>t</t>
  </si>
  <si>
    <t>1704949852</t>
  </si>
  <si>
    <t>2500*0,15*1,7*1,03</t>
  </si>
  <si>
    <t>"odečet sejmuté ornice C101, C301, C401"</t>
  </si>
  <si>
    <t>-0,15*(388,7+24+82)</t>
  </si>
  <si>
    <t>38</t>
  </si>
  <si>
    <t>181451131</t>
  </si>
  <si>
    <t>Založení parkového trávníku výsevem plochy přes 1000 m2 v rovině a ve svahu do 1:5</t>
  </si>
  <si>
    <t>-1892949957</t>
  </si>
  <si>
    <t>Založení trávníku na půdě předem připravené plochy přes 1000 m2 výsevem včetně utažení parkového v rovině nebo na svahu do 1:5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</si>
  <si>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</si>
  <si>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39</t>
  </si>
  <si>
    <t>00572410</t>
  </si>
  <si>
    <t>osivo směs travní parková</t>
  </si>
  <si>
    <t>kg</t>
  </si>
  <si>
    <t>835822523</t>
  </si>
  <si>
    <t>2500*0,02*1,03</t>
  </si>
  <si>
    <t>40</t>
  </si>
  <si>
    <t>181951111</t>
  </si>
  <si>
    <t>Úprava pláně v hornině třídy těžitelnosti I, skupiny 1 až 3 bez zhutnění</t>
  </si>
  <si>
    <t>-1755004895</t>
  </si>
  <si>
    <t>Úprava pláně vyrovnáním výškových rozdílů strojně v hornině třídy těžitelnosti I, skupiny 1 až 3 bez zhutnění</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</si>
  <si>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</si>
  <si>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41</t>
  </si>
  <si>
    <t>181951112</t>
  </si>
  <si>
    <t>Úprava pláně v hornině třídy těžitelnosti I, skupiny 1 až 3 se zhutněním</t>
  </si>
  <si>
    <t>-361988200</t>
  </si>
  <si>
    <t>Úprava pláně vyrovnáním výškových rozdílů strojně v hornině třídy těžitelnosti I, skupiny 1 až 3 se zhutněním</t>
  </si>
  <si>
    <t>"patky oplocení"</t>
  </si>
  <si>
    <t>28*0,3*0,3</t>
  </si>
  <si>
    <t>"základ plastiky"</t>
  </si>
  <si>
    <t>1*1</t>
  </si>
  <si>
    <t>"patky zábradlí"</t>
  </si>
  <si>
    <t>3,14*0,1*0,1*2*2</t>
  </si>
  <si>
    <t>3,14*0,1*0,1*18*2</t>
  </si>
  <si>
    <t>3,14*0,1*0,1*3*2</t>
  </si>
  <si>
    <t>"plochy a komunikace"</t>
  </si>
  <si>
    <t>821+277+252+13,5</t>
  </si>
  <si>
    <t>"obruby"</t>
  </si>
  <si>
    <t>0,3*370+0,2*(220+320)+0,1*45</t>
  </si>
  <si>
    <t>42</t>
  </si>
  <si>
    <t>183106613</t>
  </si>
  <si>
    <t>Ochrana stromu protikořenovou clonou v rovině nebo na svahu do 1:5 hloubky do 1000 mm</t>
  </si>
  <si>
    <t>997829645</t>
  </si>
  <si>
    <t>Instalace protikořenových bariér do předem vyhloubené rýhy, včetně zásypu a hutnění v rovině nebo na svahu do 1:5, hloubky přes 700 do 1000 mm</t>
  </si>
  <si>
    <t xml:space="preserve">Poznámka k souboru cen:_x000D_
1. V cenách jsou započteny i náklady na případné naložení přebytečných výkopků na dopravní prostředek a odvoz na vzdálenost do 20 km a jejich složení._x000D_
2. V cenách nejsou započteny na:_x000D_
a) uložení výkopku na skládce,_x000D_
b) protikořenovou clonu, tato se oceňuje ve specifikaci._x000D_
</t>
  </si>
  <si>
    <t>43</t>
  </si>
  <si>
    <t>69334355</t>
  </si>
  <si>
    <t>fólie proti prorůstání kořenů</t>
  </si>
  <si>
    <t>1803182912</t>
  </si>
  <si>
    <t>10*1,2</t>
  </si>
  <si>
    <t>44</t>
  </si>
  <si>
    <t>183403161</t>
  </si>
  <si>
    <t>Obdělání půdy válením v rovině a svahu do 1:5</t>
  </si>
  <si>
    <t>24438396</t>
  </si>
  <si>
    <t>Obdělání půdy válením v rovině nebo na svahu do 1:5</t>
  </si>
  <si>
    <t xml:space="preserve">Poznámka k souboru cen:_x000D_
1. Každé opakované obdělání půdy se oceňuje samostatně._x000D_
2. Ceny -3114 a -3115 lze použít i pro obdělání půdy aktivními branami._x000D_
</t>
  </si>
  <si>
    <t>45</t>
  </si>
  <si>
    <t>184818243</t>
  </si>
  <si>
    <t>Ochrana kmene průměru přes 500 do 700 mm bedněním výšky přes 2 do 3 m</t>
  </si>
  <si>
    <t>-804458075</t>
  </si>
  <si>
    <t>Ochrana kmene bedněním před poškozením stavebním provozem zřízení včetně odstranění výšky bednění přes 2 do 3 m průměru kmene přes 500 do 700 mm</t>
  </si>
  <si>
    <t>"stávající stromy"</t>
  </si>
  <si>
    <t>46</t>
  </si>
  <si>
    <t>185804311</t>
  </si>
  <si>
    <t>Zalití rostlin vodou plocha do 20 m2</t>
  </si>
  <si>
    <t>945600676</t>
  </si>
  <si>
    <t>Zalití rostlin vodou plochy záhonů jednotlivě do 20 m2</t>
  </si>
  <si>
    <t>"náhradní výsadby" 3*0,1+60*0,01</t>
  </si>
  <si>
    <t>"živý plot" 50*0,01</t>
  </si>
  <si>
    <t>47</t>
  </si>
  <si>
    <t>185804312</t>
  </si>
  <si>
    <t>Zalití rostlin vodou plocha přes 20 m2</t>
  </si>
  <si>
    <t>1655078864</t>
  </si>
  <si>
    <t>Zalití rostlin vodou plochy záhonů jednotlivě přes 20 m2</t>
  </si>
  <si>
    <t>"trávníky" 2500*0,001</t>
  </si>
  <si>
    <t>185851121</t>
  </si>
  <si>
    <t>Dovoz vody pro zálivku rostlin za vzdálenost do 1000 m</t>
  </si>
  <si>
    <t>778612150</t>
  </si>
  <si>
    <t>Dovoz vody pro zálivku rostlin na vzdálenost do 1000 m</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</si>
  <si>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</si>
  <si>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2,5+1,4</t>
  </si>
  <si>
    <t>49</t>
  </si>
  <si>
    <t>185851129</t>
  </si>
  <si>
    <t>Příplatek k dovozu vody pro zálivku rostlin do 1000 m ZKD 1000 m</t>
  </si>
  <si>
    <t>1710504438</t>
  </si>
  <si>
    <t>Dovoz vody pro zálivku rostlin Příplatek k ceně za každých dalších i započatých 1000 m</t>
  </si>
  <si>
    <t>3,9*9</t>
  </si>
  <si>
    <t>50</t>
  </si>
  <si>
    <t>08211321</t>
  </si>
  <si>
    <t>voda pitná pro ostatní odběratele</t>
  </si>
  <si>
    <t>-187557648</t>
  </si>
  <si>
    <t>3,9*1,1</t>
  </si>
  <si>
    <t>51</t>
  </si>
  <si>
    <t>186-zivy-plot</t>
  </si>
  <si>
    <t>Výsadba nového živého plotu - Forsythia x intermedia Maluch (Zlatice prostřední) vč. dodávky</t>
  </si>
  <si>
    <t>1386735382</t>
  </si>
  <si>
    <t>"výsadba dle sadařských zásad vč. výkopu jamek"</t>
  </si>
  <si>
    <t>52</t>
  </si>
  <si>
    <t>186-NV1</t>
  </si>
  <si>
    <t>Náhradní výsadba - Tilia cordata 14-16cm vč. dodávky</t>
  </si>
  <si>
    <t>1492793870</t>
  </si>
  <si>
    <t>"výsadba dle sadařských zásad vč. výkopu jamek, kůlů"</t>
  </si>
  <si>
    <t>53</t>
  </si>
  <si>
    <t>186-NV2</t>
  </si>
  <si>
    <t>Náhradní výsadba - Sorbus intermedia Brouwers 14-16cm vč. dodávky</t>
  </si>
  <si>
    <t>1320416312</t>
  </si>
  <si>
    <t>54</t>
  </si>
  <si>
    <t>186-NV3</t>
  </si>
  <si>
    <t>Náhradní výsadba - Ribes sanguineum King Edward VII 40-60cm vč. dodávky</t>
  </si>
  <si>
    <t>928649638</t>
  </si>
  <si>
    <t>60</t>
  </si>
  <si>
    <t>55</t>
  </si>
  <si>
    <t>186-udrzba1</t>
  </si>
  <si>
    <t>Následná péče 5 let o trávník (dle popisu v technické zprávě)</t>
  </si>
  <si>
    <t>407281474</t>
  </si>
  <si>
    <t>56</t>
  </si>
  <si>
    <t>186-udrzba2</t>
  </si>
  <si>
    <t>Následná péče 5 let o živý plot (dle popisu v technické zprávě)</t>
  </si>
  <si>
    <t>-1347709285</t>
  </si>
  <si>
    <t>57</t>
  </si>
  <si>
    <t>186-udrzba3</t>
  </si>
  <si>
    <t>Následná péče 5 let o náhradní výsadbu - stromy (dle popisu v technické zprávě)</t>
  </si>
  <si>
    <t>779306827</t>
  </si>
  <si>
    <t>58</t>
  </si>
  <si>
    <t>186-udrzba4</t>
  </si>
  <si>
    <t>Následná péče 5 let o náhradní výsadbu - keře (dle popisu v technické zprávě)</t>
  </si>
  <si>
    <t>-985153795</t>
  </si>
  <si>
    <t>Zakládání</t>
  </si>
  <si>
    <t>59</t>
  </si>
  <si>
    <t>211531111</t>
  </si>
  <si>
    <t>Výplň odvodňovacích žeber nebo trativodů kamenivem hrubým drceným frakce 16 až 63 mm</t>
  </si>
  <si>
    <t>-1493566652</t>
  </si>
  <si>
    <t>Výplň kamenivem do rýh odvodňovacích žeber nebo trativodů bez zhutnění, s úpravou povrchu výplně kamenivem hrubým drceným frakce 16 až 63 mm</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</si>
  <si>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</si>
  <si>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"trativod"</t>
  </si>
  <si>
    <t>211971121</t>
  </si>
  <si>
    <t>Zřízení opláštění žeber nebo trativodů geotextilií v rýze nebo zářezu sklonu přes 1:2 š do 2,5 m</t>
  </si>
  <si>
    <t>1845105862</t>
  </si>
  <si>
    <t>Zřízení opláštění výplně z geotextilie odvodňovacích žeber nebo trativodů v rýze nebo zářezu se stěnami svislými nebo šikmými o sklonu přes 1:2 při rozvinuté šířce opláštění do 2,5 m</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</si>
  <si>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</si>
  <si>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130*0,4*4</t>
  </si>
  <si>
    <t>61</t>
  </si>
  <si>
    <t>69311006</t>
  </si>
  <si>
    <t>geotextilie tkaná separační, filtrační, výztužná PP pevnost v tahu 15kN/m</t>
  </si>
  <si>
    <t>1576508538</t>
  </si>
  <si>
    <t>208*1,2</t>
  </si>
  <si>
    <t>62</t>
  </si>
  <si>
    <t>212752101</t>
  </si>
  <si>
    <t>Trativod z drenážních trubek korugovaných PE-HD SN 4 perforace 360° včetně lože otevřený výkop DN 100 pro liniové stavby</t>
  </si>
  <si>
    <t>-52329877</t>
  </si>
  <si>
    <t>Trativody z drenážních trubek pro liniové stavby a komunikace se zřízením štěrkového lože pod trubky a s jejich obsypem v otevřeném výkopu trubka korugovaná sendvičová PE-HD SN 4 celoperforovaná 360° DN 100</t>
  </si>
  <si>
    <t xml:space="preserve">Poznámka k souboru cen:_x000D_
1. V cenách souboru cen nejsou započteny náklady na:_x000D_
a) montáž a dodávku tvarovek, které se oceňují cenami souboru 877 ..-52.1 Montáž tvarovek na kanalizačním potrubí z trub z plastu, části A03,_x000D_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</si>
  <si>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130</t>
  </si>
  <si>
    <t>63</t>
  </si>
  <si>
    <t>275313811</t>
  </si>
  <si>
    <t>Základové patky z betonu tř. C 25/30</t>
  </si>
  <si>
    <t>-1162688382</t>
  </si>
  <si>
    <t>Základy z betonu prostého patky a bloky z betonu kamenem neprokládaného tř. C 25/30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</si>
  <si>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</si>
  <si>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28*0,3*0,3*0,9*1,035</t>
  </si>
  <si>
    <t>3,14*0,1*0,1*0,42*2*2*1,035</t>
  </si>
  <si>
    <t>3,14*0,1*0,1*0,42*18*2*1,035</t>
  </si>
  <si>
    <t>3,14*0,1*0,1*0,42*3*2*1,035</t>
  </si>
  <si>
    <t>64</t>
  </si>
  <si>
    <t>275321511</t>
  </si>
  <si>
    <t>Základové patky ze ŽB bez zvýšených nároků na prostředí tř. C 25/30 XC2</t>
  </si>
  <si>
    <t>1393303037</t>
  </si>
  <si>
    <t>Základy z betonu železového (bez výztuže) patky z betonu bez zvláštních nároků na prostředí tř. C 25/30 XC2</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</si>
  <si>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</si>
  <si>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1*1*1,2*1,035</t>
  </si>
  <si>
    <t>65</t>
  </si>
  <si>
    <t>275351121</t>
  </si>
  <si>
    <t>Zřízení bednění základových patek</t>
  </si>
  <si>
    <t>-1227131274</t>
  </si>
  <si>
    <t>Bednění základů patek zřízení</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</si>
  <si>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</si>
  <si>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28*0,3*4*0,1</t>
  </si>
  <si>
    <t>"základ plastiky - pouze nad zemí"</t>
  </si>
  <si>
    <t>1*0,2*4</t>
  </si>
  <si>
    <t>66</t>
  </si>
  <si>
    <t>275351122</t>
  </si>
  <si>
    <t>Odstranění bednění základových patek</t>
  </si>
  <si>
    <t>1465956502</t>
  </si>
  <si>
    <t>Bednění základů patek odstranění</t>
  </si>
  <si>
    <t>67</t>
  </si>
  <si>
    <t>275362021</t>
  </si>
  <si>
    <t>Výztuž základových patek svařovanými sítěmi Kari</t>
  </si>
  <si>
    <t>1219246709</t>
  </si>
  <si>
    <t>Výztuž základů patek ze svařovaných sítí z drátů typu KARI</t>
  </si>
  <si>
    <t xml:space="preserve">Poznámka k souboru cen:_x000D_
1. Ceny platí pro desky rovné, s náběhy, hřibové nebo upnuté do žeber včetně výztuže těchto žeber._x000D_
</t>
  </si>
  <si>
    <t>7,9*1*1*2*1,2*0,001</t>
  </si>
  <si>
    <t>Svislé a kompletní konstrukce</t>
  </si>
  <si>
    <t>68</t>
  </si>
  <si>
    <t>338171123</t>
  </si>
  <si>
    <t>Osazování sloupků a vzpěr plotových ocelových v do 2,60 m se zabetonováním</t>
  </si>
  <si>
    <t>-395252035</t>
  </si>
  <si>
    <t>Montáž sloupků a vzpěr plotových ocelových trubkových nebo profilovaných výšky do 2,60 m se zabetonováním do 0,08 m3 do připravených jamek</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</si>
  <si>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V cenách 338 17-1115 a -1125 je pevným podkladem myšlena stávající podezdívka nebo podhrabová deska._x000D_
5. Montáž pletiva se oceňuje cenami souboru cen 348 17 Osazení oplocení._x000D_
6. V cenách osazování do zemního vrutu je započten i štěrk fixující sloupek._x000D_
</t>
  </si>
  <si>
    <t>"oplocení"</t>
  </si>
  <si>
    <t>69</t>
  </si>
  <si>
    <t>55342153</t>
  </si>
  <si>
    <t>plotový sloupek EURO 1 40x60mm dl 3,0m povrch pozink</t>
  </si>
  <si>
    <t>48837651</t>
  </si>
  <si>
    <t>70</t>
  </si>
  <si>
    <t>348171149</t>
  </si>
  <si>
    <t>Montáž panelového svařovaného oplocení výšky přes 2,0 do 2,5 m</t>
  </si>
  <si>
    <t>-786281378</t>
  </si>
  <si>
    <t>Montáž oplocení z dílců kovových panelových svařovaných, na ocelové profilované sloupky, výšky přes 2,0 do 2,5 m</t>
  </si>
  <si>
    <t xml:space="preserve">Poznámka k souboru cen:_x000D_
1. V cenách nejsou započteny náklady na dodávku dílců, tyto se oceňují ve specifikaci._x000D_
</t>
  </si>
  <si>
    <t>66,82</t>
  </si>
  <si>
    <t>71</t>
  </si>
  <si>
    <t>55342413a</t>
  </si>
  <si>
    <t>plotový panel EURO STANDARD 3D 2500x2030mm, oka 50x200mm, povrch pozink</t>
  </si>
  <si>
    <t>290644710</t>
  </si>
  <si>
    <t>72</t>
  </si>
  <si>
    <t>55342413b</t>
  </si>
  <si>
    <t>plotový panel EURO STANDARD 3D 1500x2030mm, oka 50x200mm, povrch pozink</t>
  </si>
  <si>
    <t>764442425</t>
  </si>
  <si>
    <t>73</t>
  </si>
  <si>
    <t>55342413c</t>
  </si>
  <si>
    <t>plotový panel EURO STANDARD 3D 1200x2030mm, oka 50x200mm, povrch pozink</t>
  </si>
  <si>
    <t>683373152</t>
  </si>
  <si>
    <t>74</t>
  </si>
  <si>
    <t>3-OBJ1</t>
  </si>
  <si>
    <t>D+M Objímka EURO samostatná průběžná pozink vč. spojovacího materiálu</t>
  </si>
  <si>
    <t>239417386</t>
  </si>
  <si>
    <t>104</t>
  </si>
  <si>
    <t>75</t>
  </si>
  <si>
    <t>3-OBJ2</t>
  </si>
  <si>
    <t>D+M Objímka EURO samostatná koncová pozink vč. spojovacího materiálu</t>
  </si>
  <si>
    <t>1865962885</t>
  </si>
  <si>
    <t>Komunikace pozemní</t>
  </si>
  <si>
    <t>76</t>
  </si>
  <si>
    <t>564751111</t>
  </si>
  <si>
    <t>Podklad z kameniva hrubého drceného vel. 32-63 mm tl 150 mm</t>
  </si>
  <si>
    <t>-1849853360</t>
  </si>
  <si>
    <t>Podklad nebo kryt z kameniva hrubého drceného vel. 32-63 mm s rozprostřením a zhutněním, po zhutnění tl. 150 mm</t>
  </si>
  <si>
    <t>"rekonstrukce vozovky slepého ramena ulice Dvouletky"</t>
  </si>
  <si>
    <t>712</t>
  </si>
  <si>
    <t>"příjezd k bytovému domu č. 1136/49"</t>
  </si>
  <si>
    <t>109</t>
  </si>
  <si>
    <t>77</t>
  </si>
  <si>
    <t>564851111</t>
  </si>
  <si>
    <t>Podklad ze štěrkodrtě ŠD tl 150 mm fr.0-63mm</t>
  </si>
  <si>
    <t>-1605145702</t>
  </si>
  <si>
    <t>Podklad ze štěrkodrti ŠD s rozprostřením a zhutněním, po zhutnění tl. 150 mm</t>
  </si>
  <si>
    <t>"parkovací stání"</t>
  </si>
  <si>
    <t>76,4+99</t>
  </si>
  <si>
    <t>"příjezd k budově odboru sociální péče"</t>
  </si>
  <si>
    <t>80</t>
  </si>
  <si>
    <t>"kontejnerová stání"</t>
  </si>
  <si>
    <t>21,6</t>
  </si>
  <si>
    <t>"chodníky"</t>
  </si>
  <si>
    <t>78</t>
  </si>
  <si>
    <t>565165121</t>
  </si>
  <si>
    <t>Asfaltový beton vrstva podkladní ACP 16+ (obalované kamenivo OKS) tl 80 mm š přes 3 m</t>
  </si>
  <si>
    <t>1117539954</t>
  </si>
  <si>
    <t>Asfaltový beton vrstva podkladní ACP 16 (obalované kamenivo střednězrnné - OKS) s rozprostřením a zhutněním v pruhu šířky přes 3 m, po zhutnění tl. 80 mm</t>
  </si>
  <si>
    <t xml:space="preserve">Poznámka k souboru cen:_x000D_
1. Cenami 565 1.-510 lze oceňovat např. chodníky, úzké cesty a vjezdy v pruhu šířky do 1,5 m jakékoliv délky a jednotlivé plochy velikosti do 10 m2._x000D_
2. ČSN EN 13108-1 připouští pro ACP 16 pouze tl. 50 až 80 mm._x000D_
</t>
  </si>
  <si>
    <t>79</t>
  </si>
  <si>
    <t>567122114</t>
  </si>
  <si>
    <t>Podklad ze směsi stmelené cementem SC C 8/10 (KSC I) tl 150 mm</t>
  </si>
  <si>
    <t>1565948542</t>
  </si>
  <si>
    <t>Podklad ze směsi stmelené cementem SC bez dilatačních spár, s rozprostřením a zhutněním SC C 8/10 (KSC I), po zhutnění tl. 150 mm</t>
  </si>
  <si>
    <t xml:space="preserve">Poznámka k souboru cen:_x000D_
1. V cenách jsou započteny i náklady na ošetření povrchu podkladu vodou._x000D_
2. V cenách 567 1.-4 jsou započteny i náklady postřik proti odpařování vody._x000D_
3. V cenách nejsou započteny náklady na:_x000D_
a) příp. postřik, který se oceňuje cenou 919 74-8111 Postřik popř. zdrsnění povrchu cementobetonového krytu nebo podkladu ochrannou emulzí,_x000D_
b) zřízení dilatačních spár a jejich vyplnění; tyto práce se oceňují cenami souborů cen 919 11-1 Řezání dilatačních spár, 919 12-. Těsnění dilatačních spár a 919 13 Vyztužení dilatačních spár._x000D_
</t>
  </si>
  <si>
    <t>573191111</t>
  </si>
  <si>
    <t>Postřik infiltrační kationaktivní emulzí v množství 1 kg/m2</t>
  </si>
  <si>
    <t>269080513</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</si>
  <si>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</si>
  <si>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katalogu._x000D_
</t>
  </si>
  <si>
    <t>81</t>
  </si>
  <si>
    <t>573211109</t>
  </si>
  <si>
    <t>Postřik živičný spojovací z asfaltu v množství 0,50 kg/m2</t>
  </si>
  <si>
    <t>1194795330</t>
  </si>
  <si>
    <t>Postřik spojovací PS bez posypu kamenivem z asfaltu silničního, v množství 0,50 kg/m2</t>
  </si>
  <si>
    <t>82</t>
  </si>
  <si>
    <t>577134121</t>
  </si>
  <si>
    <t>Asfaltový beton vrstva obrusná ACO 11 (ABS) tř. I tl 40 mm š přes 3 m z nemodifikovaného asfaltu</t>
  </si>
  <si>
    <t>1300964248</t>
  </si>
  <si>
    <t>Asfaltový beton vrstva obrusná ACO 11 (ABS) s rozprostřením a se zhutněním z nemodifikovaného asfaltu v pruhu šířky přes 3 m tř. I, po zhutnění tl. 40 mm</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</si>
  <si>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</si>
  <si>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83</t>
  </si>
  <si>
    <t>596211112</t>
  </si>
  <si>
    <t>Kladení zámkové dlažby komunikací pro pěší tl 60 mm skupiny A pl do 300 m2</t>
  </si>
  <si>
    <t>-1567194935</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</si>
  <si>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</si>
  <si>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</si>
  <si>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84</t>
  </si>
  <si>
    <t>59245018</t>
  </si>
  <si>
    <t>dlažba tvar obdélník betonová 200x100x60mm přírodní</t>
  </si>
  <si>
    <t>-2036737531</t>
  </si>
  <si>
    <t>252*1,03</t>
  </si>
  <si>
    <t>85</t>
  </si>
  <si>
    <t>59245006</t>
  </si>
  <si>
    <t>dlažba tvar obdélník betonová pro nevidomé 200x100x60mm barevná</t>
  </si>
  <si>
    <t>-1202696810</t>
  </si>
  <si>
    <t>(11,5+2)*1,03</t>
  </si>
  <si>
    <t>86</t>
  </si>
  <si>
    <t>596212211</t>
  </si>
  <si>
    <t>Kladení zámkové dlažby pozemních komunikací tl 80 mm skupiny A pl do 100 m2</t>
  </si>
  <si>
    <t>-1366614086</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</si>
  <si>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50 do 100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</si>
  <si>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</si>
  <si>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87</t>
  </si>
  <si>
    <t>59245020</t>
  </si>
  <si>
    <t>dlažba tvar obdélník betonová 200x100x80mm přírodní</t>
  </si>
  <si>
    <t>-279321869</t>
  </si>
  <si>
    <t>277*1,03</t>
  </si>
  <si>
    <t>Úpravy povrchů, podlahy a osazování výplní</t>
  </si>
  <si>
    <t>88</t>
  </si>
  <si>
    <t>623511121</t>
  </si>
  <si>
    <t>Tenkovrstvá mozaiková hrubozrnná omítka včetně penetrace vnějších pilířů nebo sloupů světle šedá</t>
  </si>
  <si>
    <t>-1950721047</t>
  </si>
  <si>
    <t>"základ plastiky nad zemí - kamenný koberec"</t>
  </si>
  <si>
    <t>1*1+0,2*1*4</t>
  </si>
  <si>
    <t>Ostatní konstrukce a práce, bourání</t>
  </si>
  <si>
    <t>89</t>
  </si>
  <si>
    <t>914111111</t>
  </si>
  <si>
    <t>Montáž svislé dopravní značky do velikosti 1 m2 objímkami na sloupek nebo konzolu</t>
  </si>
  <si>
    <t>-1387962178</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</si>
  <si>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</si>
  <si>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</si>
  <si>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1+1+1+1+1</t>
  </si>
  <si>
    <t>90</t>
  </si>
  <si>
    <t>40445625</t>
  </si>
  <si>
    <t>informativní značky provozní IP8, IP9, IP11-IP13 500x700mm</t>
  </si>
  <si>
    <t>844850292</t>
  </si>
  <si>
    <t>91</t>
  </si>
  <si>
    <t>40445647</t>
  </si>
  <si>
    <t>dodatkové tabulky E1, E2a,b , E6, E9, E10 E12c, E17 500x500mm</t>
  </si>
  <si>
    <t>-575401808</t>
  </si>
  <si>
    <t>" s popisem:"</t>
  </si>
  <si>
    <t xml:space="preserve"> "v době od 7:00-15:00 hod"</t>
  </si>
  <si>
    <t>"max. 15 minut"</t>
  </si>
  <si>
    <t>92</t>
  </si>
  <si>
    <t>914511112</t>
  </si>
  <si>
    <t>Montáž sloupku dopravních značek délky do 3,5 m s betonovým základem a patkou</t>
  </si>
  <si>
    <t>644016554</t>
  </si>
  <si>
    <t>Montáž sloupku dopravních značek délky do 3,5 m do hliníkové patky</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</si>
  <si>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</si>
  <si>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1+1+1+1</t>
  </si>
  <si>
    <t>93</t>
  </si>
  <si>
    <t>40445225</t>
  </si>
  <si>
    <t>sloupek pro dopravní značku Zn D 60mm v 3,5m</t>
  </si>
  <si>
    <t>139861911</t>
  </si>
  <si>
    <t>94</t>
  </si>
  <si>
    <t>40445240</t>
  </si>
  <si>
    <t>patka pro sloupek Al D 60mm</t>
  </si>
  <si>
    <t>1060112089</t>
  </si>
  <si>
    <t>95</t>
  </si>
  <si>
    <t>40445256</t>
  </si>
  <si>
    <t>svorka upínací na sloupek dopravní značky D 60mm</t>
  </si>
  <si>
    <t>908939451</t>
  </si>
  <si>
    <t>5*2</t>
  </si>
  <si>
    <t>96</t>
  </si>
  <si>
    <t>40445253</t>
  </si>
  <si>
    <t>víčko plastové na sloupek D 60mm</t>
  </si>
  <si>
    <t>-1987080930</t>
  </si>
  <si>
    <t>97</t>
  </si>
  <si>
    <t>915211111</t>
  </si>
  <si>
    <t>Vodorovné dopravní značení dělící čáry souvislé š 125 mm bílý plast</t>
  </si>
  <si>
    <t>-1652034161</t>
  </si>
  <si>
    <t>Vodorovné dopravní značení stříkaným plastem dělící čára šířky 125 mm souvislá bílá základní</t>
  </si>
  <si>
    <t xml:space="preserve">Poznámka k souboru cen:_x000D_
1. Ceny jsou určeny pro dělicí čáry souvislé č. V 1a bílé, přerušované č. V 2a bílé, vodící č. V 4 bílé, souvislá č. V12b žlutá, přerušovaná č. V12c žlutá._x000D_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912 21 a 915 22 v m délky dělící nebo vodící čáry (včetně mezer),_x000D_
b) u ceny 915 23 v m2 stříkané plochy bez mezer._x000D_
</t>
  </si>
  <si>
    <t>"vyznačení stání" 5*6+4,5*4</t>
  </si>
  <si>
    <t>98</t>
  </si>
  <si>
    <t>915231112</t>
  </si>
  <si>
    <t>Vodorovné dopravní značení přechody pro chodce, šipky, symboly retroreflexní bílý plast</t>
  </si>
  <si>
    <t>1455897827</t>
  </si>
  <si>
    <t>Vodorovné dopravní značení stříkaným plastem přechody pro chodce, šipky, symboly nápisy bílé retroreflexní</t>
  </si>
  <si>
    <t>"V7b" 0,5*10*0,25</t>
  </si>
  <si>
    <t>"V10f" 3</t>
  </si>
  <si>
    <t>99</t>
  </si>
  <si>
    <t>916111123</t>
  </si>
  <si>
    <t>Osazení obruby z drobných kostek s boční opěrou do lože z betonu prostého</t>
  </si>
  <si>
    <t>-1953721224</t>
  </si>
  <si>
    <t>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</si>
  <si>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kostek._x000D_
2. V cenách nejsou započteny náklady na dodání dlažebních kostek, tyto se oceňují ve specifikaci. Množství uvedené ve specifikaci se určí jako součin celkové délky obrub a objemové hmotnosti 1 m obruby a to:_x000D_
a) 0,065 t/m pro velké kostky,_x000D_
b) 0,024 t/m pro malé kostky. Ztratné lze dohodnout ve výši 1 % pro velké kostky, 2 % pro malé kostky._x000D_
3. Osazení silniční obruby ze dvou řad kostek se oceňuje:_x000D_
a) bez boční opěry jako dvojnásobné množství silniční obruby z jedné řady kostek,_x000D_
b) s boční opěrou jako osazení silniční obruby z jedné řady kostek s boční opěrou a osazení silniční obruby z jedné řady kostek bez boční opěry._x000D_
</t>
  </si>
  <si>
    <t>"dvojřádek"</t>
  </si>
  <si>
    <t>320*2</t>
  </si>
  <si>
    <t>"jednořádek"</t>
  </si>
  <si>
    <t>100</t>
  </si>
  <si>
    <t>58381007a</t>
  </si>
  <si>
    <t>kostka dlažební žula 10/10</t>
  </si>
  <si>
    <t>-1044436944</t>
  </si>
  <si>
    <t>685*0,1*1,03</t>
  </si>
  <si>
    <t>101</t>
  </si>
  <si>
    <t>916131213</t>
  </si>
  <si>
    <t>Osazení silničního obrubníku betonového stojatého s boční opěrou do lože z betonu prostého</t>
  </si>
  <si>
    <t>25317305</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</si>
  <si>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</si>
  <si>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</si>
  <si>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370</t>
  </si>
  <si>
    <t>102</t>
  </si>
  <si>
    <t>59217031</t>
  </si>
  <si>
    <t>obrubník betonový silniční 1000x150x250mm</t>
  </si>
  <si>
    <t>-1594749007</t>
  </si>
  <si>
    <t>370*1,03</t>
  </si>
  <si>
    <t>103</t>
  </si>
  <si>
    <t>916231213</t>
  </si>
  <si>
    <t>Osazení chodníkového obrubníku betonového stojatého s boční opěrou do lože z betonu prostého</t>
  </si>
  <si>
    <t>1097367355</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</si>
  <si>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</si>
  <si>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</si>
  <si>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220</t>
  </si>
  <si>
    <t>59217019</t>
  </si>
  <si>
    <t>obrubník betonový chodníkový 1000x100x200mm</t>
  </si>
  <si>
    <t>-849873767</t>
  </si>
  <si>
    <t>220*1,03</t>
  </si>
  <si>
    <t>105</t>
  </si>
  <si>
    <t>916991121</t>
  </si>
  <si>
    <t>Lože pod obrubníky, krajníky nebo obruby z dlažebních kostek z betonu prostého</t>
  </si>
  <si>
    <t>-1270903797</t>
  </si>
  <si>
    <t>Lože pod obrubníky, krajníky nebo obruby z dlažebních kostek z betonu prostého tř. C 16/20</t>
  </si>
  <si>
    <t>0,2*0,2*370+0,1*0,2*(220+320)+0,1*0,1*45</t>
  </si>
  <si>
    <t>106</t>
  </si>
  <si>
    <t>919732211</t>
  </si>
  <si>
    <t>Styčná spára napojení nového živičného povrchu na stávající za tepla š 15 mm hl 25 mm s prořezáním</t>
  </si>
  <si>
    <t>-1731266463</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</si>
  <si>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</si>
  <si>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hmot._x000D_
</t>
  </si>
  <si>
    <t>"napojení na stávající komunikaci"</t>
  </si>
  <si>
    <t>14,66</t>
  </si>
  <si>
    <t>107</t>
  </si>
  <si>
    <t>953961219</t>
  </si>
  <si>
    <t>Kotvy chemickou patronou, závitová tyč M20 dl 400 mm nerez vč. podložek a matek do betonu, ŽB nebo kamene s vyvrtáním otvoru D24 hl.300mm</t>
  </si>
  <si>
    <t>1641495995</t>
  </si>
  <si>
    <t>Kotvy chemické s vyvrtáním otvoru do betonu, železobetonu nebo tvrdého kamene chemická patrona, velikost M 33, hloubka 300 mm</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</si>
  <si>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</si>
  <si>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"pro ukotvení plastiky"</t>
  </si>
  <si>
    <t>108</t>
  </si>
  <si>
    <t>961055111</t>
  </si>
  <si>
    <t>Bourání základů ze ŽB</t>
  </si>
  <si>
    <t>-1737834357</t>
  </si>
  <si>
    <t>Bourání základů z betonu železového</t>
  </si>
  <si>
    <t>"dno kašny"</t>
  </si>
  <si>
    <t>0,5*6,05*3,1</t>
  </si>
  <si>
    <t>"demolice betonových zídek"</t>
  </si>
  <si>
    <t>"betonové zídky tl.200mm"</t>
  </si>
  <si>
    <t>"betonové zídky pískoviště tl.200mm"</t>
  </si>
  <si>
    <t>6,6</t>
  </si>
  <si>
    <t>"betonová kašna"</t>
  </si>
  <si>
    <t>6,3</t>
  </si>
  <si>
    <t>"betonové zídky oplocení tl.300mm"</t>
  </si>
  <si>
    <t>966071711</t>
  </si>
  <si>
    <t>Bourání sloupků a vzpěr plotových ocelových do 2,5 m zabetonovaných</t>
  </si>
  <si>
    <t>1300765155</t>
  </si>
  <si>
    <t>Bourání plotových sloupků a vzpěr ocelových trubkových nebo profilovaných výšky do 2,50 m zabetonovaných</t>
  </si>
  <si>
    <t xml:space="preserve">Poznámka k souboru cen:_x000D_
1. V cenách jsou započteny i náklady na odklizení materiálu na vzdálenost do 20 m nebo naložení na dopravní prostředek._x000D_
</t>
  </si>
  <si>
    <t>"stávající oplocení"</t>
  </si>
  <si>
    <t>120</t>
  </si>
  <si>
    <t>110</t>
  </si>
  <si>
    <t>966072811</t>
  </si>
  <si>
    <t>Rozebrání rámového oplocení na ocelové sloupky výšky do 2m</t>
  </si>
  <si>
    <t>632769089</t>
  </si>
  <si>
    <t>Rozebrání oplocení z dílců rámových na ocelové sloupky, výšky přes 1 do 2 m</t>
  </si>
  <si>
    <t xml:space="preserve">Poznámka k souboru cen:_x000D_
1. V cenách jsou započteny i náklady na odklizení materiálu na vzdálenost do 20 m nebo naložení na dopravní prostředek._x000D_
2. V cenách nejsou započteny náklady na demontáž sloupků._x000D_
</t>
  </si>
  <si>
    <t>290,55</t>
  </si>
  <si>
    <t>111</t>
  </si>
  <si>
    <t>9-chráničky</t>
  </si>
  <si>
    <t>Přeložení stávajících kabelů do chrániček vč. dodávky chrániček HDPE 110</t>
  </si>
  <si>
    <t>bm</t>
  </si>
  <si>
    <t>1367424226</t>
  </si>
  <si>
    <t>Přeložení stávajících kabelů do chrániček vč. dodávky chrániček</t>
  </si>
  <si>
    <t>"Cetin" 4*5,5</t>
  </si>
  <si>
    <t>"UPC" 2*5,5</t>
  </si>
  <si>
    <t>112</t>
  </si>
  <si>
    <t>9-plastika</t>
  </si>
  <si>
    <t>Demontáž, převoz, uložení po dobu stavby, převoz, zpětná montáž plastiky</t>
  </si>
  <si>
    <t>-50195128</t>
  </si>
  <si>
    <t>113</t>
  </si>
  <si>
    <t>9-koše</t>
  </si>
  <si>
    <t>D+M Odpadkové koše městského mobiliáře (parametry dle technické zprávy)</t>
  </si>
  <si>
    <t>-366523623</t>
  </si>
  <si>
    <t>"dle v.č. 18057-DOF-008 a technické zprávy"</t>
  </si>
  <si>
    <t>114</t>
  </si>
  <si>
    <t>9-lavičky</t>
  </si>
  <si>
    <t>D+M Lavička městského mobiliáře (parametry dle technické zprávy)</t>
  </si>
  <si>
    <t>1399618487</t>
  </si>
  <si>
    <t>997</t>
  </si>
  <si>
    <t>Přesun sutě</t>
  </si>
  <si>
    <t>115</t>
  </si>
  <si>
    <t>997013501</t>
  </si>
  <si>
    <t>Odvoz suti a vybouraných hmot na skládku nebo meziskládku do 1 km se složením</t>
  </si>
  <si>
    <t>998507153</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</si>
  <si>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</si>
  <si>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</si>
  <si>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116</t>
  </si>
  <si>
    <t>997013509</t>
  </si>
  <si>
    <t>Příplatek k odvozu suti a vybouraných hmot na skládku ZKD 1 km přes 1 km</t>
  </si>
  <si>
    <t>2117386385</t>
  </si>
  <si>
    <t>Odvoz suti a vybouraných hmot na skládku nebo meziskládku se složením, na vzdálenost Příplatek k ceně za každý další i započatý 1 km přes 1 km</t>
  </si>
  <si>
    <t>1399,314*9 'Přepočtené koeficientem množství</t>
  </si>
  <si>
    <t>117</t>
  </si>
  <si>
    <t>997013602</t>
  </si>
  <si>
    <t>Poplatek za uložení na skládce (skládkovné) stavebního odpadu železobetonového kód odpadu 17 01 01</t>
  </si>
  <si>
    <t>1818986610</t>
  </si>
  <si>
    <t>Poplatek za uložení stavebního odpadu na skládce (skládkovné) z armovaného betonu zatříděného do Katalogu odpadů pod kódem 17 01 01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</si>
  <si>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</si>
  <si>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10,404+13,813+17,156+15,048+80,975+214,267</t>
  </si>
  <si>
    <t>118</t>
  </si>
  <si>
    <t>997013655</t>
  </si>
  <si>
    <t>Poplatek za uložení na skládce (skládkovné) zeminy a kamení kód odpadu 17 05 04</t>
  </si>
  <si>
    <t>-661482333</t>
  </si>
  <si>
    <t>Poplatek za uložení stavebního odpadu na skládce (skládkovné) zeminy a kamení zatříděného do Katalogu odpadů pod kódem 17 05 04</t>
  </si>
  <si>
    <t>24+12,461+45,135+483,12</t>
  </si>
  <si>
    <t>119</t>
  </si>
  <si>
    <t>997013645</t>
  </si>
  <si>
    <t>Poplatek za uložení na skládce (skládkovné) odpadu asfaltového bez dehtu kód odpadu 17 03 02</t>
  </si>
  <si>
    <t>1599040821</t>
  </si>
  <si>
    <t>Poplatek za uložení stavebního odpadu na skládce (skládkovné) asfaltového bez obsahu dehtu zatříděného do Katalogu odpadů pod kódem 17 03 02</t>
  </si>
  <si>
    <t>292,908+179,456</t>
  </si>
  <si>
    <t>998</t>
  </si>
  <si>
    <t>Přesun hmot</t>
  </si>
  <si>
    <t>998225111</t>
  </si>
  <si>
    <t>Přesun hmot pro pozemní komunikace s krytem z kamene, monolitickým betonovým nebo živičným</t>
  </si>
  <si>
    <t>-1605139353</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</si>
  <si>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</si>
  <si>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živičným._x000D_
</t>
  </si>
  <si>
    <t>PSV</t>
  </si>
  <si>
    <t>Práce a dodávky PSV</t>
  </si>
  <si>
    <t>767</t>
  </si>
  <si>
    <t>Konstrukce zámečnické</t>
  </si>
  <si>
    <t>121</t>
  </si>
  <si>
    <t>767995114</t>
  </si>
  <si>
    <t>Montáž atypických zámečnických konstrukcí hmotnosti do 50 kg</t>
  </si>
  <si>
    <t>1445170975</t>
  </si>
  <si>
    <t>Montáž ostatních atypických zámečnických konstrukcí hmotnosti přes 20 do 50 kg</t>
  </si>
  <si>
    <t xml:space="preserve">Poznámka k souboru cen:_x000D_
1. Určení cen se řídí hmotností jednotlivě montovaného dílu konstrukce._x000D_
</t>
  </si>
  <si>
    <t>49,42</t>
  </si>
  <si>
    <t>486,6</t>
  </si>
  <si>
    <t>57,21</t>
  </si>
  <si>
    <t>122</t>
  </si>
  <si>
    <t>553-Z1</t>
  </si>
  <si>
    <t>Ocelové zábradlí Z1 dl.1,7m vč. povrchu pozink</t>
  </si>
  <si>
    <t>1114542959</t>
  </si>
  <si>
    <t>123</t>
  </si>
  <si>
    <t>553-Z2</t>
  </si>
  <si>
    <t>Ocelové zábradlí Z2 dl.2,05m vč. povrchu pozink</t>
  </si>
  <si>
    <t>549089811</t>
  </si>
  <si>
    <t>124</t>
  </si>
  <si>
    <t>553-Z3</t>
  </si>
  <si>
    <t>-1098620548</t>
  </si>
  <si>
    <t>Ocelové zábradlí Z3 dl.1,4m vč. povrchu pozink</t>
  </si>
  <si>
    <t>125</t>
  </si>
  <si>
    <t>998767101</t>
  </si>
  <si>
    <t>Přesun hmot tonážní pro zámečnické konstrukce v objektech v do 6 m</t>
  </si>
  <si>
    <t>-1838498522</t>
  </si>
  <si>
    <t>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</si>
  <si>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</si>
  <si>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126</t>
  </si>
  <si>
    <t>998767181</t>
  </si>
  <si>
    <t>Příplatek k přesunu hmot tonážní 767 prováděný bez použití mechanizace</t>
  </si>
  <si>
    <t>1291350645</t>
  </si>
  <si>
    <t>Přesun hmot pro zámečnické konstrukce stanovený z hmotnosti přesunovaného materiálu Příplatek k cenám za přesun prováděný bez použití mechanizace pro jakoukoliv výšku objektu</t>
  </si>
  <si>
    <t>C 301 - ODVODNĚNÍ PLOCH</t>
  </si>
  <si>
    <t xml:space="preserve">    4 - Vodorovné konstrukce</t>
  </si>
  <si>
    <t xml:space="preserve">    8 - Trubní vedení</t>
  </si>
  <si>
    <t>-287265053</t>
  </si>
  <si>
    <t>"sejmutí ornice v místě přípojky a vsakovací šachty"</t>
  </si>
  <si>
    <t>4*6</t>
  </si>
  <si>
    <t>131251201</t>
  </si>
  <si>
    <t>Hloubení jam zapažených v hornině třídy těžitelnosti I, skupiny 3 objem do 20 m3 strojně</t>
  </si>
  <si>
    <t>1783909573</t>
  </si>
  <si>
    <t>Hloubení zapažených jam a zářezů strojně s urovnáním dna do předepsaného profilu a spádu v hornině třídy těžitelnosti I skupiny 3 do 20 m3</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</si>
  <si>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prostředek._x000D_
2. Hloubení zapažených jam hloubky přes 16 m se oceňuje individuálně._x000D_
3. Výpočet objemu vykopávky v pažených prostorách se stanovuje dle přílohy č. 3 tohoto katalogu._x000D_
</t>
  </si>
  <si>
    <t>"dle v.č. 18057-DOF-008, 019, 020"</t>
  </si>
  <si>
    <t>"pro V1, V2"</t>
  </si>
  <si>
    <t>1,7*1*1*2</t>
  </si>
  <si>
    <t>"pro V3"</t>
  </si>
  <si>
    <t>1,5*2*3</t>
  </si>
  <si>
    <t>132254201</t>
  </si>
  <si>
    <t>Hloubení zapažených rýh š do 2000 mm v hornině třídy těžitelnosti I, skupiny 3 objem do 20 m3</t>
  </si>
  <si>
    <t>935805448</t>
  </si>
  <si>
    <t>Hloubení zapažených rýh šířky přes 800 do 2 000 mm strojně s urovnáním dna do předepsaného profilu a spádu v hornině třídy těžitelnosti I skupiny 3 do 20 m3</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</si>
  <si>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</si>
  <si>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"dle v.č. 18057-DOF-008, 019"</t>
  </si>
  <si>
    <t>"pro kanalizaci"</t>
  </si>
  <si>
    <t>1*1,8*7,5</t>
  </si>
  <si>
    <t>"pro drenáž"</t>
  </si>
  <si>
    <t>0,3*0,4*7,5</t>
  </si>
  <si>
    <t>134702401</t>
  </si>
  <si>
    <t>Vykopávky do 4 m2 pro studny spouštěné v hornině tř. 1 - 4 mimo kašovité a tekoucí hl do 10 m</t>
  </si>
  <si>
    <t>746266316</t>
  </si>
  <si>
    <t>Vykopávky pro vodárenskou studnu spouštěnou a spouštění pláště studny pro jakýkoliv tvar studny, se svislým přemístěním výkopku na terén a s vodorovným přemístěním výkopku na vzdálenost do 20 m od vnějšího okraje studny půdorysné plochy studny do 4 m2 v horninách třídy těžitelnosti I a II, skupiny 1 až 4, kromě hornin kašovité konsistence a tekoucích v hloubce do 10 m</t>
  </si>
  <si>
    <t xml:space="preserve">Poznámka k souboru cen:_x000D_
1. Ceny jsou určeny pro vykopávky a spouštění vodárenských a základových studní při snižování hladiny podzemní vody pod dno výkopu zároveň s vykopávkou a spouštěním studny. Snižování hladiny podzemní vody se oceňuje zvlášť cenami souboru cen 115 10- . . Čerpání vody._x000D_
2. Ceny neplatí:_x000D_
a) vyskytují-li se ve výkopu pro studni zdraví škodlivé nebo třaskavé plyny;_x000D_
b) předepisuje-li projekt provést vykopávku pro studnu, aniž by byla současně snižována hladina podzemní vody pod dno výkopu;_x000D_
c) předepisuje-li projekt provést vykopávku pro studnu ve vodoteči nebo nádrži, aniž by byla hladina vody snížena pod dno výkopu pro studnu a aniž by na náklad investora byl zřízen přístup pro suchozemské dopravní prostředky a dostatečně velký, vodou nezatápěný manipulační prostor;_x000D_
d) pro vykopávky a spouštění studní spouštěných půdorysné plochy přes 100 m2; tyto zemní práce se oceňují individuálně._x000D_
3. Ceny neplatí pro vykopávku, která se provádí pod úrovní břitu spouštěné studny, aniž se studna dále spouští; tyto zemní práce se oceňují cenami souboru cen 134 . 0-2 . Vykopávky pro studnu nespouštěnou, přičemž se hloubka měří od terénu._x000D_
4. V cenách jsou započteny i náklady na rozpojení a naložení vniklé, vplavené nebo napadané zeminy a na její svislé přemístění na terén a vodorovné přemístění na vzdálenost do 20 m od kraje výkopu._x000D_
5. Objem vykopávky se určí jako součin největší půdorysné plochy studny i s břitem a hloubky, t.j. svislé vzdálenosti dna výkopu studny od přilehlého terénu v ose studny._x000D_
6. Vykopávky v horninách třídy těžitelnosti II, skupiny 5 a v hornině třídy těžitelnosti III, skupiny 6 a 7 se oceňují individuálně._x000D_
</t>
  </si>
  <si>
    <t>"dle v.č. 18057-DOF-008, 020"</t>
  </si>
  <si>
    <t>"pro VŠ"</t>
  </si>
  <si>
    <t>3,14*1*1*5,2</t>
  </si>
  <si>
    <t>151101101</t>
  </si>
  <si>
    <t>Zřízení příložného pažení a rozepření stěn rýh hl do 2 m</t>
  </si>
  <si>
    <t>552013482</t>
  </si>
  <si>
    <t>Zřízení pažení a rozepření stěn rýh pro podzemní vedení příložné pro jakoukoliv mezerovitost, hloubky do 2 m</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</si>
  <si>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</si>
  <si>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"kanalizace"</t>
  </si>
  <si>
    <t>1,8*7,5*2</t>
  </si>
  <si>
    <t>151101111</t>
  </si>
  <si>
    <t>Odstranění příložného pažení a rozepření stěn rýh hl do 2 m</t>
  </si>
  <si>
    <t>450655941</t>
  </si>
  <si>
    <t>Odstranění pažení a rozepření stěn rýh pro podzemní vedení s uložením materiálu na vzdálenost do 3 m od kraje výkopu příložné, hloubky do 2 m</t>
  </si>
  <si>
    <t>151101201</t>
  </si>
  <si>
    <t>Zřízení příložného pažení stěn výkopu hl do 4 m</t>
  </si>
  <si>
    <t>1848867106</t>
  </si>
  <si>
    <t>Zřízení pažení stěn výkopu bez rozepření nebo vzepření příložné, hloubky do 4 m</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</si>
  <si>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rýhy._x000D_
2. Plocha mezer mezi pažinami příložného pažení se od plochy příložného pažení neodečítá; nezapažené plochy u pažení zátažného nebo hnaného se od plochy pažení odečítají._x000D_
</t>
  </si>
  <si>
    <t>1,7*1*4*2</t>
  </si>
  <si>
    <t>1,5*(2*2+3*2)</t>
  </si>
  <si>
    <t>151101211</t>
  </si>
  <si>
    <t>Odstranění příložného pažení stěn hl do 4 m</t>
  </si>
  <si>
    <t>-610660974</t>
  </si>
  <si>
    <t>Odstranění pažení stěn výkopu bez rozepření nebo vzepření s uložením pažin na vzdálenost do 3 m od okraje výkopu příložné, hloubky do 4 m</t>
  </si>
  <si>
    <t>28,6</t>
  </si>
  <si>
    <t>162751117</t>
  </si>
  <si>
    <t>Vodorovné přemístění do 10000 m výkopku/sypaniny z horniny třídy těžitelnosti I, skupiny 1 až 3</t>
  </si>
  <si>
    <t>-1172157159</t>
  </si>
  <si>
    <t>Vodorovné přemístění výkopku nebo sypaniny po suchu na obvyklém dopravním prostředku, bez naložení výkopku, avšak se složením bez rozhrnutí z horniny třídy těžitelnosti I skupiny 1 až 3 na vzdálenost přes 9 000 do 10 000 m</t>
  </si>
  <si>
    <t>"odvoz přebytečné zeminy na skládku"</t>
  </si>
  <si>
    <t>12,4+14,4+16,328</t>
  </si>
  <si>
    <t>171251201</t>
  </si>
  <si>
    <t>Uložení sypaniny na skládky nebo meziskládky</t>
  </si>
  <si>
    <t>-212373272</t>
  </si>
  <si>
    <t>Uložení sypaniny na skládky nebo meziskládky bez hutnění s upravením uložené sypaniny do předepsaného tvaru</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</si>
  <si>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</si>
  <si>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43,128</t>
  </si>
  <si>
    <t>171201221</t>
  </si>
  <si>
    <t>Poplatek za uložení na skládce (skládkovné) zeminy a kamení</t>
  </si>
  <si>
    <t>-852926013</t>
  </si>
  <si>
    <t xml:space="preserve">Poznámka k souboru cen:_x000D_
1. Ceny uvedené v souboru cen je doporučeno opravit podle aktuálních cen místně příslušné skládky._x000D_
2. V cenách je započítán poplatek za ukládání odpadu dle zákona 185/2001 Sb._x000D_
</t>
  </si>
  <si>
    <t>43,128*1,7</t>
  </si>
  <si>
    <t>-289682851</t>
  </si>
  <si>
    <t>"dle v.č. 18057-DOF-008, 19, 20"</t>
  </si>
  <si>
    <t>"štěrkodrť nad potrubím kanalizace a kolem V1, V2, V3, VŠ"</t>
  </si>
  <si>
    <t>1*1,2*7,5</t>
  </si>
  <si>
    <t>1,5*2</t>
  </si>
  <si>
    <t>1,5*2*3-1,5*1,2*0,9</t>
  </si>
  <si>
    <t>3,14*1*1*5,2-3,14*0,75*0,75*5,2</t>
  </si>
  <si>
    <t>58344171</t>
  </si>
  <si>
    <t>štěrkodrť frakce 16/32</t>
  </si>
  <si>
    <t>1995054030</t>
  </si>
  <si>
    <t>26,524*2*1,03</t>
  </si>
  <si>
    <t>1477656331</t>
  </si>
  <si>
    <t>1*7,5+1,2*0,9+1*1*2</t>
  </si>
  <si>
    <t>-165465930</t>
  </si>
  <si>
    <t>"drenáž kanalizace"</t>
  </si>
  <si>
    <t>0,4*0,3*7,5</t>
  </si>
  <si>
    <t>2051001213</t>
  </si>
  <si>
    <t>"u kanalizace"</t>
  </si>
  <si>
    <t>7,5</t>
  </si>
  <si>
    <t>242111115</t>
  </si>
  <si>
    <t>Osazení pláště kopané studny z betonových skruží celokruhových DN 1,5 m</t>
  </si>
  <si>
    <t>1726074872</t>
  </si>
  <si>
    <t>Osazení pláště vodárenské kopané studny z betonových skruží na cementovou maltu MC 10 celokruhových, při vnitřním průměru studny 1,50 m</t>
  </si>
  <si>
    <t xml:space="preserve">Poznámka k souboru cen:_x000D_
1. V cenách nejsou započteny náklady na dodání skruží; skruže se oceňují ve specifikaci. Ztratné lze dohodnout ve výši 2 %._x000D_
2. Množství měrných jednotek příplatku k ceně za větší hloubku studny se určuje podle čl. 3512 Všeobecných podmínek části A01._x000D_
</t>
  </si>
  <si>
    <t>"dle v.č. 18057-DOF-008, 20"</t>
  </si>
  <si>
    <t>"VŠ"</t>
  </si>
  <si>
    <t>5,2</t>
  </si>
  <si>
    <t>242111195</t>
  </si>
  <si>
    <t>Příplatek ZKD 1 m hl nad 4 m osazení pláště kopané studny DN 1,5 m</t>
  </si>
  <si>
    <t>-1959915042</t>
  </si>
  <si>
    <t>Osazení pláště vodárenské kopané studny z betonových skruží na cementovou maltu MC 10 Příplatek k ceně za každý další i započatý 1 m hloubky studny přes 4 m, při vnitřním průměru studny 1,50 m</t>
  </si>
  <si>
    <t>592-VŠ-1</t>
  </si>
  <si>
    <t>Betonová skruž 1500/1000/80 drenážní</t>
  </si>
  <si>
    <t>-850147644</t>
  </si>
  <si>
    <t>"dle v.č. 18057-DOF-020"</t>
  </si>
  <si>
    <t>592-VŠ-2</t>
  </si>
  <si>
    <t>Betonová skruž 1500/750/80</t>
  </si>
  <si>
    <t>1009942158</t>
  </si>
  <si>
    <t>592-VŠ-3</t>
  </si>
  <si>
    <t>Betonová skruž 1500/500/80</t>
  </si>
  <si>
    <t>-100746654</t>
  </si>
  <si>
    <t>592-VŠ-4</t>
  </si>
  <si>
    <t>Zákrytová deska 1500-625/150 B</t>
  </si>
  <si>
    <t>2026214085</t>
  </si>
  <si>
    <t>592-VŠ-5</t>
  </si>
  <si>
    <t>Vyrovnávací prstenec 625/80/120</t>
  </si>
  <si>
    <t>694591827</t>
  </si>
  <si>
    <t>242-dl</t>
  </si>
  <si>
    <t>D+M Dlaždice na dno VŠ</t>
  </si>
  <si>
    <t>1877502140</t>
  </si>
  <si>
    <t>271532212</t>
  </si>
  <si>
    <t>Podsyp pod základové konstrukce se zhutněním z hrubého kameniva frakce 16 až 32 mm</t>
  </si>
  <si>
    <t>1796002215</t>
  </si>
  <si>
    <t>Podsyp pod základové konstrukce se zhutněním a urovnáním povrchu z kameniva hrubého, frakce 16 - 32 mm</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</si>
  <si>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</si>
  <si>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"pod V1, V2"</t>
  </si>
  <si>
    <t>1*1*0,15*2</t>
  </si>
  <si>
    <t>"pod V3"</t>
  </si>
  <si>
    <t>0,1*3*2</t>
  </si>
  <si>
    <t>"pod VŠ"</t>
  </si>
  <si>
    <t>0,3*3,14*1*1</t>
  </si>
  <si>
    <t>Vodorovné konstrukce</t>
  </si>
  <si>
    <t>451572111</t>
  </si>
  <si>
    <t>Lože + obsyp potrubí otevřený výkop z kameniva drobného těženého</t>
  </si>
  <si>
    <t>1201085669</t>
  </si>
  <si>
    <t>Lože pod potrubí, stoky a drobné objekty v otevřeném výkopu z kameniva drobného těženého 0 až 4 mm</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</si>
  <si>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</si>
  <si>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"pod potrubím, kolem a nad potrubím kanalizace"</t>
  </si>
  <si>
    <t>1*0,6*7,5</t>
  </si>
  <si>
    <t>631311134</t>
  </si>
  <si>
    <t>Mazanina tl do 240 mm z betonu prostého bez zvýšených nároků na prostředí tř. C 16/20</t>
  </si>
  <si>
    <t>-1881218323</t>
  </si>
  <si>
    <t>Mazanina z betonu prostého bez zvýšených nároků na prostředí tl. přes 120 do 240 mm tř. C 16/20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</si>
  <si>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</si>
  <si>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0,15*1,4*1,1</t>
  </si>
  <si>
    <t>631311136</t>
  </si>
  <si>
    <t>Mazanina tl do 240 mm z betonu prostého bez zvýšených nároků na prostředí tř. C 25/30</t>
  </si>
  <si>
    <t>-1383049260</t>
  </si>
  <si>
    <t>Mazanina z betonu prostého bez zvýšených nároků na prostředí tl. přes 120 do 240 mm tř. C 25/30</t>
  </si>
  <si>
    <t>"dle v.č. 18057-DOF-008, 19"</t>
  </si>
  <si>
    <t>Trubní vedení</t>
  </si>
  <si>
    <t>871310330</t>
  </si>
  <si>
    <t>Montáž kanalizačního potrubí hladkého plnostěnného SN 16 z polypropylenu DN 150</t>
  </si>
  <si>
    <t>-1985696528</t>
  </si>
  <si>
    <t>Montáž kanalizačního potrubí z plastů z polypropylenu PP hladkého plnostěnného SN 16 DN 150</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</si>
  <si>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</si>
  <si>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28617094</t>
  </si>
  <si>
    <t>trubka kanalizační PP plnostěnná Ultra rib2 DN 150</t>
  </si>
  <si>
    <t>-1810712015</t>
  </si>
  <si>
    <t>7,5*1,035</t>
  </si>
  <si>
    <t>892351111</t>
  </si>
  <si>
    <t>Tlaková zkouška vodou potrubí DN 150 nebo 200</t>
  </si>
  <si>
    <t>-2050842189</t>
  </si>
  <si>
    <t>Tlakové zkoušky vodou na potrubí DN 150 nebo 200</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</si>
  <si>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</si>
  <si>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895941111</t>
  </si>
  <si>
    <t>Zřízení vpusti kanalizační uliční z betonových dílců typ UV-50 normální</t>
  </si>
  <si>
    <t>2019736351</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</si>
  <si>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</si>
  <si>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"V1, V2"</t>
  </si>
  <si>
    <t>592-V1-V2</t>
  </si>
  <si>
    <t>Uliční betonová vpusť V1, V2 vč. vtokové mříže s košem</t>
  </si>
  <si>
    <t>-2141987444</t>
  </si>
  <si>
    <t>"V1, V2 - dle seznamu dílců na výkrese 019"</t>
  </si>
  <si>
    <t>899103112</t>
  </si>
  <si>
    <t>Osazení poklopů litinových nebo ocelových včetně rámů pro třídu zatížení B125, C250</t>
  </si>
  <si>
    <t>55597129</t>
  </si>
  <si>
    <t>Osazení poklopů litinových a ocelových včetně rámů pro třídu zatížení B125, C250</t>
  </si>
  <si>
    <t xml:space="preserve">Poznámka k souboru cen:_x000D_
1. V cenách 899 10 -.112 nejsou započteny náklady na dodání poklopů včetně rámů; tyto náklady se oceňují ve specifikaci._x000D_
2. V cenách 899 10 -.113 nejsou započteny náklady na:_x000D_
a) dodání poklopů; tyto náklady se oceňují ve specifikaci,_x000D_
b) montáž rámů, která se oceňuje cenami souboru 452 11-21.. části A01 tohoto katalogu._x000D_
3. Poklopy a vtokové mříže dělíme do těchto tříd zatížení:_x000D_
a) A15, A50 pro plochy používané výlučně chodci a cyklisty,_x000D_
b) B125 pro chodníky, pěší zóny a plochy srovnatelné, plochy pro stání a parkování osobních automobilů i v patrech,_x000D_
c) C250 pro poklopy umístěné v ploše odvodňovacích proužků pozemní komunikace, která měřeno od hrany obrubníku, zasahuje nejvíce 0,5 m do vozovkya nejvíce 0,2 m do chodníku,_x000D_
d) D400 pro vozovky pozemních komunikací, ulice pro pěší, zpevněné krajnice a parkovací plochy, které jsou přístupné pro všechny druhy silničních vozidel,_x000D_
e) E600 pro plochy, které budou vystavené zvláště vysokému zatížení kol._x000D_
</t>
  </si>
  <si>
    <t>28661933</t>
  </si>
  <si>
    <t>poklop šachtový s mříží odvětrání + bezpečnostní přeliv DN 600 pro třídu zatížení B125</t>
  </si>
  <si>
    <t>1742381807</t>
  </si>
  <si>
    <t>899623171</t>
  </si>
  <si>
    <t>Obetonování potrubí nebo zdiva stok betonem prostým tř. C 25/30 v otevřeném výkopu</t>
  </si>
  <si>
    <t>-493059895</t>
  </si>
  <si>
    <t>Obetonování potrubí nebo zdiva stok betonem prostým v otevřeném výkopu, beton tř. C 25/30</t>
  </si>
  <si>
    <t xml:space="preserve">Poznámka k souboru cen:_x000D_
1. Obetonování zdiva stok ve štole se oceňuje cenami souboru cen 359 31-02 Výplň za rubem cihelného zdiva stok části A 03 tohoto katalogu._x000D_
</t>
  </si>
  <si>
    <t>"kolem V1, V2"</t>
  </si>
  <si>
    <t>0,5*2</t>
  </si>
  <si>
    <t>"kolem V3"</t>
  </si>
  <si>
    <t>0,15*1,37*(1,2*2+0,6*2)</t>
  </si>
  <si>
    <t>899643111</t>
  </si>
  <si>
    <t>Bednění pro obetonování potrubí otevřený výkop</t>
  </si>
  <si>
    <t>463507931</t>
  </si>
  <si>
    <t>Bednění pro obetonování potrubí v otevřeném výkopu</t>
  </si>
  <si>
    <t>2*2</t>
  </si>
  <si>
    <t>1,37*(1,2*2+0,9*2)</t>
  </si>
  <si>
    <t>8-V1,V2-napoj</t>
  </si>
  <si>
    <t>Napojení nových uličních vpustí na stávající kanalizaci</t>
  </si>
  <si>
    <t>-803719298</t>
  </si>
  <si>
    <t>8-V3</t>
  </si>
  <si>
    <t>D+M Sorpční vpusť V3 - dle popisu v technické zprávě</t>
  </si>
  <si>
    <t>-522838854</t>
  </si>
  <si>
    <t>-1991444030</t>
  </si>
  <si>
    <t>"stávající vpustě"</t>
  </si>
  <si>
    <t>0,8*2</t>
  </si>
  <si>
    <t>1930241054</t>
  </si>
  <si>
    <t>-1702427337</t>
  </si>
  <si>
    <t>3,84*9 'Přepočtené koeficientem množství</t>
  </si>
  <si>
    <t>-1575421738</t>
  </si>
  <si>
    <t>998276101</t>
  </si>
  <si>
    <t>Přesun hmot pro trubní vedení z trub z plastických hmot otevřený výkop</t>
  </si>
  <si>
    <t>-985849859</t>
  </si>
  <si>
    <t>Přesun hmot pro trubní vedení hloubené z trub z plastických hmot nebo sklolaminátových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</si>
  <si>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práce._x000D_
</t>
  </si>
  <si>
    <t>C 401 - OSVĚTLENÍ PLOCH</t>
  </si>
  <si>
    <t>M - Práce a dodávky M</t>
  </si>
  <si>
    <t xml:space="preserve">    21-M - Elektromontáže</t>
  </si>
  <si>
    <t>1924522053</t>
  </si>
  <si>
    <t>"sejmutí ornice v místě vedení VO"</t>
  </si>
  <si>
    <t>1*(6+25+20+10+21)</t>
  </si>
  <si>
    <t>132251252</t>
  </si>
  <si>
    <t>Hloubení rýh nezapažených š do 2000 mm v hornině třídy těžitelnosti I, skupiny 3 objem do 50 m3 strojně</t>
  </si>
  <si>
    <t>-1170343309</t>
  </si>
  <si>
    <t>Hloubení nezapažených rýh šířky přes 800 do 2 000 mm strojně s urovnáním dna do předepsaného profilu a spádu v hornině třídy těžitelnosti I skupiny 3 přes 20 do 50 m3</t>
  </si>
  <si>
    <t>"pro přeložku vedení VO"</t>
  </si>
  <si>
    <t>0,5*1,1*60</t>
  </si>
  <si>
    <t>"pro přípojku u bytového domu 1136/49"</t>
  </si>
  <si>
    <t>0,5*1,1*34</t>
  </si>
  <si>
    <t>"pro přípojku u chodníku k budově soc. služeb"</t>
  </si>
  <si>
    <t>0,5*1,1*21,6</t>
  </si>
  <si>
    <t>133251101</t>
  </si>
  <si>
    <t>Hloubení šachet nezapažených v hornině třídy těžitelnosti I, skupiny 3 objem do 20 m3</t>
  </si>
  <si>
    <t>981827024</t>
  </si>
  <si>
    <t>Hloubení nezapažených šachet strojně v hornině třídy těžitelnosti I skupiny 3 do 20 m3</t>
  </si>
  <si>
    <t xml:space="preserve">Poznámka k souboru cen:_x000D_
1. Ceny jsou určeny pro šachty hloubky do 12 m. Šachty větších hloubek se oceňují individuálně._x000D_
2. V cenách jsou započteny i náklady na:_x000D_
a) svislé přemístění výkopku,_x000D_
b) urovnání dna do předepsaného profilu a spádu._x000D_
c) přehození výkopku na přilehlém terénu na vzdálenost do 3 m od hrany šachty nebo naložení na dopravní prostředek._x000D_
</t>
  </si>
  <si>
    <t>"pro základy stožárů"</t>
  </si>
  <si>
    <t>1,5*1,5*1,2*2</t>
  </si>
  <si>
    <t>-475435896</t>
  </si>
  <si>
    <t>63,58+5,4-50,464</t>
  </si>
  <si>
    <t>1955868982</t>
  </si>
  <si>
    <t>18,516</t>
  </si>
  <si>
    <t>-1139601098</t>
  </si>
  <si>
    <t>18,516*1,7</t>
  </si>
  <si>
    <t>1432805448</t>
  </si>
  <si>
    <t>"nad vedením VO"</t>
  </si>
  <si>
    <t>0,5*0,8*(60+34+21,6)</t>
  </si>
  <si>
    <t>"kolem základů stožárů"</t>
  </si>
  <si>
    <t>(1,5*1,5*1,2-0,7*0,7*1,2)*2</t>
  </si>
  <si>
    <t>-1555503805</t>
  </si>
  <si>
    <t>0,5*(60+34+21,6)+0,7*0,7*2</t>
  </si>
  <si>
    <t>-23618717</t>
  </si>
  <si>
    <t>"základy stožárů VO"</t>
  </si>
  <si>
    <t>0,7*0,7*1,2*2</t>
  </si>
  <si>
    <t>837056759</t>
  </si>
  <si>
    <t>0,7*4*1,2*2</t>
  </si>
  <si>
    <t>616306309</t>
  </si>
  <si>
    <t>6,72</t>
  </si>
  <si>
    <t>Lože + obsyp kabelů otevřený výkop z kameniva drobného těženého</t>
  </si>
  <si>
    <t>-850772526</t>
  </si>
  <si>
    <t>0,5*0,3*(60+34+21,6)</t>
  </si>
  <si>
    <t>899722114</t>
  </si>
  <si>
    <t>Krytí potrubí z plastů výstražnou fólií z PVC 40 cm</t>
  </si>
  <si>
    <t>1110139029</t>
  </si>
  <si>
    <t>Krytí potrubí z plastů výstražnou fólií z PVC šířky 40 cm</t>
  </si>
  <si>
    <t>(60+34+21,6)*1,15</t>
  </si>
  <si>
    <t>945421110</t>
  </si>
  <si>
    <t>Hydraulická zvedací plošina na automobilovém podvozku výška zdvihu do 18 m včetně obsluhy</t>
  </si>
  <si>
    <t>hod</t>
  </si>
  <si>
    <t>747265207</t>
  </si>
  <si>
    <t>Hydraulická zvedací plošina včetně obsluhy instalovaná na automobilovém podvozku, výšky zdvihu do 18 m</t>
  </si>
  <si>
    <t xml:space="preserve">Poznámka k souboru cen:_x000D_
1. Množství měrných jednotek se určuje v hodinách skutečného použití plošiny, přičemž každá započatá hodina se zaokrouhlí:_x000D_
a) na půlhodinu, trvá-li práce méně než 30 minut,_x000D_
b) na celou hodinu, trvá-li práce 30 minut a více._x000D_
</t>
  </si>
  <si>
    <t>"pro montáž stožárů a výložníků"</t>
  </si>
  <si>
    <t>1365554159</t>
  </si>
  <si>
    <t>Práce a dodávky M</t>
  </si>
  <si>
    <t>21-M</t>
  </si>
  <si>
    <t>Elektromontáže</t>
  </si>
  <si>
    <t>210220022</t>
  </si>
  <si>
    <t>Montáž uzemňovacího vedení vodičů FeZn pomocí svorek v zemi drátem do 10 mm ve městské zástavbě</t>
  </si>
  <si>
    <t>587872778</t>
  </si>
  <si>
    <t>Montáž uzemňovacího vedení s upevněním, propojením a připojením pomocí svorek v zemi s izolací spojů vodičů FeZn drátem nebo lanem průměru do 10 mm v městské zástavbě</t>
  </si>
  <si>
    <t>"vč. antikorozní ochrany a plastového návleku  - dle TZ"</t>
  </si>
  <si>
    <t>60+34+21,6+2*6</t>
  </si>
  <si>
    <t>35441073</t>
  </si>
  <si>
    <t>drát D 10mm FeZn</t>
  </si>
  <si>
    <t>128</t>
  </si>
  <si>
    <t>55007333</t>
  </si>
  <si>
    <t>127,6*0,63*1,1</t>
  </si>
  <si>
    <t>35442015</t>
  </si>
  <si>
    <t>svorka uzemnění Cu zkušební</t>
  </si>
  <si>
    <t>1283925026</t>
  </si>
  <si>
    <t>210812011</t>
  </si>
  <si>
    <t>Montáž kabel Cu plný kulatý do 1 kV 3x1,5 až 6 mm2 uložený volně nebo v liště (CYKY)</t>
  </si>
  <si>
    <t>-934868790</t>
  </si>
  <si>
    <t>Montáž izolovaných kabelů měděných do 1 kV bez ukončení plných a kulatých (CYKY, CHKE-R,...) uložených volně nebo v liště počtu a průřezu žil 3x1,5 až 6 mm2</t>
  </si>
  <si>
    <t>14*2</t>
  </si>
  <si>
    <t>34111030</t>
  </si>
  <si>
    <t>kabel silový CYKY-J 3x1,5mm2</t>
  </si>
  <si>
    <t>-2129573450</t>
  </si>
  <si>
    <t>kabel silový s Cu jádrem 1kV 3x1,5mm2</t>
  </si>
  <si>
    <t>28*1,1</t>
  </si>
  <si>
    <t>210902011</t>
  </si>
  <si>
    <t>Montáž kabelu Al do 1 kV plný kulatý průřezu 4x16 mm2 uložených volně (AYKY)</t>
  </si>
  <si>
    <t>1590878079</t>
  </si>
  <si>
    <t>Montáž izolovaných kabelů hliníkových do 1 kV bez ukončení plných nebo laněných kulatých (AYKY,...) uložených volně počtu a průřezu žil 4x16 mm2</t>
  </si>
  <si>
    <t>34112316</t>
  </si>
  <si>
    <t>kabel silový AYKY 4x16mm2</t>
  </si>
  <si>
    <t>-495872634</t>
  </si>
  <si>
    <t>127,6*1,1</t>
  </si>
  <si>
    <t>21-R1-ST1</t>
  </si>
  <si>
    <t>D+M silniční přírubový třístupňový bezpaticový osvětlovací stožár v.7,2m s jednoramenným výložníkem s LED svítidlem Schreder AMPERA, IP43</t>
  </si>
  <si>
    <t>-68438964</t>
  </si>
  <si>
    <t>D+M silniční přírubový osvětlovací stožár v.7,2m s jednoramenným výložníkem s LED svítidlem Schreder AMPERA, IP43</t>
  </si>
  <si>
    <t>"vč. základového rámu, elektrovýzbroje, kompletní provedení dle popisu v TZ, vč. veškerého pomocného a spojovacího materiálu"</t>
  </si>
  <si>
    <t>"vč. nátěru spodní části stožáru do v. 1,4m a očíslování stožáru"</t>
  </si>
  <si>
    <t>"VO č.46/1"</t>
  </si>
  <si>
    <t>21-R1-ST2</t>
  </si>
  <si>
    <t>D+M sadový přírubový dvoustupňový bezpaticový osvětlovací stožár v.5m s LED svítidlem Schreder AMPERA, IP43</t>
  </si>
  <si>
    <t>-1931455607</t>
  </si>
  <si>
    <t>D+M sadový přírubový osvětlovací stožár v.5m s LED svítidlem Schreder AMPERA, IP43</t>
  </si>
  <si>
    <t>"VO č.48/1"</t>
  </si>
  <si>
    <t>21-R2</t>
  </si>
  <si>
    <t>D+M Chránička ohebná DN 75 korugovaná s protahovacím lankem</t>
  </si>
  <si>
    <t>1533958329</t>
  </si>
  <si>
    <t>D+M Chránička HDPE 75</t>
  </si>
  <si>
    <t>60+34+21,6</t>
  </si>
  <si>
    <t>21-R3</t>
  </si>
  <si>
    <t>Napojení na stávající vedení VO</t>
  </si>
  <si>
    <t>502117671</t>
  </si>
  <si>
    <t>21-R4</t>
  </si>
  <si>
    <t>Spojovací, kotvící, izolační a pomocný materiál pro vedení VO</t>
  </si>
  <si>
    <t>-907119269</t>
  </si>
  <si>
    <t>21-R5</t>
  </si>
  <si>
    <t>D+M Chránička korugovaná DN 110 s protahovacím lankem</t>
  </si>
  <si>
    <t>-63032028</t>
  </si>
  <si>
    <t>D+M Chránička HDPE 110</t>
  </si>
  <si>
    <t>"pod komunikací + rezerva"</t>
  </si>
  <si>
    <t>7+7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</si>
  <si>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</si>
  <si>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</si>
  <si>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</si>
  <si>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</si>
  <si>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</si>
  <si>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</si>
  <si>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</si>
  <si>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</si>
  <si>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</si>
  <si>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</si>
  <si>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</si>
  <si>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</si>
  <si>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</si>
  <si>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</si>
  <si>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</si>
  <si>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</si>
  <si>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</si>
  <si>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</si>
  <si>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</si>
  <si>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</si>
  <si>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</si>
  <si>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</si>
  <si>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</si>
  <si>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</si>
  <si>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</si>
  <si>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</si>
  <si>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</si>
  <si>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</si>
  <si>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</si>
  <si>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</si>
  <si>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</si>
  <si>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</si>
  <si>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</si>
  <si>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</si>
  <si>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</si>
  <si>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</si>
  <si>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</si>
  <si>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</si>
  <si>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</si>
  <si>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</si>
  <si>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</si>
  <si>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</si>
  <si>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</si>
  <si>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</si>
  <si>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</si>
  <si>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</si>
  <si>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</si>
  <si>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</si>
  <si>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</si>
  <si>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</si>
  <si>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</si>
  <si>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</si>
  <si>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</si>
  <si>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</si>
  <si>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</si>
  <si>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</si>
  <si>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</si>
  <si>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</si>
  <si>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</si>
  <si>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</si>
  <si>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</si>
  <si>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</si>
  <si>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</si>
  <si>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</si>
  <si>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</si>
  <si>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</si>
  <si>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</si>
  <si>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</si>
  <si>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</si>
  <si>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</si>
  <si>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</si>
  <si>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</si>
  <si>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</si>
  <si>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</si>
  <si>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</si>
  <si>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</si>
  <si>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</si>
  <si>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</si>
  <si>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</si>
  <si>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</si>
  <si>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</si>
  <si>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</si>
  <si>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</si>
  <si>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</si>
  <si>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</si>
  <si>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</si>
  <si>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</si>
  <si>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</si>
  <si>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</si>
  <si>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</si>
  <si>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</si>
  <si>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</si>
  <si>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</si>
  <si>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</si>
  <si>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</si>
  <si>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</si>
  <si>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</si>
  <si>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</si>
  <si>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</si>
  <si>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</si>
  <si>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</si>
  <si>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</si>
  <si>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</si>
  <si>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</si>
  <si>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</si>
  <si>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</si>
  <si>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</si>
  <si>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</si>
  <si>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</si>
  <si>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</si>
  <si>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</si>
  <si>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</si>
  <si>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</si>
  <si>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</si>
  <si>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</si>
  <si>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</si>
  <si>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</si>
  <si>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</si>
  <si>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</si>
  <si>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</si>
  <si>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</si>
  <si>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</si>
  <si>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</si>
  <si>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</si>
  <si>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</si>
  <si>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</si>
  <si>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</si>
  <si>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</si>
  <si>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</si>
  <si>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</si>
  <si>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</si>
  <si>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</si>
  <si>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</si>
  <si>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</si>
  <si>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</si>
  <si>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</si>
  <si>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</si>
  <si>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</si>
  <si>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</si>
  <si>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</si>
  <si>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</si>
  <si>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</si>
  <si>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</si>
  <si>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</si>
  <si>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</si>
  <si>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</si>
  <si>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</si>
  <si>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</si>
  <si>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</si>
  <si>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</si>
  <si>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</si>
  <si>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</si>
  <si>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</si>
  <si>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</si>
  <si>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</si>
  <si>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</si>
  <si>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</si>
  <si>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</si>
  <si>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</si>
  <si>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</si>
  <si>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</si>
  <si>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</si>
  <si>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</si>
  <si>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</si>
  <si>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</si>
  <si>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</si>
  <si>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</si>
  <si>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</si>
  <si>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</si>
  <si>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</si>
  <si>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</si>
  <si>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</si>
  <si>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</si>
  <si>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</si>
  <si>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</si>
  <si>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</si>
  <si>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</si>
  <si>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</si>
  <si>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</si>
  <si>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</si>
  <si>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</si>
  <si>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</si>
  <si>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</si>
  <si>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</si>
  <si>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</si>
  <si>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"Po-Pá"</t>
  </si>
  <si>
    <t>"parkování omezeno"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</si>
</sst>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7"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1" fillId="5"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5"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6" xfId="0" applyNumberFormat="1" applyFont="1" applyBorder="1" applyAlignment="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2" fillId="0" borderId="0" xfId="0" applyFont="1" applyAlignment="1">
      <alignment horizontal="center" vertical="center"/>
    </xf>
    <xf numFmtId="4" fontId="1" fillId="0" borderId="15"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6" xfId="0" applyNumberFormat="1" applyFont="1" applyBorder="1" applyAlignment="1">
      <alignment vertical="center"/>
    </xf>
    <xf numFmtId="4" fontId="1" fillId="0" borderId="20" xfId="0" applyNumberFormat="1" applyFont="1" applyBorder="1" applyAlignment="1">
      <alignment vertical="center"/>
    </xf>
    <xf numFmtId="4" fontId="1" fillId="0" borderId="21" xfId="0" applyNumberFormat="1" applyFont="1" applyBorder="1" applyAlignment="1">
      <alignment vertical="center"/>
    </xf>
    <xf numFmtId="166" fontId="1" fillId="0" borderId="21" xfId="0" applyNumberFormat="1" applyFont="1" applyBorder="1" applyAlignment="1">
      <alignment vertical="center"/>
    </xf>
    <xf numFmtId="4" fontId="1" fillId="0" borderId="22" xfId="0" applyNumberFormat="1" applyFont="1" applyBorder="1" applyAlignment="1">
      <alignment vertical="center"/>
    </xf>
    <xf numFmtId="0" fontId="30"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7" fillId="0" borderId="0" xfId="0" applyFont="1" applyAlignment="1">
      <alignment horizontal="lef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1" fillId="5" borderId="0" xfId="0" applyFont="1" applyFill="1" applyAlignment="1">
      <alignment horizontal="left" vertical="center"/>
    </xf>
    <xf numFmtId="0" fontId="21" fillId="5"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3" fillId="0" borderId="0" xfId="0" applyNumberFormat="1" applyFont="1" applyAlignment="1"/>
    <xf numFmtId="166" fontId="32" fillId="0" borderId="13" xfId="0" applyNumberFormat="1" applyFont="1" applyBorder="1" applyAlignment="1"/>
    <xf numFmtId="166" fontId="32" fillId="0" borderId="14" xfId="0" applyNumberFormat="1" applyFont="1" applyBorder="1" applyAlignment="1"/>
    <xf numFmtId="4" fontId="33"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1" fillId="0" borderId="23" xfId="0" applyFont="1" applyBorder="1" applyAlignment="1" applyProtection="1">
      <alignment horizontal="left" vertical="center" wrapText="1"/>
      <protection locked="0"/>
    </xf>
    <xf numFmtId="4" fontId="21" fillId="3"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protection locked="0"/>
    </xf>
    <xf numFmtId="0" fontId="22" fillId="3" borderId="15"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11" fillId="0" borderId="22" xfId="0" applyFont="1" applyBorder="1" applyAlignment="1">
      <alignment vertical="center"/>
    </xf>
    <xf numFmtId="0" fontId="37" fillId="0" borderId="23" xfId="0" applyFont="1" applyBorder="1" applyAlignment="1" applyProtection="1">
      <alignment horizontal="left" vertical="center" wrapText="1"/>
      <protection locked="0"/>
    </xf>
    <xf numFmtId="4" fontId="37" fillId="3"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protection locked="0"/>
    </xf>
    <xf numFmtId="0" fontId="38" fillId="0" borderId="4" xfId="0" applyFont="1" applyBorder="1" applyAlignment="1">
      <alignment vertical="center"/>
    </xf>
    <xf numFmtId="0" fontId="37" fillId="3" borderId="15"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0" fillId="0" borderId="20" xfId="0" applyFont="1" applyBorder="1" applyAlignment="1">
      <alignment vertical="center"/>
    </xf>
    <xf numFmtId="0" fontId="0" fillId="0" borderId="21" xfId="0"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0" fontId="13" fillId="2" borderId="0" xfId="0" applyFont="1" applyFill="1" applyAlignment="1">
      <alignment horizontal="center" vertical="center"/>
    </xf>
    <xf numFmtId="0" fontId="0" fillId="0" borderId="0" xfId="0"/>
    <xf numFmtId="164" fontId="1" fillId="0" borderId="0" xfId="0" applyNumberFormat="1" applyFont="1" applyAlignment="1">
      <alignment horizontal="left" vertical="center"/>
    </xf>
    <xf numFmtId="0" fontId="1" fillId="0" borderId="0" xfId="0" applyFont="1" applyAlignment="1">
      <alignment vertical="center"/>
    </xf>
    <xf numFmtId="4" fontId="18" fillId="0" borderId="0" xfId="0" applyNumberFormat="1" applyFont="1" applyAlignment="1">
      <alignment vertical="center"/>
    </xf>
    <xf numFmtId="4" fontId="4" fillId="4" borderId="8" xfId="0" applyNumberFormat="1" applyFont="1" applyFill="1" applyBorder="1" applyAlignment="1">
      <alignment vertical="center"/>
    </xf>
    <xf numFmtId="0" fontId="0" fillId="4" borderId="8" xfId="0" applyFont="1" applyFill="1" applyBorder="1" applyAlignment="1">
      <alignment vertical="center"/>
    </xf>
    <xf numFmtId="0" fontId="0" fillId="4" borderId="9" xfId="0" applyFont="1" applyFill="1" applyBorder="1" applyAlignment="1">
      <alignment vertical="center"/>
    </xf>
    <xf numFmtId="0" fontId="4" fillId="4" borderId="8" xfId="0" applyFont="1" applyFill="1" applyBorder="1" applyAlignment="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4" fontId="7" fillId="0" borderId="0" xfId="0" applyNumberFormat="1" applyFont="1" applyAlignment="1">
      <alignment vertical="center"/>
    </xf>
    <xf numFmtId="0" fontId="7" fillId="0" borderId="0" xfId="0" applyFont="1" applyAlignment="1">
      <alignment vertical="center"/>
    </xf>
    <xf numFmtId="0" fontId="29" fillId="0" borderId="0" xfId="0" applyFont="1" applyAlignment="1">
      <alignment horizontal="left" vertical="center" wrapText="1"/>
    </xf>
    <xf numFmtId="0" fontId="21" fillId="5" borderId="7" xfId="0" applyFont="1" applyFill="1" applyBorder="1" applyAlignment="1">
      <alignment horizontal="center" vertical="center"/>
    </xf>
    <xf numFmtId="0" fontId="21" fillId="5" borderId="8" xfId="0" applyFont="1" applyFill="1" applyBorder="1" applyAlignment="1">
      <alignment horizontal="left" vertical="center"/>
    </xf>
    <xf numFmtId="0" fontId="21" fillId="5" borderId="8" xfId="0" applyFont="1" applyFill="1" applyBorder="1" applyAlignment="1">
      <alignment horizontal="right" vertical="center"/>
    </xf>
    <xf numFmtId="0" fontId="21" fillId="5" borderId="8" xfId="0" applyFont="1" applyFill="1" applyBorder="1" applyAlignment="1">
      <alignment horizontal="center" vertical="center"/>
    </xf>
    <xf numFmtId="4" fontId="26" fillId="0" borderId="0" xfId="0" applyNumberFormat="1" applyFont="1" applyAlignment="1">
      <alignment horizontal="right" vertical="center"/>
    </xf>
    <xf numFmtId="0" fontId="26" fillId="0" borderId="0" xfId="0" applyFont="1" applyAlignment="1">
      <alignment vertical="center"/>
    </xf>
    <xf numFmtId="4" fontId="26" fillId="0" borderId="0" xfId="0" applyNumberFormat="1" applyFont="1" applyAlignment="1">
      <alignment vertical="center"/>
    </xf>
    <xf numFmtId="0" fontId="25"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42" fillId="0" borderId="1" xfId="0" applyFont="1" applyBorder="1" applyAlignment="1">
      <alignment horizontal="left" vertical="center" wrapText="1"/>
    </xf>
    <xf numFmtId="0" fontId="40" fillId="0" borderId="1" xfId="0" applyFont="1" applyBorder="1" applyAlignment="1">
      <alignment horizontal="center" vertical="center" wrapText="1"/>
    </xf>
    <xf numFmtId="0" fontId="41" fillId="0" borderId="29" xfId="0" applyFont="1" applyBorder="1" applyAlignment="1">
      <alignment horizontal="left" wrapText="1"/>
    </xf>
    <xf numFmtId="0" fontId="40" fillId="0" borderId="1" xfId="0" applyFont="1" applyBorder="1" applyAlignment="1">
      <alignment horizontal="center" vertical="center"/>
    </xf>
    <xf numFmtId="49" fontId="42" fillId="0" borderId="1" xfId="0" applyNumberFormat="1"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left" vertical="center"/>
    </xf>
    <xf numFmtId="0" fontId="41" fillId="0" borderId="29" xfId="0" applyFont="1" applyBorder="1" applyAlignment="1">
      <alignment horizontal="left"/>
    </xf>
    <xf numFmtId="0" fontId="0" fillId="0" borderId="4" xfId="0" applyFont="1" applyBorder="1" applyAlignment="1" applyProtection="1">
      <alignment vertical="center"/>
    </xf>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0" fontId="0" fillId="0" borderId="0" xfId="0" applyFont="1" applyAlignment="1" applyProtection="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7" fillId="0" borderId="0" xfId="0" applyFont="1" applyAlignment="1" applyProtection="1">
      <alignment horizontal="left"/>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11" xfId="0" applyFont="1" applyBorder="1" applyAlignment="1" applyProtection="1">
      <alignment vertical="center"/>
      <protection locked="0"/>
    </xf>
    <xf numFmtId="0" fontId="6" fillId="0" borderId="0" xfId="0" applyFont="1" applyAlignment="1" applyProtection="1">
      <alignment horizontal="left"/>
    </xf>
    <xf numFmtId="0" fontId="36" fillId="0" borderId="0" xfId="0" applyFont="1" applyAlignment="1" applyProtection="1">
      <alignment vertical="center" wrapText="1"/>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1"/>
  <sheetViews>
    <sheetView showGridLines="0"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7" t="s">
        <v>0</v>
      </c>
      <c r="AZ1" s="17" t="s">
        <v>1</v>
      </c>
      <c r="BA1" s="17" t="s">
        <v>2</v>
      </c>
      <c r="BB1" s="17" t="s">
        <v>3</v>
      </c>
      <c r="BT1" s="17" t="s">
        <v>4</v>
      </c>
      <c r="BU1" s="17" t="s">
        <v>4</v>
      </c>
      <c r="BV1" s="17" t="s">
        <v>5</v>
      </c>
    </row>
    <row r="2" spans="1:74" s="1" customFormat="1" ht="36.950000000000003" customHeight="1">
      <c r="AR2" s="268" t="s">
        <v>6</v>
      </c>
      <c r="AS2" s="269"/>
      <c r="AT2" s="269"/>
      <c r="AU2" s="269"/>
      <c r="AV2" s="269"/>
      <c r="AW2" s="269"/>
      <c r="AX2" s="269"/>
      <c r="AY2" s="269"/>
      <c r="AZ2" s="269"/>
      <c r="BA2" s="269"/>
      <c r="BB2" s="269"/>
      <c r="BC2" s="269"/>
      <c r="BD2" s="269"/>
      <c r="BE2" s="269"/>
      <c r="BS2" s="18" t="s">
        <v>7</v>
      </c>
      <c r="BT2" s="18" t="s">
        <v>8</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spans="1:74" s="1" customFormat="1" ht="24.95" customHeight="1">
      <c r="B4" s="21"/>
      <c r="D4" s="22" t="s">
        <v>10</v>
      </c>
      <c r="AR4" s="21"/>
      <c r="AS4" s="23" t="s">
        <v>11</v>
      </c>
      <c r="BE4" s="24" t="s">
        <v>12</v>
      </c>
      <c r="BS4" s="18" t="s">
        <v>13</v>
      </c>
    </row>
    <row r="5" spans="1:74" s="1" customFormat="1" ht="12" customHeight="1">
      <c r="B5" s="21"/>
      <c r="D5" s="25" t="s">
        <v>14</v>
      </c>
      <c r="K5" s="280" t="s">
        <v>15</v>
      </c>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R5" s="21"/>
      <c r="BE5" s="277" t="s">
        <v>16</v>
      </c>
      <c r="BS5" s="18" t="s">
        <v>7</v>
      </c>
    </row>
    <row r="6" spans="1:74" s="1" customFormat="1" ht="36.950000000000003" customHeight="1">
      <c r="B6" s="21"/>
      <c r="D6" s="27" t="s">
        <v>17</v>
      </c>
      <c r="K6" s="281" t="s">
        <v>18</v>
      </c>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c r="AN6" s="269"/>
      <c r="AO6" s="269"/>
      <c r="AR6" s="21"/>
      <c r="BE6" s="278"/>
      <c r="BS6" s="18" t="s">
        <v>7</v>
      </c>
    </row>
    <row r="7" spans="1:74" s="1" customFormat="1" ht="12" customHeight="1">
      <c r="B7" s="21"/>
      <c r="D7" s="28" t="s">
        <v>19</v>
      </c>
      <c r="K7" s="26" t="s">
        <v>3</v>
      </c>
      <c r="AK7" s="28" t="s">
        <v>20</v>
      </c>
      <c r="AN7" s="26" t="s">
        <v>3</v>
      </c>
      <c r="AR7" s="21"/>
      <c r="BE7" s="278"/>
      <c r="BS7" s="18" t="s">
        <v>7</v>
      </c>
    </row>
    <row r="8" spans="1:74" s="1" customFormat="1" ht="12" customHeight="1">
      <c r="B8" s="21"/>
      <c r="D8" s="28" t="s">
        <v>21</v>
      </c>
      <c r="K8" s="26" t="s">
        <v>22</v>
      </c>
      <c r="AK8" s="28" t="s">
        <v>23</v>
      </c>
      <c r="AN8" s="29" t="s">
        <v>24</v>
      </c>
      <c r="AR8" s="21"/>
      <c r="BE8" s="278"/>
      <c r="BS8" s="18" t="s">
        <v>7</v>
      </c>
    </row>
    <row r="9" spans="1:74" s="1" customFormat="1" ht="14.45" customHeight="1">
      <c r="B9" s="21"/>
      <c r="AR9" s="21"/>
      <c r="BE9" s="278"/>
      <c r="BS9" s="18" t="s">
        <v>7</v>
      </c>
    </row>
    <row r="10" spans="1:74" s="1" customFormat="1" ht="12" customHeight="1">
      <c r="B10" s="21"/>
      <c r="D10" s="28" t="s">
        <v>25</v>
      </c>
      <c r="AK10" s="28" t="s">
        <v>26</v>
      </c>
      <c r="AN10" s="26" t="s">
        <v>3</v>
      </c>
      <c r="AR10" s="21"/>
      <c r="BE10" s="278"/>
      <c r="BS10" s="18" t="s">
        <v>7</v>
      </c>
    </row>
    <row r="11" spans="1:74" s="1" customFormat="1" ht="18.399999999999999" customHeight="1">
      <c r="B11" s="21"/>
      <c r="E11" s="26" t="s">
        <v>27</v>
      </c>
      <c r="AK11" s="28" t="s">
        <v>28</v>
      </c>
      <c r="AN11" s="26" t="s">
        <v>3</v>
      </c>
      <c r="AR11" s="21"/>
      <c r="BE11" s="278"/>
      <c r="BS11" s="18" t="s">
        <v>7</v>
      </c>
    </row>
    <row r="12" spans="1:74" s="1" customFormat="1" ht="6.95" customHeight="1">
      <c r="B12" s="21"/>
      <c r="AR12" s="21"/>
      <c r="BE12" s="278"/>
      <c r="BS12" s="18" t="s">
        <v>7</v>
      </c>
    </row>
    <row r="13" spans="1:74" s="1" customFormat="1" ht="12" customHeight="1">
      <c r="B13" s="21"/>
      <c r="D13" s="28" t="s">
        <v>29</v>
      </c>
      <c r="AK13" s="28" t="s">
        <v>26</v>
      </c>
      <c r="AN13" s="30" t="s">
        <v>30</v>
      </c>
      <c r="AR13" s="21"/>
      <c r="BE13" s="278"/>
      <c r="BS13" s="18" t="s">
        <v>7</v>
      </c>
    </row>
    <row r="14" spans="1:74" ht="12.75">
      <c r="B14" s="21"/>
      <c r="E14" s="282" t="s">
        <v>30</v>
      </c>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 t="s">
        <v>28</v>
      </c>
      <c r="AN14" s="30" t="s">
        <v>30</v>
      </c>
      <c r="AR14" s="21"/>
      <c r="BE14" s="278"/>
      <c r="BS14" s="18" t="s">
        <v>7</v>
      </c>
    </row>
    <row r="15" spans="1:74" s="1" customFormat="1" ht="6.95" customHeight="1">
      <c r="B15" s="21"/>
      <c r="AR15" s="21"/>
      <c r="BE15" s="278"/>
      <c r="BS15" s="18" t="s">
        <v>4</v>
      </c>
    </row>
    <row r="16" spans="1:74" s="1" customFormat="1" ht="12" customHeight="1">
      <c r="B16" s="21"/>
      <c r="D16" s="28" t="s">
        <v>31</v>
      </c>
      <c r="AK16" s="28" t="s">
        <v>26</v>
      </c>
      <c r="AN16" s="26" t="s">
        <v>3</v>
      </c>
      <c r="AR16" s="21"/>
      <c r="BE16" s="278"/>
      <c r="BS16" s="18" t="s">
        <v>4</v>
      </c>
    </row>
    <row r="17" spans="1:71" s="1" customFormat="1" ht="18.399999999999999" customHeight="1">
      <c r="B17" s="21"/>
      <c r="E17" s="26" t="s">
        <v>32</v>
      </c>
      <c r="AK17" s="28" t="s">
        <v>28</v>
      </c>
      <c r="AN17" s="26" t="s">
        <v>3</v>
      </c>
      <c r="AR17" s="21"/>
      <c r="BE17" s="278"/>
      <c r="BS17" s="18" t="s">
        <v>33</v>
      </c>
    </row>
    <row r="18" spans="1:71" s="1" customFormat="1" ht="6.95" customHeight="1">
      <c r="B18" s="21"/>
      <c r="AR18" s="21"/>
      <c r="BE18" s="278"/>
      <c r="BS18" s="18" t="s">
        <v>7</v>
      </c>
    </row>
    <row r="19" spans="1:71" s="1" customFormat="1" ht="12" customHeight="1">
      <c r="B19" s="21"/>
      <c r="D19" s="28" t="s">
        <v>34</v>
      </c>
      <c r="AK19" s="28" t="s">
        <v>26</v>
      </c>
      <c r="AN19" s="26" t="s">
        <v>3</v>
      </c>
      <c r="AR19" s="21"/>
      <c r="BE19" s="278"/>
      <c r="BS19" s="18" t="s">
        <v>7</v>
      </c>
    </row>
    <row r="20" spans="1:71" s="1" customFormat="1" ht="18.399999999999999" customHeight="1">
      <c r="B20" s="21"/>
      <c r="E20" s="26" t="s">
        <v>35</v>
      </c>
      <c r="AK20" s="28" t="s">
        <v>28</v>
      </c>
      <c r="AN20" s="26" t="s">
        <v>3</v>
      </c>
      <c r="AR20" s="21"/>
      <c r="BE20" s="278"/>
      <c r="BS20" s="18" t="s">
        <v>33</v>
      </c>
    </row>
    <row r="21" spans="1:71" s="1" customFormat="1" ht="6.95" customHeight="1">
      <c r="B21" s="21"/>
      <c r="AR21" s="21"/>
      <c r="BE21" s="278"/>
    </row>
    <row r="22" spans="1:71" s="1" customFormat="1" ht="12" customHeight="1">
      <c r="B22" s="21"/>
      <c r="D22" s="28" t="s">
        <v>36</v>
      </c>
      <c r="AR22" s="21"/>
      <c r="BE22" s="278"/>
    </row>
    <row r="23" spans="1:71" s="1" customFormat="1" ht="47.25" customHeight="1">
      <c r="B23" s="21"/>
      <c r="E23" s="284" t="s">
        <v>37</v>
      </c>
      <c r="F23" s="284"/>
      <c r="G23" s="284"/>
      <c r="H23" s="284"/>
      <c r="I23" s="284"/>
      <c r="J23" s="284"/>
      <c r="K23" s="284"/>
      <c r="L23" s="284"/>
      <c r="M23" s="284"/>
      <c r="N23" s="284"/>
      <c r="O23" s="284"/>
      <c r="P23" s="284"/>
      <c r="Q23" s="284"/>
      <c r="R23" s="284"/>
      <c r="S23" s="284"/>
      <c r="T23" s="284"/>
      <c r="U23" s="284"/>
      <c r="V23" s="284"/>
      <c r="W23" s="284"/>
      <c r="X23" s="284"/>
      <c r="Y23" s="284"/>
      <c r="Z23" s="284"/>
      <c r="AA23" s="284"/>
      <c r="AB23" s="284"/>
      <c r="AC23" s="284"/>
      <c r="AD23" s="284"/>
      <c r="AE23" s="284"/>
      <c r="AF23" s="284"/>
      <c r="AG23" s="284"/>
      <c r="AH23" s="284"/>
      <c r="AI23" s="284"/>
      <c r="AJ23" s="284"/>
      <c r="AK23" s="284"/>
      <c r="AL23" s="284"/>
      <c r="AM23" s="284"/>
      <c r="AN23" s="284"/>
      <c r="AR23" s="21"/>
      <c r="BE23" s="278"/>
    </row>
    <row r="24" spans="1:71" s="1" customFormat="1" ht="6.95" customHeight="1">
      <c r="B24" s="21"/>
      <c r="AR24" s="21"/>
      <c r="BE24" s="278"/>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78"/>
    </row>
    <row r="26" spans="1:71" s="2" customFormat="1" ht="25.9" customHeight="1">
      <c r="A26" s="33"/>
      <c r="B26" s="34"/>
      <c r="C26" s="33"/>
      <c r="D26" s="35" t="s">
        <v>38</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85">
        <f>ROUND(AG54,2)</f>
        <v>0</v>
      </c>
      <c r="AL26" s="286"/>
      <c r="AM26" s="286"/>
      <c r="AN26" s="286"/>
      <c r="AO26" s="286"/>
      <c r="AP26" s="33"/>
      <c r="AQ26" s="33"/>
      <c r="AR26" s="34"/>
      <c r="BE26" s="278"/>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278"/>
    </row>
    <row r="28" spans="1:71" s="2" customFormat="1" ht="12.75">
      <c r="A28" s="33"/>
      <c r="B28" s="34"/>
      <c r="C28" s="33"/>
      <c r="D28" s="33"/>
      <c r="E28" s="33"/>
      <c r="F28" s="33"/>
      <c r="G28" s="33"/>
      <c r="H28" s="33"/>
      <c r="I28" s="33"/>
      <c r="J28" s="33"/>
      <c r="K28" s="33"/>
      <c r="L28" s="287" t="s">
        <v>39</v>
      </c>
      <c r="M28" s="287"/>
      <c r="N28" s="287"/>
      <c r="O28" s="287"/>
      <c r="P28" s="287"/>
      <c r="Q28" s="33"/>
      <c r="R28" s="33"/>
      <c r="S28" s="33"/>
      <c r="T28" s="33"/>
      <c r="U28" s="33"/>
      <c r="V28" s="33"/>
      <c r="W28" s="287" t="s">
        <v>40</v>
      </c>
      <c r="X28" s="287"/>
      <c r="Y28" s="287"/>
      <c r="Z28" s="287"/>
      <c r="AA28" s="287"/>
      <c r="AB28" s="287"/>
      <c r="AC28" s="287"/>
      <c r="AD28" s="287"/>
      <c r="AE28" s="287"/>
      <c r="AF28" s="33"/>
      <c r="AG28" s="33"/>
      <c r="AH28" s="33"/>
      <c r="AI28" s="33"/>
      <c r="AJ28" s="33"/>
      <c r="AK28" s="287" t="s">
        <v>41</v>
      </c>
      <c r="AL28" s="287"/>
      <c r="AM28" s="287"/>
      <c r="AN28" s="287"/>
      <c r="AO28" s="287"/>
      <c r="AP28" s="33"/>
      <c r="AQ28" s="33"/>
      <c r="AR28" s="34"/>
      <c r="BE28" s="278"/>
    </row>
    <row r="29" spans="1:71" s="3" customFormat="1" ht="14.45" customHeight="1">
      <c r="B29" s="38"/>
      <c r="D29" s="28" t="s">
        <v>42</v>
      </c>
      <c r="F29" s="28" t="s">
        <v>43</v>
      </c>
      <c r="L29" s="270">
        <v>0.21</v>
      </c>
      <c r="M29" s="271"/>
      <c r="N29" s="271"/>
      <c r="O29" s="271"/>
      <c r="P29" s="271"/>
      <c r="W29" s="272">
        <f>ROUND(AZ54, 2)</f>
        <v>0</v>
      </c>
      <c r="X29" s="271"/>
      <c r="Y29" s="271"/>
      <c r="Z29" s="271"/>
      <c r="AA29" s="271"/>
      <c r="AB29" s="271"/>
      <c r="AC29" s="271"/>
      <c r="AD29" s="271"/>
      <c r="AE29" s="271"/>
      <c r="AK29" s="272">
        <f>ROUND(AV54, 2)</f>
        <v>0</v>
      </c>
      <c r="AL29" s="271"/>
      <c r="AM29" s="271"/>
      <c r="AN29" s="271"/>
      <c r="AO29" s="271"/>
      <c r="AR29" s="38"/>
      <c r="BE29" s="279"/>
    </row>
    <row r="30" spans="1:71" s="3" customFormat="1" ht="14.45" customHeight="1">
      <c r="B30" s="38"/>
      <c r="F30" s="28" t="s">
        <v>44</v>
      </c>
      <c r="L30" s="270">
        <v>0.15</v>
      </c>
      <c r="M30" s="271"/>
      <c r="N30" s="271"/>
      <c r="O30" s="271"/>
      <c r="P30" s="271"/>
      <c r="W30" s="272">
        <f>ROUND(BA54, 2)</f>
        <v>0</v>
      </c>
      <c r="X30" s="271"/>
      <c r="Y30" s="271"/>
      <c r="Z30" s="271"/>
      <c r="AA30" s="271"/>
      <c r="AB30" s="271"/>
      <c r="AC30" s="271"/>
      <c r="AD30" s="271"/>
      <c r="AE30" s="271"/>
      <c r="AK30" s="272">
        <f>ROUND(AW54, 2)</f>
        <v>0</v>
      </c>
      <c r="AL30" s="271"/>
      <c r="AM30" s="271"/>
      <c r="AN30" s="271"/>
      <c r="AO30" s="271"/>
      <c r="AR30" s="38"/>
      <c r="BE30" s="279"/>
    </row>
    <row r="31" spans="1:71" s="3" customFormat="1" ht="14.45" hidden="1" customHeight="1">
      <c r="B31" s="38"/>
      <c r="F31" s="28" t="s">
        <v>45</v>
      </c>
      <c r="L31" s="270">
        <v>0.21</v>
      </c>
      <c r="M31" s="271"/>
      <c r="N31" s="271"/>
      <c r="O31" s="271"/>
      <c r="P31" s="271"/>
      <c r="W31" s="272">
        <f>ROUND(BB54, 2)</f>
        <v>0</v>
      </c>
      <c r="X31" s="271"/>
      <c r="Y31" s="271"/>
      <c r="Z31" s="271"/>
      <c r="AA31" s="271"/>
      <c r="AB31" s="271"/>
      <c r="AC31" s="271"/>
      <c r="AD31" s="271"/>
      <c r="AE31" s="271"/>
      <c r="AK31" s="272">
        <v>0</v>
      </c>
      <c r="AL31" s="271"/>
      <c r="AM31" s="271"/>
      <c r="AN31" s="271"/>
      <c r="AO31" s="271"/>
      <c r="AR31" s="38"/>
      <c r="BE31" s="279"/>
    </row>
    <row r="32" spans="1:71" s="3" customFormat="1" ht="14.45" hidden="1" customHeight="1">
      <c r="B32" s="38"/>
      <c r="F32" s="28" t="s">
        <v>46</v>
      </c>
      <c r="L32" s="270">
        <v>0.15</v>
      </c>
      <c r="M32" s="271"/>
      <c r="N32" s="271"/>
      <c r="O32" s="271"/>
      <c r="P32" s="271"/>
      <c r="W32" s="272">
        <f>ROUND(BC54, 2)</f>
        <v>0</v>
      </c>
      <c r="X32" s="271"/>
      <c r="Y32" s="271"/>
      <c r="Z32" s="271"/>
      <c r="AA32" s="271"/>
      <c r="AB32" s="271"/>
      <c r="AC32" s="271"/>
      <c r="AD32" s="271"/>
      <c r="AE32" s="271"/>
      <c r="AK32" s="272">
        <v>0</v>
      </c>
      <c r="AL32" s="271"/>
      <c r="AM32" s="271"/>
      <c r="AN32" s="271"/>
      <c r="AO32" s="271"/>
      <c r="AR32" s="38"/>
      <c r="BE32" s="279"/>
    </row>
    <row r="33" spans="1:57" s="3" customFormat="1" ht="14.45" hidden="1" customHeight="1">
      <c r="B33" s="38"/>
      <c r="F33" s="28" t="s">
        <v>47</v>
      </c>
      <c r="L33" s="270">
        <v>0</v>
      </c>
      <c r="M33" s="271"/>
      <c r="N33" s="271"/>
      <c r="O33" s="271"/>
      <c r="P33" s="271"/>
      <c r="W33" s="272">
        <f>ROUND(BD54, 2)</f>
        <v>0</v>
      </c>
      <c r="X33" s="271"/>
      <c r="Y33" s="271"/>
      <c r="Z33" s="271"/>
      <c r="AA33" s="271"/>
      <c r="AB33" s="271"/>
      <c r="AC33" s="271"/>
      <c r="AD33" s="271"/>
      <c r="AE33" s="271"/>
      <c r="AK33" s="272">
        <v>0</v>
      </c>
      <c r="AL33" s="271"/>
      <c r="AM33" s="271"/>
      <c r="AN33" s="271"/>
      <c r="AO33" s="271"/>
      <c r="AR33" s="38"/>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33"/>
    </row>
    <row r="35" spans="1:57" s="2" customFormat="1" ht="25.9" customHeight="1">
      <c r="A35" s="33"/>
      <c r="B35" s="34"/>
      <c r="C35" s="39"/>
      <c r="D35" s="40" t="s">
        <v>48</v>
      </c>
      <c r="E35" s="41"/>
      <c r="F35" s="41"/>
      <c r="G35" s="41"/>
      <c r="H35" s="41"/>
      <c r="I35" s="41"/>
      <c r="J35" s="41"/>
      <c r="K35" s="41"/>
      <c r="L35" s="41"/>
      <c r="M35" s="41"/>
      <c r="N35" s="41"/>
      <c r="O35" s="41"/>
      <c r="P35" s="41"/>
      <c r="Q35" s="41"/>
      <c r="R35" s="41"/>
      <c r="S35" s="41"/>
      <c r="T35" s="42" t="s">
        <v>49</v>
      </c>
      <c r="U35" s="41"/>
      <c r="V35" s="41"/>
      <c r="W35" s="41"/>
      <c r="X35" s="276" t="s">
        <v>50</v>
      </c>
      <c r="Y35" s="274"/>
      <c r="Z35" s="274"/>
      <c r="AA35" s="274"/>
      <c r="AB35" s="274"/>
      <c r="AC35" s="41"/>
      <c r="AD35" s="41"/>
      <c r="AE35" s="41"/>
      <c r="AF35" s="41"/>
      <c r="AG35" s="41"/>
      <c r="AH35" s="41"/>
      <c r="AI35" s="41"/>
      <c r="AJ35" s="41"/>
      <c r="AK35" s="273">
        <f>SUM(AK26:AK33)</f>
        <v>0</v>
      </c>
      <c r="AL35" s="274"/>
      <c r="AM35" s="274"/>
      <c r="AN35" s="274"/>
      <c r="AO35" s="275"/>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6.95" customHeight="1">
      <c r="A37" s="33"/>
      <c r="B37" s="43"/>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34"/>
      <c r="BE37" s="33"/>
    </row>
    <row r="41" spans="1:57" s="2" customFormat="1" ht="6.95" customHeight="1">
      <c r="A41" s="33"/>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34"/>
      <c r="BE41" s="33"/>
    </row>
    <row r="42" spans="1:57" s="2" customFormat="1" ht="24.95" customHeight="1">
      <c r="A42" s="33"/>
      <c r="B42" s="34"/>
      <c r="C42" s="22" t="s">
        <v>51</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4"/>
      <c r="BE42" s="33"/>
    </row>
    <row r="43" spans="1:57" s="2" customFormat="1" ht="6.95" customHeight="1">
      <c r="A43" s="33"/>
      <c r="B43" s="34"/>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4"/>
      <c r="BE43" s="33"/>
    </row>
    <row r="44" spans="1:57" s="4" customFormat="1" ht="12" customHeight="1">
      <c r="B44" s="47"/>
      <c r="C44" s="28" t="s">
        <v>14</v>
      </c>
      <c r="L44" s="4" t="str">
        <f>K5</f>
        <v>2020/033a</v>
      </c>
      <c r="AR44" s="47"/>
    </row>
    <row r="45" spans="1:57" s="5" customFormat="1" ht="36.950000000000003" customHeight="1">
      <c r="B45" s="48"/>
      <c r="C45" s="49" t="s">
        <v>17</v>
      </c>
      <c r="L45" s="301" t="str">
        <f>K6</f>
        <v>Rekonstrukce slepého ramena ulice Dvouletky a vybudování nových parkovacích stání</v>
      </c>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302"/>
      <c r="AL45" s="302"/>
      <c r="AM45" s="302"/>
      <c r="AN45" s="302"/>
      <c r="AO45" s="302"/>
      <c r="AR45" s="48"/>
    </row>
    <row r="46" spans="1:57" s="2" customFormat="1" ht="6.95" customHeight="1">
      <c r="A46" s="33"/>
      <c r="B46" s="34"/>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4"/>
      <c r="BE46" s="33"/>
    </row>
    <row r="47" spans="1:57" s="2" customFormat="1" ht="12" customHeight="1">
      <c r="A47" s="33"/>
      <c r="B47" s="34"/>
      <c r="C47" s="28" t="s">
        <v>21</v>
      </c>
      <c r="D47" s="33"/>
      <c r="E47" s="33"/>
      <c r="F47" s="33"/>
      <c r="G47" s="33"/>
      <c r="H47" s="33"/>
      <c r="I47" s="33"/>
      <c r="J47" s="33"/>
      <c r="K47" s="33"/>
      <c r="L47" s="50" t="str">
        <f>IF(K8="","",K8)</f>
        <v xml:space="preserve"> </v>
      </c>
      <c r="M47" s="33"/>
      <c r="N47" s="33"/>
      <c r="O47" s="33"/>
      <c r="P47" s="33"/>
      <c r="Q47" s="33"/>
      <c r="R47" s="33"/>
      <c r="S47" s="33"/>
      <c r="T47" s="33"/>
      <c r="U47" s="33"/>
      <c r="V47" s="33"/>
      <c r="W47" s="33"/>
      <c r="X47" s="33"/>
      <c r="Y47" s="33"/>
      <c r="Z47" s="33"/>
      <c r="AA47" s="33"/>
      <c r="AB47" s="33"/>
      <c r="AC47" s="33"/>
      <c r="AD47" s="33"/>
      <c r="AE47" s="33"/>
      <c r="AF47" s="33"/>
      <c r="AG47" s="33"/>
      <c r="AH47" s="33"/>
      <c r="AI47" s="28" t="s">
        <v>23</v>
      </c>
      <c r="AJ47" s="33"/>
      <c r="AK47" s="33"/>
      <c r="AL47" s="33"/>
      <c r="AM47" s="303" t="str">
        <f>IF(AN8= "","",AN8)</f>
        <v>10. 9. 2020</v>
      </c>
      <c r="AN47" s="303"/>
      <c r="AO47" s="33"/>
      <c r="AP47" s="33"/>
      <c r="AQ47" s="33"/>
      <c r="AR47" s="34"/>
      <c r="BE47" s="33"/>
    </row>
    <row r="48" spans="1:57" s="2" customFormat="1" ht="6.95" customHeight="1">
      <c r="A48" s="33"/>
      <c r="B48" s="34"/>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4"/>
      <c r="BE48" s="33"/>
    </row>
    <row r="49" spans="1:91" s="2" customFormat="1" ht="15.2" customHeight="1">
      <c r="A49" s="33"/>
      <c r="B49" s="34"/>
      <c r="C49" s="28" t="s">
        <v>25</v>
      </c>
      <c r="D49" s="33"/>
      <c r="E49" s="33"/>
      <c r="F49" s="33"/>
      <c r="G49" s="33"/>
      <c r="H49" s="33"/>
      <c r="I49" s="33"/>
      <c r="J49" s="33"/>
      <c r="K49" s="33"/>
      <c r="L49" s="4" t="str">
        <f>IF(E11= "","",E11)</f>
        <v>SMO - Městský obvod Ostrava-Jih</v>
      </c>
      <c r="M49" s="33"/>
      <c r="N49" s="33"/>
      <c r="O49" s="33"/>
      <c r="P49" s="33"/>
      <c r="Q49" s="33"/>
      <c r="R49" s="33"/>
      <c r="S49" s="33"/>
      <c r="T49" s="33"/>
      <c r="U49" s="33"/>
      <c r="V49" s="33"/>
      <c r="W49" s="33"/>
      <c r="X49" s="33"/>
      <c r="Y49" s="33"/>
      <c r="Z49" s="33"/>
      <c r="AA49" s="33"/>
      <c r="AB49" s="33"/>
      <c r="AC49" s="33"/>
      <c r="AD49" s="33"/>
      <c r="AE49" s="33"/>
      <c r="AF49" s="33"/>
      <c r="AG49" s="33"/>
      <c r="AH49" s="33"/>
      <c r="AI49" s="28" t="s">
        <v>31</v>
      </c>
      <c r="AJ49" s="33"/>
      <c r="AK49" s="33"/>
      <c r="AL49" s="33"/>
      <c r="AM49" s="308" t="str">
        <f>IF(E17="","",E17)</f>
        <v>IVITAS, a.s.</v>
      </c>
      <c r="AN49" s="309"/>
      <c r="AO49" s="309"/>
      <c r="AP49" s="309"/>
      <c r="AQ49" s="33"/>
      <c r="AR49" s="34"/>
      <c r="AS49" s="304" t="s">
        <v>52</v>
      </c>
      <c r="AT49" s="305"/>
      <c r="AU49" s="52"/>
      <c r="AV49" s="52"/>
      <c r="AW49" s="52"/>
      <c r="AX49" s="52"/>
      <c r="AY49" s="52"/>
      <c r="AZ49" s="52"/>
      <c r="BA49" s="52"/>
      <c r="BB49" s="52"/>
      <c r="BC49" s="52"/>
      <c r="BD49" s="53"/>
      <c r="BE49" s="33"/>
    </row>
    <row r="50" spans="1:91" s="2" customFormat="1" ht="15.2" customHeight="1">
      <c r="A50" s="33"/>
      <c r="B50" s="34"/>
      <c r="C50" s="28" t="s">
        <v>29</v>
      </c>
      <c r="D50" s="33"/>
      <c r="E50" s="33"/>
      <c r="F50" s="33"/>
      <c r="G50" s="33"/>
      <c r="H50" s="33"/>
      <c r="I50" s="33"/>
      <c r="J50" s="33"/>
      <c r="K50" s="33"/>
      <c r="L50" s="4"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28" t="s">
        <v>34</v>
      </c>
      <c r="AJ50" s="33"/>
      <c r="AK50" s="33"/>
      <c r="AL50" s="33"/>
      <c r="AM50" s="308" t="str">
        <f>IF(E20="","",E20)</f>
        <v>Jindřich Jansa</v>
      </c>
      <c r="AN50" s="309"/>
      <c r="AO50" s="309"/>
      <c r="AP50" s="309"/>
      <c r="AQ50" s="33"/>
      <c r="AR50" s="34"/>
      <c r="AS50" s="306"/>
      <c r="AT50" s="307"/>
      <c r="AU50" s="54"/>
      <c r="AV50" s="54"/>
      <c r="AW50" s="54"/>
      <c r="AX50" s="54"/>
      <c r="AY50" s="54"/>
      <c r="AZ50" s="54"/>
      <c r="BA50" s="54"/>
      <c r="BB50" s="54"/>
      <c r="BC50" s="54"/>
      <c r="BD50" s="55"/>
      <c r="BE50" s="33"/>
    </row>
    <row r="51" spans="1:91" s="2" customFormat="1" ht="10.9" customHeight="1">
      <c r="A51" s="33"/>
      <c r="B51" s="34"/>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4"/>
      <c r="AS51" s="306"/>
      <c r="AT51" s="307"/>
      <c r="AU51" s="54"/>
      <c r="AV51" s="54"/>
      <c r="AW51" s="54"/>
      <c r="AX51" s="54"/>
      <c r="AY51" s="54"/>
      <c r="AZ51" s="54"/>
      <c r="BA51" s="54"/>
      <c r="BB51" s="54"/>
      <c r="BC51" s="54"/>
      <c r="BD51" s="55"/>
      <c r="BE51" s="33"/>
    </row>
    <row r="52" spans="1:91" s="2" customFormat="1" ht="29.25" customHeight="1">
      <c r="A52" s="33"/>
      <c r="B52" s="34"/>
      <c r="C52" s="291" t="s">
        <v>53</v>
      </c>
      <c r="D52" s="292"/>
      <c r="E52" s="292"/>
      <c r="F52" s="292"/>
      <c r="G52" s="292"/>
      <c r="H52" s="56"/>
      <c r="I52" s="294" t="s">
        <v>54</v>
      </c>
      <c r="J52" s="292"/>
      <c r="K52" s="292"/>
      <c r="L52" s="292"/>
      <c r="M52" s="292"/>
      <c r="N52" s="292"/>
      <c r="O52" s="292"/>
      <c r="P52" s="292"/>
      <c r="Q52" s="292"/>
      <c r="R52" s="292"/>
      <c r="S52" s="292"/>
      <c r="T52" s="292"/>
      <c r="U52" s="292"/>
      <c r="V52" s="292"/>
      <c r="W52" s="292"/>
      <c r="X52" s="292"/>
      <c r="Y52" s="292"/>
      <c r="Z52" s="292"/>
      <c r="AA52" s="292"/>
      <c r="AB52" s="292"/>
      <c r="AC52" s="292"/>
      <c r="AD52" s="292"/>
      <c r="AE52" s="292"/>
      <c r="AF52" s="292"/>
      <c r="AG52" s="293" t="s">
        <v>55</v>
      </c>
      <c r="AH52" s="292"/>
      <c r="AI52" s="292"/>
      <c r="AJ52" s="292"/>
      <c r="AK52" s="292"/>
      <c r="AL52" s="292"/>
      <c r="AM52" s="292"/>
      <c r="AN52" s="294" t="s">
        <v>56</v>
      </c>
      <c r="AO52" s="292"/>
      <c r="AP52" s="292"/>
      <c r="AQ52" s="57" t="s">
        <v>57</v>
      </c>
      <c r="AR52" s="34"/>
      <c r="AS52" s="58" t="s">
        <v>58</v>
      </c>
      <c r="AT52" s="59" t="s">
        <v>59</v>
      </c>
      <c r="AU52" s="59" t="s">
        <v>60</v>
      </c>
      <c r="AV52" s="59" t="s">
        <v>61</v>
      </c>
      <c r="AW52" s="59" t="s">
        <v>62</v>
      </c>
      <c r="AX52" s="59" t="s">
        <v>63</v>
      </c>
      <c r="AY52" s="59" t="s">
        <v>64</v>
      </c>
      <c r="AZ52" s="59" t="s">
        <v>65</v>
      </c>
      <c r="BA52" s="59" t="s">
        <v>66</v>
      </c>
      <c r="BB52" s="59" t="s">
        <v>67</v>
      </c>
      <c r="BC52" s="59" t="s">
        <v>68</v>
      </c>
      <c r="BD52" s="60" t="s">
        <v>69</v>
      </c>
      <c r="BE52" s="33"/>
    </row>
    <row r="53" spans="1:91" s="2" customFormat="1" ht="10.9" customHeight="1">
      <c r="A53" s="33"/>
      <c r="B53" s="34"/>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4"/>
      <c r="AS53" s="61"/>
      <c r="AT53" s="62"/>
      <c r="AU53" s="62"/>
      <c r="AV53" s="62"/>
      <c r="AW53" s="62"/>
      <c r="AX53" s="62"/>
      <c r="AY53" s="62"/>
      <c r="AZ53" s="62"/>
      <c r="BA53" s="62"/>
      <c r="BB53" s="62"/>
      <c r="BC53" s="62"/>
      <c r="BD53" s="63"/>
      <c r="BE53" s="33"/>
    </row>
    <row r="54" spans="1:91" s="6" customFormat="1" ht="32.450000000000003" customHeight="1">
      <c r="B54" s="64"/>
      <c r="C54" s="65" t="s">
        <v>70</v>
      </c>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299">
        <f>ROUND(AG55,2)</f>
        <v>0</v>
      </c>
      <c r="AH54" s="299"/>
      <c r="AI54" s="299"/>
      <c r="AJ54" s="299"/>
      <c r="AK54" s="299"/>
      <c r="AL54" s="299"/>
      <c r="AM54" s="299"/>
      <c r="AN54" s="300">
        <f t="shared" ref="AN54:AN59" si="0">SUM(AG54,AT54)</f>
        <v>0</v>
      </c>
      <c r="AO54" s="300"/>
      <c r="AP54" s="300"/>
      <c r="AQ54" s="68" t="s">
        <v>3</v>
      </c>
      <c r="AR54" s="64"/>
      <c r="AS54" s="69">
        <f>ROUND(AS55,2)</f>
        <v>0</v>
      </c>
      <c r="AT54" s="70">
        <f t="shared" ref="AT54:AT59" si="1">ROUND(SUM(AV54:AW54),2)</f>
        <v>0</v>
      </c>
      <c r="AU54" s="71">
        <f>ROUND(AU55,5)</f>
        <v>0</v>
      </c>
      <c r="AV54" s="70">
        <f>ROUND(AZ54*L29,2)</f>
        <v>0</v>
      </c>
      <c r="AW54" s="70">
        <f>ROUND(BA54*L30,2)</f>
        <v>0</v>
      </c>
      <c r="AX54" s="70">
        <f>ROUND(BB54*L29,2)</f>
        <v>0</v>
      </c>
      <c r="AY54" s="70">
        <f>ROUND(BC54*L30,2)</f>
        <v>0</v>
      </c>
      <c r="AZ54" s="70">
        <f>ROUND(AZ55,2)</f>
        <v>0</v>
      </c>
      <c r="BA54" s="70">
        <f>ROUND(BA55,2)</f>
        <v>0</v>
      </c>
      <c r="BB54" s="70">
        <f>ROUND(BB55,2)</f>
        <v>0</v>
      </c>
      <c r="BC54" s="70">
        <f>ROUND(BC55,2)</f>
        <v>0</v>
      </c>
      <c r="BD54" s="72">
        <f>ROUND(BD55,2)</f>
        <v>0</v>
      </c>
      <c r="BS54" s="73" t="s">
        <v>71</v>
      </c>
      <c r="BT54" s="73" t="s">
        <v>72</v>
      </c>
      <c r="BU54" s="74" t="s">
        <v>73</v>
      </c>
      <c r="BV54" s="73" t="s">
        <v>74</v>
      </c>
      <c r="BW54" s="73" t="s">
        <v>5</v>
      </c>
      <c r="BX54" s="73" t="s">
        <v>75</v>
      </c>
      <c r="CL54" s="73" t="s">
        <v>3</v>
      </c>
    </row>
    <row r="55" spans="1:91" s="7" customFormat="1" ht="24.75" customHeight="1">
      <c r="B55" s="75"/>
      <c r="C55" s="76"/>
      <c r="D55" s="298" t="s">
        <v>76</v>
      </c>
      <c r="E55" s="298"/>
      <c r="F55" s="298"/>
      <c r="G55" s="298"/>
      <c r="H55" s="298"/>
      <c r="I55" s="77"/>
      <c r="J55" s="298" t="s">
        <v>77</v>
      </c>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295">
        <f>ROUND(SUM(AG56:AG59),2)</f>
        <v>0</v>
      </c>
      <c r="AH55" s="296"/>
      <c r="AI55" s="296"/>
      <c r="AJ55" s="296"/>
      <c r="AK55" s="296"/>
      <c r="AL55" s="296"/>
      <c r="AM55" s="296"/>
      <c r="AN55" s="297">
        <f t="shared" si="0"/>
        <v>0</v>
      </c>
      <c r="AO55" s="296"/>
      <c r="AP55" s="296"/>
      <c r="AQ55" s="78" t="s">
        <v>78</v>
      </c>
      <c r="AR55" s="75"/>
      <c r="AS55" s="79">
        <f>ROUND(SUM(AS56:AS59),2)</f>
        <v>0</v>
      </c>
      <c r="AT55" s="80">
        <f t="shared" si="1"/>
        <v>0</v>
      </c>
      <c r="AU55" s="81">
        <f>ROUND(SUM(AU56:AU59),5)</f>
        <v>0</v>
      </c>
      <c r="AV55" s="80">
        <f>ROUND(AZ55*L29,2)</f>
        <v>0</v>
      </c>
      <c r="AW55" s="80">
        <f>ROUND(BA55*L30,2)</f>
        <v>0</v>
      </c>
      <c r="AX55" s="80">
        <f>ROUND(BB55*L29,2)</f>
        <v>0</v>
      </c>
      <c r="AY55" s="80">
        <f>ROUND(BC55*L30,2)</f>
        <v>0</v>
      </c>
      <c r="AZ55" s="80">
        <f>ROUND(SUM(AZ56:AZ59),2)</f>
        <v>0</v>
      </c>
      <c r="BA55" s="80">
        <f>ROUND(SUM(BA56:BA59),2)</f>
        <v>0</v>
      </c>
      <c r="BB55" s="80">
        <f>ROUND(SUM(BB56:BB59),2)</f>
        <v>0</v>
      </c>
      <c r="BC55" s="80">
        <f>ROUND(SUM(BC56:BC59),2)</f>
        <v>0</v>
      </c>
      <c r="BD55" s="82">
        <f>ROUND(SUM(BD56:BD59),2)</f>
        <v>0</v>
      </c>
      <c r="BS55" s="83" t="s">
        <v>71</v>
      </c>
      <c r="BT55" s="83" t="s">
        <v>79</v>
      </c>
      <c r="BU55" s="83" t="s">
        <v>73</v>
      </c>
      <c r="BV55" s="83" t="s">
        <v>74</v>
      </c>
      <c r="BW55" s="83" t="s">
        <v>80</v>
      </c>
      <c r="BX55" s="83" t="s">
        <v>5</v>
      </c>
      <c r="CL55" s="83" t="s">
        <v>3</v>
      </c>
      <c r="CM55" s="83" t="s">
        <v>81</v>
      </c>
    </row>
    <row r="56" spans="1:91" s="4" customFormat="1" ht="16.5" customHeight="1">
      <c r="A56" s="84" t="s">
        <v>82</v>
      </c>
      <c r="B56" s="47"/>
      <c r="C56" s="10"/>
      <c r="D56" s="10"/>
      <c r="E56" s="290" t="s">
        <v>83</v>
      </c>
      <c r="F56" s="290"/>
      <c r="G56" s="290"/>
      <c r="H56" s="290"/>
      <c r="I56" s="290"/>
      <c r="J56" s="10"/>
      <c r="K56" s="290" t="s">
        <v>84</v>
      </c>
      <c r="L56" s="290"/>
      <c r="M56" s="290"/>
      <c r="N56" s="290"/>
      <c r="O56" s="290"/>
      <c r="P56" s="290"/>
      <c r="Q56" s="290"/>
      <c r="R56" s="290"/>
      <c r="S56" s="290"/>
      <c r="T56" s="290"/>
      <c r="U56" s="290"/>
      <c r="V56" s="290"/>
      <c r="W56" s="290"/>
      <c r="X56" s="290"/>
      <c r="Y56" s="290"/>
      <c r="Z56" s="290"/>
      <c r="AA56" s="290"/>
      <c r="AB56" s="290"/>
      <c r="AC56" s="290"/>
      <c r="AD56" s="290"/>
      <c r="AE56" s="290"/>
      <c r="AF56" s="290"/>
      <c r="AG56" s="288">
        <f>'C 001 - VEDLEJŠÍ A OSTATN...'!J32</f>
        <v>0</v>
      </c>
      <c r="AH56" s="289"/>
      <c r="AI56" s="289"/>
      <c r="AJ56" s="289"/>
      <c r="AK56" s="289"/>
      <c r="AL56" s="289"/>
      <c r="AM56" s="289"/>
      <c r="AN56" s="288">
        <f t="shared" si="0"/>
        <v>0</v>
      </c>
      <c r="AO56" s="289"/>
      <c r="AP56" s="289"/>
      <c r="AQ56" s="85" t="s">
        <v>85</v>
      </c>
      <c r="AR56" s="47"/>
      <c r="AS56" s="86">
        <v>0</v>
      </c>
      <c r="AT56" s="87">
        <f t="shared" si="1"/>
        <v>0</v>
      </c>
      <c r="AU56" s="88">
        <f>'C 001 - VEDLEJŠÍ A OSTATN...'!P90</f>
        <v>0</v>
      </c>
      <c r="AV56" s="87">
        <f>'C 001 - VEDLEJŠÍ A OSTATN...'!J35</f>
        <v>0</v>
      </c>
      <c r="AW56" s="87">
        <f>'C 001 - VEDLEJŠÍ A OSTATN...'!J36</f>
        <v>0</v>
      </c>
      <c r="AX56" s="87">
        <f>'C 001 - VEDLEJŠÍ A OSTATN...'!J37</f>
        <v>0</v>
      </c>
      <c r="AY56" s="87">
        <f>'C 001 - VEDLEJŠÍ A OSTATN...'!J38</f>
        <v>0</v>
      </c>
      <c r="AZ56" s="87">
        <f>'C 001 - VEDLEJŠÍ A OSTATN...'!F35</f>
        <v>0</v>
      </c>
      <c r="BA56" s="87">
        <f>'C 001 - VEDLEJŠÍ A OSTATN...'!F36</f>
        <v>0</v>
      </c>
      <c r="BB56" s="87">
        <f>'C 001 - VEDLEJŠÍ A OSTATN...'!F37</f>
        <v>0</v>
      </c>
      <c r="BC56" s="87">
        <f>'C 001 - VEDLEJŠÍ A OSTATN...'!F38</f>
        <v>0</v>
      </c>
      <c r="BD56" s="89">
        <f>'C 001 - VEDLEJŠÍ A OSTATN...'!F39</f>
        <v>0</v>
      </c>
      <c r="BT56" s="26" t="s">
        <v>81</v>
      </c>
      <c r="BV56" s="26" t="s">
        <v>74</v>
      </c>
      <c r="BW56" s="26" t="s">
        <v>86</v>
      </c>
      <c r="BX56" s="26" t="s">
        <v>80</v>
      </c>
      <c r="CL56" s="26" t="s">
        <v>3</v>
      </c>
    </row>
    <row r="57" spans="1:91" s="4" customFormat="1" ht="35.25" customHeight="1">
      <c r="A57" s="84" t="s">
        <v>82</v>
      </c>
      <c r="B57" s="47"/>
      <c r="C57" s="10"/>
      <c r="D57" s="10"/>
      <c r="E57" s="290" t="s">
        <v>87</v>
      </c>
      <c r="F57" s="290"/>
      <c r="G57" s="290"/>
      <c r="H57" s="290"/>
      <c r="I57" s="290"/>
      <c r="J57" s="10"/>
      <c r="K57" s="290" t="s">
        <v>88</v>
      </c>
      <c r="L57" s="290"/>
      <c r="M57" s="290"/>
      <c r="N57" s="290"/>
      <c r="O57" s="290"/>
      <c r="P57" s="290"/>
      <c r="Q57" s="290"/>
      <c r="R57" s="290"/>
      <c r="S57" s="290"/>
      <c r="T57" s="290"/>
      <c r="U57" s="290"/>
      <c r="V57" s="290"/>
      <c r="W57" s="290"/>
      <c r="X57" s="290"/>
      <c r="Y57" s="290"/>
      <c r="Z57" s="290"/>
      <c r="AA57" s="290"/>
      <c r="AB57" s="290"/>
      <c r="AC57" s="290"/>
      <c r="AD57" s="290"/>
      <c r="AE57" s="290"/>
      <c r="AF57" s="290"/>
      <c r="AG57" s="288">
        <f>'C 101 - REKONSTRUKCE SLEP...'!J32</f>
        <v>0</v>
      </c>
      <c r="AH57" s="289"/>
      <c r="AI57" s="289"/>
      <c r="AJ57" s="289"/>
      <c r="AK57" s="289"/>
      <c r="AL57" s="289"/>
      <c r="AM57" s="289"/>
      <c r="AN57" s="288">
        <f t="shared" si="0"/>
        <v>0</v>
      </c>
      <c r="AO57" s="289"/>
      <c r="AP57" s="289"/>
      <c r="AQ57" s="85" t="s">
        <v>85</v>
      </c>
      <c r="AR57" s="47"/>
      <c r="AS57" s="86">
        <v>0</v>
      </c>
      <c r="AT57" s="87">
        <f t="shared" si="1"/>
        <v>0</v>
      </c>
      <c r="AU57" s="88">
        <f>'C 101 - REKONSTRUKCE SLEP...'!P96</f>
        <v>0</v>
      </c>
      <c r="AV57" s="87">
        <f>'C 101 - REKONSTRUKCE SLEP...'!J35</f>
        <v>0</v>
      </c>
      <c r="AW57" s="87">
        <f>'C 101 - REKONSTRUKCE SLEP...'!J36</f>
        <v>0</v>
      </c>
      <c r="AX57" s="87">
        <f>'C 101 - REKONSTRUKCE SLEP...'!J37</f>
        <v>0</v>
      </c>
      <c r="AY57" s="87">
        <f>'C 101 - REKONSTRUKCE SLEP...'!J38</f>
        <v>0</v>
      </c>
      <c r="AZ57" s="87">
        <f>'C 101 - REKONSTRUKCE SLEP...'!F35</f>
        <v>0</v>
      </c>
      <c r="BA57" s="87">
        <f>'C 101 - REKONSTRUKCE SLEP...'!F36</f>
        <v>0</v>
      </c>
      <c r="BB57" s="87">
        <f>'C 101 - REKONSTRUKCE SLEP...'!F37</f>
        <v>0</v>
      </c>
      <c r="BC57" s="87">
        <f>'C 101 - REKONSTRUKCE SLEP...'!F38</f>
        <v>0</v>
      </c>
      <c r="BD57" s="89">
        <f>'C 101 - REKONSTRUKCE SLEP...'!F39</f>
        <v>0</v>
      </c>
      <c r="BT57" s="26" t="s">
        <v>81</v>
      </c>
      <c r="BV57" s="26" t="s">
        <v>74</v>
      </c>
      <c r="BW57" s="26" t="s">
        <v>89</v>
      </c>
      <c r="BX57" s="26" t="s">
        <v>80</v>
      </c>
      <c r="CL57" s="26" t="s">
        <v>3</v>
      </c>
    </row>
    <row r="58" spans="1:91" s="4" customFormat="1" ht="16.5" customHeight="1">
      <c r="A58" s="84" t="s">
        <v>82</v>
      </c>
      <c r="B58" s="47"/>
      <c r="C58" s="10"/>
      <c r="D58" s="10"/>
      <c r="E58" s="290" t="s">
        <v>90</v>
      </c>
      <c r="F58" s="290"/>
      <c r="G58" s="290"/>
      <c r="H58" s="290"/>
      <c r="I58" s="290"/>
      <c r="J58" s="10"/>
      <c r="K58" s="290" t="s">
        <v>91</v>
      </c>
      <c r="L58" s="290"/>
      <c r="M58" s="290"/>
      <c r="N58" s="290"/>
      <c r="O58" s="290"/>
      <c r="P58" s="290"/>
      <c r="Q58" s="290"/>
      <c r="R58" s="290"/>
      <c r="S58" s="290"/>
      <c r="T58" s="290"/>
      <c r="U58" s="290"/>
      <c r="V58" s="290"/>
      <c r="W58" s="290"/>
      <c r="X58" s="290"/>
      <c r="Y58" s="290"/>
      <c r="Z58" s="290"/>
      <c r="AA58" s="290"/>
      <c r="AB58" s="290"/>
      <c r="AC58" s="290"/>
      <c r="AD58" s="290"/>
      <c r="AE58" s="290"/>
      <c r="AF58" s="290"/>
      <c r="AG58" s="288">
        <f>'C 301 - ODVODNĚNÍ PLOCH'!J32</f>
        <v>0</v>
      </c>
      <c r="AH58" s="289"/>
      <c r="AI58" s="289"/>
      <c r="AJ58" s="289"/>
      <c r="AK58" s="289"/>
      <c r="AL58" s="289"/>
      <c r="AM58" s="289"/>
      <c r="AN58" s="288">
        <f t="shared" si="0"/>
        <v>0</v>
      </c>
      <c r="AO58" s="289"/>
      <c r="AP58" s="289"/>
      <c r="AQ58" s="85" t="s">
        <v>85</v>
      </c>
      <c r="AR58" s="47"/>
      <c r="AS58" s="86">
        <v>0</v>
      </c>
      <c r="AT58" s="87">
        <f t="shared" si="1"/>
        <v>0</v>
      </c>
      <c r="AU58" s="88">
        <f>'C 301 - ODVODNĚNÍ PLOCH'!P94</f>
        <v>0</v>
      </c>
      <c r="AV58" s="87">
        <f>'C 301 - ODVODNĚNÍ PLOCH'!J35</f>
        <v>0</v>
      </c>
      <c r="AW58" s="87">
        <f>'C 301 - ODVODNĚNÍ PLOCH'!J36</f>
        <v>0</v>
      </c>
      <c r="AX58" s="87">
        <f>'C 301 - ODVODNĚNÍ PLOCH'!J37</f>
        <v>0</v>
      </c>
      <c r="AY58" s="87">
        <f>'C 301 - ODVODNĚNÍ PLOCH'!J38</f>
        <v>0</v>
      </c>
      <c r="AZ58" s="87">
        <f>'C 301 - ODVODNĚNÍ PLOCH'!F35</f>
        <v>0</v>
      </c>
      <c r="BA58" s="87">
        <f>'C 301 - ODVODNĚNÍ PLOCH'!F36</f>
        <v>0</v>
      </c>
      <c r="BB58" s="87">
        <f>'C 301 - ODVODNĚNÍ PLOCH'!F37</f>
        <v>0</v>
      </c>
      <c r="BC58" s="87">
        <f>'C 301 - ODVODNĚNÍ PLOCH'!F38</f>
        <v>0</v>
      </c>
      <c r="BD58" s="89">
        <f>'C 301 - ODVODNĚNÍ PLOCH'!F39</f>
        <v>0</v>
      </c>
      <c r="BT58" s="26" t="s">
        <v>81</v>
      </c>
      <c r="BV58" s="26" t="s">
        <v>74</v>
      </c>
      <c r="BW58" s="26" t="s">
        <v>92</v>
      </c>
      <c r="BX58" s="26" t="s">
        <v>80</v>
      </c>
      <c r="CL58" s="26" t="s">
        <v>3</v>
      </c>
    </row>
    <row r="59" spans="1:91" s="4" customFormat="1" ht="16.5" customHeight="1">
      <c r="A59" s="84" t="s">
        <v>82</v>
      </c>
      <c r="B59" s="47"/>
      <c r="C59" s="10"/>
      <c r="D59" s="10"/>
      <c r="E59" s="290" t="s">
        <v>93</v>
      </c>
      <c r="F59" s="290"/>
      <c r="G59" s="290"/>
      <c r="H59" s="290"/>
      <c r="I59" s="290"/>
      <c r="J59" s="10"/>
      <c r="K59" s="290" t="s">
        <v>94</v>
      </c>
      <c r="L59" s="290"/>
      <c r="M59" s="290"/>
      <c r="N59" s="290"/>
      <c r="O59" s="290"/>
      <c r="P59" s="290"/>
      <c r="Q59" s="290"/>
      <c r="R59" s="290"/>
      <c r="S59" s="290"/>
      <c r="T59" s="290"/>
      <c r="U59" s="290"/>
      <c r="V59" s="290"/>
      <c r="W59" s="290"/>
      <c r="X59" s="290"/>
      <c r="Y59" s="290"/>
      <c r="Z59" s="290"/>
      <c r="AA59" s="290"/>
      <c r="AB59" s="290"/>
      <c r="AC59" s="290"/>
      <c r="AD59" s="290"/>
      <c r="AE59" s="290"/>
      <c r="AF59" s="290"/>
      <c r="AG59" s="288">
        <f>'C 401 - OSVĚTLENÍ PLOCH'!J32</f>
        <v>0</v>
      </c>
      <c r="AH59" s="289"/>
      <c r="AI59" s="289"/>
      <c r="AJ59" s="289"/>
      <c r="AK59" s="289"/>
      <c r="AL59" s="289"/>
      <c r="AM59" s="289"/>
      <c r="AN59" s="288">
        <f t="shared" si="0"/>
        <v>0</v>
      </c>
      <c r="AO59" s="289"/>
      <c r="AP59" s="289"/>
      <c r="AQ59" s="85" t="s">
        <v>85</v>
      </c>
      <c r="AR59" s="47"/>
      <c r="AS59" s="90">
        <v>0</v>
      </c>
      <c r="AT59" s="91">
        <f t="shared" si="1"/>
        <v>0</v>
      </c>
      <c r="AU59" s="92">
        <f>'C 401 - OSVĚTLENÍ PLOCH'!P94</f>
        <v>0</v>
      </c>
      <c r="AV59" s="91">
        <f>'C 401 - OSVĚTLENÍ PLOCH'!J35</f>
        <v>0</v>
      </c>
      <c r="AW59" s="91">
        <f>'C 401 - OSVĚTLENÍ PLOCH'!J36</f>
        <v>0</v>
      </c>
      <c r="AX59" s="91">
        <f>'C 401 - OSVĚTLENÍ PLOCH'!J37</f>
        <v>0</v>
      </c>
      <c r="AY59" s="91">
        <f>'C 401 - OSVĚTLENÍ PLOCH'!J38</f>
        <v>0</v>
      </c>
      <c r="AZ59" s="91">
        <f>'C 401 - OSVĚTLENÍ PLOCH'!F35</f>
        <v>0</v>
      </c>
      <c r="BA59" s="91">
        <f>'C 401 - OSVĚTLENÍ PLOCH'!F36</f>
        <v>0</v>
      </c>
      <c r="BB59" s="91">
        <f>'C 401 - OSVĚTLENÍ PLOCH'!F37</f>
        <v>0</v>
      </c>
      <c r="BC59" s="91">
        <f>'C 401 - OSVĚTLENÍ PLOCH'!F38</f>
        <v>0</v>
      </c>
      <c r="BD59" s="93">
        <f>'C 401 - OSVĚTLENÍ PLOCH'!F39</f>
        <v>0</v>
      </c>
      <c r="BT59" s="26" t="s">
        <v>81</v>
      </c>
      <c r="BV59" s="26" t="s">
        <v>74</v>
      </c>
      <c r="BW59" s="26" t="s">
        <v>95</v>
      </c>
      <c r="BX59" s="26" t="s">
        <v>80</v>
      </c>
      <c r="CL59" s="26" t="s">
        <v>3</v>
      </c>
    </row>
    <row r="60" spans="1:91" s="2" customFormat="1" ht="30" customHeight="1">
      <c r="A60" s="33"/>
      <c r="B60" s="34"/>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3"/>
      <c r="AM60" s="33"/>
      <c r="AN60" s="33"/>
      <c r="AO60" s="33"/>
      <c r="AP60" s="33"/>
      <c r="AQ60" s="33"/>
      <c r="AR60" s="34"/>
      <c r="AS60" s="33"/>
      <c r="AT60" s="33"/>
      <c r="AU60" s="33"/>
      <c r="AV60" s="33"/>
      <c r="AW60" s="33"/>
      <c r="AX60" s="33"/>
      <c r="AY60" s="33"/>
      <c r="AZ60" s="33"/>
      <c r="BA60" s="33"/>
      <c r="BB60" s="33"/>
      <c r="BC60" s="33"/>
      <c r="BD60" s="33"/>
      <c r="BE60" s="33"/>
    </row>
    <row r="61" spans="1:91" s="2" customFormat="1" ht="6.95" customHeight="1">
      <c r="A61" s="33"/>
      <c r="B61" s="43"/>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34"/>
      <c r="AS61" s="33"/>
      <c r="AT61" s="33"/>
      <c r="AU61" s="33"/>
      <c r="AV61" s="33"/>
      <c r="AW61" s="33"/>
      <c r="AX61" s="33"/>
      <c r="AY61" s="33"/>
      <c r="AZ61" s="33"/>
      <c r="BA61" s="33"/>
      <c r="BB61" s="33"/>
      <c r="BC61" s="33"/>
      <c r="BD61" s="33"/>
      <c r="BE61" s="33"/>
    </row>
  </sheetData>
  <mergeCells count="58">
    <mergeCell ref="AS49:AT51"/>
    <mergeCell ref="AM49:AP49"/>
    <mergeCell ref="AM50:AP50"/>
    <mergeCell ref="C52:G52"/>
    <mergeCell ref="AG52:AM52"/>
    <mergeCell ref="AN52:AP52"/>
    <mergeCell ref="I52:AF52"/>
    <mergeCell ref="AG55:AM55"/>
    <mergeCell ref="AN55:AP55"/>
    <mergeCell ref="J55:AF55"/>
    <mergeCell ref="D55:H55"/>
    <mergeCell ref="AG54:AM54"/>
    <mergeCell ref="AN54:AP54"/>
    <mergeCell ref="E56:I56"/>
    <mergeCell ref="K56:AF56"/>
    <mergeCell ref="AG56:AM56"/>
    <mergeCell ref="K57:AF57"/>
    <mergeCell ref="AN57:AP57"/>
    <mergeCell ref="E57:I57"/>
    <mergeCell ref="AG57:AM57"/>
    <mergeCell ref="E58:I58"/>
    <mergeCell ref="K58:AF58"/>
    <mergeCell ref="AN59:AP59"/>
    <mergeCell ref="AG59:AM59"/>
    <mergeCell ref="E59:I59"/>
    <mergeCell ref="K59:AF59"/>
    <mergeCell ref="W30:AE30"/>
    <mergeCell ref="AK30:AO30"/>
    <mergeCell ref="L30:P30"/>
    <mergeCell ref="AK31:AO31"/>
    <mergeCell ref="AG58:AM58"/>
    <mergeCell ref="AN58:AP58"/>
    <mergeCell ref="AN56:AP56"/>
    <mergeCell ref="L45:AO45"/>
    <mergeCell ref="AM47:AN47"/>
    <mergeCell ref="AK26:AO26"/>
    <mergeCell ref="L28:P28"/>
    <mergeCell ref="W28:AE28"/>
    <mergeCell ref="AK28:AO28"/>
    <mergeCell ref="AK29:AO29"/>
    <mergeCell ref="L29:P29"/>
    <mergeCell ref="W29:AE29"/>
    <mergeCell ref="AR2:BE2"/>
    <mergeCell ref="L33:P33"/>
    <mergeCell ref="AK33:AO33"/>
    <mergeCell ref="W33:AE33"/>
    <mergeCell ref="AK35:AO35"/>
    <mergeCell ref="X35:AB35"/>
    <mergeCell ref="W31:AE31"/>
    <mergeCell ref="L31:P31"/>
    <mergeCell ref="L32:P32"/>
    <mergeCell ref="W32:AE32"/>
    <mergeCell ref="AK32:AO32"/>
    <mergeCell ref="BE5:BE32"/>
    <mergeCell ref="K5:AO5"/>
    <mergeCell ref="K6:AO6"/>
    <mergeCell ref="E14:AJ14"/>
    <mergeCell ref="E23:AN23"/>
  </mergeCells>
  <hyperlinks>
    <hyperlink ref="A56" location="'C 001 - VEDLEJŠÍ A OSTATN...'!C2" display="/"/>
    <hyperlink ref="A57" location="'C 101 - REKONSTRUKCE SLEP...'!C2" display="/"/>
    <hyperlink ref="A58" location="'C 301 - ODVODNĚNÍ PLOCH'!C2" display="/"/>
    <hyperlink ref="A59" location="'C 401 - OSVĚTLENÍ PLOCH'!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1"/>
  <sheetViews>
    <sheetView showGridLines="0" topLeftCell="A88" workbookViewId="0">
      <selection activeCell="I93" sqref="I93"/>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8" t="s">
        <v>6</v>
      </c>
      <c r="M2" s="269"/>
      <c r="N2" s="269"/>
      <c r="O2" s="269"/>
      <c r="P2" s="269"/>
      <c r="Q2" s="269"/>
      <c r="R2" s="269"/>
      <c r="S2" s="269"/>
      <c r="T2" s="269"/>
      <c r="U2" s="269"/>
      <c r="V2" s="269"/>
      <c r="AT2" s="18" t="s">
        <v>86</v>
      </c>
    </row>
    <row r="3" spans="1:46" s="1" customFormat="1" ht="6.95" customHeight="1">
      <c r="B3" s="19"/>
      <c r="C3" s="20"/>
      <c r="D3" s="20"/>
      <c r="E3" s="20"/>
      <c r="F3" s="20"/>
      <c r="G3" s="20"/>
      <c r="H3" s="20"/>
      <c r="I3" s="20"/>
      <c r="J3" s="20"/>
      <c r="K3" s="20"/>
      <c r="L3" s="21"/>
      <c r="AT3" s="18" t="s">
        <v>81</v>
      </c>
    </row>
    <row r="4" spans="1:46" s="1" customFormat="1" ht="24.95" customHeight="1">
      <c r="B4" s="21"/>
      <c r="D4" s="22" t="s">
        <v>96</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11" t="str">
        <f>'Rekapitulace stavby'!K6</f>
        <v>Rekonstrukce slepého ramena ulice Dvouletky a vybudování nových parkovacích stání</v>
      </c>
      <c r="F7" s="312"/>
      <c r="G7" s="312"/>
      <c r="H7" s="312"/>
      <c r="L7" s="21"/>
    </row>
    <row r="8" spans="1:46" s="1" customFormat="1" ht="12" customHeight="1">
      <c r="B8" s="21"/>
      <c r="D8" s="28" t="s">
        <v>97</v>
      </c>
      <c r="L8" s="21"/>
    </row>
    <row r="9" spans="1:46" s="2" customFormat="1" ht="16.5" customHeight="1">
      <c r="A9" s="33"/>
      <c r="B9" s="34"/>
      <c r="C9" s="33"/>
      <c r="D9" s="33"/>
      <c r="E9" s="311" t="s">
        <v>98</v>
      </c>
      <c r="F9" s="310"/>
      <c r="G9" s="310"/>
      <c r="H9" s="310"/>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99</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01" t="s">
        <v>100</v>
      </c>
      <c r="F11" s="310"/>
      <c r="G11" s="310"/>
      <c r="H11" s="310"/>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10. 9. 2020</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
        <v>3</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
        <v>27</v>
      </c>
      <c r="F17" s="33"/>
      <c r="G17" s="33"/>
      <c r="H17" s="33"/>
      <c r="I17" s="28" t="s">
        <v>28</v>
      </c>
      <c r="J17" s="26" t="s">
        <v>3</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29</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13" t="str">
        <f>'Rekapitulace stavby'!E14</f>
        <v>Vyplň údaj</v>
      </c>
      <c r="F20" s="280"/>
      <c r="G20" s="280"/>
      <c r="H20" s="280"/>
      <c r="I20" s="28" t="s">
        <v>28</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31</v>
      </c>
      <c r="E22" s="33"/>
      <c r="F22" s="33"/>
      <c r="G22" s="33"/>
      <c r="H22" s="33"/>
      <c r="I22" s="28" t="s">
        <v>26</v>
      </c>
      <c r="J22" s="26" t="s">
        <v>3</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
        <v>32</v>
      </c>
      <c r="F23" s="33"/>
      <c r="G23" s="33"/>
      <c r="H23" s="33"/>
      <c r="I23" s="28" t="s">
        <v>28</v>
      </c>
      <c r="J23" s="26" t="s">
        <v>3</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34</v>
      </c>
      <c r="E25" s="33"/>
      <c r="F25" s="33"/>
      <c r="G25" s="33"/>
      <c r="H25" s="33"/>
      <c r="I25" s="28" t="s">
        <v>26</v>
      </c>
      <c r="J25" s="26" t="s">
        <v>3</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
        <v>35</v>
      </c>
      <c r="F26" s="33"/>
      <c r="G26" s="33"/>
      <c r="H26" s="33"/>
      <c r="I26" s="28" t="s">
        <v>28</v>
      </c>
      <c r="J26" s="26" t="s">
        <v>3</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36</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284" t="s">
        <v>3</v>
      </c>
      <c r="F29" s="284"/>
      <c r="G29" s="284"/>
      <c r="H29" s="284"/>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38</v>
      </c>
      <c r="E32" s="33"/>
      <c r="F32" s="33"/>
      <c r="G32" s="33"/>
      <c r="H32" s="33"/>
      <c r="I32" s="33"/>
      <c r="J32" s="67">
        <f>ROUND(J90,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40</v>
      </c>
      <c r="G34" s="33"/>
      <c r="H34" s="33"/>
      <c r="I34" s="37" t="s">
        <v>39</v>
      </c>
      <c r="J34" s="37" t="s">
        <v>41</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42</v>
      </c>
      <c r="E35" s="28" t="s">
        <v>43</v>
      </c>
      <c r="F35" s="101">
        <f>ROUND((SUM(BE90:BE150)),  2)</f>
        <v>0</v>
      </c>
      <c r="G35" s="33"/>
      <c r="H35" s="33"/>
      <c r="I35" s="102">
        <v>0.21</v>
      </c>
      <c r="J35" s="101">
        <f>ROUND(((SUM(BE90:BE150))*I35),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44</v>
      </c>
      <c r="F36" s="101">
        <f>ROUND((SUM(BF90:BF150)),  2)</f>
        <v>0</v>
      </c>
      <c r="G36" s="33"/>
      <c r="H36" s="33"/>
      <c r="I36" s="102">
        <v>0.15</v>
      </c>
      <c r="J36" s="101">
        <f>ROUND(((SUM(BF90:BF150))*I36),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45</v>
      </c>
      <c r="F37" s="101">
        <f>ROUND((SUM(BG90:BG150)),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46</v>
      </c>
      <c r="F38" s="101">
        <f>ROUND((SUM(BH90:BH150)),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47</v>
      </c>
      <c r="F39" s="101">
        <f>ROUND((SUM(BI90:BI150)),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48</v>
      </c>
      <c r="E41" s="56"/>
      <c r="F41" s="56"/>
      <c r="G41" s="105" t="s">
        <v>49</v>
      </c>
      <c r="H41" s="106" t="s">
        <v>50</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101</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11" t="str">
        <f>E7</f>
        <v>Rekonstrukce slepého ramena ulice Dvouletky a vybudování nových parkovacích stání</v>
      </c>
      <c r="F50" s="312"/>
      <c r="G50" s="312"/>
      <c r="H50" s="312"/>
      <c r="I50" s="33"/>
      <c r="J50" s="33"/>
      <c r="K50" s="33"/>
      <c r="L50" s="95"/>
      <c r="S50" s="33"/>
      <c r="T50" s="33"/>
      <c r="U50" s="33"/>
      <c r="V50" s="33"/>
      <c r="W50" s="33"/>
      <c r="X50" s="33"/>
      <c r="Y50" s="33"/>
      <c r="Z50" s="33"/>
      <c r="AA50" s="33"/>
      <c r="AB50" s="33"/>
      <c r="AC50" s="33"/>
      <c r="AD50" s="33"/>
      <c r="AE50" s="33"/>
    </row>
    <row r="51" spans="1:47" s="1" customFormat="1" ht="12" customHeight="1">
      <c r="B51" s="21"/>
      <c r="C51" s="28" t="s">
        <v>97</v>
      </c>
      <c r="L51" s="21"/>
    </row>
    <row r="52" spans="1:47" s="2" customFormat="1" ht="16.5" customHeight="1">
      <c r="A52" s="33"/>
      <c r="B52" s="34"/>
      <c r="C52" s="33"/>
      <c r="D52" s="33"/>
      <c r="E52" s="311" t="s">
        <v>98</v>
      </c>
      <c r="F52" s="310"/>
      <c r="G52" s="310"/>
      <c r="H52" s="310"/>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99</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01" t="str">
        <f>E11</f>
        <v>C 001 - VEDLEJŠÍ A OSTATNÍ NÁKLADY</v>
      </c>
      <c r="F54" s="310"/>
      <c r="G54" s="310"/>
      <c r="H54" s="310"/>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10. 9. 2020</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SMO - Městský obvod Ostrava-Jih</v>
      </c>
      <c r="G58" s="33"/>
      <c r="H58" s="33"/>
      <c r="I58" s="28" t="s">
        <v>31</v>
      </c>
      <c r="J58" s="31" t="str">
        <f>E23</f>
        <v>IVITAS, a.s.</v>
      </c>
      <c r="K58" s="33"/>
      <c r="L58" s="95"/>
      <c r="S58" s="33"/>
      <c r="T58" s="33"/>
      <c r="U58" s="33"/>
      <c r="V58" s="33"/>
      <c r="W58" s="33"/>
      <c r="X58" s="33"/>
      <c r="Y58" s="33"/>
      <c r="Z58" s="33"/>
      <c r="AA58" s="33"/>
      <c r="AB58" s="33"/>
      <c r="AC58" s="33"/>
      <c r="AD58" s="33"/>
      <c r="AE58" s="33"/>
    </row>
    <row r="59" spans="1:47" s="2" customFormat="1" ht="15.2" customHeight="1">
      <c r="A59" s="33"/>
      <c r="B59" s="34"/>
      <c r="C59" s="28" t="s">
        <v>29</v>
      </c>
      <c r="D59" s="33"/>
      <c r="E59" s="33"/>
      <c r="F59" s="26" t="str">
        <f>IF(E20="","",E20)</f>
        <v>Vyplň údaj</v>
      </c>
      <c r="G59" s="33"/>
      <c r="H59" s="33"/>
      <c r="I59" s="28" t="s">
        <v>34</v>
      </c>
      <c r="J59" s="31" t="str">
        <f>E26</f>
        <v>Jindřich Jansa</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102</v>
      </c>
      <c r="D61" s="103"/>
      <c r="E61" s="103"/>
      <c r="F61" s="103"/>
      <c r="G61" s="103"/>
      <c r="H61" s="103"/>
      <c r="I61" s="103"/>
      <c r="J61" s="110" t="s">
        <v>103</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70</v>
      </c>
      <c r="D63" s="33"/>
      <c r="E63" s="33"/>
      <c r="F63" s="33"/>
      <c r="G63" s="33"/>
      <c r="H63" s="33"/>
      <c r="I63" s="33"/>
      <c r="J63" s="67">
        <f>J90</f>
        <v>0</v>
      </c>
      <c r="K63" s="33"/>
      <c r="L63" s="95"/>
      <c r="S63" s="33"/>
      <c r="T63" s="33"/>
      <c r="U63" s="33"/>
      <c r="V63" s="33"/>
      <c r="W63" s="33"/>
      <c r="X63" s="33"/>
      <c r="Y63" s="33"/>
      <c r="Z63" s="33"/>
      <c r="AA63" s="33"/>
      <c r="AB63" s="33"/>
      <c r="AC63" s="33"/>
      <c r="AD63" s="33"/>
      <c r="AE63" s="33"/>
      <c r="AU63" s="18" t="s">
        <v>104</v>
      </c>
    </row>
    <row r="64" spans="1:47" s="9" customFormat="1" ht="24.95" customHeight="1">
      <c r="B64" s="112"/>
      <c r="D64" s="113" t="s">
        <v>105</v>
      </c>
      <c r="E64" s="114"/>
      <c r="F64" s="114"/>
      <c r="G64" s="114"/>
      <c r="H64" s="114"/>
      <c r="I64" s="114"/>
      <c r="J64" s="115">
        <f>J91</f>
        <v>0</v>
      </c>
      <c r="L64" s="112"/>
    </row>
    <row r="65" spans="1:31" s="10" customFormat="1" ht="19.899999999999999" customHeight="1">
      <c r="B65" s="116"/>
      <c r="D65" s="117" t="s">
        <v>106</v>
      </c>
      <c r="E65" s="118"/>
      <c r="F65" s="118"/>
      <c r="G65" s="118"/>
      <c r="H65" s="118"/>
      <c r="I65" s="118"/>
      <c r="J65" s="119">
        <f>J92</f>
        <v>0</v>
      </c>
      <c r="L65" s="116"/>
    </row>
    <row r="66" spans="1:31" s="10" customFormat="1" ht="19.899999999999999" customHeight="1">
      <c r="B66" s="116"/>
      <c r="D66" s="117" t="s">
        <v>107</v>
      </c>
      <c r="E66" s="118"/>
      <c r="F66" s="118"/>
      <c r="G66" s="118"/>
      <c r="H66" s="118"/>
      <c r="I66" s="118"/>
      <c r="J66" s="119">
        <f>J117</f>
        <v>0</v>
      </c>
      <c r="L66" s="116"/>
    </row>
    <row r="67" spans="1:31" s="10" customFormat="1" ht="19.899999999999999" customHeight="1">
      <c r="B67" s="116"/>
      <c r="D67" s="117" t="s">
        <v>108</v>
      </c>
      <c r="E67" s="118"/>
      <c r="F67" s="118"/>
      <c r="G67" s="118"/>
      <c r="H67" s="118"/>
      <c r="I67" s="118"/>
      <c r="J67" s="119">
        <f>J137</f>
        <v>0</v>
      </c>
      <c r="L67" s="116"/>
    </row>
    <row r="68" spans="1:31" s="10" customFormat="1" ht="19.899999999999999" customHeight="1">
      <c r="B68" s="116"/>
      <c r="D68" s="117" t="s">
        <v>109</v>
      </c>
      <c r="E68" s="118"/>
      <c r="F68" s="118"/>
      <c r="G68" s="118"/>
      <c r="H68" s="118"/>
      <c r="I68" s="118"/>
      <c r="J68" s="119">
        <f>J145</f>
        <v>0</v>
      </c>
      <c r="L68" s="116"/>
    </row>
    <row r="69" spans="1:31" s="2" customFormat="1" ht="21.75" customHeight="1">
      <c r="A69" s="33"/>
      <c r="B69" s="34"/>
      <c r="C69" s="33"/>
      <c r="D69" s="33"/>
      <c r="E69" s="33"/>
      <c r="F69" s="33"/>
      <c r="G69" s="33"/>
      <c r="H69" s="33"/>
      <c r="I69" s="33"/>
      <c r="J69" s="33"/>
      <c r="K69" s="33"/>
      <c r="L69" s="95"/>
      <c r="S69" s="33"/>
      <c r="T69" s="33"/>
      <c r="U69" s="33"/>
      <c r="V69" s="33"/>
      <c r="W69" s="33"/>
      <c r="X69" s="33"/>
      <c r="Y69" s="33"/>
      <c r="Z69" s="33"/>
      <c r="AA69" s="33"/>
      <c r="AB69" s="33"/>
      <c r="AC69" s="33"/>
      <c r="AD69" s="33"/>
      <c r="AE69" s="33"/>
    </row>
    <row r="70" spans="1:31" s="2" customFormat="1" ht="6.95" customHeight="1">
      <c r="A70" s="33"/>
      <c r="B70" s="43"/>
      <c r="C70" s="44"/>
      <c r="D70" s="44"/>
      <c r="E70" s="44"/>
      <c r="F70" s="44"/>
      <c r="G70" s="44"/>
      <c r="H70" s="44"/>
      <c r="I70" s="44"/>
      <c r="J70" s="44"/>
      <c r="K70" s="44"/>
      <c r="L70" s="95"/>
      <c r="S70" s="33"/>
      <c r="T70" s="33"/>
      <c r="U70" s="33"/>
      <c r="V70" s="33"/>
      <c r="W70" s="33"/>
      <c r="X70" s="33"/>
      <c r="Y70" s="33"/>
      <c r="Z70" s="33"/>
      <c r="AA70" s="33"/>
      <c r="AB70" s="33"/>
      <c r="AC70" s="33"/>
      <c r="AD70" s="33"/>
      <c r="AE70" s="33"/>
    </row>
    <row r="74" spans="1:31" s="2" customFormat="1" ht="6.95" customHeight="1">
      <c r="A74" s="33"/>
      <c r="B74" s="45"/>
      <c r="C74" s="46"/>
      <c r="D74" s="46"/>
      <c r="E74" s="46"/>
      <c r="F74" s="46"/>
      <c r="G74" s="46"/>
      <c r="H74" s="46"/>
      <c r="I74" s="46"/>
      <c r="J74" s="46"/>
      <c r="K74" s="46"/>
      <c r="L74" s="95"/>
      <c r="S74" s="33"/>
      <c r="T74" s="33"/>
      <c r="U74" s="33"/>
      <c r="V74" s="33"/>
      <c r="W74" s="33"/>
      <c r="X74" s="33"/>
      <c r="Y74" s="33"/>
      <c r="Z74" s="33"/>
      <c r="AA74" s="33"/>
      <c r="AB74" s="33"/>
      <c r="AC74" s="33"/>
      <c r="AD74" s="33"/>
      <c r="AE74" s="33"/>
    </row>
    <row r="75" spans="1:31" s="2" customFormat="1" ht="24.95" customHeight="1">
      <c r="A75" s="33"/>
      <c r="B75" s="34"/>
      <c r="C75" s="22" t="s">
        <v>110</v>
      </c>
      <c r="D75" s="33"/>
      <c r="E75" s="33"/>
      <c r="F75" s="33"/>
      <c r="G75" s="33"/>
      <c r="H75" s="33"/>
      <c r="I75" s="33"/>
      <c r="J75" s="33"/>
      <c r="K75" s="33"/>
      <c r="L75" s="95"/>
      <c r="S75" s="33"/>
      <c r="T75" s="33"/>
      <c r="U75" s="33"/>
      <c r="V75" s="33"/>
      <c r="W75" s="33"/>
      <c r="X75" s="33"/>
      <c r="Y75" s="33"/>
      <c r="Z75" s="33"/>
      <c r="AA75" s="33"/>
      <c r="AB75" s="33"/>
      <c r="AC75" s="33"/>
      <c r="AD75" s="33"/>
      <c r="AE75" s="33"/>
    </row>
    <row r="76" spans="1:31" s="2" customFormat="1" ht="6.95" customHeight="1">
      <c r="A76" s="33"/>
      <c r="B76" s="34"/>
      <c r="C76" s="33"/>
      <c r="D76" s="33"/>
      <c r="E76" s="33"/>
      <c r="F76" s="33"/>
      <c r="G76" s="33"/>
      <c r="H76" s="33"/>
      <c r="I76" s="33"/>
      <c r="J76" s="33"/>
      <c r="K76" s="33"/>
      <c r="L76" s="95"/>
      <c r="S76" s="33"/>
      <c r="T76" s="33"/>
      <c r="U76" s="33"/>
      <c r="V76" s="33"/>
      <c r="W76" s="33"/>
      <c r="X76" s="33"/>
      <c r="Y76" s="33"/>
      <c r="Z76" s="33"/>
      <c r="AA76" s="33"/>
      <c r="AB76" s="33"/>
      <c r="AC76" s="33"/>
      <c r="AD76" s="33"/>
      <c r="AE76" s="33"/>
    </row>
    <row r="77" spans="1:31" s="2" customFormat="1" ht="12" customHeight="1">
      <c r="A77" s="33"/>
      <c r="B77" s="34"/>
      <c r="C77" s="28" t="s">
        <v>17</v>
      </c>
      <c r="D77" s="33"/>
      <c r="E77" s="33"/>
      <c r="F77" s="33"/>
      <c r="G77" s="33"/>
      <c r="H77" s="33"/>
      <c r="I77" s="33"/>
      <c r="J77" s="33"/>
      <c r="K77" s="33"/>
      <c r="L77" s="95"/>
      <c r="S77" s="33"/>
      <c r="T77" s="33"/>
      <c r="U77" s="33"/>
      <c r="V77" s="33"/>
      <c r="W77" s="33"/>
      <c r="X77" s="33"/>
      <c r="Y77" s="33"/>
      <c r="Z77" s="33"/>
      <c r="AA77" s="33"/>
      <c r="AB77" s="33"/>
      <c r="AC77" s="33"/>
      <c r="AD77" s="33"/>
      <c r="AE77" s="33"/>
    </row>
    <row r="78" spans="1:31" s="2" customFormat="1" ht="16.5" customHeight="1">
      <c r="A78" s="33"/>
      <c r="B78" s="34"/>
      <c r="C78" s="33"/>
      <c r="D78" s="33"/>
      <c r="E78" s="311" t="str">
        <f>E7</f>
        <v>Rekonstrukce slepého ramena ulice Dvouletky a vybudování nových parkovacích stání</v>
      </c>
      <c r="F78" s="312"/>
      <c r="G78" s="312"/>
      <c r="H78" s="312"/>
      <c r="I78" s="33"/>
      <c r="J78" s="33"/>
      <c r="K78" s="33"/>
      <c r="L78" s="95"/>
      <c r="S78" s="33"/>
      <c r="T78" s="33"/>
      <c r="U78" s="33"/>
      <c r="V78" s="33"/>
      <c r="W78" s="33"/>
      <c r="X78" s="33"/>
      <c r="Y78" s="33"/>
      <c r="Z78" s="33"/>
      <c r="AA78" s="33"/>
      <c r="AB78" s="33"/>
      <c r="AC78" s="33"/>
      <c r="AD78" s="33"/>
      <c r="AE78" s="33"/>
    </row>
    <row r="79" spans="1:31" s="1" customFormat="1" ht="12" customHeight="1">
      <c r="B79" s="21"/>
      <c r="C79" s="28" t="s">
        <v>97</v>
      </c>
      <c r="L79" s="21"/>
    </row>
    <row r="80" spans="1:31" s="2" customFormat="1" ht="16.5" customHeight="1">
      <c r="A80" s="33"/>
      <c r="B80" s="34"/>
      <c r="C80" s="33"/>
      <c r="D80" s="33"/>
      <c r="E80" s="311" t="s">
        <v>98</v>
      </c>
      <c r="F80" s="310"/>
      <c r="G80" s="310"/>
      <c r="H80" s="310"/>
      <c r="I80" s="33"/>
      <c r="J80" s="33"/>
      <c r="K80" s="33"/>
      <c r="L80" s="95"/>
      <c r="S80" s="33"/>
      <c r="T80" s="33"/>
      <c r="U80" s="33"/>
      <c r="V80" s="33"/>
      <c r="W80" s="33"/>
      <c r="X80" s="33"/>
      <c r="Y80" s="33"/>
      <c r="Z80" s="33"/>
      <c r="AA80" s="33"/>
      <c r="AB80" s="33"/>
      <c r="AC80" s="33"/>
      <c r="AD80" s="33"/>
      <c r="AE80" s="33"/>
    </row>
    <row r="81" spans="1:65" s="2" customFormat="1" ht="12" customHeight="1">
      <c r="A81" s="33"/>
      <c r="B81" s="34"/>
      <c r="C81" s="28" t="s">
        <v>99</v>
      </c>
      <c r="D81" s="33"/>
      <c r="E81" s="33"/>
      <c r="F81" s="33"/>
      <c r="G81" s="33"/>
      <c r="H81" s="33"/>
      <c r="I81" s="33"/>
      <c r="J81" s="33"/>
      <c r="K81" s="33"/>
      <c r="L81" s="95"/>
      <c r="S81" s="33"/>
      <c r="T81" s="33"/>
      <c r="U81" s="33"/>
      <c r="V81" s="33"/>
      <c r="W81" s="33"/>
      <c r="X81" s="33"/>
      <c r="Y81" s="33"/>
      <c r="Z81" s="33"/>
      <c r="AA81" s="33"/>
      <c r="AB81" s="33"/>
      <c r="AC81" s="33"/>
      <c r="AD81" s="33"/>
      <c r="AE81" s="33"/>
    </row>
    <row r="82" spans="1:65" s="2" customFormat="1" ht="16.5" customHeight="1">
      <c r="A82" s="33"/>
      <c r="B82" s="34"/>
      <c r="C82" s="33"/>
      <c r="D82" s="33"/>
      <c r="E82" s="301" t="str">
        <f>E11</f>
        <v>C 001 - VEDLEJŠÍ A OSTATNÍ NÁKLADY</v>
      </c>
      <c r="F82" s="310"/>
      <c r="G82" s="310"/>
      <c r="H82" s="310"/>
      <c r="I82" s="33"/>
      <c r="J82" s="33"/>
      <c r="K82" s="33"/>
      <c r="L82" s="95"/>
      <c r="S82" s="33"/>
      <c r="T82" s="33"/>
      <c r="U82" s="33"/>
      <c r="V82" s="33"/>
      <c r="W82" s="33"/>
      <c r="X82" s="33"/>
      <c r="Y82" s="33"/>
      <c r="Z82" s="33"/>
      <c r="AA82" s="33"/>
      <c r="AB82" s="33"/>
      <c r="AC82" s="33"/>
      <c r="AD82" s="33"/>
      <c r="AE82" s="33"/>
    </row>
    <row r="83" spans="1:65" s="2" customFormat="1" ht="6.95" customHeight="1">
      <c r="A83" s="33"/>
      <c r="B83" s="34"/>
      <c r="C83" s="33"/>
      <c r="D83" s="33"/>
      <c r="E83" s="33"/>
      <c r="F83" s="33"/>
      <c r="G83" s="33"/>
      <c r="H83" s="33"/>
      <c r="I83" s="33"/>
      <c r="J83" s="33"/>
      <c r="K83" s="33"/>
      <c r="L83" s="95"/>
      <c r="S83" s="33"/>
      <c r="T83" s="33"/>
      <c r="U83" s="33"/>
      <c r="V83" s="33"/>
      <c r="W83" s="33"/>
      <c r="X83" s="33"/>
      <c r="Y83" s="33"/>
      <c r="Z83" s="33"/>
      <c r="AA83" s="33"/>
      <c r="AB83" s="33"/>
      <c r="AC83" s="33"/>
      <c r="AD83" s="33"/>
      <c r="AE83" s="33"/>
    </row>
    <row r="84" spans="1:65" s="2" customFormat="1" ht="12" customHeight="1">
      <c r="A84" s="33"/>
      <c r="B84" s="34"/>
      <c r="C84" s="28" t="s">
        <v>21</v>
      </c>
      <c r="D84" s="33"/>
      <c r="E84" s="33"/>
      <c r="F84" s="26" t="str">
        <f>F14</f>
        <v xml:space="preserve"> </v>
      </c>
      <c r="G84" s="33"/>
      <c r="H84" s="33"/>
      <c r="I84" s="28" t="s">
        <v>23</v>
      </c>
      <c r="J84" s="51" t="str">
        <f>IF(J14="","",J14)</f>
        <v>10. 9. 2020</v>
      </c>
      <c r="K84" s="33"/>
      <c r="L84" s="95"/>
      <c r="S84" s="33"/>
      <c r="T84" s="33"/>
      <c r="U84" s="33"/>
      <c r="V84" s="33"/>
      <c r="W84" s="33"/>
      <c r="X84" s="33"/>
      <c r="Y84" s="33"/>
      <c r="Z84" s="33"/>
      <c r="AA84" s="33"/>
      <c r="AB84" s="33"/>
      <c r="AC84" s="33"/>
      <c r="AD84" s="33"/>
      <c r="AE84" s="33"/>
    </row>
    <row r="85" spans="1:65" s="2" customFormat="1" ht="6.95" customHeight="1">
      <c r="A85" s="33"/>
      <c r="B85" s="34"/>
      <c r="C85" s="33"/>
      <c r="D85" s="33"/>
      <c r="E85" s="33"/>
      <c r="F85" s="33"/>
      <c r="G85" s="33"/>
      <c r="H85" s="33"/>
      <c r="I85" s="33"/>
      <c r="J85" s="33"/>
      <c r="K85" s="33"/>
      <c r="L85" s="95"/>
      <c r="S85" s="33"/>
      <c r="T85" s="33"/>
      <c r="U85" s="33"/>
      <c r="V85" s="33"/>
      <c r="W85" s="33"/>
      <c r="X85" s="33"/>
      <c r="Y85" s="33"/>
      <c r="Z85" s="33"/>
      <c r="AA85" s="33"/>
      <c r="AB85" s="33"/>
      <c r="AC85" s="33"/>
      <c r="AD85" s="33"/>
      <c r="AE85" s="33"/>
    </row>
    <row r="86" spans="1:65" s="2" customFormat="1" ht="15.2" customHeight="1">
      <c r="A86" s="33"/>
      <c r="B86" s="34"/>
      <c r="C86" s="28" t="s">
        <v>25</v>
      </c>
      <c r="D86" s="33"/>
      <c r="E86" s="33"/>
      <c r="F86" s="26" t="str">
        <f>E17</f>
        <v>SMO - Městský obvod Ostrava-Jih</v>
      </c>
      <c r="G86" s="33"/>
      <c r="H86" s="33"/>
      <c r="I86" s="28" t="s">
        <v>31</v>
      </c>
      <c r="J86" s="31" t="str">
        <f>E23</f>
        <v>IVITAS, a.s.</v>
      </c>
      <c r="K86" s="33"/>
      <c r="L86" s="95"/>
      <c r="S86" s="33"/>
      <c r="T86" s="33"/>
      <c r="U86" s="33"/>
      <c r="V86" s="33"/>
      <c r="W86" s="33"/>
      <c r="X86" s="33"/>
      <c r="Y86" s="33"/>
      <c r="Z86" s="33"/>
      <c r="AA86" s="33"/>
      <c r="AB86" s="33"/>
      <c r="AC86" s="33"/>
      <c r="AD86" s="33"/>
      <c r="AE86" s="33"/>
    </row>
    <row r="87" spans="1:65" s="2" customFormat="1" ht="15.2" customHeight="1">
      <c r="A87" s="33"/>
      <c r="B87" s="34"/>
      <c r="C87" s="28" t="s">
        <v>29</v>
      </c>
      <c r="D87" s="33"/>
      <c r="E87" s="33"/>
      <c r="F87" s="26" t="str">
        <f>IF(E20="","",E20)</f>
        <v>Vyplň údaj</v>
      </c>
      <c r="G87" s="33"/>
      <c r="H87" s="33"/>
      <c r="I87" s="28" t="s">
        <v>34</v>
      </c>
      <c r="J87" s="31" t="str">
        <f>E26</f>
        <v>Jindřich Jansa</v>
      </c>
      <c r="K87" s="33"/>
      <c r="L87" s="95"/>
      <c r="S87" s="33"/>
      <c r="T87" s="33"/>
      <c r="U87" s="33"/>
      <c r="V87" s="33"/>
      <c r="W87" s="33"/>
      <c r="X87" s="33"/>
      <c r="Y87" s="33"/>
      <c r="Z87" s="33"/>
      <c r="AA87" s="33"/>
      <c r="AB87" s="33"/>
      <c r="AC87" s="33"/>
      <c r="AD87" s="33"/>
      <c r="AE87" s="33"/>
    </row>
    <row r="88" spans="1:65" s="2" customFormat="1" ht="10.35" customHeight="1">
      <c r="A88" s="33"/>
      <c r="B88" s="34"/>
      <c r="C88" s="33"/>
      <c r="D88" s="33"/>
      <c r="E88" s="33"/>
      <c r="F88" s="33"/>
      <c r="G88" s="33"/>
      <c r="H88" s="33"/>
      <c r="I88" s="33"/>
      <c r="J88" s="33"/>
      <c r="K88" s="33"/>
      <c r="L88" s="95"/>
      <c r="S88" s="33"/>
      <c r="T88" s="33"/>
      <c r="U88" s="33"/>
      <c r="V88" s="33"/>
      <c r="W88" s="33"/>
      <c r="X88" s="33"/>
      <c r="Y88" s="33"/>
      <c r="Z88" s="33"/>
      <c r="AA88" s="33"/>
      <c r="AB88" s="33"/>
      <c r="AC88" s="33"/>
      <c r="AD88" s="33"/>
      <c r="AE88" s="33"/>
    </row>
    <row r="89" spans="1:65" s="11" customFormat="1" ht="29.25" customHeight="1">
      <c r="A89" s="120"/>
      <c r="B89" s="121"/>
      <c r="C89" s="122" t="s">
        <v>111</v>
      </c>
      <c r="D89" s="123" t="s">
        <v>57</v>
      </c>
      <c r="E89" s="123" t="s">
        <v>53</v>
      </c>
      <c r="F89" s="123" t="s">
        <v>54</v>
      </c>
      <c r="G89" s="123" t="s">
        <v>112</v>
      </c>
      <c r="H89" s="123" t="s">
        <v>113</v>
      </c>
      <c r="I89" s="123" t="s">
        <v>114</v>
      </c>
      <c r="J89" s="123" t="s">
        <v>103</v>
      </c>
      <c r="K89" s="124" t="s">
        <v>115</v>
      </c>
      <c r="L89" s="125"/>
      <c r="M89" s="58" t="s">
        <v>3</v>
      </c>
      <c r="N89" s="59" t="s">
        <v>42</v>
      </c>
      <c r="O89" s="59" t="s">
        <v>116</v>
      </c>
      <c r="P89" s="59" t="s">
        <v>117</v>
      </c>
      <c r="Q89" s="59" t="s">
        <v>118</v>
      </c>
      <c r="R89" s="59" t="s">
        <v>119</v>
      </c>
      <c r="S89" s="59" t="s">
        <v>120</v>
      </c>
      <c r="T89" s="60" t="s">
        <v>121</v>
      </c>
      <c r="U89" s="120"/>
      <c r="V89" s="120"/>
      <c r="W89" s="120"/>
      <c r="X89" s="120"/>
      <c r="Y89" s="120"/>
      <c r="Z89" s="120"/>
      <c r="AA89" s="120"/>
      <c r="AB89" s="120"/>
      <c r="AC89" s="120"/>
      <c r="AD89" s="120"/>
      <c r="AE89" s="120"/>
    </row>
    <row r="90" spans="1:65" s="2" customFormat="1" ht="22.9" customHeight="1">
      <c r="A90" s="33"/>
      <c r="B90" s="34"/>
      <c r="C90" s="65" t="s">
        <v>122</v>
      </c>
      <c r="D90" s="33"/>
      <c r="E90" s="33"/>
      <c r="F90" s="33"/>
      <c r="G90" s="33"/>
      <c r="H90" s="33"/>
      <c r="I90" s="33"/>
      <c r="J90" s="126">
        <f>BK90</f>
        <v>0</v>
      </c>
      <c r="K90" s="33"/>
      <c r="L90" s="34"/>
      <c r="M90" s="61"/>
      <c r="N90" s="52"/>
      <c r="O90" s="62"/>
      <c r="P90" s="127">
        <f>P91</f>
        <v>0</v>
      </c>
      <c r="Q90" s="62"/>
      <c r="R90" s="127">
        <f>R91</f>
        <v>0</v>
      </c>
      <c r="S90" s="62"/>
      <c r="T90" s="128">
        <f>T91</f>
        <v>0</v>
      </c>
      <c r="U90" s="33"/>
      <c r="V90" s="33"/>
      <c r="W90" s="33"/>
      <c r="X90" s="33"/>
      <c r="Y90" s="33"/>
      <c r="Z90" s="33"/>
      <c r="AA90" s="33"/>
      <c r="AB90" s="33"/>
      <c r="AC90" s="33"/>
      <c r="AD90" s="33"/>
      <c r="AE90" s="33"/>
      <c r="AT90" s="18" t="s">
        <v>71</v>
      </c>
      <c r="AU90" s="18" t="s">
        <v>104</v>
      </c>
      <c r="BK90" s="129">
        <f>BK91</f>
        <v>0</v>
      </c>
    </row>
    <row r="91" spans="1:65" s="12" customFormat="1" ht="25.9" customHeight="1">
      <c r="B91" s="130"/>
      <c r="D91" s="131" t="s">
        <v>71</v>
      </c>
      <c r="E91" s="132" t="s">
        <v>123</v>
      </c>
      <c r="F91" s="132" t="s">
        <v>124</v>
      </c>
      <c r="I91" s="133"/>
      <c r="J91" s="134">
        <f>BK91</f>
        <v>0</v>
      </c>
      <c r="L91" s="130"/>
      <c r="M91" s="135"/>
      <c r="N91" s="136"/>
      <c r="O91" s="136"/>
      <c r="P91" s="137">
        <f>P92+P117+P137+P145</f>
        <v>0</v>
      </c>
      <c r="Q91" s="136"/>
      <c r="R91" s="137">
        <f>R92+R117+R137+R145</f>
        <v>0</v>
      </c>
      <c r="S91" s="136"/>
      <c r="T91" s="138">
        <f>T92+T117+T137+T145</f>
        <v>0</v>
      </c>
      <c r="AR91" s="131" t="s">
        <v>125</v>
      </c>
      <c r="AT91" s="139" t="s">
        <v>71</v>
      </c>
      <c r="AU91" s="139" t="s">
        <v>72</v>
      </c>
      <c r="AY91" s="131" t="s">
        <v>126</v>
      </c>
      <c r="BK91" s="140">
        <f>BK92+BK117+BK137+BK145</f>
        <v>0</v>
      </c>
    </row>
    <row r="92" spans="1:65" s="12" customFormat="1" ht="22.9" customHeight="1">
      <c r="B92" s="130"/>
      <c r="D92" s="131" t="s">
        <v>71</v>
      </c>
      <c r="E92" s="141" t="s">
        <v>127</v>
      </c>
      <c r="F92" s="141" t="s">
        <v>128</v>
      </c>
      <c r="I92" s="133"/>
      <c r="J92" s="142">
        <f>BK92</f>
        <v>0</v>
      </c>
      <c r="L92" s="130"/>
      <c r="M92" s="135"/>
      <c r="N92" s="136"/>
      <c r="O92" s="136"/>
      <c r="P92" s="137">
        <f>SUM(P93:P116)</f>
        <v>0</v>
      </c>
      <c r="Q92" s="136"/>
      <c r="R92" s="137">
        <f>SUM(R93:R116)</f>
        <v>0</v>
      </c>
      <c r="S92" s="136"/>
      <c r="T92" s="138">
        <f>SUM(T93:T116)</f>
        <v>0</v>
      </c>
      <c r="AR92" s="131" t="s">
        <v>125</v>
      </c>
      <c r="AT92" s="139" t="s">
        <v>71</v>
      </c>
      <c r="AU92" s="139" t="s">
        <v>79</v>
      </c>
      <c r="AY92" s="131" t="s">
        <v>126</v>
      </c>
      <c r="BK92" s="140">
        <f>SUM(BK93:BK116)</f>
        <v>0</v>
      </c>
    </row>
    <row r="93" spans="1:65" s="2" customFormat="1" ht="16.5" customHeight="1">
      <c r="A93" s="33"/>
      <c r="B93" s="322"/>
      <c r="C93" s="323" t="s">
        <v>79</v>
      </c>
      <c r="D93" s="323" t="s">
        <v>129</v>
      </c>
      <c r="E93" s="324" t="s">
        <v>130</v>
      </c>
      <c r="F93" s="325" t="s">
        <v>131</v>
      </c>
      <c r="G93" s="326" t="s">
        <v>132</v>
      </c>
      <c r="H93" s="327">
        <v>1</v>
      </c>
      <c r="I93" s="145"/>
      <c r="J93" s="146">
        <f>ROUND(I93*H93,2)</f>
        <v>0</v>
      </c>
      <c r="K93" s="144" t="s">
        <v>133</v>
      </c>
      <c r="L93" s="34"/>
      <c r="M93" s="147" t="s">
        <v>3</v>
      </c>
      <c r="N93" s="148" t="s">
        <v>43</v>
      </c>
      <c r="O93" s="54"/>
      <c r="P93" s="149">
        <f>O93*H93</f>
        <v>0</v>
      </c>
      <c r="Q93" s="149">
        <v>0</v>
      </c>
      <c r="R93" s="149">
        <f>Q93*H93</f>
        <v>0</v>
      </c>
      <c r="S93" s="149">
        <v>0</v>
      </c>
      <c r="T93" s="150">
        <f>S93*H93</f>
        <v>0</v>
      </c>
      <c r="U93" s="33"/>
      <c r="V93" s="33"/>
      <c r="W93" s="33"/>
      <c r="X93" s="33"/>
      <c r="Y93" s="33"/>
      <c r="Z93" s="33"/>
      <c r="AA93" s="33"/>
      <c r="AB93" s="33"/>
      <c r="AC93" s="33"/>
      <c r="AD93" s="33"/>
      <c r="AE93" s="33"/>
      <c r="AR93" s="151" t="s">
        <v>134</v>
      </c>
      <c r="AT93" s="151" t="s">
        <v>129</v>
      </c>
      <c r="AU93" s="151" t="s">
        <v>81</v>
      </c>
      <c r="AY93" s="18" t="s">
        <v>126</v>
      </c>
      <c r="BE93" s="152">
        <f>IF(N93="základní",J93,0)</f>
        <v>0</v>
      </c>
      <c r="BF93" s="152">
        <f>IF(N93="snížená",J93,0)</f>
        <v>0</v>
      </c>
      <c r="BG93" s="152">
        <f>IF(N93="zákl. přenesená",J93,0)</f>
        <v>0</v>
      </c>
      <c r="BH93" s="152">
        <f>IF(N93="sníž. přenesená",J93,0)</f>
        <v>0</v>
      </c>
      <c r="BI93" s="152">
        <f>IF(N93="nulová",J93,0)</f>
        <v>0</v>
      </c>
      <c r="BJ93" s="18" t="s">
        <v>79</v>
      </c>
      <c r="BK93" s="152">
        <f>ROUND(I93*H93,2)</f>
        <v>0</v>
      </c>
      <c r="BL93" s="18" t="s">
        <v>134</v>
      </c>
      <c r="BM93" s="151" t="s">
        <v>135</v>
      </c>
    </row>
    <row r="94" spans="1:65" s="2" customFormat="1">
      <c r="A94" s="33"/>
      <c r="B94" s="322"/>
      <c r="C94" s="328"/>
      <c r="D94" s="329" t="s">
        <v>136</v>
      </c>
      <c r="E94" s="328"/>
      <c r="F94" s="330" t="s">
        <v>131</v>
      </c>
      <c r="G94" s="328"/>
      <c r="H94" s="328"/>
      <c r="I94" s="153"/>
      <c r="J94" s="33"/>
      <c r="K94" s="33"/>
      <c r="L94" s="34"/>
      <c r="M94" s="154"/>
      <c r="N94" s="155"/>
      <c r="O94" s="54"/>
      <c r="P94" s="54"/>
      <c r="Q94" s="54"/>
      <c r="R94" s="54"/>
      <c r="S94" s="54"/>
      <c r="T94" s="55"/>
      <c r="U94" s="33"/>
      <c r="V94" s="33"/>
      <c r="W94" s="33"/>
      <c r="X94" s="33"/>
      <c r="Y94" s="33"/>
      <c r="Z94" s="33"/>
      <c r="AA94" s="33"/>
      <c r="AB94" s="33"/>
      <c r="AC94" s="33"/>
      <c r="AD94" s="33"/>
      <c r="AE94" s="33"/>
      <c r="AT94" s="18" t="s">
        <v>136</v>
      </c>
      <c r="AU94" s="18" t="s">
        <v>81</v>
      </c>
    </row>
    <row r="95" spans="1:65" s="2" customFormat="1" ht="16.5" customHeight="1">
      <c r="A95" s="33"/>
      <c r="B95" s="322"/>
      <c r="C95" s="323" t="s">
        <v>81</v>
      </c>
      <c r="D95" s="323" t="s">
        <v>129</v>
      </c>
      <c r="E95" s="324" t="s">
        <v>137</v>
      </c>
      <c r="F95" s="325" t="s">
        <v>138</v>
      </c>
      <c r="G95" s="326" t="s">
        <v>132</v>
      </c>
      <c r="H95" s="327">
        <v>1</v>
      </c>
      <c r="I95" s="145"/>
      <c r="J95" s="146">
        <f>ROUND(I95*H95,2)</f>
        <v>0</v>
      </c>
      <c r="K95" s="144" t="s">
        <v>133</v>
      </c>
      <c r="L95" s="34"/>
      <c r="M95" s="147" t="s">
        <v>3</v>
      </c>
      <c r="N95" s="148" t="s">
        <v>43</v>
      </c>
      <c r="O95" s="54"/>
      <c r="P95" s="149">
        <f>O95*H95</f>
        <v>0</v>
      </c>
      <c r="Q95" s="149">
        <v>0</v>
      </c>
      <c r="R95" s="149">
        <f>Q95*H95</f>
        <v>0</v>
      </c>
      <c r="S95" s="149">
        <v>0</v>
      </c>
      <c r="T95" s="150">
        <f>S95*H95</f>
        <v>0</v>
      </c>
      <c r="U95" s="33"/>
      <c r="V95" s="33"/>
      <c r="W95" s="33"/>
      <c r="X95" s="33"/>
      <c r="Y95" s="33"/>
      <c r="Z95" s="33"/>
      <c r="AA95" s="33"/>
      <c r="AB95" s="33"/>
      <c r="AC95" s="33"/>
      <c r="AD95" s="33"/>
      <c r="AE95" s="33"/>
      <c r="AR95" s="151" t="s">
        <v>134</v>
      </c>
      <c r="AT95" s="151" t="s">
        <v>129</v>
      </c>
      <c r="AU95" s="151" t="s">
        <v>81</v>
      </c>
      <c r="AY95" s="18" t="s">
        <v>126</v>
      </c>
      <c r="BE95" s="152">
        <f>IF(N95="základní",J95,0)</f>
        <v>0</v>
      </c>
      <c r="BF95" s="152">
        <f>IF(N95="snížená",J95,0)</f>
        <v>0</v>
      </c>
      <c r="BG95" s="152">
        <f>IF(N95="zákl. přenesená",J95,0)</f>
        <v>0</v>
      </c>
      <c r="BH95" s="152">
        <f>IF(N95="sníž. přenesená",J95,0)</f>
        <v>0</v>
      </c>
      <c r="BI95" s="152">
        <f>IF(N95="nulová",J95,0)</f>
        <v>0</v>
      </c>
      <c r="BJ95" s="18" t="s">
        <v>79</v>
      </c>
      <c r="BK95" s="152">
        <f>ROUND(I95*H95,2)</f>
        <v>0</v>
      </c>
      <c r="BL95" s="18" t="s">
        <v>134</v>
      </c>
      <c r="BM95" s="151" t="s">
        <v>139</v>
      </c>
    </row>
    <row r="96" spans="1:65" s="2" customFormat="1">
      <c r="A96" s="33"/>
      <c r="B96" s="322"/>
      <c r="C96" s="328"/>
      <c r="D96" s="329" t="s">
        <v>136</v>
      </c>
      <c r="E96" s="328"/>
      <c r="F96" s="330" t="s">
        <v>138</v>
      </c>
      <c r="G96" s="328"/>
      <c r="H96" s="328"/>
      <c r="I96" s="153"/>
      <c r="J96" s="33"/>
      <c r="K96" s="33"/>
      <c r="L96" s="34"/>
      <c r="M96" s="154"/>
      <c r="N96" s="155"/>
      <c r="O96" s="54"/>
      <c r="P96" s="54"/>
      <c r="Q96" s="54"/>
      <c r="R96" s="54"/>
      <c r="S96" s="54"/>
      <c r="T96" s="55"/>
      <c r="U96" s="33"/>
      <c r="V96" s="33"/>
      <c r="W96" s="33"/>
      <c r="X96" s="33"/>
      <c r="Y96" s="33"/>
      <c r="Z96" s="33"/>
      <c r="AA96" s="33"/>
      <c r="AB96" s="33"/>
      <c r="AC96" s="33"/>
      <c r="AD96" s="33"/>
      <c r="AE96" s="33"/>
      <c r="AT96" s="18" t="s">
        <v>136</v>
      </c>
      <c r="AU96" s="18" t="s">
        <v>81</v>
      </c>
    </row>
    <row r="97" spans="1:65" s="13" customFormat="1">
      <c r="B97" s="331"/>
      <c r="C97" s="332"/>
      <c r="D97" s="329" t="s">
        <v>140</v>
      </c>
      <c r="E97" s="333" t="s">
        <v>3</v>
      </c>
      <c r="F97" s="334" t="s">
        <v>141</v>
      </c>
      <c r="G97" s="332"/>
      <c r="H97" s="333" t="s">
        <v>3</v>
      </c>
      <c r="I97" s="158"/>
      <c r="L97" s="156"/>
      <c r="M97" s="159"/>
      <c r="N97" s="160"/>
      <c r="O97" s="160"/>
      <c r="P97" s="160"/>
      <c r="Q97" s="160"/>
      <c r="R97" s="160"/>
      <c r="S97" s="160"/>
      <c r="T97" s="161"/>
      <c r="AT97" s="157" t="s">
        <v>140</v>
      </c>
      <c r="AU97" s="157" t="s">
        <v>81</v>
      </c>
      <c r="AV97" s="13" t="s">
        <v>79</v>
      </c>
      <c r="AW97" s="13" t="s">
        <v>33</v>
      </c>
      <c r="AX97" s="13" t="s">
        <v>72</v>
      </c>
      <c r="AY97" s="157" t="s">
        <v>126</v>
      </c>
    </row>
    <row r="98" spans="1:65" s="13" customFormat="1">
      <c r="B98" s="331"/>
      <c r="C98" s="332"/>
      <c r="D98" s="329" t="s">
        <v>140</v>
      </c>
      <c r="E98" s="333" t="s">
        <v>3</v>
      </c>
      <c r="F98" s="334" t="s">
        <v>142</v>
      </c>
      <c r="G98" s="332"/>
      <c r="H98" s="333" t="s">
        <v>3</v>
      </c>
      <c r="I98" s="158"/>
      <c r="L98" s="156"/>
      <c r="M98" s="159"/>
      <c r="N98" s="160"/>
      <c r="O98" s="160"/>
      <c r="P98" s="160"/>
      <c r="Q98" s="160"/>
      <c r="R98" s="160"/>
      <c r="S98" s="160"/>
      <c r="T98" s="161"/>
      <c r="AT98" s="157" t="s">
        <v>140</v>
      </c>
      <c r="AU98" s="157" t="s">
        <v>81</v>
      </c>
      <c r="AV98" s="13" t="s">
        <v>79</v>
      </c>
      <c r="AW98" s="13" t="s">
        <v>33</v>
      </c>
      <c r="AX98" s="13" t="s">
        <v>72</v>
      </c>
      <c r="AY98" s="157" t="s">
        <v>126</v>
      </c>
    </row>
    <row r="99" spans="1:65" s="13" customFormat="1">
      <c r="B99" s="331"/>
      <c r="C99" s="332"/>
      <c r="D99" s="329" t="s">
        <v>140</v>
      </c>
      <c r="E99" s="333" t="s">
        <v>3</v>
      </c>
      <c r="F99" s="334" t="s">
        <v>143</v>
      </c>
      <c r="G99" s="332"/>
      <c r="H99" s="333" t="s">
        <v>3</v>
      </c>
      <c r="I99" s="158"/>
      <c r="L99" s="156"/>
      <c r="M99" s="159"/>
      <c r="N99" s="160"/>
      <c r="O99" s="160"/>
      <c r="P99" s="160"/>
      <c r="Q99" s="160"/>
      <c r="R99" s="160"/>
      <c r="S99" s="160"/>
      <c r="T99" s="161"/>
      <c r="AT99" s="157" t="s">
        <v>140</v>
      </c>
      <c r="AU99" s="157" t="s">
        <v>81</v>
      </c>
      <c r="AV99" s="13" t="s">
        <v>79</v>
      </c>
      <c r="AW99" s="13" t="s">
        <v>33</v>
      </c>
      <c r="AX99" s="13" t="s">
        <v>72</v>
      </c>
      <c r="AY99" s="157" t="s">
        <v>126</v>
      </c>
    </row>
    <row r="100" spans="1:65" s="14" customFormat="1">
      <c r="B100" s="335"/>
      <c r="C100" s="336"/>
      <c r="D100" s="329" t="s">
        <v>140</v>
      </c>
      <c r="E100" s="337" t="s">
        <v>3</v>
      </c>
      <c r="F100" s="338" t="s">
        <v>79</v>
      </c>
      <c r="G100" s="336"/>
      <c r="H100" s="339">
        <v>1</v>
      </c>
      <c r="I100" s="164"/>
      <c r="L100" s="162"/>
      <c r="M100" s="165"/>
      <c r="N100" s="166"/>
      <c r="O100" s="166"/>
      <c r="P100" s="166"/>
      <c r="Q100" s="166"/>
      <c r="R100" s="166"/>
      <c r="S100" s="166"/>
      <c r="T100" s="167"/>
      <c r="AT100" s="163" t="s">
        <v>140</v>
      </c>
      <c r="AU100" s="163" t="s">
        <v>81</v>
      </c>
      <c r="AV100" s="14" t="s">
        <v>81</v>
      </c>
      <c r="AW100" s="14" t="s">
        <v>33</v>
      </c>
      <c r="AX100" s="14" t="s">
        <v>72</v>
      </c>
      <c r="AY100" s="163" t="s">
        <v>126</v>
      </c>
    </row>
    <row r="101" spans="1:65" s="15" customFormat="1">
      <c r="B101" s="340"/>
      <c r="C101" s="341"/>
      <c r="D101" s="329" t="s">
        <v>140</v>
      </c>
      <c r="E101" s="342" t="s">
        <v>3</v>
      </c>
      <c r="F101" s="343" t="s">
        <v>144</v>
      </c>
      <c r="G101" s="341"/>
      <c r="H101" s="344">
        <v>1</v>
      </c>
      <c r="I101" s="170"/>
      <c r="L101" s="168"/>
      <c r="M101" s="171"/>
      <c r="N101" s="172"/>
      <c r="O101" s="172"/>
      <c r="P101" s="172"/>
      <c r="Q101" s="172"/>
      <c r="R101" s="172"/>
      <c r="S101" s="172"/>
      <c r="T101" s="173"/>
      <c r="AT101" s="169" t="s">
        <v>140</v>
      </c>
      <c r="AU101" s="169" t="s">
        <v>81</v>
      </c>
      <c r="AV101" s="15" t="s">
        <v>145</v>
      </c>
      <c r="AW101" s="15" t="s">
        <v>33</v>
      </c>
      <c r="AX101" s="15" t="s">
        <v>79</v>
      </c>
      <c r="AY101" s="169" t="s">
        <v>126</v>
      </c>
    </row>
    <row r="102" spans="1:65" s="2" customFormat="1" ht="16.5" customHeight="1">
      <c r="A102" s="33"/>
      <c r="B102" s="322"/>
      <c r="C102" s="323" t="s">
        <v>146</v>
      </c>
      <c r="D102" s="323" t="s">
        <v>129</v>
      </c>
      <c r="E102" s="324" t="s">
        <v>147</v>
      </c>
      <c r="F102" s="325" t="s">
        <v>148</v>
      </c>
      <c r="G102" s="326" t="s">
        <v>132</v>
      </c>
      <c r="H102" s="327">
        <v>1</v>
      </c>
      <c r="I102" s="145"/>
      <c r="J102" s="146">
        <f>ROUND(I102*H102,2)</f>
        <v>0</v>
      </c>
      <c r="K102" s="144" t="s">
        <v>133</v>
      </c>
      <c r="L102" s="34"/>
      <c r="M102" s="147" t="s">
        <v>3</v>
      </c>
      <c r="N102" s="148" t="s">
        <v>43</v>
      </c>
      <c r="O102" s="54"/>
      <c r="P102" s="149">
        <f>O102*H102</f>
        <v>0</v>
      </c>
      <c r="Q102" s="149">
        <v>0</v>
      </c>
      <c r="R102" s="149">
        <f>Q102*H102</f>
        <v>0</v>
      </c>
      <c r="S102" s="149">
        <v>0</v>
      </c>
      <c r="T102" s="150">
        <f>S102*H102</f>
        <v>0</v>
      </c>
      <c r="U102" s="33"/>
      <c r="V102" s="33"/>
      <c r="W102" s="33"/>
      <c r="X102" s="33"/>
      <c r="Y102" s="33"/>
      <c r="Z102" s="33"/>
      <c r="AA102" s="33"/>
      <c r="AB102" s="33"/>
      <c r="AC102" s="33"/>
      <c r="AD102" s="33"/>
      <c r="AE102" s="33"/>
      <c r="AR102" s="151" t="s">
        <v>134</v>
      </c>
      <c r="AT102" s="151" t="s">
        <v>129</v>
      </c>
      <c r="AU102" s="151" t="s">
        <v>81</v>
      </c>
      <c r="AY102" s="18" t="s">
        <v>126</v>
      </c>
      <c r="BE102" s="152">
        <f>IF(N102="základní",J102,0)</f>
        <v>0</v>
      </c>
      <c r="BF102" s="152">
        <f>IF(N102="snížená",J102,0)</f>
        <v>0</v>
      </c>
      <c r="BG102" s="152">
        <f>IF(N102="zákl. přenesená",J102,0)</f>
        <v>0</v>
      </c>
      <c r="BH102" s="152">
        <f>IF(N102="sníž. přenesená",J102,0)</f>
        <v>0</v>
      </c>
      <c r="BI102" s="152">
        <f>IF(N102="nulová",J102,0)</f>
        <v>0</v>
      </c>
      <c r="BJ102" s="18" t="s">
        <v>79</v>
      </c>
      <c r="BK102" s="152">
        <f>ROUND(I102*H102,2)</f>
        <v>0</v>
      </c>
      <c r="BL102" s="18" t="s">
        <v>134</v>
      </c>
      <c r="BM102" s="151" t="s">
        <v>149</v>
      </c>
    </row>
    <row r="103" spans="1:65" s="2" customFormat="1">
      <c r="A103" s="33"/>
      <c r="B103" s="322"/>
      <c r="C103" s="328"/>
      <c r="D103" s="329" t="s">
        <v>136</v>
      </c>
      <c r="E103" s="328"/>
      <c r="F103" s="330" t="s">
        <v>150</v>
      </c>
      <c r="G103" s="328"/>
      <c r="H103" s="328"/>
      <c r="I103" s="153"/>
      <c r="J103" s="33"/>
      <c r="K103" s="33"/>
      <c r="L103" s="34"/>
      <c r="M103" s="154"/>
      <c r="N103" s="155"/>
      <c r="O103" s="54"/>
      <c r="P103" s="54"/>
      <c r="Q103" s="54"/>
      <c r="R103" s="54"/>
      <c r="S103" s="54"/>
      <c r="T103" s="55"/>
      <c r="U103" s="33"/>
      <c r="V103" s="33"/>
      <c r="W103" s="33"/>
      <c r="X103" s="33"/>
      <c r="Y103" s="33"/>
      <c r="Z103" s="33"/>
      <c r="AA103" s="33"/>
      <c r="AB103" s="33"/>
      <c r="AC103" s="33"/>
      <c r="AD103" s="33"/>
      <c r="AE103" s="33"/>
      <c r="AT103" s="18" t="s">
        <v>136</v>
      </c>
      <c r="AU103" s="18" t="s">
        <v>81</v>
      </c>
    </row>
    <row r="104" spans="1:65" s="13" customFormat="1">
      <c r="B104" s="331"/>
      <c r="C104" s="332"/>
      <c r="D104" s="329" t="s">
        <v>140</v>
      </c>
      <c r="E104" s="333" t="s">
        <v>3</v>
      </c>
      <c r="F104" s="334" t="s">
        <v>151</v>
      </c>
      <c r="G104" s="332"/>
      <c r="H104" s="333" t="s">
        <v>3</v>
      </c>
      <c r="I104" s="158"/>
      <c r="L104" s="156"/>
      <c r="M104" s="159"/>
      <c r="N104" s="160"/>
      <c r="O104" s="160"/>
      <c r="P104" s="160"/>
      <c r="Q104" s="160"/>
      <c r="R104" s="160"/>
      <c r="S104" s="160"/>
      <c r="T104" s="161"/>
      <c r="AT104" s="157" t="s">
        <v>140</v>
      </c>
      <c r="AU104" s="157" t="s">
        <v>81</v>
      </c>
      <c r="AV104" s="13" t="s">
        <v>79</v>
      </c>
      <c r="AW104" s="13" t="s">
        <v>33</v>
      </c>
      <c r="AX104" s="13" t="s">
        <v>72</v>
      </c>
      <c r="AY104" s="157" t="s">
        <v>126</v>
      </c>
    </row>
    <row r="105" spans="1:65" s="14" customFormat="1">
      <c r="B105" s="335"/>
      <c r="C105" s="336"/>
      <c r="D105" s="329" t="s">
        <v>140</v>
      </c>
      <c r="E105" s="337" t="s">
        <v>3</v>
      </c>
      <c r="F105" s="338" t="s">
        <v>79</v>
      </c>
      <c r="G105" s="336"/>
      <c r="H105" s="339">
        <v>1</v>
      </c>
      <c r="I105" s="164"/>
      <c r="L105" s="162"/>
      <c r="M105" s="165"/>
      <c r="N105" s="166"/>
      <c r="O105" s="166"/>
      <c r="P105" s="166"/>
      <c r="Q105" s="166"/>
      <c r="R105" s="166"/>
      <c r="S105" s="166"/>
      <c r="T105" s="167"/>
      <c r="AT105" s="163" t="s">
        <v>140</v>
      </c>
      <c r="AU105" s="163" t="s">
        <v>81</v>
      </c>
      <c r="AV105" s="14" t="s">
        <v>81</v>
      </c>
      <c r="AW105" s="14" t="s">
        <v>33</v>
      </c>
      <c r="AX105" s="14" t="s">
        <v>72</v>
      </c>
      <c r="AY105" s="163" t="s">
        <v>126</v>
      </c>
    </row>
    <row r="106" spans="1:65" s="15" customFormat="1">
      <c r="B106" s="340"/>
      <c r="C106" s="341"/>
      <c r="D106" s="329" t="s">
        <v>140</v>
      </c>
      <c r="E106" s="342" t="s">
        <v>3</v>
      </c>
      <c r="F106" s="343" t="s">
        <v>144</v>
      </c>
      <c r="G106" s="341"/>
      <c r="H106" s="344">
        <v>1</v>
      </c>
      <c r="I106" s="170"/>
      <c r="L106" s="168"/>
      <c r="M106" s="171"/>
      <c r="N106" s="172"/>
      <c r="O106" s="172"/>
      <c r="P106" s="172"/>
      <c r="Q106" s="172"/>
      <c r="R106" s="172"/>
      <c r="S106" s="172"/>
      <c r="T106" s="173"/>
      <c r="AT106" s="169" t="s">
        <v>140</v>
      </c>
      <c r="AU106" s="169" t="s">
        <v>81</v>
      </c>
      <c r="AV106" s="15" t="s">
        <v>145</v>
      </c>
      <c r="AW106" s="15" t="s">
        <v>33</v>
      </c>
      <c r="AX106" s="15" t="s">
        <v>79</v>
      </c>
      <c r="AY106" s="169" t="s">
        <v>126</v>
      </c>
    </row>
    <row r="107" spans="1:65" s="2" customFormat="1" ht="16.5" customHeight="1">
      <c r="A107" s="33"/>
      <c r="B107" s="322"/>
      <c r="C107" s="323" t="s">
        <v>145</v>
      </c>
      <c r="D107" s="323" t="s">
        <v>129</v>
      </c>
      <c r="E107" s="324" t="s">
        <v>152</v>
      </c>
      <c r="F107" s="325" t="s">
        <v>153</v>
      </c>
      <c r="G107" s="326" t="s">
        <v>132</v>
      </c>
      <c r="H107" s="327">
        <v>1</v>
      </c>
      <c r="I107" s="145"/>
      <c r="J107" s="146">
        <f>ROUND(I107*H107,2)</f>
        <v>0</v>
      </c>
      <c r="K107" s="144" t="s">
        <v>133</v>
      </c>
      <c r="L107" s="34"/>
      <c r="M107" s="147" t="s">
        <v>3</v>
      </c>
      <c r="N107" s="148" t="s">
        <v>43</v>
      </c>
      <c r="O107" s="54"/>
      <c r="P107" s="149">
        <f>O107*H107</f>
        <v>0</v>
      </c>
      <c r="Q107" s="149">
        <v>0</v>
      </c>
      <c r="R107" s="149">
        <f>Q107*H107</f>
        <v>0</v>
      </c>
      <c r="S107" s="149">
        <v>0</v>
      </c>
      <c r="T107" s="150">
        <f>S107*H107</f>
        <v>0</v>
      </c>
      <c r="U107" s="33"/>
      <c r="V107" s="33"/>
      <c r="W107" s="33"/>
      <c r="X107" s="33"/>
      <c r="Y107" s="33"/>
      <c r="Z107" s="33"/>
      <c r="AA107" s="33"/>
      <c r="AB107" s="33"/>
      <c r="AC107" s="33"/>
      <c r="AD107" s="33"/>
      <c r="AE107" s="33"/>
      <c r="AR107" s="151" t="s">
        <v>134</v>
      </c>
      <c r="AT107" s="151" t="s">
        <v>129</v>
      </c>
      <c r="AU107" s="151" t="s">
        <v>81</v>
      </c>
      <c r="AY107" s="18" t="s">
        <v>126</v>
      </c>
      <c r="BE107" s="152">
        <f>IF(N107="základní",J107,0)</f>
        <v>0</v>
      </c>
      <c r="BF107" s="152">
        <f>IF(N107="snížená",J107,0)</f>
        <v>0</v>
      </c>
      <c r="BG107" s="152">
        <f>IF(N107="zákl. přenesená",J107,0)</f>
        <v>0</v>
      </c>
      <c r="BH107" s="152">
        <f>IF(N107="sníž. přenesená",J107,0)</f>
        <v>0</v>
      </c>
      <c r="BI107" s="152">
        <f>IF(N107="nulová",J107,0)</f>
        <v>0</v>
      </c>
      <c r="BJ107" s="18" t="s">
        <v>79</v>
      </c>
      <c r="BK107" s="152">
        <f>ROUND(I107*H107,2)</f>
        <v>0</v>
      </c>
      <c r="BL107" s="18" t="s">
        <v>134</v>
      </c>
      <c r="BM107" s="151" t="s">
        <v>154</v>
      </c>
    </row>
    <row r="108" spans="1:65" s="2" customFormat="1">
      <c r="A108" s="33"/>
      <c r="B108" s="322"/>
      <c r="C108" s="328"/>
      <c r="D108" s="329" t="s">
        <v>136</v>
      </c>
      <c r="E108" s="328"/>
      <c r="F108" s="330" t="s">
        <v>153</v>
      </c>
      <c r="G108" s="328"/>
      <c r="H108" s="328"/>
      <c r="I108" s="153"/>
      <c r="J108" s="33"/>
      <c r="K108" s="33"/>
      <c r="L108" s="34"/>
      <c r="M108" s="154"/>
      <c r="N108" s="155"/>
      <c r="O108" s="54"/>
      <c r="P108" s="54"/>
      <c r="Q108" s="54"/>
      <c r="R108" s="54"/>
      <c r="S108" s="54"/>
      <c r="T108" s="55"/>
      <c r="U108" s="33"/>
      <c r="V108" s="33"/>
      <c r="W108" s="33"/>
      <c r="X108" s="33"/>
      <c r="Y108" s="33"/>
      <c r="Z108" s="33"/>
      <c r="AA108" s="33"/>
      <c r="AB108" s="33"/>
      <c r="AC108" s="33"/>
      <c r="AD108" s="33"/>
      <c r="AE108" s="33"/>
      <c r="AT108" s="18" t="s">
        <v>136</v>
      </c>
      <c r="AU108" s="18" t="s">
        <v>81</v>
      </c>
    </row>
    <row r="109" spans="1:65" s="13" customFormat="1">
      <c r="B109" s="331"/>
      <c r="C109" s="332"/>
      <c r="D109" s="329" t="s">
        <v>140</v>
      </c>
      <c r="E109" s="333" t="s">
        <v>3</v>
      </c>
      <c r="F109" s="334" t="s">
        <v>155</v>
      </c>
      <c r="G109" s="332"/>
      <c r="H109" s="333" t="s">
        <v>3</v>
      </c>
      <c r="I109" s="158"/>
      <c r="L109" s="156"/>
      <c r="M109" s="159"/>
      <c r="N109" s="160"/>
      <c r="O109" s="160"/>
      <c r="P109" s="160"/>
      <c r="Q109" s="160"/>
      <c r="R109" s="160"/>
      <c r="S109" s="160"/>
      <c r="T109" s="161"/>
      <c r="AT109" s="157" t="s">
        <v>140</v>
      </c>
      <c r="AU109" s="157" t="s">
        <v>81</v>
      </c>
      <c r="AV109" s="13" t="s">
        <v>79</v>
      </c>
      <c r="AW109" s="13" t="s">
        <v>33</v>
      </c>
      <c r="AX109" s="13" t="s">
        <v>72</v>
      </c>
      <c r="AY109" s="157" t="s">
        <v>126</v>
      </c>
    </row>
    <row r="110" spans="1:65" s="14" customFormat="1">
      <c r="B110" s="335"/>
      <c r="C110" s="336"/>
      <c r="D110" s="329" t="s">
        <v>140</v>
      </c>
      <c r="E110" s="337" t="s">
        <v>3</v>
      </c>
      <c r="F110" s="338" t="s">
        <v>79</v>
      </c>
      <c r="G110" s="336"/>
      <c r="H110" s="339">
        <v>1</v>
      </c>
      <c r="I110" s="164"/>
      <c r="L110" s="162"/>
      <c r="M110" s="165"/>
      <c r="N110" s="166"/>
      <c r="O110" s="166"/>
      <c r="P110" s="166"/>
      <c r="Q110" s="166"/>
      <c r="R110" s="166"/>
      <c r="S110" s="166"/>
      <c r="T110" s="167"/>
      <c r="AT110" s="163" t="s">
        <v>140</v>
      </c>
      <c r="AU110" s="163" t="s">
        <v>81</v>
      </c>
      <c r="AV110" s="14" t="s">
        <v>81</v>
      </c>
      <c r="AW110" s="14" t="s">
        <v>33</v>
      </c>
      <c r="AX110" s="14" t="s">
        <v>72</v>
      </c>
      <c r="AY110" s="163" t="s">
        <v>126</v>
      </c>
    </row>
    <row r="111" spans="1:65" s="15" customFormat="1">
      <c r="B111" s="340"/>
      <c r="C111" s="341"/>
      <c r="D111" s="329" t="s">
        <v>140</v>
      </c>
      <c r="E111" s="342" t="s">
        <v>3</v>
      </c>
      <c r="F111" s="343" t="s">
        <v>144</v>
      </c>
      <c r="G111" s="341"/>
      <c r="H111" s="344">
        <v>1</v>
      </c>
      <c r="I111" s="170"/>
      <c r="L111" s="168"/>
      <c r="M111" s="171"/>
      <c r="N111" s="172"/>
      <c r="O111" s="172"/>
      <c r="P111" s="172"/>
      <c r="Q111" s="172"/>
      <c r="R111" s="172"/>
      <c r="S111" s="172"/>
      <c r="T111" s="173"/>
      <c r="AT111" s="169" t="s">
        <v>140</v>
      </c>
      <c r="AU111" s="169" t="s">
        <v>81</v>
      </c>
      <c r="AV111" s="15" t="s">
        <v>145</v>
      </c>
      <c r="AW111" s="15" t="s">
        <v>33</v>
      </c>
      <c r="AX111" s="15" t="s">
        <v>79</v>
      </c>
      <c r="AY111" s="169" t="s">
        <v>126</v>
      </c>
    </row>
    <row r="112" spans="1:65" s="2" customFormat="1" ht="16.5" customHeight="1">
      <c r="A112" s="33"/>
      <c r="B112" s="322"/>
      <c r="C112" s="323" t="s">
        <v>125</v>
      </c>
      <c r="D112" s="323" t="s">
        <v>129</v>
      </c>
      <c r="E112" s="324" t="s">
        <v>156</v>
      </c>
      <c r="F112" s="325" t="s">
        <v>157</v>
      </c>
      <c r="G112" s="326" t="s">
        <v>132</v>
      </c>
      <c r="H112" s="327">
        <v>1</v>
      </c>
      <c r="I112" s="145"/>
      <c r="J112" s="146">
        <f>ROUND(I112*H112,2)</f>
        <v>0</v>
      </c>
      <c r="K112" s="144" t="s">
        <v>133</v>
      </c>
      <c r="L112" s="34"/>
      <c r="M112" s="147" t="s">
        <v>3</v>
      </c>
      <c r="N112" s="148" t="s">
        <v>43</v>
      </c>
      <c r="O112" s="54"/>
      <c r="P112" s="149">
        <f>O112*H112</f>
        <v>0</v>
      </c>
      <c r="Q112" s="149">
        <v>0</v>
      </c>
      <c r="R112" s="149">
        <f>Q112*H112</f>
        <v>0</v>
      </c>
      <c r="S112" s="149">
        <v>0</v>
      </c>
      <c r="T112" s="150">
        <f>S112*H112</f>
        <v>0</v>
      </c>
      <c r="U112" s="33"/>
      <c r="V112" s="33"/>
      <c r="W112" s="33"/>
      <c r="X112" s="33"/>
      <c r="Y112" s="33"/>
      <c r="Z112" s="33"/>
      <c r="AA112" s="33"/>
      <c r="AB112" s="33"/>
      <c r="AC112" s="33"/>
      <c r="AD112" s="33"/>
      <c r="AE112" s="33"/>
      <c r="AR112" s="151" t="s">
        <v>134</v>
      </c>
      <c r="AT112" s="151" t="s">
        <v>129</v>
      </c>
      <c r="AU112" s="151" t="s">
        <v>81</v>
      </c>
      <c r="AY112" s="18" t="s">
        <v>126</v>
      </c>
      <c r="BE112" s="152">
        <f>IF(N112="základní",J112,0)</f>
        <v>0</v>
      </c>
      <c r="BF112" s="152">
        <f>IF(N112="snížená",J112,0)</f>
        <v>0</v>
      </c>
      <c r="BG112" s="152">
        <f>IF(N112="zákl. přenesená",J112,0)</f>
        <v>0</v>
      </c>
      <c r="BH112" s="152">
        <f>IF(N112="sníž. přenesená",J112,0)</f>
        <v>0</v>
      </c>
      <c r="BI112" s="152">
        <f>IF(N112="nulová",J112,0)</f>
        <v>0</v>
      </c>
      <c r="BJ112" s="18" t="s">
        <v>79</v>
      </c>
      <c r="BK112" s="152">
        <f>ROUND(I112*H112,2)</f>
        <v>0</v>
      </c>
      <c r="BL112" s="18" t="s">
        <v>134</v>
      </c>
      <c r="BM112" s="151" t="s">
        <v>158</v>
      </c>
    </row>
    <row r="113" spans="1:65" s="2" customFormat="1">
      <c r="A113" s="33"/>
      <c r="B113" s="322"/>
      <c r="C113" s="328"/>
      <c r="D113" s="329" t="s">
        <v>136</v>
      </c>
      <c r="E113" s="328"/>
      <c r="F113" s="330" t="s">
        <v>157</v>
      </c>
      <c r="G113" s="328"/>
      <c r="H113" s="328"/>
      <c r="I113" s="153"/>
      <c r="J113" s="33"/>
      <c r="K113" s="33"/>
      <c r="L113" s="34"/>
      <c r="M113" s="154"/>
      <c r="N113" s="155"/>
      <c r="O113" s="54"/>
      <c r="P113" s="54"/>
      <c r="Q113" s="54"/>
      <c r="R113" s="54"/>
      <c r="S113" s="54"/>
      <c r="T113" s="55"/>
      <c r="U113" s="33"/>
      <c r="V113" s="33"/>
      <c r="W113" s="33"/>
      <c r="X113" s="33"/>
      <c r="Y113" s="33"/>
      <c r="Z113" s="33"/>
      <c r="AA113" s="33"/>
      <c r="AB113" s="33"/>
      <c r="AC113" s="33"/>
      <c r="AD113" s="33"/>
      <c r="AE113" s="33"/>
      <c r="AT113" s="18" t="s">
        <v>136</v>
      </c>
      <c r="AU113" s="18" t="s">
        <v>81</v>
      </c>
    </row>
    <row r="114" spans="1:65" s="13" customFormat="1">
      <c r="B114" s="331"/>
      <c r="C114" s="332"/>
      <c r="D114" s="329" t="s">
        <v>140</v>
      </c>
      <c r="E114" s="333" t="s">
        <v>3</v>
      </c>
      <c r="F114" s="334" t="s">
        <v>159</v>
      </c>
      <c r="G114" s="332"/>
      <c r="H114" s="333" t="s">
        <v>3</v>
      </c>
      <c r="I114" s="158"/>
      <c r="L114" s="156"/>
      <c r="M114" s="159"/>
      <c r="N114" s="160"/>
      <c r="O114" s="160"/>
      <c r="P114" s="160"/>
      <c r="Q114" s="160"/>
      <c r="R114" s="160"/>
      <c r="S114" s="160"/>
      <c r="T114" s="161"/>
      <c r="AT114" s="157" t="s">
        <v>140</v>
      </c>
      <c r="AU114" s="157" t="s">
        <v>81</v>
      </c>
      <c r="AV114" s="13" t="s">
        <v>79</v>
      </c>
      <c r="AW114" s="13" t="s">
        <v>33</v>
      </c>
      <c r="AX114" s="13" t="s">
        <v>72</v>
      </c>
      <c r="AY114" s="157" t="s">
        <v>126</v>
      </c>
    </row>
    <row r="115" spans="1:65" s="14" customFormat="1">
      <c r="B115" s="335"/>
      <c r="C115" s="336"/>
      <c r="D115" s="329" t="s">
        <v>140</v>
      </c>
      <c r="E115" s="337" t="s">
        <v>3</v>
      </c>
      <c r="F115" s="338" t="s">
        <v>79</v>
      </c>
      <c r="G115" s="336"/>
      <c r="H115" s="339">
        <v>1</v>
      </c>
      <c r="I115" s="164"/>
      <c r="L115" s="162"/>
      <c r="M115" s="165"/>
      <c r="N115" s="166"/>
      <c r="O115" s="166"/>
      <c r="P115" s="166"/>
      <c r="Q115" s="166"/>
      <c r="R115" s="166"/>
      <c r="S115" s="166"/>
      <c r="T115" s="167"/>
      <c r="AT115" s="163" t="s">
        <v>140</v>
      </c>
      <c r="AU115" s="163" t="s">
        <v>81</v>
      </c>
      <c r="AV115" s="14" t="s">
        <v>81</v>
      </c>
      <c r="AW115" s="14" t="s">
        <v>33</v>
      </c>
      <c r="AX115" s="14" t="s">
        <v>72</v>
      </c>
      <c r="AY115" s="163" t="s">
        <v>126</v>
      </c>
    </row>
    <row r="116" spans="1:65" s="15" customFormat="1">
      <c r="B116" s="340"/>
      <c r="C116" s="341"/>
      <c r="D116" s="329" t="s">
        <v>140</v>
      </c>
      <c r="E116" s="342" t="s">
        <v>3</v>
      </c>
      <c r="F116" s="343" t="s">
        <v>144</v>
      </c>
      <c r="G116" s="341"/>
      <c r="H116" s="344">
        <v>1</v>
      </c>
      <c r="I116" s="170"/>
      <c r="L116" s="168"/>
      <c r="M116" s="171"/>
      <c r="N116" s="172"/>
      <c r="O116" s="172"/>
      <c r="P116" s="172"/>
      <c r="Q116" s="172"/>
      <c r="R116" s="172"/>
      <c r="S116" s="172"/>
      <c r="T116" s="173"/>
      <c r="AT116" s="169" t="s">
        <v>140</v>
      </c>
      <c r="AU116" s="169" t="s">
        <v>81</v>
      </c>
      <c r="AV116" s="15" t="s">
        <v>145</v>
      </c>
      <c r="AW116" s="15" t="s">
        <v>33</v>
      </c>
      <c r="AX116" s="15" t="s">
        <v>79</v>
      </c>
      <c r="AY116" s="169" t="s">
        <v>126</v>
      </c>
    </row>
    <row r="117" spans="1:65" s="12" customFormat="1" ht="22.9" customHeight="1">
      <c r="B117" s="345"/>
      <c r="C117" s="346"/>
      <c r="D117" s="347" t="s">
        <v>71</v>
      </c>
      <c r="E117" s="348" t="s">
        <v>160</v>
      </c>
      <c r="F117" s="348" t="s">
        <v>161</v>
      </c>
      <c r="G117" s="346"/>
      <c r="H117" s="346"/>
      <c r="I117" s="133"/>
      <c r="J117" s="142">
        <f>BK117</f>
        <v>0</v>
      </c>
      <c r="L117" s="130"/>
      <c r="M117" s="135"/>
      <c r="N117" s="136"/>
      <c r="O117" s="136"/>
      <c r="P117" s="137">
        <f>SUM(P118:P136)</f>
        <v>0</v>
      </c>
      <c r="Q117" s="136"/>
      <c r="R117" s="137">
        <f>SUM(R118:R136)</f>
        <v>0</v>
      </c>
      <c r="S117" s="136"/>
      <c r="T117" s="138">
        <f>SUM(T118:T136)</f>
        <v>0</v>
      </c>
      <c r="AR117" s="131" t="s">
        <v>125</v>
      </c>
      <c r="AT117" s="139" t="s">
        <v>71</v>
      </c>
      <c r="AU117" s="139" t="s">
        <v>79</v>
      </c>
      <c r="AY117" s="131" t="s">
        <v>126</v>
      </c>
      <c r="BK117" s="140">
        <f>SUM(BK118:BK136)</f>
        <v>0</v>
      </c>
    </row>
    <row r="118" spans="1:65" s="2" customFormat="1" ht="16.5" customHeight="1">
      <c r="A118" s="33"/>
      <c r="B118" s="322"/>
      <c r="C118" s="323" t="s">
        <v>162</v>
      </c>
      <c r="D118" s="323" t="s">
        <v>129</v>
      </c>
      <c r="E118" s="324" t="s">
        <v>163</v>
      </c>
      <c r="F118" s="325" t="s">
        <v>161</v>
      </c>
      <c r="G118" s="326" t="s">
        <v>132</v>
      </c>
      <c r="H118" s="327">
        <v>1</v>
      </c>
      <c r="I118" s="145"/>
      <c r="J118" s="146">
        <f>ROUND(I118*H118,2)</f>
        <v>0</v>
      </c>
      <c r="K118" s="144" t="s">
        <v>133</v>
      </c>
      <c r="L118" s="34"/>
      <c r="M118" s="147" t="s">
        <v>3</v>
      </c>
      <c r="N118" s="148" t="s">
        <v>43</v>
      </c>
      <c r="O118" s="54"/>
      <c r="P118" s="149">
        <f>O118*H118</f>
        <v>0</v>
      </c>
      <c r="Q118" s="149">
        <v>0</v>
      </c>
      <c r="R118" s="149">
        <f>Q118*H118</f>
        <v>0</v>
      </c>
      <c r="S118" s="149">
        <v>0</v>
      </c>
      <c r="T118" s="150">
        <f>S118*H118</f>
        <v>0</v>
      </c>
      <c r="U118" s="33"/>
      <c r="V118" s="33"/>
      <c r="W118" s="33"/>
      <c r="X118" s="33"/>
      <c r="Y118" s="33"/>
      <c r="Z118" s="33"/>
      <c r="AA118" s="33"/>
      <c r="AB118" s="33"/>
      <c r="AC118" s="33"/>
      <c r="AD118" s="33"/>
      <c r="AE118" s="33"/>
      <c r="AR118" s="151" t="s">
        <v>134</v>
      </c>
      <c r="AT118" s="151" t="s">
        <v>129</v>
      </c>
      <c r="AU118" s="151" t="s">
        <v>81</v>
      </c>
      <c r="AY118" s="18" t="s">
        <v>126</v>
      </c>
      <c r="BE118" s="152">
        <f>IF(N118="základní",J118,0)</f>
        <v>0</v>
      </c>
      <c r="BF118" s="152">
        <f>IF(N118="snížená",J118,0)</f>
        <v>0</v>
      </c>
      <c r="BG118" s="152">
        <f>IF(N118="zákl. přenesená",J118,0)</f>
        <v>0</v>
      </c>
      <c r="BH118" s="152">
        <f>IF(N118="sníž. přenesená",J118,0)</f>
        <v>0</v>
      </c>
      <c r="BI118" s="152">
        <f>IF(N118="nulová",J118,0)</f>
        <v>0</v>
      </c>
      <c r="BJ118" s="18" t="s">
        <v>79</v>
      </c>
      <c r="BK118" s="152">
        <f>ROUND(I118*H118,2)</f>
        <v>0</v>
      </c>
      <c r="BL118" s="18" t="s">
        <v>134</v>
      </c>
      <c r="BM118" s="151" t="s">
        <v>164</v>
      </c>
    </row>
    <row r="119" spans="1:65" s="2" customFormat="1">
      <c r="A119" s="33"/>
      <c r="B119" s="322"/>
      <c r="C119" s="328"/>
      <c r="D119" s="329" t="s">
        <v>136</v>
      </c>
      <c r="E119" s="328"/>
      <c r="F119" s="330" t="s">
        <v>161</v>
      </c>
      <c r="G119" s="328"/>
      <c r="H119" s="328"/>
      <c r="I119" s="153"/>
      <c r="J119" s="33"/>
      <c r="K119" s="33"/>
      <c r="L119" s="34"/>
      <c r="M119" s="154"/>
      <c r="N119" s="155"/>
      <c r="O119" s="54"/>
      <c r="P119" s="54"/>
      <c r="Q119" s="54"/>
      <c r="R119" s="54"/>
      <c r="S119" s="54"/>
      <c r="T119" s="55"/>
      <c r="U119" s="33"/>
      <c r="V119" s="33"/>
      <c r="W119" s="33"/>
      <c r="X119" s="33"/>
      <c r="Y119" s="33"/>
      <c r="Z119" s="33"/>
      <c r="AA119" s="33"/>
      <c r="AB119" s="33"/>
      <c r="AC119" s="33"/>
      <c r="AD119" s="33"/>
      <c r="AE119" s="33"/>
      <c r="AT119" s="18" t="s">
        <v>136</v>
      </c>
      <c r="AU119" s="18" t="s">
        <v>81</v>
      </c>
    </row>
    <row r="120" spans="1:65" s="13" customFormat="1">
      <c r="B120" s="331"/>
      <c r="C120" s="332"/>
      <c r="D120" s="329" t="s">
        <v>140</v>
      </c>
      <c r="E120" s="333" t="s">
        <v>3</v>
      </c>
      <c r="F120" s="334" t="s">
        <v>165</v>
      </c>
      <c r="G120" s="332"/>
      <c r="H120" s="333" t="s">
        <v>3</v>
      </c>
      <c r="I120" s="158"/>
      <c r="L120" s="156"/>
      <c r="M120" s="159"/>
      <c r="N120" s="160"/>
      <c r="O120" s="160"/>
      <c r="P120" s="160"/>
      <c r="Q120" s="160"/>
      <c r="R120" s="160"/>
      <c r="S120" s="160"/>
      <c r="T120" s="161"/>
      <c r="AT120" s="157" t="s">
        <v>140</v>
      </c>
      <c r="AU120" s="157" t="s">
        <v>81</v>
      </c>
      <c r="AV120" s="13" t="s">
        <v>79</v>
      </c>
      <c r="AW120" s="13" t="s">
        <v>33</v>
      </c>
      <c r="AX120" s="13" t="s">
        <v>72</v>
      </c>
      <c r="AY120" s="157" t="s">
        <v>126</v>
      </c>
    </row>
    <row r="121" spans="1:65" s="14" customFormat="1">
      <c r="B121" s="335"/>
      <c r="C121" s="336"/>
      <c r="D121" s="329" t="s">
        <v>140</v>
      </c>
      <c r="E121" s="337" t="s">
        <v>3</v>
      </c>
      <c r="F121" s="338" t="s">
        <v>79</v>
      </c>
      <c r="G121" s="336"/>
      <c r="H121" s="339">
        <v>1</v>
      </c>
      <c r="I121" s="164"/>
      <c r="L121" s="162"/>
      <c r="M121" s="165"/>
      <c r="N121" s="166"/>
      <c r="O121" s="166"/>
      <c r="P121" s="166"/>
      <c r="Q121" s="166"/>
      <c r="R121" s="166"/>
      <c r="S121" s="166"/>
      <c r="T121" s="167"/>
      <c r="AT121" s="163" t="s">
        <v>140</v>
      </c>
      <c r="AU121" s="163" t="s">
        <v>81</v>
      </c>
      <c r="AV121" s="14" t="s">
        <v>81</v>
      </c>
      <c r="AW121" s="14" t="s">
        <v>33</v>
      </c>
      <c r="AX121" s="14" t="s">
        <v>72</v>
      </c>
      <c r="AY121" s="163" t="s">
        <v>126</v>
      </c>
    </row>
    <row r="122" spans="1:65" s="15" customFormat="1">
      <c r="B122" s="340"/>
      <c r="C122" s="341"/>
      <c r="D122" s="329" t="s">
        <v>140</v>
      </c>
      <c r="E122" s="342" t="s">
        <v>3</v>
      </c>
      <c r="F122" s="343" t="s">
        <v>144</v>
      </c>
      <c r="G122" s="341"/>
      <c r="H122" s="344">
        <v>1</v>
      </c>
      <c r="I122" s="170"/>
      <c r="L122" s="168"/>
      <c r="M122" s="171"/>
      <c r="N122" s="172"/>
      <c r="O122" s="172"/>
      <c r="P122" s="172"/>
      <c r="Q122" s="172"/>
      <c r="R122" s="172"/>
      <c r="S122" s="172"/>
      <c r="T122" s="173"/>
      <c r="AT122" s="169" t="s">
        <v>140</v>
      </c>
      <c r="AU122" s="169" t="s">
        <v>81</v>
      </c>
      <c r="AV122" s="15" t="s">
        <v>145</v>
      </c>
      <c r="AW122" s="15" t="s">
        <v>33</v>
      </c>
      <c r="AX122" s="15" t="s">
        <v>79</v>
      </c>
      <c r="AY122" s="169" t="s">
        <v>126</v>
      </c>
    </row>
    <row r="123" spans="1:65" s="2" customFormat="1" ht="16.5" customHeight="1">
      <c r="A123" s="33"/>
      <c r="B123" s="322"/>
      <c r="C123" s="323" t="s">
        <v>166</v>
      </c>
      <c r="D123" s="323" t="s">
        <v>129</v>
      </c>
      <c r="E123" s="324" t="s">
        <v>167</v>
      </c>
      <c r="F123" s="325" t="s">
        <v>168</v>
      </c>
      <c r="G123" s="326" t="s">
        <v>132</v>
      </c>
      <c r="H123" s="327">
        <v>1</v>
      </c>
      <c r="I123" s="145"/>
      <c r="J123" s="146">
        <f>ROUND(I123*H123,2)</f>
        <v>0</v>
      </c>
      <c r="K123" s="144" t="s">
        <v>133</v>
      </c>
      <c r="L123" s="34"/>
      <c r="M123" s="147" t="s">
        <v>3</v>
      </c>
      <c r="N123" s="148" t="s">
        <v>43</v>
      </c>
      <c r="O123" s="54"/>
      <c r="P123" s="149">
        <f>O123*H123</f>
        <v>0</v>
      </c>
      <c r="Q123" s="149">
        <v>0</v>
      </c>
      <c r="R123" s="149">
        <f>Q123*H123</f>
        <v>0</v>
      </c>
      <c r="S123" s="149">
        <v>0</v>
      </c>
      <c r="T123" s="150">
        <f>S123*H123</f>
        <v>0</v>
      </c>
      <c r="U123" s="33"/>
      <c r="V123" s="33"/>
      <c r="W123" s="33"/>
      <c r="X123" s="33"/>
      <c r="Y123" s="33"/>
      <c r="Z123" s="33"/>
      <c r="AA123" s="33"/>
      <c r="AB123" s="33"/>
      <c r="AC123" s="33"/>
      <c r="AD123" s="33"/>
      <c r="AE123" s="33"/>
      <c r="AR123" s="151" t="s">
        <v>134</v>
      </c>
      <c r="AT123" s="151" t="s">
        <v>129</v>
      </c>
      <c r="AU123" s="151" t="s">
        <v>81</v>
      </c>
      <c r="AY123" s="18" t="s">
        <v>126</v>
      </c>
      <c r="BE123" s="152">
        <f>IF(N123="základní",J123,0)</f>
        <v>0</v>
      </c>
      <c r="BF123" s="152">
        <f>IF(N123="snížená",J123,0)</f>
        <v>0</v>
      </c>
      <c r="BG123" s="152">
        <f>IF(N123="zákl. přenesená",J123,0)</f>
        <v>0</v>
      </c>
      <c r="BH123" s="152">
        <f>IF(N123="sníž. přenesená",J123,0)</f>
        <v>0</v>
      </c>
      <c r="BI123" s="152">
        <f>IF(N123="nulová",J123,0)</f>
        <v>0</v>
      </c>
      <c r="BJ123" s="18" t="s">
        <v>79</v>
      </c>
      <c r="BK123" s="152">
        <f>ROUND(I123*H123,2)</f>
        <v>0</v>
      </c>
      <c r="BL123" s="18" t="s">
        <v>134</v>
      </c>
      <c r="BM123" s="151" t="s">
        <v>169</v>
      </c>
    </row>
    <row r="124" spans="1:65" s="2" customFormat="1">
      <c r="A124" s="33"/>
      <c r="B124" s="322"/>
      <c r="C124" s="328"/>
      <c r="D124" s="329" t="s">
        <v>136</v>
      </c>
      <c r="E124" s="328"/>
      <c r="F124" s="330" t="s">
        <v>168</v>
      </c>
      <c r="G124" s="328"/>
      <c r="H124" s="328"/>
      <c r="I124" s="153"/>
      <c r="J124" s="33"/>
      <c r="K124" s="33"/>
      <c r="L124" s="34"/>
      <c r="M124" s="154"/>
      <c r="N124" s="155"/>
      <c r="O124" s="54"/>
      <c r="P124" s="54"/>
      <c r="Q124" s="54"/>
      <c r="R124" s="54"/>
      <c r="S124" s="54"/>
      <c r="T124" s="55"/>
      <c r="U124" s="33"/>
      <c r="V124" s="33"/>
      <c r="W124" s="33"/>
      <c r="X124" s="33"/>
      <c r="Y124" s="33"/>
      <c r="Z124" s="33"/>
      <c r="AA124" s="33"/>
      <c r="AB124" s="33"/>
      <c r="AC124" s="33"/>
      <c r="AD124" s="33"/>
      <c r="AE124" s="33"/>
      <c r="AT124" s="18" t="s">
        <v>136</v>
      </c>
      <c r="AU124" s="18" t="s">
        <v>81</v>
      </c>
    </row>
    <row r="125" spans="1:65" s="13" customFormat="1">
      <c r="B125" s="331"/>
      <c r="C125" s="332"/>
      <c r="D125" s="329" t="s">
        <v>140</v>
      </c>
      <c r="E125" s="333" t="s">
        <v>3</v>
      </c>
      <c r="F125" s="334" t="s">
        <v>170</v>
      </c>
      <c r="G125" s="332"/>
      <c r="H125" s="333" t="s">
        <v>3</v>
      </c>
      <c r="I125" s="158"/>
      <c r="L125" s="156"/>
      <c r="M125" s="159"/>
      <c r="N125" s="160"/>
      <c r="O125" s="160"/>
      <c r="P125" s="160"/>
      <c r="Q125" s="160"/>
      <c r="R125" s="160"/>
      <c r="S125" s="160"/>
      <c r="T125" s="161"/>
      <c r="AT125" s="157" t="s">
        <v>140</v>
      </c>
      <c r="AU125" s="157" t="s">
        <v>81</v>
      </c>
      <c r="AV125" s="13" t="s">
        <v>79</v>
      </c>
      <c r="AW125" s="13" t="s">
        <v>33</v>
      </c>
      <c r="AX125" s="13" t="s">
        <v>72</v>
      </c>
      <c r="AY125" s="157" t="s">
        <v>126</v>
      </c>
    </row>
    <row r="126" spans="1:65" s="14" customFormat="1">
      <c r="B126" s="335"/>
      <c r="C126" s="336"/>
      <c r="D126" s="329" t="s">
        <v>140</v>
      </c>
      <c r="E126" s="337" t="s">
        <v>3</v>
      </c>
      <c r="F126" s="338" t="s">
        <v>79</v>
      </c>
      <c r="G126" s="336"/>
      <c r="H126" s="339">
        <v>1</v>
      </c>
      <c r="I126" s="164"/>
      <c r="L126" s="162"/>
      <c r="M126" s="165"/>
      <c r="N126" s="166"/>
      <c r="O126" s="166"/>
      <c r="P126" s="166"/>
      <c r="Q126" s="166"/>
      <c r="R126" s="166"/>
      <c r="S126" s="166"/>
      <c r="T126" s="167"/>
      <c r="AT126" s="163" t="s">
        <v>140</v>
      </c>
      <c r="AU126" s="163" t="s">
        <v>81</v>
      </c>
      <c r="AV126" s="14" t="s">
        <v>81</v>
      </c>
      <c r="AW126" s="14" t="s">
        <v>33</v>
      </c>
      <c r="AX126" s="14" t="s">
        <v>72</v>
      </c>
      <c r="AY126" s="163" t="s">
        <v>126</v>
      </c>
    </row>
    <row r="127" spans="1:65" s="15" customFormat="1">
      <c r="B127" s="340"/>
      <c r="C127" s="341"/>
      <c r="D127" s="329" t="s">
        <v>140</v>
      </c>
      <c r="E127" s="342" t="s">
        <v>3</v>
      </c>
      <c r="F127" s="343" t="s">
        <v>144</v>
      </c>
      <c r="G127" s="341"/>
      <c r="H127" s="344">
        <v>1</v>
      </c>
      <c r="I127" s="170"/>
      <c r="L127" s="168"/>
      <c r="M127" s="171"/>
      <c r="N127" s="172"/>
      <c r="O127" s="172"/>
      <c r="P127" s="172"/>
      <c r="Q127" s="172"/>
      <c r="R127" s="172"/>
      <c r="S127" s="172"/>
      <c r="T127" s="173"/>
      <c r="AT127" s="169" t="s">
        <v>140</v>
      </c>
      <c r="AU127" s="169" t="s">
        <v>81</v>
      </c>
      <c r="AV127" s="15" t="s">
        <v>145</v>
      </c>
      <c r="AW127" s="15" t="s">
        <v>33</v>
      </c>
      <c r="AX127" s="15" t="s">
        <v>79</v>
      </c>
      <c r="AY127" s="169" t="s">
        <v>126</v>
      </c>
    </row>
    <row r="128" spans="1:65" s="2" customFormat="1" ht="16.5" customHeight="1">
      <c r="A128" s="33"/>
      <c r="B128" s="322"/>
      <c r="C128" s="323" t="s">
        <v>171</v>
      </c>
      <c r="D128" s="323" t="s">
        <v>129</v>
      </c>
      <c r="E128" s="324" t="s">
        <v>172</v>
      </c>
      <c r="F128" s="325" t="s">
        <v>173</v>
      </c>
      <c r="G128" s="326" t="s">
        <v>132</v>
      </c>
      <c r="H128" s="327">
        <v>1</v>
      </c>
      <c r="I128" s="145"/>
      <c r="J128" s="146">
        <f>ROUND(I128*H128,2)</f>
        <v>0</v>
      </c>
      <c r="K128" s="144" t="s">
        <v>133</v>
      </c>
      <c r="L128" s="34"/>
      <c r="M128" s="147" t="s">
        <v>3</v>
      </c>
      <c r="N128" s="148" t="s">
        <v>43</v>
      </c>
      <c r="O128" s="54"/>
      <c r="P128" s="149">
        <f>O128*H128</f>
        <v>0</v>
      </c>
      <c r="Q128" s="149">
        <v>0</v>
      </c>
      <c r="R128" s="149">
        <f>Q128*H128</f>
        <v>0</v>
      </c>
      <c r="S128" s="149">
        <v>0</v>
      </c>
      <c r="T128" s="150">
        <f>S128*H128</f>
        <v>0</v>
      </c>
      <c r="U128" s="33"/>
      <c r="V128" s="33"/>
      <c r="W128" s="33"/>
      <c r="X128" s="33"/>
      <c r="Y128" s="33"/>
      <c r="Z128" s="33"/>
      <c r="AA128" s="33"/>
      <c r="AB128" s="33"/>
      <c r="AC128" s="33"/>
      <c r="AD128" s="33"/>
      <c r="AE128" s="33"/>
      <c r="AR128" s="151" t="s">
        <v>134</v>
      </c>
      <c r="AT128" s="151" t="s">
        <v>129</v>
      </c>
      <c r="AU128" s="151" t="s">
        <v>81</v>
      </c>
      <c r="AY128" s="18" t="s">
        <v>126</v>
      </c>
      <c r="BE128" s="152">
        <f>IF(N128="základní",J128,0)</f>
        <v>0</v>
      </c>
      <c r="BF128" s="152">
        <f>IF(N128="snížená",J128,0)</f>
        <v>0</v>
      </c>
      <c r="BG128" s="152">
        <f>IF(N128="zákl. přenesená",J128,0)</f>
        <v>0</v>
      </c>
      <c r="BH128" s="152">
        <f>IF(N128="sníž. přenesená",J128,0)</f>
        <v>0</v>
      </c>
      <c r="BI128" s="152">
        <f>IF(N128="nulová",J128,0)</f>
        <v>0</v>
      </c>
      <c r="BJ128" s="18" t="s">
        <v>79</v>
      </c>
      <c r="BK128" s="152">
        <f>ROUND(I128*H128,2)</f>
        <v>0</v>
      </c>
      <c r="BL128" s="18" t="s">
        <v>134</v>
      </c>
      <c r="BM128" s="151" t="s">
        <v>174</v>
      </c>
    </row>
    <row r="129" spans="1:65" s="2" customFormat="1">
      <c r="A129" s="33"/>
      <c r="B129" s="322"/>
      <c r="C129" s="328"/>
      <c r="D129" s="329" t="s">
        <v>136</v>
      </c>
      <c r="E129" s="328"/>
      <c r="F129" s="330" t="s">
        <v>173</v>
      </c>
      <c r="G129" s="328"/>
      <c r="H129" s="328"/>
      <c r="I129" s="153"/>
      <c r="J129" s="33"/>
      <c r="K129" s="33"/>
      <c r="L129" s="34"/>
      <c r="M129" s="154"/>
      <c r="N129" s="155"/>
      <c r="O129" s="54"/>
      <c r="P129" s="54"/>
      <c r="Q129" s="54"/>
      <c r="R129" s="54"/>
      <c r="S129" s="54"/>
      <c r="T129" s="55"/>
      <c r="U129" s="33"/>
      <c r="V129" s="33"/>
      <c r="W129" s="33"/>
      <c r="X129" s="33"/>
      <c r="Y129" s="33"/>
      <c r="Z129" s="33"/>
      <c r="AA129" s="33"/>
      <c r="AB129" s="33"/>
      <c r="AC129" s="33"/>
      <c r="AD129" s="33"/>
      <c r="AE129" s="33"/>
      <c r="AT129" s="18" t="s">
        <v>136</v>
      </c>
      <c r="AU129" s="18" t="s">
        <v>81</v>
      </c>
    </row>
    <row r="130" spans="1:65" s="14" customFormat="1">
      <c r="B130" s="335"/>
      <c r="C130" s="336"/>
      <c r="D130" s="329" t="s">
        <v>140</v>
      </c>
      <c r="E130" s="337" t="s">
        <v>3</v>
      </c>
      <c r="F130" s="338" t="s">
        <v>175</v>
      </c>
      <c r="G130" s="336"/>
      <c r="H130" s="339">
        <v>1</v>
      </c>
      <c r="I130" s="164"/>
      <c r="L130" s="162"/>
      <c r="M130" s="165"/>
      <c r="N130" s="166"/>
      <c r="O130" s="166"/>
      <c r="P130" s="166"/>
      <c r="Q130" s="166"/>
      <c r="R130" s="166"/>
      <c r="S130" s="166"/>
      <c r="T130" s="167"/>
      <c r="AT130" s="163" t="s">
        <v>140</v>
      </c>
      <c r="AU130" s="163" t="s">
        <v>81</v>
      </c>
      <c r="AV130" s="14" t="s">
        <v>81</v>
      </c>
      <c r="AW130" s="14" t="s">
        <v>33</v>
      </c>
      <c r="AX130" s="14" t="s">
        <v>72</v>
      </c>
      <c r="AY130" s="163" t="s">
        <v>126</v>
      </c>
    </row>
    <row r="131" spans="1:65" s="15" customFormat="1">
      <c r="B131" s="340"/>
      <c r="C131" s="341"/>
      <c r="D131" s="329" t="s">
        <v>140</v>
      </c>
      <c r="E131" s="342" t="s">
        <v>3</v>
      </c>
      <c r="F131" s="343" t="s">
        <v>144</v>
      </c>
      <c r="G131" s="341"/>
      <c r="H131" s="344">
        <v>1</v>
      </c>
      <c r="I131" s="170"/>
      <c r="L131" s="168"/>
      <c r="M131" s="171"/>
      <c r="N131" s="172"/>
      <c r="O131" s="172"/>
      <c r="P131" s="172"/>
      <c r="Q131" s="172"/>
      <c r="R131" s="172"/>
      <c r="S131" s="172"/>
      <c r="T131" s="173"/>
      <c r="AT131" s="169" t="s">
        <v>140</v>
      </c>
      <c r="AU131" s="169" t="s">
        <v>81</v>
      </c>
      <c r="AV131" s="15" t="s">
        <v>145</v>
      </c>
      <c r="AW131" s="15" t="s">
        <v>33</v>
      </c>
      <c r="AX131" s="15" t="s">
        <v>79</v>
      </c>
      <c r="AY131" s="169" t="s">
        <v>126</v>
      </c>
    </row>
    <row r="132" spans="1:65" s="2" customFormat="1" ht="16.5" customHeight="1">
      <c r="A132" s="33"/>
      <c r="B132" s="322"/>
      <c r="C132" s="323" t="s">
        <v>176</v>
      </c>
      <c r="D132" s="323" t="s">
        <v>129</v>
      </c>
      <c r="E132" s="324" t="s">
        <v>177</v>
      </c>
      <c r="F132" s="325" t="s">
        <v>178</v>
      </c>
      <c r="G132" s="326" t="s">
        <v>132</v>
      </c>
      <c r="H132" s="327">
        <v>1</v>
      </c>
      <c r="I132" s="145"/>
      <c r="J132" s="146">
        <f>ROUND(I132*H132,2)</f>
        <v>0</v>
      </c>
      <c r="K132" s="144" t="s">
        <v>133</v>
      </c>
      <c r="L132" s="34"/>
      <c r="M132" s="147" t="s">
        <v>3</v>
      </c>
      <c r="N132" s="148" t="s">
        <v>43</v>
      </c>
      <c r="O132" s="54"/>
      <c r="P132" s="149">
        <f>O132*H132</f>
        <v>0</v>
      </c>
      <c r="Q132" s="149">
        <v>0</v>
      </c>
      <c r="R132" s="149">
        <f>Q132*H132</f>
        <v>0</v>
      </c>
      <c r="S132" s="149">
        <v>0</v>
      </c>
      <c r="T132" s="150">
        <f>S132*H132</f>
        <v>0</v>
      </c>
      <c r="U132" s="33"/>
      <c r="V132" s="33"/>
      <c r="W132" s="33"/>
      <c r="X132" s="33"/>
      <c r="Y132" s="33"/>
      <c r="Z132" s="33"/>
      <c r="AA132" s="33"/>
      <c r="AB132" s="33"/>
      <c r="AC132" s="33"/>
      <c r="AD132" s="33"/>
      <c r="AE132" s="33"/>
      <c r="AR132" s="151" t="s">
        <v>134</v>
      </c>
      <c r="AT132" s="151" t="s">
        <v>129</v>
      </c>
      <c r="AU132" s="151" t="s">
        <v>81</v>
      </c>
      <c r="AY132" s="18" t="s">
        <v>126</v>
      </c>
      <c r="BE132" s="152">
        <f>IF(N132="základní",J132,0)</f>
        <v>0</v>
      </c>
      <c r="BF132" s="152">
        <f>IF(N132="snížená",J132,0)</f>
        <v>0</v>
      </c>
      <c r="BG132" s="152">
        <f>IF(N132="zákl. přenesená",J132,0)</f>
        <v>0</v>
      </c>
      <c r="BH132" s="152">
        <f>IF(N132="sníž. přenesená",J132,0)</f>
        <v>0</v>
      </c>
      <c r="BI132" s="152">
        <f>IF(N132="nulová",J132,0)</f>
        <v>0</v>
      </c>
      <c r="BJ132" s="18" t="s">
        <v>79</v>
      </c>
      <c r="BK132" s="152">
        <f>ROUND(I132*H132,2)</f>
        <v>0</v>
      </c>
      <c r="BL132" s="18" t="s">
        <v>134</v>
      </c>
      <c r="BM132" s="151" t="s">
        <v>179</v>
      </c>
    </row>
    <row r="133" spans="1:65" s="2" customFormat="1">
      <c r="A133" s="33"/>
      <c r="B133" s="322"/>
      <c r="C133" s="328"/>
      <c r="D133" s="329" t="s">
        <v>136</v>
      </c>
      <c r="E133" s="328"/>
      <c r="F133" s="330" t="s">
        <v>178</v>
      </c>
      <c r="G133" s="328"/>
      <c r="H133" s="328"/>
      <c r="I133" s="153"/>
      <c r="J133" s="33"/>
      <c r="K133" s="33"/>
      <c r="L133" s="34"/>
      <c r="M133" s="154"/>
      <c r="N133" s="155"/>
      <c r="O133" s="54"/>
      <c r="P133" s="54"/>
      <c r="Q133" s="54"/>
      <c r="R133" s="54"/>
      <c r="S133" s="54"/>
      <c r="T133" s="55"/>
      <c r="U133" s="33"/>
      <c r="V133" s="33"/>
      <c r="W133" s="33"/>
      <c r="X133" s="33"/>
      <c r="Y133" s="33"/>
      <c r="Z133" s="33"/>
      <c r="AA133" s="33"/>
      <c r="AB133" s="33"/>
      <c r="AC133" s="33"/>
      <c r="AD133" s="33"/>
      <c r="AE133" s="33"/>
      <c r="AT133" s="18" t="s">
        <v>136</v>
      </c>
      <c r="AU133" s="18" t="s">
        <v>81</v>
      </c>
    </row>
    <row r="134" spans="1:65" s="13" customFormat="1">
      <c r="B134" s="331"/>
      <c r="C134" s="332"/>
      <c r="D134" s="329" t="s">
        <v>140</v>
      </c>
      <c r="E134" s="333" t="s">
        <v>3</v>
      </c>
      <c r="F134" s="334" t="s">
        <v>180</v>
      </c>
      <c r="G134" s="332"/>
      <c r="H134" s="333" t="s">
        <v>3</v>
      </c>
      <c r="I134" s="158"/>
      <c r="L134" s="156"/>
      <c r="M134" s="159"/>
      <c r="N134" s="160"/>
      <c r="O134" s="160"/>
      <c r="P134" s="160"/>
      <c r="Q134" s="160"/>
      <c r="R134" s="160"/>
      <c r="S134" s="160"/>
      <c r="T134" s="161"/>
      <c r="AT134" s="157" t="s">
        <v>140</v>
      </c>
      <c r="AU134" s="157" t="s">
        <v>81</v>
      </c>
      <c r="AV134" s="13" t="s">
        <v>79</v>
      </c>
      <c r="AW134" s="13" t="s">
        <v>33</v>
      </c>
      <c r="AX134" s="13" t="s">
        <v>72</v>
      </c>
      <c r="AY134" s="157" t="s">
        <v>126</v>
      </c>
    </row>
    <row r="135" spans="1:65" s="14" customFormat="1">
      <c r="B135" s="335"/>
      <c r="C135" s="336"/>
      <c r="D135" s="329" t="s">
        <v>140</v>
      </c>
      <c r="E135" s="337" t="s">
        <v>3</v>
      </c>
      <c r="F135" s="338" t="s">
        <v>79</v>
      </c>
      <c r="G135" s="336"/>
      <c r="H135" s="339">
        <v>1</v>
      </c>
      <c r="I135" s="164"/>
      <c r="L135" s="162"/>
      <c r="M135" s="165"/>
      <c r="N135" s="166"/>
      <c r="O135" s="166"/>
      <c r="P135" s="166"/>
      <c r="Q135" s="166"/>
      <c r="R135" s="166"/>
      <c r="S135" s="166"/>
      <c r="T135" s="167"/>
      <c r="AT135" s="163" t="s">
        <v>140</v>
      </c>
      <c r="AU135" s="163" t="s">
        <v>81</v>
      </c>
      <c r="AV135" s="14" t="s">
        <v>81</v>
      </c>
      <c r="AW135" s="14" t="s">
        <v>33</v>
      </c>
      <c r="AX135" s="14" t="s">
        <v>72</v>
      </c>
      <c r="AY135" s="163" t="s">
        <v>126</v>
      </c>
    </row>
    <row r="136" spans="1:65" s="15" customFormat="1">
      <c r="B136" s="340"/>
      <c r="C136" s="341"/>
      <c r="D136" s="329" t="s">
        <v>140</v>
      </c>
      <c r="E136" s="342" t="s">
        <v>3</v>
      </c>
      <c r="F136" s="343" t="s">
        <v>144</v>
      </c>
      <c r="G136" s="341"/>
      <c r="H136" s="344">
        <v>1</v>
      </c>
      <c r="I136" s="170"/>
      <c r="L136" s="168"/>
      <c r="M136" s="171"/>
      <c r="N136" s="172"/>
      <c r="O136" s="172"/>
      <c r="P136" s="172"/>
      <c r="Q136" s="172"/>
      <c r="R136" s="172"/>
      <c r="S136" s="172"/>
      <c r="T136" s="173"/>
      <c r="AT136" s="169" t="s">
        <v>140</v>
      </c>
      <c r="AU136" s="169" t="s">
        <v>81</v>
      </c>
      <c r="AV136" s="15" t="s">
        <v>145</v>
      </c>
      <c r="AW136" s="15" t="s">
        <v>33</v>
      </c>
      <c r="AX136" s="15" t="s">
        <v>79</v>
      </c>
      <c r="AY136" s="169" t="s">
        <v>126</v>
      </c>
    </row>
    <row r="137" spans="1:65" s="12" customFormat="1" ht="22.9" customHeight="1">
      <c r="B137" s="345"/>
      <c r="C137" s="346"/>
      <c r="D137" s="347" t="s">
        <v>71</v>
      </c>
      <c r="E137" s="348" t="s">
        <v>181</v>
      </c>
      <c r="F137" s="348" t="s">
        <v>182</v>
      </c>
      <c r="G137" s="346"/>
      <c r="H137" s="346"/>
      <c r="I137" s="133"/>
      <c r="J137" s="142">
        <f>BK137</f>
        <v>0</v>
      </c>
      <c r="L137" s="130"/>
      <c r="M137" s="135"/>
      <c r="N137" s="136"/>
      <c r="O137" s="136"/>
      <c r="P137" s="137">
        <f>SUM(P138:P144)</f>
        <v>0</v>
      </c>
      <c r="Q137" s="136"/>
      <c r="R137" s="137">
        <f>SUM(R138:R144)</f>
        <v>0</v>
      </c>
      <c r="S137" s="136"/>
      <c r="T137" s="138">
        <f>SUM(T138:T144)</f>
        <v>0</v>
      </c>
      <c r="AR137" s="131" t="s">
        <v>125</v>
      </c>
      <c r="AT137" s="139" t="s">
        <v>71</v>
      </c>
      <c r="AU137" s="139" t="s">
        <v>79</v>
      </c>
      <c r="AY137" s="131" t="s">
        <v>126</v>
      </c>
      <c r="BK137" s="140">
        <f>SUM(BK138:BK144)</f>
        <v>0</v>
      </c>
    </row>
    <row r="138" spans="1:65" s="2" customFormat="1" ht="16.5" customHeight="1">
      <c r="A138" s="33"/>
      <c r="B138" s="322"/>
      <c r="C138" s="323" t="s">
        <v>183</v>
      </c>
      <c r="D138" s="323" t="s">
        <v>129</v>
      </c>
      <c r="E138" s="324" t="s">
        <v>184</v>
      </c>
      <c r="F138" s="325" t="s">
        <v>185</v>
      </c>
      <c r="G138" s="326" t="s">
        <v>132</v>
      </c>
      <c r="H138" s="327">
        <v>1</v>
      </c>
      <c r="I138" s="145"/>
      <c r="J138" s="146">
        <f>ROUND(I138*H138,2)</f>
        <v>0</v>
      </c>
      <c r="K138" s="144" t="s">
        <v>133</v>
      </c>
      <c r="L138" s="34"/>
      <c r="M138" s="147" t="s">
        <v>3</v>
      </c>
      <c r="N138" s="148" t="s">
        <v>43</v>
      </c>
      <c r="O138" s="54"/>
      <c r="P138" s="149">
        <f>O138*H138</f>
        <v>0</v>
      </c>
      <c r="Q138" s="149">
        <v>0</v>
      </c>
      <c r="R138" s="149">
        <f>Q138*H138</f>
        <v>0</v>
      </c>
      <c r="S138" s="149">
        <v>0</v>
      </c>
      <c r="T138" s="150">
        <f>S138*H138</f>
        <v>0</v>
      </c>
      <c r="U138" s="33"/>
      <c r="V138" s="33"/>
      <c r="W138" s="33"/>
      <c r="X138" s="33"/>
      <c r="Y138" s="33"/>
      <c r="Z138" s="33"/>
      <c r="AA138" s="33"/>
      <c r="AB138" s="33"/>
      <c r="AC138" s="33"/>
      <c r="AD138" s="33"/>
      <c r="AE138" s="33"/>
      <c r="AR138" s="151" t="s">
        <v>134</v>
      </c>
      <c r="AT138" s="151" t="s">
        <v>129</v>
      </c>
      <c r="AU138" s="151" t="s">
        <v>81</v>
      </c>
      <c r="AY138" s="18" t="s">
        <v>126</v>
      </c>
      <c r="BE138" s="152">
        <f>IF(N138="základní",J138,0)</f>
        <v>0</v>
      </c>
      <c r="BF138" s="152">
        <f>IF(N138="snížená",J138,0)</f>
        <v>0</v>
      </c>
      <c r="BG138" s="152">
        <f>IF(N138="zákl. přenesená",J138,0)</f>
        <v>0</v>
      </c>
      <c r="BH138" s="152">
        <f>IF(N138="sníž. přenesená",J138,0)</f>
        <v>0</v>
      </c>
      <c r="BI138" s="152">
        <f>IF(N138="nulová",J138,0)</f>
        <v>0</v>
      </c>
      <c r="BJ138" s="18" t="s">
        <v>79</v>
      </c>
      <c r="BK138" s="152">
        <f>ROUND(I138*H138,2)</f>
        <v>0</v>
      </c>
      <c r="BL138" s="18" t="s">
        <v>134</v>
      </c>
      <c r="BM138" s="151" t="s">
        <v>186</v>
      </c>
    </row>
    <row r="139" spans="1:65" s="2" customFormat="1">
      <c r="A139" s="33"/>
      <c r="B139" s="322"/>
      <c r="C139" s="328"/>
      <c r="D139" s="329" t="s">
        <v>136</v>
      </c>
      <c r="E139" s="328"/>
      <c r="F139" s="330" t="s">
        <v>185</v>
      </c>
      <c r="G139" s="328"/>
      <c r="H139" s="328"/>
      <c r="I139" s="153"/>
      <c r="J139" s="33"/>
      <c r="K139" s="33"/>
      <c r="L139" s="34"/>
      <c r="M139" s="154"/>
      <c r="N139" s="155"/>
      <c r="O139" s="54"/>
      <c r="P139" s="54"/>
      <c r="Q139" s="54"/>
      <c r="R139" s="54"/>
      <c r="S139" s="54"/>
      <c r="T139" s="55"/>
      <c r="U139" s="33"/>
      <c r="V139" s="33"/>
      <c r="W139" s="33"/>
      <c r="X139" s="33"/>
      <c r="Y139" s="33"/>
      <c r="Z139" s="33"/>
      <c r="AA139" s="33"/>
      <c r="AB139" s="33"/>
      <c r="AC139" s="33"/>
      <c r="AD139" s="33"/>
      <c r="AE139" s="33"/>
      <c r="AT139" s="18" t="s">
        <v>136</v>
      </c>
      <c r="AU139" s="18" t="s">
        <v>81</v>
      </c>
    </row>
    <row r="140" spans="1:65" s="2" customFormat="1" ht="16.5" customHeight="1">
      <c r="A140" s="33"/>
      <c r="B140" s="322"/>
      <c r="C140" s="323" t="s">
        <v>187</v>
      </c>
      <c r="D140" s="323" t="s">
        <v>129</v>
      </c>
      <c r="E140" s="324" t="s">
        <v>188</v>
      </c>
      <c r="F140" s="325" t="s">
        <v>189</v>
      </c>
      <c r="G140" s="326" t="s">
        <v>132</v>
      </c>
      <c r="H140" s="327">
        <v>1</v>
      </c>
      <c r="I140" s="145"/>
      <c r="J140" s="146">
        <f>ROUND(I140*H140,2)</f>
        <v>0</v>
      </c>
      <c r="K140" s="144" t="s">
        <v>133</v>
      </c>
      <c r="L140" s="34"/>
      <c r="M140" s="147" t="s">
        <v>3</v>
      </c>
      <c r="N140" s="148" t="s">
        <v>43</v>
      </c>
      <c r="O140" s="54"/>
      <c r="P140" s="149">
        <f>O140*H140</f>
        <v>0</v>
      </c>
      <c r="Q140" s="149">
        <v>0</v>
      </c>
      <c r="R140" s="149">
        <f>Q140*H140</f>
        <v>0</v>
      </c>
      <c r="S140" s="149">
        <v>0</v>
      </c>
      <c r="T140" s="150">
        <f>S140*H140</f>
        <v>0</v>
      </c>
      <c r="U140" s="33"/>
      <c r="V140" s="33"/>
      <c r="W140" s="33"/>
      <c r="X140" s="33"/>
      <c r="Y140" s="33"/>
      <c r="Z140" s="33"/>
      <c r="AA140" s="33"/>
      <c r="AB140" s="33"/>
      <c r="AC140" s="33"/>
      <c r="AD140" s="33"/>
      <c r="AE140" s="33"/>
      <c r="AR140" s="151" t="s">
        <v>134</v>
      </c>
      <c r="AT140" s="151" t="s">
        <v>129</v>
      </c>
      <c r="AU140" s="151" t="s">
        <v>81</v>
      </c>
      <c r="AY140" s="18" t="s">
        <v>126</v>
      </c>
      <c r="BE140" s="152">
        <f>IF(N140="základní",J140,0)</f>
        <v>0</v>
      </c>
      <c r="BF140" s="152">
        <f>IF(N140="snížená",J140,0)</f>
        <v>0</v>
      </c>
      <c r="BG140" s="152">
        <f>IF(N140="zákl. přenesená",J140,0)</f>
        <v>0</v>
      </c>
      <c r="BH140" s="152">
        <f>IF(N140="sníž. přenesená",J140,0)</f>
        <v>0</v>
      </c>
      <c r="BI140" s="152">
        <f>IF(N140="nulová",J140,0)</f>
        <v>0</v>
      </c>
      <c r="BJ140" s="18" t="s">
        <v>79</v>
      </c>
      <c r="BK140" s="152">
        <f>ROUND(I140*H140,2)</f>
        <v>0</v>
      </c>
      <c r="BL140" s="18" t="s">
        <v>134</v>
      </c>
      <c r="BM140" s="151" t="s">
        <v>190</v>
      </c>
    </row>
    <row r="141" spans="1:65" s="2" customFormat="1">
      <c r="A141" s="33"/>
      <c r="B141" s="322"/>
      <c r="C141" s="328"/>
      <c r="D141" s="329" t="s">
        <v>136</v>
      </c>
      <c r="E141" s="328"/>
      <c r="F141" s="330" t="s">
        <v>189</v>
      </c>
      <c r="G141" s="328"/>
      <c r="H141" s="328"/>
      <c r="I141" s="153"/>
      <c r="J141" s="33"/>
      <c r="K141" s="33"/>
      <c r="L141" s="34"/>
      <c r="M141" s="154"/>
      <c r="N141" s="155"/>
      <c r="O141" s="54"/>
      <c r="P141" s="54"/>
      <c r="Q141" s="54"/>
      <c r="R141" s="54"/>
      <c r="S141" s="54"/>
      <c r="T141" s="55"/>
      <c r="U141" s="33"/>
      <c r="V141" s="33"/>
      <c r="W141" s="33"/>
      <c r="X141" s="33"/>
      <c r="Y141" s="33"/>
      <c r="Z141" s="33"/>
      <c r="AA141" s="33"/>
      <c r="AB141" s="33"/>
      <c r="AC141" s="33"/>
      <c r="AD141" s="33"/>
      <c r="AE141" s="33"/>
      <c r="AT141" s="18" t="s">
        <v>136</v>
      </c>
      <c r="AU141" s="18" t="s">
        <v>81</v>
      </c>
    </row>
    <row r="142" spans="1:65" s="13" customFormat="1">
      <c r="B142" s="331"/>
      <c r="C142" s="332"/>
      <c r="D142" s="329" t="s">
        <v>140</v>
      </c>
      <c r="E142" s="333" t="s">
        <v>3</v>
      </c>
      <c r="F142" s="334" t="s">
        <v>191</v>
      </c>
      <c r="G142" s="332"/>
      <c r="H142" s="333" t="s">
        <v>3</v>
      </c>
      <c r="I142" s="158"/>
      <c r="L142" s="156"/>
      <c r="M142" s="159"/>
      <c r="N142" s="160"/>
      <c r="O142" s="160"/>
      <c r="P142" s="160"/>
      <c r="Q142" s="160"/>
      <c r="R142" s="160"/>
      <c r="S142" s="160"/>
      <c r="T142" s="161"/>
      <c r="AT142" s="157" t="s">
        <v>140</v>
      </c>
      <c r="AU142" s="157" t="s">
        <v>81</v>
      </c>
      <c r="AV142" s="13" t="s">
        <v>79</v>
      </c>
      <c r="AW142" s="13" t="s">
        <v>33</v>
      </c>
      <c r="AX142" s="13" t="s">
        <v>72</v>
      </c>
      <c r="AY142" s="157" t="s">
        <v>126</v>
      </c>
    </row>
    <row r="143" spans="1:65" s="14" customFormat="1">
      <c r="B143" s="335"/>
      <c r="C143" s="336"/>
      <c r="D143" s="329" t="s">
        <v>140</v>
      </c>
      <c r="E143" s="337" t="s">
        <v>3</v>
      </c>
      <c r="F143" s="338" t="s">
        <v>79</v>
      </c>
      <c r="G143" s="336"/>
      <c r="H143" s="339">
        <v>1</v>
      </c>
      <c r="I143" s="164"/>
      <c r="L143" s="162"/>
      <c r="M143" s="165"/>
      <c r="N143" s="166"/>
      <c r="O143" s="166"/>
      <c r="P143" s="166"/>
      <c r="Q143" s="166"/>
      <c r="R143" s="166"/>
      <c r="S143" s="166"/>
      <c r="T143" s="167"/>
      <c r="AT143" s="163" t="s">
        <v>140</v>
      </c>
      <c r="AU143" s="163" t="s">
        <v>81</v>
      </c>
      <c r="AV143" s="14" t="s">
        <v>81</v>
      </c>
      <c r="AW143" s="14" t="s">
        <v>33</v>
      </c>
      <c r="AX143" s="14" t="s">
        <v>72</v>
      </c>
      <c r="AY143" s="163" t="s">
        <v>126</v>
      </c>
    </row>
    <row r="144" spans="1:65" s="15" customFormat="1">
      <c r="B144" s="340"/>
      <c r="C144" s="341"/>
      <c r="D144" s="329" t="s">
        <v>140</v>
      </c>
      <c r="E144" s="342" t="s">
        <v>3</v>
      </c>
      <c r="F144" s="343" t="s">
        <v>144</v>
      </c>
      <c r="G144" s="341"/>
      <c r="H144" s="344">
        <v>1</v>
      </c>
      <c r="I144" s="170"/>
      <c r="L144" s="168"/>
      <c r="M144" s="171"/>
      <c r="N144" s="172"/>
      <c r="O144" s="172"/>
      <c r="P144" s="172"/>
      <c r="Q144" s="172"/>
      <c r="R144" s="172"/>
      <c r="S144" s="172"/>
      <c r="T144" s="173"/>
      <c r="AT144" s="169" t="s">
        <v>140</v>
      </c>
      <c r="AU144" s="169" t="s">
        <v>81</v>
      </c>
      <c r="AV144" s="15" t="s">
        <v>145</v>
      </c>
      <c r="AW144" s="15" t="s">
        <v>33</v>
      </c>
      <c r="AX144" s="15" t="s">
        <v>79</v>
      </c>
      <c r="AY144" s="169" t="s">
        <v>126</v>
      </c>
    </row>
    <row r="145" spans="1:65" s="12" customFormat="1" ht="22.9" customHeight="1">
      <c r="B145" s="345"/>
      <c r="C145" s="346"/>
      <c r="D145" s="347" t="s">
        <v>71</v>
      </c>
      <c r="E145" s="348" t="s">
        <v>192</v>
      </c>
      <c r="F145" s="348" t="s">
        <v>193</v>
      </c>
      <c r="G145" s="346"/>
      <c r="H145" s="346"/>
      <c r="I145" s="133"/>
      <c r="J145" s="142">
        <f>BK145</f>
        <v>0</v>
      </c>
      <c r="L145" s="130"/>
      <c r="M145" s="135"/>
      <c r="N145" s="136"/>
      <c r="O145" s="136"/>
      <c r="P145" s="137">
        <f>SUM(P146:P150)</f>
        <v>0</v>
      </c>
      <c r="Q145" s="136"/>
      <c r="R145" s="137">
        <f>SUM(R146:R150)</f>
        <v>0</v>
      </c>
      <c r="S145" s="136"/>
      <c r="T145" s="138">
        <f>SUM(T146:T150)</f>
        <v>0</v>
      </c>
      <c r="AR145" s="131" t="s">
        <v>125</v>
      </c>
      <c r="AT145" s="139" t="s">
        <v>71</v>
      </c>
      <c r="AU145" s="139" t="s">
        <v>79</v>
      </c>
      <c r="AY145" s="131" t="s">
        <v>126</v>
      </c>
      <c r="BK145" s="140">
        <f>SUM(BK146:BK150)</f>
        <v>0</v>
      </c>
    </row>
    <row r="146" spans="1:65" s="2" customFormat="1" ht="16.5" customHeight="1">
      <c r="A146" s="33"/>
      <c r="B146" s="322"/>
      <c r="C146" s="323" t="s">
        <v>194</v>
      </c>
      <c r="D146" s="323" t="s">
        <v>129</v>
      </c>
      <c r="E146" s="324" t="s">
        <v>195</v>
      </c>
      <c r="F146" s="325" t="s">
        <v>196</v>
      </c>
      <c r="G146" s="326" t="s">
        <v>132</v>
      </c>
      <c r="H146" s="327">
        <v>1</v>
      </c>
      <c r="I146" s="145"/>
      <c r="J146" s="146">
        <f>ROUND(I146*H146,2)</f>
        <v>0</v>
      </c>
      <c r="K146" s="144" t="s">
        <v>133</v>
      </c>
      <c r="L146" s="34"/>
      <c r="M146" s="147" t="s">
        <v>3</v>
      </c>
      <c r="N146" s="148" t="s">
        <v>43</v>
      </c>
      <c r="O146" s="54"/>
      <c r="P146" s="149">
        <f>O146*H146</f>
        <v>0</v>
      </c>
      <c r="Q146" s="149">
        <v>0</v>
      </c>
      <c r="R146" s="149">
        <f>Q146*H146</f>
        <v>0</v>
      </c>
      <c r="S146" s="149">
        <v>0</v>
      </c>
      <c r="T146" s="150">
        <f>S146*H146</f>
        <v>0</v>
      </c>
      <c r="U146" s="33"/>
      <c r="V146" s="33"/>
      <c r="W146" s="33"/>
      <c r="X146" s="33"/>
      <c r="Y146" s="33"/>
      <c r="Z146" s="33"/>
      <c r="AA146" s="33"/>
      <c r="AB146" s="33"/>
      <c r="AC146" s="33"/>
      <c r="AD146" s="33"/>
      <c r="AE146" s="33"/>
      <c r="AR146" s="151" t="s">
        <v>134</v>
      </c>
      <c r="AT146" s="151" t="s">
        <v>129</v>
      </c>
      <c r="AU146" s="151" t="s">
        <v>81</v>
      </c>
      <c r="AY146" s="18" t="s">
        <v>126</v>
      </c>
      <c r="BE146" s="152">
        <f>IF(N146="základní",J146,0)</f>
        <v>0</v>
      </c>
      <c r="BF146" s="152">
        <f>IF(N146="snížená",J146,0)</f>
        <v>0</v>
      </c>
      <c r="BG146" s="152">
        <f>IF(N146="zákl. přenesená",J146,0)</f>
        <v>0</v>
      </c>
      <c r="BH146" s="152">
        <f>IF(N146="sníž. přenesená",J146,0)</f>
        <v>0</v>
      </c>
      <c r="BI146" s="152">
        <f>IF(N146="nulová",J146,0)</f>
        <v>0</v>
      </c>
      <c r="BJ146" s="18" t="s">
        <v>79</v>
      </c>
      <c r="BK146" s="152">
        <f>ROUND(I146*H146,2)</f>
        <v>0</v>
      </c>
      <c r="BL146" s="18" t="s">
        <v>134</v>
      </c>
      <c r="BM146" s="151" t="s">
        <v>197</v>
      </c>
    </row>
    <row r="147" spans="1:65" s="2" customFormat="1">
      <c r="A147" s="33"/>
      <c r="B147" s="322"/>
      <c r="C147" s="328"/>
      <c r="D147" s="329" t="s">
        <v>136</v>
      </c>
      <c r="E147" s="328"/>
      <c r="F147" s="330" t="s">
        <v>196</v>
      </c>
      <c r="G147" s="328"/>
      <c r="H147" s="328"/>
      <c r="I147" s="153"/>
      <c r="J147" s="33"/>
      <c r="K147" s="33"/>
      <c r="L147" s="34"/>
      <c r="M147" s="154"/>
      <c r="N147" s="155"/>
      <c r="O147" s="54"/>
      <c r="P147" s="54"/>
      <c r="Q147" s="54"/>
      <c r="R147" s="54"/>
      <c r="S147" s="54"/>
      <c r="T147" s="55"/>
      <c r="U147" s="33"/>
      <c r="V147" s="33"/>
      <c r="W147" s="33"/>
      <c r="X147" s="33"/>
      <c r="Y147" s="33"/>
      <c r="Z147" s="33"/>
      <c r="AA147" s="33"/>
      <c r="AB147" s="33"/>
      <c r="AC147" s="33"/>
      <c r="AD147" s="33"/>
      <c r="AE147" s="33"/>
      <c r="AT147" s="18" t="s">
        <v>136</v>
      </c>
      <c r="AU147" s="18" t="s">
        <v>81</v>
      </c>
    </row>
    <row r="148" spans="1:65" s="13" customFormat="1">
      <c r="B148" s="331"/>
      <c r="C148" s="332"/>
      <c r="D148" s="329" t="s">
        <v>140</v>
      </c>
      <c r="E148" s="333" t="s">
        <v>3</v>
      </c>
      <c r="F148" s="334" t="s">
        <v>198</v>
      </c>
      <c r="G148" s="332"/>
      <c r="H148" s="333" t="s">
        <v>3</v>
      </c>
      <c r="I148" s="158"/>
      <c r="L148" s="156"/>
      <c r="M148" s="159"/>
      <c r="N148" s="160"/>
      <c r="O148" s="160"/>
      <c r="P148" s="160"/>
      <c r="Q148" s="160"/>
      <c r="R148" s="160"/>
      <c r="S148" s="160"/>
      <c r="T148" s="161"/>
      <c r="AT148" s="157" t="s">
        <v>140</v>
      </c>
      <c r="AU148" s="157" t="s">
        <v>81</v>
      </c>
      <c r="AV148" s="13" t="s">
        <v>79</v>
      </c>
      <c r="AW148" s="13" t="s">
        <v>33</v>
      </c>
      <c r="AX148" s="13" t="s">
        <v>72</v>
      </c>
      <c r="AY148" s="157" t="s">
        <v>126</v>
      </c>
    </row>
    <row r="149" spans="1:65" s="14" customFormat="1">
      <c r="B149" s="335"/>
      <c r="C149" s="336"/>
      <c r="D149" s="329" t="s">
        <v>140</v>
      </c>
      <c r="E149" s="337" t="s">
        <v>3</v>
      </c>
      <c r="F149" s="338" t="s">
        <v>79</v>
      </c>
      <c r="G149" s="336"/>
      <c r="H149" s="339">
        <v>1</v>
      </c>
      <c r="I149" s="164"/>
      <c r="L149" s="162"/>
      <c r="M149" s="165"/>
      <c r="N149" s="166"/>
      <c r="O149" s="166"/>
      <c r="P149" s="166"/>
      <c r="Q149" s="166"/>
      <c r="R149" s="166"/>
      <c r="S149" s="166"/>
      <c r="T149" s="167"/>
      <c r="AT149" s="163" t="s">
        <v>140</v>
      </c>
      <c r="AU149" s="163" t="s">
        <v>81</v>
      </c>
      <c r="AV149" s="14" t="s">
        <v>81</v>
      </c>
      <c r="AW149" s="14" t="s">
        <v>33</v>
      </c>
      <c r="AX149" s="14" t="s">
        <v>72</v>
      </c>
      <c r="AY149" s="163" t="s">
        <v>126</v>
      </c>
    </row>
    <row r="150" spans="1:65" s="15" customFormat="1">
      <c r="B150" s="340"/>
      <c r="C150" s="341"/>
      <c r="D150" s="329" t="s">
        <v>140</v>
      </c>
      <c r="E150" s="342" t="s">
        <v>3</v>
      </c>
      <c r="F150" s="343" t="s">
        <v>144</v>
      </c>
      <c r="G150" s="341"/>
      <c r="H150" s="344">
        <v>1</v>
      </c>
      <c r="I150" s="170"/>
      <c r="L150" s="168"/>
      <c r="M150" s="174"/>
      <c r="N150" s="175"/>
      <c r="O150" s="175"/>
      <c r="P150" s="175"/>
      <c r="Q150" s="175"/>
      <c r="R150" s="175"/>
      <c r="S150" s="175"/>
      <c r="T150" s="176"/>
      <c r="AT150" s="169" t="s">
        <v>140</v>
      </c>
      <c r="AU150" s="169" t="s">
        <v>81</v>
      </c>
      <c r="AV150" s="15" t="s">
        <v>145</v>
      </c>
      <c r="AW150" s="15" t="s">
        <v>33</v>
      </c>
      <c r="AX150" s="15" t="s">
        <v>79</v>
      </c>
      <c r="AY150" s="169" t="s">
        <v>126</v>
      </c>
    </row>
    <row r="151" spans="1:65" s="2" customFormat="1" ht="6.95" customHeight="1">
      <c r="A151" s="33"/>
      <c r="B151" s="349"/>
      <c r="C151" s="350"/>
      <c r="D151" s="350"/>
      <c r="E151" s="350"/>
      <c r="F151" s="350"/>
      <c r="G151" s="350"/>
      <c r="H151" s="350"/>
      <c r="I151" s="44"/>
      <c r="J151" s="44"/>
      <c r="K151" s="44"/>
      <c r="L151" s="34"/>
      <c r="M151" s="33"/>
      <c r="O151" s="33"/>
      <c r="P151" s="33"/>
      <c r="Q151" s="33"/>
      <c r="R151" s="33"/>
      <c r="S151" s="33"/>
      <c r="T151" s="33"/>
      <c r="U151" s="33"/>
      <c r="V151" s="33"/>
      <c r="W151" s="33"/>
      <c r="X151" s="33"/>
      <c r="Y151" s="33"/>
      <c r="Z151" s="33"/>
      <c r="AA151" s="33"/>
      <c r="AB151" s="33"/>
      <c r="AC151" s="33"/>
      <c r="AD151" s="33"/>
      <c r="AE151" s="33"/>
    </row>
  </sheetData>
  <sheetProtection algorithmName="SHA-512" hashValue="aaHB8VZdYZL76OjaRbfPVOd2QB/DuOBH5OPjv4rc5bx69/YxTbp1D8H9UE50RPPxLztWJweEFAM+rjtYIFrAAQ==" saltValue="t29DC+Wi8NcF2/i8evWOzg==" spinCount="100000" sheet="1" objects="1" scenarios="1"/>
  <autoFilter ref="C89:K150"/>
  <mergeCells count="12">
    <mergeCell ref="E82:H82"/>
    <mergeCell ref="L2:V2"/>
    <mergeCell ref="E50:H50"/>
    <mergeCell ref="E52:H52"/>
    <mergeCell ref="E54:H54"/>
    <mergeCell ref="E78:H78"/>
    <mergeCell ref="E80:H8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97"/>
  <sheetViews>
    <sheetView showGridLines="0" topLeftCell="A887" workbookViewId="0">
      <selection activeCell="H891" sqref="H891"/>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8" t="s">
        <v>6</v>
      </c>
      <c r="M2" s="269"/>
      <c r="N2" s="269"/>
      <c r="O2" s="269"/>
      <c r="P2" s="269"/>
      <c r="Q2" s="269"/>
      <c r="R2" s="269"/>
      <c r="S2" s="269"/>
      <c r="T2" s="269"/>
      <c r="U2" s="269"/>
      <c r="V2" s="269"/>
      <c r="AT2" s="18" t="s">
        <v>89</v>
      </c>
    </row>
    <row r="3" spans="1:46" s="1" customFormat="1" ht="6.95" customHeight="1">
      <c r="B3" s="19"/>
      <c r="C3" s="20"/>
      <c r="D3" s="20"/>
      <c r="E3" s="20"/>
      <c r="F3" s="20"/>
      <c r="G3" s="20"/>
      <c r="H3" s="20"/>
      <c r="I3" s="20"/>
      <c r="J3" s="20"/>
      <c r="K3" s="20"/>
      <c r="L3" s="21"/>
      <c r="AT3" s="18" t="s">
        <v>81</v>
      </c>
    </row>
    <row r="4" spans="1:46" s="1" customFormat="1" ht="24.95" customHeight="1">
      <c r="B4" s="21"/>
      <c r="D4" s="22" t="s">
        <v>96</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11" t="str">
        <f>'Rekapitulace stavby'!K6</f>
        <v>Rekonstrukce slepého ramena ulice Dvouletky a vybudování nových parkovacích stání</v>
      </c>
      <c r="F7" s="312"/>
      <c r="G7" s="312"/>
      <c r="H7" s="312"/>
      <c r="L7" s="21"/>
    </row>
    <row r="8" spans="1:46" s="1" customFormat="1" ht="12" customHeight="1">
      <c r="B8" s="21"/>
      <c r="D8" s="28" t="s">
        <v>97</v>
      </c>
      <c r="L8" s="21"/>
    </row>
    <row r="9" spans="1:46" s="2" customFormat="1" ht="16.5" customHeight="1">
      <c r="A9" s="33"/>
      <c r="B9" s="34"/>
      <c r="C9" s="33"/>
      <c r="D9" s="33"/>
      <c r="E9" s="311" t="s">
        <v>98</v>
      </c>
      <c r="F9" s="310"/>
      <c r="G9" s="310"/>
      <c r="H9" s="310"/>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99</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01" t="s">
        <v>199</v>
      </c>
      <c r="F11" s="310"/>
      <c r="G11" s="310"/>
      <c r="H11" s="310"/>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10. 9. 2020</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
        <v>3</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
        <v>27</v>
      </c>
      <c r="F17" s="33"/>
      <c r="G17" s="33"/>
      <c r="H17" s="33"/>
      <c r="I17" s="28" t="s">
        <v>28</v>
      </c>
      <c r="J17" s="26" t="s">
        <v>3</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29</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13" t="str">
        <f>'Rekapitulace stavby'!E14</f>
        <v>Vyplň údaj</v>
      </c>
      <c r="F20" s="280"/>
      <c r="G20" s="280"/>
      <c r="H20" s="280"/>
      <c r="I20" s="28" t="s">
        <v>28</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31</v>
      </c>
      <c r="E22" s="33"/>
      <c r="F22" s="33"/>
      <c r="G22" s="33"/>
      <c r="H22" s="33"/>
      <c r="I22" s="28" t="s">
        <v>26</v>
      </c>
      <c r="J22" s="26" t="s">
        <v>3</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
        <v>32</v>
      </c>
      <c r="F23" s="33"/>
      <c r="G23" s="33"/>
      <c r="H23" s="33"/>
      <c r="I23" s="28" t="s">
        <v>28</v>
      </c>
      <c r="J23" s="26" t="s">
        <v>3</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34</v>
      </c>
      <c r="E25" s="33"/>
      <c r="F25" s="33"/>
      <c r="G25" s="33"/>
      <c r="H25" s="33"/>
      <c r="I25" s="28" t="s">
        <v>26</v>
      </c>
      <c r="J25" s="26" t="s">
        <v>3</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
        <v>35</v>
      </c>
      <c r="F26" s="33"/>
      <c r="G26" s="33"/>
      <c r="H26" s="33"/>
      <c r="I26" s="28" t="s">
        <v>28</v>
      </c>
      <c r="J26" s="26" t="s">
        <v>3</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36</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284" t="s">
        <v>200</v>
      </c>
      <c r="F29" s="284"/>
      <c r="G29" s="284"/>
      <c r="H29" s="284"/>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38</v>
      </c>
      <c r="E32" s="33"/>
      <c r="F32" s="33"/>
      <c r="G32" s="33"/>
      <c r="H32" s="33"/>
      <c r="I32" s="33"/>
      <c r="J32" s="67">
        <f>ROUND(J96,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40</v>
      </c>
      <c r="G34" s="33"/>
      <c r="H34" s="33"/>
      <c r="I34" s="37" t="s">
        <v>39</v>
      </c>
      <c r="J34" s="37" t="s">
        <v>41</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42</v>
      </c>
      <c r="E35" s="28" t="s">
        <v>43</v>
      </c>
      <c r="F35" s="101">
        <f>ROUND((SUM(BE96:BE896)),  2)</f>
        <v>0</v>
      </c>
      <c r="G35" s="33"/>
      <c r="H35" s="33"/>
      <c r="I35" s="102">
        <v>0.21</v>
      </c>
      <c r="J35" s="101">
        <f>ROUND(((SUM(BE96:BE896))*I35),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44</v>
      </c>
      <c r="F36" s="101">
        <f>ROUND((SUM(BF96:BF896)),  2)</f>
        <v>0</v>
      </c>
      <c r="G36" s="33"/>
      <c r="H36" s="33"/>
      <c r="I36" s="102">
        <v>0.15</v>
      </c>
      <c r="J36" s="101">
        <f>ROUND(((SUM(BF96:BF896))*I36),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45</v>
      </c>
      <c r="F37" s="101">
        <f>ROUND((SUM(BG96:BG896)),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46</v>
      </c>
      <c r="F38" s="101">
        <f>ROUND((SUM(BH96:BH896)),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47</v>
      </c>
      <c r="F39" s="101">
        <f>ROUND((SUM(BI96:BI896)),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48</v>
      </c>
      <c r="E41" s="56"/>
      <c r="F41" s="56"/>
      <c r="G41" s="105" t="s">
        <v>49</v>
      </c>
      <c r="H41" s="106" t="s">
        <v>50</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101</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11" t="str">
        <f>E7</f>
        <v>Rekonstrukce slepého ramena ulice Dvouletky a vybudování nových parkovacích stání</v>
      </c>
      <c r="F50" s="312"/>
      <c r="G50" s="312"/>
      <c r="H50" s="312"/>
      <c r="I50" s="33"/>
      <c r="J50" s="33"/>
      <c r="K50" s="33"/>
      <c r="L50" s="95"/>
      <c r="S50" s="33"/>
      <c r="T50" s="33"/>
      <c r="U50" s="33"/>
      <c r="V50" s="33"/>
      <c r="W50" s="33"/>
      <c r="X50" s="33"/>
      <c r="Y50" s="33"/>
      <c r="Z50" s="33"/>
      <c r="AA50" s="33"/>
      <c r="AB50" s="33"/>
      <c r="AC50" s="33"/>
      <c r="AD50" s="33"/>
      <c r="AE50" s="33"/>
    </row>
    <row r="51" spans="1:47" s="1" customFormat="1" ht="12" customHeight="1">
      <c r="B51" s="21"/>
      <c r="C51" s="28" t="s">
        <v>97</v>
      </c>
      <c r="L51" s="21"/>
    </row>
    <row r="52" spans="1:47" s="2" customFormat="1" ht="16.5" customHeight="1">
      <c r="A52" s="33"/>
      <c r="B52" s="34"/>
      <c r="C52" s="33"/>
      <c r="D52" s="33"/>
      <c r="E52" s="311" t="s">
        <v>98</v>
      </c>
      <c r="F52" s="310"/>
      <c r="G52" s="310"/>
      <c r="H52" s="310"/>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99</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01" t="str">
        <f>E11</f>
        <v>C 101 - REKONSTRUKCE SLEPÉHO RAMENA ULICE DVOULETKY + PARKOVACÍ STÁNÍ</v>
      </c>
      <c r="F54" s="310"/>
      <c r="G54" s="310"/>
      <c r="H54" s="310"/>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10. 9. 2020</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SMO - Městský obvod Ostrava-Jih</v>
      </c>
      <c r="G58" s="33"/>
      <c r="H58" s="33"/>
      <c r="I58" s="28" t="s">
        <v>31</v>
      </c>
      <c r="J58" s="31" t="str">
        <f>E23</f>
        <v>IVITAS, a.s.</v>
      </c>
      <c r="K58" s="33"/>
      <c r="L58" s="95"/>
      <c r="S58" s="33"/>
      <c r="T58" s="33"/>
      <c r="U58" s="33"/>
      <c r="V58" s="33"/>
      <c r="W58" s="33"/>
      <c r="X58" s="33"/>
      <c r="Y58" s="33"/>
      <c r="Z58" s="33"/>
      <c r="AA58" s="33"/>
      <c r="AB58" s="33"/>
      <c r="AC58" s="33"/>
      <c r="AD58" s="33"/>
      <c r="AE58" s="33"/>
    </row>
    <row r="59" spans="1:47" s="2" customFormat="1" ht="15.2" customHeight="1">
      <c r="A59" s="33"/>
      <c r="B59" s="34"/>
      <c r="C59" s="28" t="s">
        <v>29</v>
      </c>
      <c r="D59" s="33"/>
      <c r="E59" s="33"/>
      <c r="F59" s="26" t="str">
        <f>IF(E20="","",E20)</f>
        <v>Vyplň údaj</v>
      </c>
      <c r="G59" s="33"/>
      <c r="H59" s="33"/>
      <c r="I59" s="28" t="s">
        <v>34</v>
      </c>
      <c r="J59" s="31" t="str">
        <f>E26</f>
        <v>Jindřich Jansa</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102</v>
      </c>
      <c r="D61" s="103"/>
      <c r="E61" s="103"/>
      <c r="F61" s="103"/>
      <c r="G61" s="103"/>
      <c r="H61" s="103"/>
      <c r="I61" s="103"/>
      <c r="J61" s="110" t="s">
        <v>103</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70</v>
      </c>
      <c r="D63" s="33"/>
      <c r="E63" s="33"/>
      <c r="F63" s="33"/>
      <c r="G63" s="33"/>
      <c r="H63" s="33"/>
      <c r="I63" s="33"/>
      <c r="J63" s="67">
        <f>J96</f>
        <v>0</v>
      </c>
      <c r="K63" s="33"/>
      <c r="L63" s="95"/>
      <c r="S63" s="33"/>
      <c r="T63" s="33"/>
      <c r="U63" s="33"/>
      <c r="V63" s="33"/>
      <c r="W63" s="33"/>
      <c r="X63" s="33"/>
      <c r="Y63" s="33"/>
      <c r="Z63" s="33"/>
      <c r="AA63" s="33"/>
      <c r="AB63" s="33"/>
      <c r="AC63" s="33"/>
      <c r="AD63" s="33"/>
      <c r="AE63" s="33"/>
      <c r="AU63" s="18" t="s">
        <v>104</v>
      </c>
    </row>
    <row r="64" spans="1:47" s="9" customFormat="1" ht="24.95" customHeight="1">
      <c r="B64" s="112"/>
      <c r="D64" s="113" t="s">
        <v>201</v>
      </c>
      <c r="E64" s="114"/>
      <c r="F64" s="114"/>
      <c r="G64" s="114"/>
      <c r="H64" s="114"/>
      <c r="I64" s="114"/>
      <c r="J64" s="115">
        <f>J97</f>
        <v>0</v>
      </c>
      <c r="L64" s="112"/>
    </row>
    <row r="65" spans="1:31" s="10" customFormat="1" ht="19.899999999999999" customHeight="1">
      <c r="B65" s="116"/>
      <c r="D65" s="117" t="s">
        <v>202</v>
      </c>
      <c r="E65" s="118"/>
      <c r="F65" s="118"/>
      <c r="G65" s="118"/>
      <c r="H65" s="118"/>
      <c r="I65" s="118"/>
      <c r="J65" s="119">
        <f>J98</f>
        <v>0</v>
      </c>
      <c r="L65" s="116"/>
    </row>
    <row r="66" spans="1:31" s="10" customFormat="1" ht="19.899999999999999" customHeight="1">
      <c r="B66" s="116"/>
      <c r="D66" s="117" t="s">
        <v>203</v>
      </c>
      <c r="E66" s="118"/>
      <c r="F66" s="118"/>
      <c r="G66" s="118"/>
      <c r="H66" s="118"/>
      <c r="I66" s="118"/>
      <c r="J66" s="119">
        <f>J462</f>
        <v>0</v>
      </c>
      <c r="L66" s="116"/>
    </row>
    <row r="67" spans="1:31" s="10" customFormat="1" ht="19.899999999999999" customHeight="1">
      <c r="B67" s="116"/>
      <c r="D67" s="117" t="s">
        <v>204</v>
      </c>
      <c r="E67" s="118"/>
      <c r="F67" s="118"/>
      <c r="G67" s="118"/>
      <c r="H67" s="118"/>
      <c r="I67" s="118"/>
      <c r="J67" s="119">
        <f>J527</f>
        <v>0</v>
      </c>
      <c r="L67" s="116"/>
    </row>
    <row r="68" spans="1:31" s="10" customFormat="1" ht="19.899999999999999" customHeight="1">
      <c r="B68" s="116"/>
      <c r="D68" s="117" t="s">
        <v>205</v>
      </c>
      <c r="E68" s="118"/>
      <c r="F68" s="118"/>
      <c r="G68" s="118"/>
      <c r="H68" s="118"/>
      <c r="I68" s="118"/>
      <c r="J68" s="119">
        <f>J578</f>
        <v>0</v>
      </c>
      <c r="L68" s="116"/>
    </row>
    <row r="69" spans="1:31" s="10" customFormat="1" ht="19.899999999999999" customHeight="1">
      <c r="B69" s="116"/>
      <c r="D69" s="117" t="s">
        <v>206</v>
      </c>
      <c r="E69" s="118"/>
      <c r="F69" s="118"/>
      <c r="G69" s="118"/>
      <c r="H69" s="118"/>
      <c r="I69" s="118"/>
      <c r="J69" s="119">
        <f>J679</f>
        <v>0</v>
      </c>
      <c r="L69" s="116"/>
    </row>
    <row r="70" spans="1:31" s="10" customFormat="1" ht="19.899999999999999" customHeight="1">
      <c r="B70" s="116"/>
      <c r="D70" s="117" t="s">
        <v>207</v>
      </c>
      <c r="E70" s="118"/>
      <c r="F70" s="118"/>
      <c r="G70" s="118"/>
      <c r="H70" s="118"/>
      <c r="I70" s="118"/>
      <c r="J70" s="119">
        <f>J685</f>
        <v>0</v>
      </c>
      <c r="L70" s="116"/>
    </row>
    <row r="71" spans="1:31" s="10" customFormat="1" ht="19.899999999999999" customHeight="1">
      <c r="B71" s="116"/>
      <c r="D71" s="117" t="s">
        <v>208</v>
      </c>
      <c r="E71" s="118"/>
      <c r="F71" s="118"/>
      <c r="G71" s="118"/>
      <c r="H71" s="118"/>
      <c r="I71" s="118"/>
      <c r="J71" s="119">
        <f>J833</f>
        <v>0</v>
      </c>
      <c r="L71" s="116"/>
    </row>
    <row r="72" spans="1:31" s="10" customFormat="1" ht="19.899999999999999" customHeight="1">
      <c r="B72" s="116"/>
      <c r="D72" s="117" t="s">
        <v>209</v>
      </c>
      <c r="E72" s="118"/>
      <c r="F72" s="118"/>
      <c r="G72" s="118"/>
      <c r="H72" s="118"/>
      <c r="I72" s="118"/>
      <c r="J72" s="119">
        <f>J856</f>
        <v>0</v>
      </c>
      <c r="L72" s="116"/>
    </row>
    <row r="73" spans="1:31" s="9" customFormat="1" ht="24.95" customHeight="1">
      <c r="B73" s="112"/>
      <c r="D73" s="113" t="s">
        <v>210</v>
      </c>
      <c r="E73" s="114"/>
      <c r="F73" s="114"/>
      <c r="G73" s="114"/>
      <c r="H73" s="114"/>
      <c r="I73" s="114"/>
      <c r="J73" s="115">
        <f>J860</f>
        <v>0</v>
      </c>
      <c r="L73" s="112"/>
    </row>
    <row r="74" spans="1:31" s="10" customFormat="1" ht="19.899999999999999" customHeight="1">
      <c r="B74" s="116"/>
      <c r="D74" s="117" t="s">
        <v>211</v>
      </c>
      <c r="E74" s="118"/>
      <c r="F74" s="118"/>
      <c r="G74" s="118"/>
      <c r="H74" s="118"/>
      <c r="I74" s="118"/>
      <c r="J74" s="119">
        <f>J861</f>
        <v>0</v>
      </c>
      <c r="L74" s="116"/>
    </row>
    <row r="75" spans="1:31" s="2" customFormat="1" ht="21.75" customHeight="1">
      <c r="A75" s="33"/>
      <c r="B75" s="34"/>
      <c r="C75" s="33"/>
      <c r="D75" s="33"/>
      <c r="E75" s="33"/>
      <c r="F75" s="33"/>
      <c r="G75" s="33"/>
      <c r="H75" s="33"/>
      <c r="I75" s="33"/>
      <c r="J75" s="33"/>
      <c r="K75" s="33"/>
      <c r="L75" s="95"/>
      <c r="S75" s="33"/>
      <c r="T75" s="33"/>
      <c r="U75" s="33"/>
      <c r="V75" s="33"/>
      <c r="W75" s="33"/>
      <c r="X75" s="33"/>
      <c r="Y75" s="33"/>
      <c r="Z75" s="33"/>
      <c r="AA75" s="33"/>
      <c r="AB75" s="33"/>
      <c r="AC75" s="33"/>
      <c r="AD75" s="33"/>
      <c r="AE75" s="33"/>
    </row>
    <row r="76" spans="1:31" s="2" customFormat="1" ht="6.95" customHeight="1">
      <c r="A76" s="33"/>
      <c r="B76" s="43"/>
      <c r="C76" s="44"/>
      <c r="D76" s="44"/>
      <c r="E76" s="44"/>
      <c r="F76" s="44"/>
      <c r="G76" s="44"/>
      <c r="H76" s="44"/>
      <c r="I76" s="44"/>
      <c r="J76" s="44"/>
      <c r="K76" s="44"/>
      <c r="L76" s="95"/>
      <c r="S76" s="33"/>
      <c r="T76" s="33"/>
      <c r="U76" s="33"/>
      <c r="V76" s="33"/>
      <c r="W76" s="33"/>
      <c r="X76" s="33"/>
      <c r="Y76" s="33"/>
      <c r="Z76" s="33"/>
      <c r="AA76" s="33"/>
      <c r="AB76" s="33"/>
      <c r="AC76" s="33"/>
      <c r="AD76" s="33"/>
      <c r="AE76" s="33"/>
    </row>
    <row r="80" spans="1:31" s="2" customFormat="1" ht="6.95" customHeight="1">
      <c r="A80" s="33"/>
      <c r="B80" s="45"/>
      <c r="C80" s="46"/>
      <c r="D80" s="46"/>
      <c r="E80" s="46"/>
      <c r="F80" s="46"/>
      <c r="G80" s="46"/>
      <c r="H80" s="46"/>
      <c r="I80" s="46"/>
      <c r="J80" s="46"/>
      <c r="K80" s="46"/>
      <c r="L80" s="95"/>
      <c r="S80" s="33"/>
      <c r="T80" s="33"/>
      <c r="U80" s="33"/>
      <c r="V80" s="33"/>
      <c r="W80" s="33"/>
      <c r="X80" s="33"/>
      <c r="Y80" s="33"/>
      <c r="Z80" s="33"/>
      <c r="AA80" s="33"/>
      <c r="AB80" s="33"/>
      <c r="AC80" s="33"/>
      <c r="AD80" s="33"/>
      <c r="AE80" s="33"/>
    </row>
    <row r="81" spans="1:63" s="2" customFormat="1" ht="24.95" customHeight="1">
      <c r="A81" s="33"/>
      <c r="B81" s="34"/>
      <c r="C81" s="22" t="s">
        <v>110</v>
      </c>
      <c r="D81" s="33"/>
      <c r="E81" s="33"/>
      <c r="F81" s="33"/>
      <c r="G81" s="33"/>
      <c r="H81" s="33"/>
      <c r="I81" s="33"/>
      <c r="J81" s="33"/>
      <c r="K81" s="33"/>
      <c r="L81" s="95"/>
      <c r="S81" s="33"/>
      <c r="T81" s="33"/>
      <c r="U81" s="33"/>
      <c r="V81" s="33"/>
      <c r="W81" s="33"/>
      <c r="X81" s="33"/>
      <c r="Y81" s="33"/>
      <c r="Z81" s="33"/>
      <c r="AA81" s="33"/>
      <c r="AB81" s="33"/>
      <c r="AC81" s="33"/>
      <c r="AD81" s="33"/>
      <c r="AE81" s="33"/>
    </row>
    <row r="82" spans="1:63" s="2" customFormat="1" ht="6.95" customHeight="1">
      <c r="A82" s="33"/>
      <c r="B82" s="34"/>
      <c r="C82" s="33"/>
      <c r="D82" s="33"/>
      <c r="E82" s="33"/>
      <c r="F82" s="33"/>
      <c r="G82" s="33"/>
      <c r="H82" s="33"/>
      <c r="I82" s="33"/>
      <c r="J82" s="33"/>
      <c r="K82" s="33"/>
      <c r="L82" s="95"/>
      <c r="S82" s="33"/>
      <c r="T82" s="33"/>
      <c r="U82" s="33"/>
      <c r="V82" s="33"/>
      <c r="W82" s="33"/>
      <c r="X82" s="33"/>
      <c r="Y82" s="33"/>
      <c r="Z82" s="33"/>
      <c r="AA82" s="33"/>
      <c r="AB82" s="33"/>
      <c r="AC82" s="33"/>
      <c r="AD82" s="33"/>
      <c r="AE82" s="33"/>
    </row>
    <row r="83" spans="1:63" s="2" customFormat="1" ht="12" customHeight="1">
      <c r="A83" s="33"/>
      <c r="B83" s="34"/>
      <c r="C83" s="28" t="s">
        <v>17</v>
      </c>
      <c r="D83" s="33"/>
      <c r="E83" s="33"/>
      <c r="F83" s="33"/>
      <c r="G83" s="33"/>
      <c r="H83" s="33"/>
      <c r="I83" s="33"/>
      <c r="J83" s="33"/>
      <c r="K83" s="33"/>
      <c r="L83" s="95"/>
      <c r="S83" s="33"/>
      <c r="T83" s="33"/>
      <c r="U83" s="33"/>
      <c r="V83" s="33"/>
      <c r="W83" s="33"/>
      <c r="X83" s="33"/>
      <c r="Y83" s="33"/>
      <c r="Z83" s="33"/>
      <c r="AA83" s="33"/>
      <c r="AB83" s="33"/>
      <c r="AC83" s="33"/>
      <c r="AD83" s="33"/>
      <c r="AE83" s="33"/>
    </row>
    <row r="84" spans="1:63" s="2" customFormat="1" ht="16.5" customHeight="1">
      <c r="A84" s="33"/>
      <c r="B84" s="34"/>
      <c r="C84" s="33"/>
      <c r="D84" s="33"/>
      <c r="E84" s="311" t="str">
        <f>E7</f>
        <v>Rekonstrukce slepého ramena ulice Dvouletky a vybudování nových parkovacích stání</v>
      </c>
      <c r="F84" s="312"/>
      <c r="G84" s="312"/>
      <c r="H84" s="312"/>
      <c r="I84" s="33"/>
      <c r="J84" s="33"/>
      <c r="K84" s="33"/>
      <c r="L84" s="95"/>
      <c r="S84" s="33"/>
      <c r="T84" s="33"/>
      <c r="U84" s="33"/>
      <c r="V84" s="33"/>
      <c r="W84" s="33"/>
      <c r="X84" s="33"/>
      <c r="Y84" s="33"/>
      <c r="Z84" s="33"/>
      <c r="AA84" s="33"/>
      <c r="AB84" s="33"/>
      <c r="AC84" s="33"/>
      <c r="AD84" s="33"/>
      <c r="AE84" s="33"/>
    </row>
    <row r="85" spans="1:63" s="1" customFormat="1" ht="12" customHeight="1">
      <c r="B85" s="21"/>
      <c r="C85" s="28" t="s">
        <v>97</v>
      </c>
      <c r="L85" s="21"/>
    </row>
    <row r="86" spans="1:63" s="2" customFormat="1" ht="16.5" customHeight="1">
      <c r="A86" s="33"/>
      <c r="B86" s="34"/>
      <c r="C86" s="33"/>
      <c r="D86" s="33"/>
      <c r="E86" s="311" t="s">
        <v>98</v>
      </c>
      <c r="F86" s="310"/>
      <c r="G86" s="310"/>
      <c r="H86" s="310"/>
      <c r="I86" s="33"/>
      <c r="J86" s="33"/>
      <c r="K86" s="33"/>
      <c r="L86" s="95"/>
      <c r="S86" s="33"/>
      <c r="T86" s="33"/>
      <c r="U86" s="33"/>
      <c r="V86" s="33"/>
      <c r="W86" s="33"/>
      <c r="X86" s="33"/>
      <c r="Y86" s="33"/>
      <c r="Z86" s="33"/>
      <c r="AA86" s="33"/>
      <c r="AB86" s="33"/>
      <c r="AC86" s="33"/>
      <c r="AD86" s="33"/>
      <c r="AE86" s="33"/>
    </row>
    <row r="87" spans="1:63" s="2" customFormat="1" ht="12" customHeight="1">
      <c r="A87" s="33"/>
      <c r="B87" s="34"/>
      <c r="C87" s="28" t="s">
        <v>99</v>
      </c>
      <c r="D87" s="33"/>
      <c r="E87" s="33"/>
      <c r="F87" s="33"/>
      <c r="G87" s="33"/>
      <c r="H87" s="33"/>
      <c r="I87" s="33"/>
      <c r="J87" s="33"/>
      <c r="K87" s="33"/>
      <c r="L87" s="95"/>
      <c r="S87" s="33"/>
      <c r="T87" s="33"/>
      <c r="U87" s="33"/>
      <c r="V87" s="33"/>
      <c r="W87" s="33"/>
      <c r="X87" s="33"/>
      <c r="Y87" s="33"/>
      <c r="Z87" s="33"/>
      <c r="AA87" s="33"/>
      <c r="AB87" s="33"/>
      <c r="AC87" s="33"/>
      <c r="AD87" s="33"/>
      <c r="AE87" s="33"/>
    </row>
    <row r="88" spans="1:63" s="2" customFormat="1" ht="16.5" customHeight="1">
      <c r="A88" s="33"/>
      <c r="B88" s="34"/>
      <c r="C88" s="33"/>
      <c r="D88" s="33"/>
      <c r="E88" s="301" t="str">
        <f>E11</f>
        <v>C 101 - REKONSTRUKCE SLEPÉHO RAMENA ULICE DVOULETKY + PARKOVACÍ STÁNÍ</v>
      </c>
      <c r="F88" s="310"/>
      <c r="G88" s="310"/>
      <c r="H88" s="310"/>
      <c r="I88" s="33"/>
      <c r="J88" s="33"/>
      <c r="K88" s="33"/>
      <c r="L88" s="95"/>
      <c r="S88" s="33"/>
      <c r="T88" s="33"/>
      <c r="U88" s="33"/>
      <c r="V88" s="33"/>
      <c r="W88" s="33"/>
      <c r="X88" s="33"/>
      <c r="Y88" s="33"/>
      <c r="Z88" s="33"/>
      <c r="AA88" s="33"/>
      <c r="AB88" s="33"/>
      <c r="AC88" s="33"/>
      <c r="AD88" s="33"/>
      <c r="AE88" s="33"/>
    </row>
    <row r="89" spans="1:63" s="2" customFormat="1" ht="6.95" customHeight="1">
      <c r="A89" s="33"/>
      <c r="B89" s="34"/>
      <c r="C89" s="33"/>
      <c r="D89" s="33"/>
      <c r="E89" s="33"/>
      <c r="F89" s="33"/>
      <c r="G89" s="33"/>
      <c r="H89" s="33"/>
      <c r="I89" s="33"/>
      <c r="J89" s="33"/>
      <c r="K89" s="33"/>
      <c r="L89" s="95"/>
      <c r="S89" s="33"/>
      <c r="T89" s="33"/>
      <c r="U89" s="33"/>
      <c r="V89" s="33"/>
      <c r="W89" s="33"/>
      <c r="X89" s="33"/>
      <c r="Y89" s="33"/>
      <c r="Z89" s="33"/>
      <c r="AA89" s="33"/>
      <c r="AB89" s="33"/>
      <c r="AC89" s="33"/>
      <c r="AD89" s="33"/>
      <c r="AE89" s="33"/>
    </row>
    <row r="90" spans="1:63" s="2" customFormat="1" ht="12" customHeight="1">
      <c r="A90" s="33"/>
      <c r="B90" s="34"/>
      <c r="C90" s="28" t="s">
        <v>21</v>
      </c>
      <c r="D90" s="33"/>
      <c r="E90" s="33"/>
      <c r="F90" s="26" t="str">
        <f>F14</f>
        <v xml:space="preserve"> </v>
      </c>
      <c r="G90" s="33"/>
      <c r="H90" s="33"/>
      <c r="I90" s="28" t="s">
        <v>23</v>
      </c>
      <c r="J90" s="51" t="str">
        <f>IF(J14="","",J14)</f>
        <v>10. 9. 2020</v>
      </c>
      <c r="K90" s="33"/>
      <c r="L90" s="95"/>
      <c r="S90" s="33"/>
      <c r="T90" s="33"/>
      <c r="U90" s="33"/>
      <c r="V90" s="33"/>
      <c r="W90" s="33"/>
      <c r="X90" s="33"/>
      <c r="Y90" s="33"/>
      <c r="Z90" s="33"/>
      <c r="AA90" s="33"/>
      <c r="AB90" s="33"/>
      <c r="AC90" s="33"/>
      <c r="AD90" s="33"/>
      <c r="AE90" s="33"/>
    </row>
    <row r="91" spans="1:63" s="2" customFormat="1" ht="6.95" customHeight="1">
      <c r="A91" s="33"/>
      <c r="B91" s="34"/>
      <c r="C91" s="33"/>
      <c r="D91" s="33"/>
      <c r="E91" s="33"/>
      <c r="F91" s="33"/>
      <c r="G91" s="33"/>
      <c r="H91" s="33"/>
      <c r="I91" s="33"/>
      <c r="J91" s="33"/>
      <c r="K91" s="33"/>
      <c r="L91" s="95"/>
      <c r="S91" s="33"/>
      <c r="T91" s="33"/>
      <c r="U91" s="33"/>
      <c r="V91" s="33"/>
      <c r="W91" s="33"/>
      <c r="X91" s="33"/>
      <c r="Y91" s="33"/>
      <c r="Z91" s="33"/>
      <c r="AA91" s="33"/>
      <c r="AB91" s="33"/>
      <c r="AC91" s="33"/>
      <c r="AD91" s="33"/>
      <c r="AE91" s="33"/>
    </row>
    <row r="92" spans="1:63" s="2" customFormat="1" ht="15.2" customHeight="1">
      <c r="A92" s="33"/>
      <c r="B92" s="34"/>
      <c r="C92" s="28" t="s">
        <v>25</v>
      </c>
      <c r="D92" s="33"/>
      <c r="E92" s="33"/>
      <c r="F92" s="26" t="str">
        <f>E17</f>
        <v>SMO - Městský obvod Ostrava-Jih</v>
      </c>
      <c r="G92" s="33"/>
      <c r="H92" s="33"/>
      <c r="I92" s="28" t="s">
        <v>31</v>
      </c>
      <c r="J92" s="31" t="str">
        <f>E23</f>
        <v>IVITAS, a.s.</v>
      </c>
      <c r="K92" s="33"/>
      <c r="L92" s="95"/>
      <c r="S92" s="33"/>
      <c r="T92" s="33"/>
      <c r="U92" s="33"/>
      <c r="V92" s="33"/>
      <c r="W92" s="33"/>
      <c r="X92" s="33"/>
      <c r="Y92" s="33"/>
      <c r="Z92" s="33"/>
      <c r="AA92" s="33"/>
      <c r="AB92" s="33"/>
      <c r="AC92" s="33"/>
      <c r="AD92" s="33"/>
      <c r="AE92" s="33"/>
    </row>
    <row r="93" spans="1:63" s="2" customFormat="1" ht="15.2" customHeight="1">
      <c r="A93" s="33"/>
      <c r="B93" s="34"/>
      <c r="C93" s="28" t="s">
        <v>29</v>
      </c>
      <c r="D93" s="33"/>
      <c r="E93" s="33"/>
      <c r="F93" s="26" t="str">
        <f>IF(E20="","",E20)</f>
        <v>Vyplň údaj</v>
      </c>
      <c r="G93" s="33"/>
      <c r="H93" s="33"/>
      <c r="I93" s="28" t="s">
        <v>34</v>
      </c>
      <c r="J93" s="31" t="str">
        <f>E26</f>
        <v>Jindřich Jansa</v>
      </c>
      <c r="K93" s="33"/>
      <c r="L93" s="95"/>
      <c r="S93" s="33"/>
      <c r="T93" s="33"/>
      <c r="U93" s="33"/>
      <c r="V93" s="33"/>
      <c r="W93" s="33"/>
      <c r="X93" s="33"/>
      <c r="Y93" s="33"/>
      <c r="Z93" s="33"/>
      <c r="AA93" s="33"/>
      <c r="AB93" s="33"/>
      <c r="AC93" s="33"/>
      <c r="AD93" s="33"/>
      <c r="AE93" s="33"/>
    </row>
    <row r="94" spans="1:63" s="2" customFormat="1" ht="10.35" customHeight="1">
      <c r="A94" s="33"/>
      <c r="B94" s="34"/>
      <c r="C94" s="33"/>
      <c r="D94" s="33"/>
      <c r="E94" s="33"/>
      <c r="F94" s="33"/>
      <c r="G94" s="33"/>
      <c r="H94" s="33"/>
      <c r="I94" s="33"/>
      <c r="J94" s="33"/>
      <c r="K94" s="33"/>
      <c r="L94" s="95"/>
      <c r="S94" s="33"/>
      <c r="T94" s="33"/>
      <c r="U94" s="33"/>
      <c r="V94" s="33"/>
      <c r="W94" s="33"/>
      <c r="X94" s="33"/>
      <c r="Y94" s="33"/>
      <c r="Z94" s="33"/>
      <c r="AA94" s="33"/>
      <c r="AB94" s="33"/>
      <c r="AC94" s="33"/>
      <c r="AD94" s="33"/>
      <c r="AE94" s="33"/>
    </row>
    <row r="95" spans="1:63" s="11" customFormat="1" ht="29.25" customHeight="1">
      <c r="A95" s="120"/>
      <c r="B95" s="121"/>
      <c r="C95" s="122" t="s">
        <v>111</v>
      </c>
      <c r="D95" s="123" t="s">
        <v>57</v>
      </c>
      <c r="E95" s="123" t="s">
        <v>53</v>
      </c>
      <c r="F95" s="123" t="s">
        <v>54</v>
      </c>
      <c r="G95" s="123" t="s">
        <v>112</v>
      </c>
      <c r="H95" s="123" t="s">
        <v>113</v>
      </c>
      <c r="I95" s="123" t="s">
        <v>114</v>
      </c>
      <c r="J95" s="123" t="s">
        <v>103</v>
      </c>
      <c r="K95" s="124" t="s">
        <v>115</v>
      </c>
      <c r="L95" s="125"/>
      <c r="M95" s="58" t="s">
        <v>3</v>
      </c>
      <c r="N95" s="59" t="s">
        <v>42</v>
      </c>
      <c r="O95" s="59" t="s">
        <v>116</v>
      </c>
      <c r="P95" s="59" t="s">
        <v>117</v>
      </c>
      <c r="Q95" s="59" t="s">
        <v>118</v>
      </c>
      <c r="R95" s="59" t="s">
        <v>119</v>
      </c>
      <c r="S95" s="59" t="s">
        <v>120</v>
      </c>
      <c r="T95" s="60" t="s">
        <v>121</v>
      </c>
      <c r="U95" s="120"/>
      <c r="V95" s="120"/>
      <c r="W95" s="120"/>
      <c r="X95" s="120"/>
      <c r="Y95" s="120"/>
      <c r="Z95" s="120"/>
      <c r="AA95" s="120"/>
      <c r="AB95" s="120"/>
      <c r="AC95" s="120"/>
      <c r="AD95" s="120"/>
      <c r="AE95" s="120"/>
    </row>
    <row r="96" spans="1:63" s="2" customFormat="1" ht="22.9" customHeight="1">
      <c r="A96" s="33"/>
      <c r="B96" s="34"/>
      <c r="C96" s="65" t="s">
        <v>122</v>
      </c>
      <c r="D96" s="33"/>
      <c r="E96" s="33"/>
      <c r="F96" s="33"/>
      <c r="G96" s="33"/>
      <c r="H96" s="33"/>
      <c r="I96" s="33"/>
      <c r="J96" s="126">
        <f>BK96</f>
        <v>0</v>
      </c>
      <c r="K96" s="33"/>
      <c r="L96" s="34"/>
      <c r="M96" s="61"/>
      <c r="N96" s="52"/>
      <c r="O96" s="62"/>
      <c r="P96" s="127">
        <f>P97+P860</f>
        <v>0</v>
      </c>
      <c r="Q96" s="62"/>
      <c r="R96" s="127">
        <f>R97+R860</f>
        <v>1028.40608406</v>
      </c>
      <c r="S96" s="62"/>
      <c r="T96" s="128">
        <f>T97+T860</f>
        <v>1399.3140875000001</v>
      </c>
      <c r="U96" s="33"/>
      <c r="V96" s="33"/>
      <c r="W96" s="33"/>
      <c r="X96" s="33"/>
      <c r="Y96" s="33"/>
      <c r="Z96" s="33"/>
      <c r="AA96" s="33"/>
      <c r="AB96" s="33"/>
      <c r="AC96" s="33"/>
      <c r="AD96" s="33"/>
      <c r="AE96" s="33"/>
      <c r="AT96" s="18" t="s">
        <v>71</v>
      </c>
      <c r="AU96" s="18" t="s">
        <v>104</v>
      </c>
      <c r="BK96" s="129">
        <f>BK97+BK860</f>
        <v>0</v>
      </c>
    </row>
    <row r="97" spans="1:65" s="12" customFormat="1" ht="25.9" customHeight="1">
      <c r="B97" s="345"/>
      <c r="C97" s="346"/>
      <c r="D97" s="347" t="s">
        <v>71</v>
      </c>
      <c r="E97" s="352" t="s">
        <v>212</v>
      </c>
      <c r="F97" s="352" t="s">
        <v>213</v>
      </c>
      <c r="G97" s="346"/>
      <c r="H97" s="346"/>
      <c r="I97" s="133"/>
      <c r="J97" s="134">
        <f>BK97</f>
        <v>0</v>
      </c>
      <c r="L97" s="130"/>
      <c r="M97" s="135"/>
      <c r="N97" s="136"/>
      <c r="O97" s="136"/>
      <c r="P97" s="137">
        <f>P98+P462+P527+P578+P679+P685+P833+P856</f>
        <v>0</v>
      </c>
      <c r="Q97" s="136"/>
      <c r="R97" s="137">
        <f>R98+R462+R527+R578+R679+R685+R833+R856</f>
        <v>1027.7831925600001</v>
      </c>
      <c r="S97" s="136"/>
      <c r="T97" s="138">
        <f>T98+T462+T527+T578+T679+T685+T833+T856</f>
        <v>1399.3140875000001</v>
      </c>
      <c r="AR97" s="131" t="s">
        <v>79</v>
      </c>
      <c r="AT97" s="139" t="s">
        <v>71</v>
      </c>
      <c r="AU97" s="139" t="s">
        <v>72</v>
      </c>
      <c r="AY97" s="131" t="s">
        <v>126</v>
      </c>
      <c r="BK97" s="140">
        <f>BK98+BK462+BK527+BK578+BK679+BK685+BK833+BK856</f>
        <v>0</v>
      </c>
    </row>
    <row r="98" spans="1:65" s="12" customFormat="1" ht="22.9" customHeight="1">
      <c r="B98" s="345"/>
      <c r="C98" s="346"/>
      <c r="D98" s="347" t="s">
        <v>71</v>
      </c>
      <c r="E98" s="348" t="s">
        <v>79</v>
      </c>
      <c r="F98" s="348" t="s">
        <v>214</v>
      </c>
      <c r="G98" s="346"/>
      <c r="H98" s="346"/>
      <c r="I98" s="133"/>
      <c r="J98" s="142">
        <f>BK98</f>
        <v>0</v>
      </c>
      <c r="L98" s="130"/>
      <c r="M98" s="135"/>
      <c r="N98" s="136"/>
      <c r="O98" s="136"/>
      <c r="P98" s="137">
        <f>SUM(P99:P461)</f>
        <v>0</v>
      </c>
      <c r="Q98" s="136"/>
      <c r="R98" s="137">
        <f>SUM(R99:R461)</f>
        <v>584.56658000000004</v>
      </c>
      <c r="S98" s="136"/>
      <c r="T98" s="138">
        <f>SUM(T99:T461)</f>
        <v>1174.4753000000001</v>
      </c>
      <c r="AR98" s="131" t="s">
        <v>79</v>
      </c>
      <c r="AT98" s="139" t="s">
        <v>71</v>
      </c>
      <c r="AU98" s="139" t="s">
        <v>79</v>
      </c>
      <c r="AY98" s="131" t="s">
        <v>126</v>
      </c>
      <c r="BK98" s="140">
        <f>SUM(BK99:BK461)</f>
        <v>0</v>
      </c>
    </row>
    <row r="99" spans="1:65" s="2" customFormat="1" ht="21.75" customHeight="1">
      <c r="A99" s="33"/>
      <c r="B99" s="322"/>
      <c r="C99" s="323" t="s">
        <v>79</v>
      </c>
      <c r="D99" s="323" t="s">
        <v>129</v>
      </c>
      <c r="E99" s="324" t="s">
        <v>215</v>
      </c>
      <c r="F99" s="325" t="s">
        <v>216</v>
      </c>
      <c r="G99" s="326" t="s">
        <v>217</v>
      </c>
      <c r="H99" s="327">
        <v>110</v>
      </c>
      <c r="I99" s="145"/>
      <c r="J99" s="146">
        <f>ROUND(I99*H99,2)</f>
        <v>0</v>
      </c>
      <c r="K99" s="144" t="s">
        <v>133</v>
      </c>
      <c r="L99" s="34"/>
      <c r="M99" s="147" t="s">
        <v>3</v>
      </c>
      <c r="N99" s="148" t="s">
        <v>43</v>
      </c>
      <c r="O99" s="54"/>
      <c r="P99" s="149">
        <f>O99*H99</f>
        <v>0</v>
      </c>
      <c r="Q99" s="149">
        <v>0</v>
      </c>
      <c r="R99" s="149">
        <f>Q99*H99</f>
        <v>0</v>
      </c>
      <c r="S99" s="149">
        <v>0</v>
      </c>
      <c r="T99" s="150">
        <f>S99*H99</f>
        <v>0</v>
      </c>
      <c r="U99" s="33"/>
      <c r="V99" s="33"/>
      <c r="W99" s="33"/>
      <c r="X99" s="33"/>
      <c r="Y99" s="33"/>
      <c r="Z99" s="33"/>
      <c r="AA99" s="33"/>
      <c r="AB99" s="33"/>
      <c r="AC99" s="33"/>
      <c r="AD99" s="33"/>
      <c r="AE99" s="33"/>
      <c r="AR99" s="151" t="s">
        <v>145</v>
      </c>
      <c r="AT99" s="151" t="s">
        <v>129</v>
      </c>
      <c r="AU99" s="151" t="s">
        <v>81</v>
      </c>
      <c r="AY99" s="18" t="s">
        <v>126</v>
      </c>
      <c r="BE99" s="152">
        <f>IF(N99="základní",J99,0)</f>
        <v>0</v>
      </c>
      <c r="BF99" s="152">
        <f>IF(N99="snížená",J99,0)</f>
        <v>0</v>
      </c>
      <c r="BG99" s="152">
        <f>IF(N99="zákl. přenesená",J99,0)</f>
        <v>0</v>
      </c>
      <c r="BH99" s="152">
        <f>IF(N99="sníž. přenesená",J99,0)</f>
        <v>0</v>
      </c>
      <c r="BI99" s="152">
        <f>IF(N99="nulová",J99,0)</f>
        <v>0</v>
      </c>
      <c r="BJ99" s="18" t="s">
        <v>79</v>
      </c>
      <c r="BK99" s="152">
        <f>ROUND(I99*H99,2)</f>
        <v>0</v>
      </c>
      <c r="BL99" s="18" t="s">
        <v>145</v>
      </c>
      <c r="BM99" s="151" t="s">
        <v>218</v>
      </c>
    </row>
    <row r="100" spans="1:65" s="2" customFormat="1" ht="19.5">
      <c r="A100" s="33"/>
      <c r="B100" s="322"/>
      <c r="C100" s="328"/>
      <c r="D100" s="329" t="s">
        <v>136</v>
      </c>
      <c r="E100" s="328"/>
      <c r="F100" s="330" t="s">
        <v>219</v>
      </c>
      <c r="G100" s="328"/>
      <c r="H100" s="328"/>
      <c r="I100" s="153"/>
      <c r="J100" s="33"/>
      <c r="K100" s="33"/>
      <c r="L100" s="34"/>
      <c r="M100" s="154"/>
      <c r="N100" s="155"/>
      <c r="O100" s="54"/>
      <c r="P100" s="54"/>
      <c r="Q100" s="54"/>
      <c r="R100" s="54"/>
      <c r="S100" s="54"/>
      <c r="T100" s="55"/>
      <c r="U100" s="33"/>
      <c r="V100" s="33"/>
      <c r="W100" s="33"/>
      <c r="X100" s="33"/>
      <c r="Y100" s="33"/>
      <c r="Z100" s="33"/>
      <c r="AA100" s="33"/>
      <c r="AB100" s="33"/>
      <c r="AC100" s="33"/>
      <c r="AD100" s="33"/>
      <c r="AE100" s="33"/>
      <c r="AT100" s="18" t="s">
        <v>136</v>
      </c>
      <c r="AU100" s="18" t="s">
        <v>81</v>
      </c>
    </row>
    <row r="101" spans="1:65" s="2" customFormat="1" ht="78">
      <c r="A101" s="33"/>
      <c r="B101" s="322"/>
      <c r="C101" s="328"/>
      <c r="D101" s="329" t="s">
        <v>220</v>
      </c>
      <c r="E101" s="328"/>
      <c r="F101" s="353" t="s">
        <v>221</v>
      </c>
      <c r="G101" s="328"/>
      <c r="H101" s="328"/>
      <c r="I101" s="153"/>
      <c r="J101" s="33"/>
      <c r="K101" s="33"/>
      <c r="L101" s="34"/>
      <c r="M101" s="154"/>
      <c r="N101" s="155"/>
      <c r="O101" s="54"/>
      <c r="P101" s="54"/>
      <c r="Q101" s="54"/>
      <c r="R101" s="54"/>
      <c r="S101" s="54"/>
      <c r="T101" s="55"/>
      <c r="U101" s="33"/>
      <c r="V101" s="33"/>
      <c r="W101" s="33"/>
      <c r="X101" s="33"/>
      <c r="Y101" s="33"/>
      <c r="Z101" s="33"/>
      <c r="AA101" s="33"/>
      <c r="AB101" s="33"/>
      <c r="AC101" s="33"/>
      <c r="AD101" s="33"/>
      <c r="AE101" s="33"/>
      <c r="AT101" s="18" t="s">
        <v>220</v>
      </c>
      <c r="AU101" s="18" t="s">
        <v>81</v>
      </c>
    </row>
    <row r="102" spans="1:65" s="13" customFormat="1">
      <c r="B102" s="331"/>
      <c r="C102" s="332"/>
      <c r="D102" s="329" t="s">
        <v>140</v>
      </c>
      <c r="E102" s="333" t="s">
        <v>3</v>
      </c>
      <c r="F102" s="334" t="s">
        <v>222</v>
      </c>
      <c r="G102" s="332"/>
      <c r="H102" s="333" t="s">
        <v>3</v>
      </c>
      <c r="I102" s="158"/>
      <c r="L102" s="156"/>
      <c r="M102" s="159"/>
      <c r="N102" s="160"/>
      <c r="O102" s="160"/>
      <c r="P102" s="160"/>
      <c r="Q102" s="160"/>
      <c r="R102" s="160"/>
      <c r="S102" s="160"/>
      <c r="T102" s="161"/>
      <c r="AT102" s="157" t="s">
        <v>140</v>
      </c>
      <c r="AU102" s="157" t="s">
        <v>81</v>
      </c>
      <c r="AV102" s="13" t="s">
        <v>79</v>
      </c>
      <c r="AW102" s="13" t="s">
        <v>33</v>
      </c>
      <c r="AX102" s="13" t="s">
        <v>72</v>
      </c>
      <c r="AY102" s="157" t="s">
        <v>126</v>
      </c>
    </row>
    <row r="103" spans="1:65" s="13" customFormat="1">
      <c r="B103" s="331"/>
      <c r="C103" s="332"/>
      <c r="D103" s="329" t="s">
        <v>140</v>
      </c>
      <c r="E103" s="333" t="s">
        <v>3</v>
      </c>
      <c r="F103" s="334" t="s">
        <v>223</v>
      </c>
      <c r="G103" s="332"/>
      <c r="H103" s="333" t="s">
        <v>3</v>
      </c>
      <c r="I103" s="158"/>
      <c r="L103" s="156"/>
      <c r="M103" s="159"/>
      <c r="N103" s="160"/>
      <c r="O103" s="160"/>
      <c r="P103" s="160"/>
      <c r="Q103" s="160"/>
      <c r="R103" s="160"/>
      <c r="S103" s="160"/>
      <c r="T103" s="161"/>
      <c r="AT103" s="157" t="s">
        <v>140</v>
      </c>
      <c r="AU103" s="157" t="s">
        <v>81</v>
      </c>
      <c r="AV103" s="13" t="s">
        <v>79</v>
      </c>
      <c r="AW103" s="13" t="s">
        <v>33</v>
      </c>
      <c r="AX103" s="13" t="s">
        <v>72</v>
      </c>
      <c r="AY103" s="157" t="s">
        <v>126</v>
      </c>
    </row>
    <row r="104" spans="1:65" s="14" customFormat="1">
      <c r="B104" s="335"/>
      <c r="C104" s="336"/>
      <c r="D104" s="329" t="s">
        <v>140</v>
      </c>
      <c r="E104" s="337" t="s">
        <v>3</v>
      </c>
      <c r="F104" s="338" t="s">
        <v>224</v>
      </c>
      <c r="G104" s="336"/>
      <c r="H104" s="339">
        <v>107</v>
      </c>
      <c r="I104" s="164"/>
      <c r="L104" s="162"/>
      <c r="M104" s="165"/>
      <c r="N104" s="166"/>
      <c r="O104" s="166"/>
      <c r="P104" s="166"/>
      <c r="Q104" s="166"/>
      <c r="R104" s="166"/>
      <c r="S104" s="166"/>
      <c r="T104" s="167"/>
      <c r="AT104" s="163" t="s">
        <v>140</v>
      </c>
      <c r="AU104" s="163" t="s">
        <v>81</v>
      </c>
      <c r="AV104" s="14" t="s">
        <v>81</v>
      </c>
      <c r="AW104" s="14" t="s">
        <v>33</v>
      </c>
      <c r="AX104" s="14" t="s">
        <v>72</v>
      </c>
      <c r="AY104" s="163" t="s">
        <v>126</v>
      </c>
    </row>
    <row r="105" spans="1:65" s="13" customFormat="1">
      <c r="B105" s="331"/>
      <c r="C105" s="332"/>
      <c r="D105" s="329" t="s">
        <v>140</v>
      </c>
      <c r="E105" s="333" t="s">
        <v>3</v>
      </c>
      <c r="F105" s="334" t="s">
        <v>225</v>
      </c>
      <c r="G105" s="332"/>
      <c r="H105" s="333" t="s">
        <v>3</v>
      </c>
      <c r="I105" s="158"/>
      <c r="L105" s="156"/>
      <c r="M105" s="159"/>
      <c r="N105" s="160"/>
      <c r="O105" s="160"/>
      <c r="P105" s="160"/>
      <c r="Q105" s="160"/>
      <c r="R105" s="160"/>
      <c r="S105" s="160"/>
      <c r="T105" s="161"/>
      <c r="AT105" s="157" t="s">
        <v>140</v>
      </c>
      <c r="AU105" s="157" t="s">
        <v>81</v>
      </c>
      <c r="AV105" s="13" t="s">
        <v>79</v>
      </c>
      <c r="AW105" s="13" t="s">
        <v>33</v>
      </c>
      <c r="AX105" s="13" t="s">
        <v>72</v>
      </c>
      <c r="AY105" s="157" t="s">
        <v>126</v>
      </c>
    </row>
    <row r="106" spans="1:65" s="14" customFormat="1">
      <c r="B106" s="335"/>
      <c r="C106" s="336"/>
      <c r="D106" s="329" t="s">
        <v>140</v>
      </c>
      <c r="E106" s="337" t="s">
        <v>3</v>
      </c>
      <c r="F106" s="338" t="s">
        <v>146</v>
      </c>
      <c r="G106" s="336"/>
      <c r="H106" s="339">
        <v>3</v>
      </c>
      <c r="I106" s="164"/>
      <c r="L106" s="162"/>
      <c r="M106" s="165"/>
      <c r="N106" s="166"/>
      <c r="O106" s="166"/>
      <c r="P106" s="166"/>
      <c r="Q106" s="166"/>
      <c r="R106" s="166"/>
      <c r="S106" s="166"/>
      <c r="T106" s="167"/>
      <c r="AT106" s="163" t="s">
        <v>140</v>
      </c>
      <c r="AU106" s="163" t="s">
        <v>81</v>
      </c>
      <c r="AV106" s="14" t="s">
        <v>81</v>
      </c>
      <c r="AW106" s="14" t="s">
        <v>33</v>
      </c>
      <c r="AX106" s="14" t="s">
        <v>72</v>
      </c>
      <c r="AY106" s="163" t="s">
        <v>126</v>
      </c>
    </row>
    <row r="107" spans="1:65" s="15" customFormat="1">
      <c r="B107" s="340"/>
      <c r="C107" s="341"/>
      <c r="D107" s="329" t="s">
        <v>140</v>
      </c>
      <c r="E107" s="342" t="s">
        <v>3</v>
      </c>
      <c r="F107" s="343" t="s">
        <v>144</v>
      </c>
      <c r="G107" s="341"/>
      <c r="H107" s="344">
        <v>110</v>
      </c>
      <c r="I107" s="170"/>
      <c r="L107" s="168"/>
      <c r="M107" s="171"/>
      <c r="N107" s="172"/>
      <c r="O107" s="172"/>
      <c r="P107" s="172"/>
      <c r="Q107" s="172"/>
      <c r="R107" s="172"/>
      <c r="S107" s="172"/>
      <c r="T107" s="173"/>
      <c r="AT107" s="169" t="s">
        <v>140</v>
      </c>
      <c r="AU107" s="169" t="s">
        <v>81</v>
      </c>
      <c r="AV107" s="15" t="s">
        <v>145</v>
      </c>
      <c r="AW107" s="15" t="s">
        <v>33</v>
      </c>
      <c r="AX107" s="15" t="s">
        <v>79</v>
      </c>
      <c r="AY107" s="169" t="s">
        <v>126</v>
      </c>
    </row>
    <row r="108" spans="1:65" s="2" customFormat="1" ht="16.5" customHeight="1">
      <c r="A108" s="33"/>
      <c r="B108" s="322"/>
      <c r="C108" s="323" t="s">
        <v>81</v>
      </c>
      <c r="D108" s="323" t="s">
        <v>129</v>
      </c>
      <c r="E108" s="324" t="s">
        <v>226</v>
      </c>
      <c r="F108" s="325" t="s">
        <v>227</v>
      </c>
      <c r="G108" s="326" t="s">
        <v>228</v>
      </c>
      <c r="H108" s="327">
        <v>1</v>
      </c>
      <c r="I108" s="145"/>
      <c r="J108" s="146">
        <f>ROUND(I108*H108,2)</f>
        <v>0</v>
      </c>
      <c r="K108" s="144" t="s">
        <v>133</v>
      </c>
      <c r="L108" s="34"/>
      <c r="M108" s="147" t="s">
        <v>3</v>
      </c>
      <c r="N108" s="148" t="s">
        <v>43</v>
      </c>
      <c r="O108" s="54"/>
      <c r="P108" s="149">
        <f>O108*H108</f>
        <v>0</v>
      </c>
      <c r="Q108" s="149">
        <v>0</v>
      </c>
      <c r="R108" s="149">
        <f>Q108*H108</f>
        <v>0</v>
      </c>
      <c r="S108" s="149">
        <v>0</v>
      </c>
      <c r="T108" s="150">
        <f>S108*H108</f>
        <v>0</v>
      </c>
      <c r="U108" s="33"/>
      <c r="V108" s="33"/>
      <c r="W108" s="33"/>
      <c r="X108" s="33"/>
      <c r="Y108" s="33"/>
      <c r="Z108" s="33"/>
      <c r="AA108" s="33"/>
      <c r="AB108" s="33"/>
      <c r="AC108" s="33"/>
      <c r="AD108" s="33"/>
      <c r="AE108" s="33"/>
      <c r="AR108" s="151" t="s">
        <v>145</v>
      </c>
      <c r="AT108" s="151" t="s">
        <v>129</v>
      </c>
      <c r="AU108" s="151" t="s">
        <v>81</v>
      </c>
      <c r="AY108" s="18" t="s">
        <v>126</v>
      </c>
      <c r="BE108" s="152">
        <f>IF(N108="základní",J108,0)</f>
        <v>0</v>
      </c>
      <c r="BF108" s="152">
        <f>IF(N108="snížená",J108,0)</f>
        <v>0</v>
      </c>
      <c r="BG108" s="152">
        <f>IF(N108="zákl. přenesená",J108,0)</f>
        <v>0</v>
      </c>
      <c r="BH108" s="152">
        <f>IF(N108="sníž. přenesená",J108,0)</f>
        <v>0</v>
      </c>
      <c r="BI108" s="152">
        <f>IF(N108="nulová",J108,0)</f>
        <v>0</v>
      </c>
      <c r="BJ108" s="18" t="s">
        <v>79</v>
      </c>
      <c r="BK108" s="152">
        <f>ROUND(I108*H108,2)</f>
        <v>0</v>
      </c>
      <c r="BL108" s="18" t="s">
        <v>145</v>
      </c>
      <c r="BM108" s="151" t="s">
        <v>229</v>
      </c>
    </row>
    <row r="109" spans="1:65" s="2" customFormat="1">
      <c r="A109" s="33"/>
      <c r="B109" s="322"/>
      <c r="C109" s="328"/>
      <c r="D109" s="329" t="s">
        <v>136</v>
      </c>
      <c r="E109" s="328"/>
      <c r="F109" s="330" t="s">
        <v>230</v>
      </c>
      <c r="G109" s="328"/>
      <c r="H109" s="328"/>
      <c r="I109" s="153"/>
      <c r="J109" s="33"/>
      <c r="K109" s="33"/>
      <c r="L109" s="34"/>
      <c r="M109" s="154"/>
      <c r="N109" s="155"/>
      <c r="O109" s="54"/>
      <c r="P109" s="54"/>
      <c r="Q109" s="54"/>
      <c r="R109" s="54"/>
      <c r="S109" s="54"/>
      <c r="T109" s="55"/>
      <c r="U109" s="33"/>
      <c r="V109" s="33"/>
      <c r="W109" s="33"/>
      <c r="X109" s="33"/>
      <c r="Y109" s="33"/>
      <c r="Z109" s="33"/>
      <c r="AA109" s="33"/>
      <c r="AB109" s="33"/>
      <c r="AC109" s="33"/>
      <c r="AD109" s="33"/>
      <c r="AE109" s="33"/>
      <c r="AT109" s="18" t="s">
        <v>136</v>
      </c>
      <c r="AU109" s="18" t="s">
        <v>81</v>
      </c>
    </row>
    <row r="110" spans="1:65" s="2" customFormat="1" ht="107.25">
      <c r="A110" s="33"/>
      <c r="B110" s="322"/>
      <c r="C110" s="328"/>
      <c r="D110" s="329" t="s">
        <v>220</v>
      </c>
      <c r="E110" s="328"/>
      <c r="F110" s="353" t="s">
        <v>231</v>
      </c>
      <c r="G110" s="328"/>
      <c r="H110" s="328"/>
      <c r="I110" s="153"/>
      <c r="J110" s="33"/>
      <c r="K110" s="33"/>
      <c r="L110" s="34"/>
      <c r="M110" s="154"/>
      <c r="N110" s="155"/>
      <c r="O110" s="54"/>
      <c r="P110" s="54"/>
      <c r="Q110" s="54"/>
      <c r="R110" s="54"/>
      <c r="S110" s="54"/>
      <c r="T110" s="55"/>
      <c r="U110" s="33"/>
      <c r="V110" s="33"/>
      <c r="W110" s="33"/>
      <c r="X110" s="33"/>
      <c r="Y110" s="33"/>
      <c r="Z110" s="33"/>
      <c r="AA110" s="33"/>
      <c r="AB110" s="33"/>
      <c r="AC110" s="33"/>
      <c r="AD110" s="33"/>
      <c r="AE110" s="33"/>
      <c r="AT110" s="18" t="s">
        <v>220</v>
      </c>
      <c r="AU110" s="18" t="s">
        <v>81</v>
      </c>
    </row>
    <row r="111" spans="1:65" s="13" customFormat="1">
      <c r="B111" s="331"/>
      <c r="C111" s="332"/>
      <c r="D111" s="329" t="s">
        <v>140</v>
      </c>
      <c r="E111" s="333" t="s">
        <v>3</v>
      </c>
      <c r="F111" s="334" t="s">
        <v>222</v>
      </c>
      <c r="G111" s="332"/>
      <c r="H111" s="333" t="s">
        <v>3</v>
      </c>
      <c r="I111" s="158"/>
      <c r="L111" s="156"/>
      <c r="M111" s="159"/>
      <c r="N111" s="160"/>
      <c r="O111" s="160"/>
      <c r="P111" s="160"/>
      <c r="Q111" s="160"/>
      <c r="R111" s="160"/>
      <c r="S111" s="160"/>
      <c r="T111" s="161"/>
      <c r="AT111" s="157" t="s">
        <v>140</v>
      </c>
      <c r="AU111" s="157" t="s">
        <v>81</v>
      </c>
      <c r="AV111" s="13" t="s">
        <v>79</v>
      </c>
      <c r="AW111" s="13" t="s">
        <v>33</v>
      </c>
      <c r="AX111" s="13" t="s">
        <v>72</v>
      </c>
      <c r="AY111" s="157" t="s">
        <v>126</v>
      </c>
    </row>
    <row r="112" spans="1:65" s="13" customFormat="1">
      <c r="B112" s="331"/>
      <c r="C112" s="332"/>
      <c r="D112" s="329" t="s">
        <v>140</v>
      </c>
      <c r="E112" s="333" t="s">
        <v>3</v>
      </c>
      <c r="F112" s="334" t="s">
        <v>232</v>
      </c>
      <c r="G112" s="332"/>
      <c r="H112" s="333" t="s">
        <v>3</v>
      </c>
      <c r="I112" s="158"/>
      <c r="L112" s="156"/>
      <c r="M112" s="159"/>
      <c r="N112" s="160"/>
      <c r="O112" s="160"/>
      <c r="P112" s="160"/>
      <c r="Q112" s="160"/>
      <c r="R112" s="160"/>
      <c r="S112" s="160"/>
      <c r="T112" s="161"/>
      <c r="AT112" s="157" t="s">
        <v>140</v>
      </c>
      <c r="AU112" s="157" t="s">
        <v>81</v>
      </c>
      <c r="AV112" s="13" t="s">
        <v>79</v>
      </c>
      <c r="AW112" s="13" t="s">
        <v>33</v>
      </c>
      <c r="AX112" s="13" t="s">
        <v>72</v>
      </c>
      <c r="AY112" s="157" t="s">
        <v>126</v>
      </c>
    </row>
    <row r="113" spans="1:65" s="14" customFormat="1">
      <c r="B113" s="335"/>
      <c r="C113" s="336"/>
      <c r="D113" s="329" t="s">
        <v>140</v>
      </c>
      <c r="E113" s="337" t="s">
        <v>3</v>
      </c>
      <c r="F113" s="338" t="s">
        <v>79</v>
      </c>
      <c r="G113" s="336"/>
      <c r="H113" s="339">
        <v>1</v>
      </c>
      <c r="I113" s="164"/>
      <c r="L113" s="162"/>
      <c r="M113" s="165"/>
      <c r="N113" s="166"/>
      <c r="O113" s="166"/>
      <c r="P113" s="166"/>
      <c r="Q113" s="166"/>
      <c r="R113" s="166"/>
      <c r="S113" s="166"/>
      <c r="T113" s="167"/>
      <c r="AT113" s="163" t="s">
        <v>140</v>
      </c>
      <c r="AU113" s="163" t="s">
        <v>81</v>
      </c>
      <c r="AV113" s="14" t="s">
        <v>81</v>
      </c>
      <c r="AW113" s="14" t="s">
        <v>33</v>
      </c>
      <c r="AX113" s="14" t="s">
        <v>72</v>
      </c>
      <c r="AY113" s="163" t="s">
        <v>126</v>
      </c>
    </row>
    <row r="114" spans="1:65" s="15" customFormat="1">
      <c r="B114" s="340"/>
      <c r="C114" s="341"/>
      <c r="D114" s="329" t="s">
        <v>140</v>
      </c>
      <c r="E114" s="342" t="s">
        <v>3</v>
      </c>
      <c r="F114" s="343" t="s">
        <v>144</v>
      </c>
      <c r="G114" s="341"/>
      <c r="H114" s="344">
        <v>1</v>
      </c>
      <c r="I114" s="170"/>
      <c r="L114" s="168"/>
      <c r="M114" s="171"/>
      <c r="N114" s="172"/>
      <c r="O114" s="172"/>
      <c r="P114" s="172"/>
      <c r="Q114" s="172"/>
      <c r="R114" s="172"/>
      <c r="S114" s="172"/>
      <c r="T114" s="173"/>
      <c r="AT114" s="169" t="s">
        <v>140</v>
      </c>
      <c r="AU114" s="169" t="s">
        <v>81</v>
      </c>
      <c r="AV114" s="15" t="s">
        <v>145</v>
      </c>
      <c r="AW114" s="15" t="s">
        <v>33</v>
      </c>
      <c r="AX114" s="15" t="s">
        <v>79</v>
      </c>
      <c r="AY114" s="169" t="s">
        <v>126</v>
      </c>
    </row>
    <row r="115" spans="1:65" s="2" customFormat="1" ht="16.5" customHeight="1">
      <c r="A115" s="33"/>
      <c r="B115" s="322"/>
      <c r="C115" s="323" t="s">
        <v>146</v>
      </c>
      <c r="D115" s="323" t="s">
        <v>129</v>
      </c>
      <c r="E115" s="324" t="s">
        <v>233</v>
      </c>
      <c r="F115" s="325" t="s">
        <v>234</v>
      </c>
      <c r="G115" s="326" t="s">
        <v>228</v>
      </c>
      <c r="H115" s="327">
        <v>1</v>
      </c>
      <c r="I115" s="145"/>
      <c r="J115" s="146">
        <f>ROUND(I115*H115,2)</f>
        <v>0</v>
      </c>
      <c r="K115" s="144" t="s">
        <v>133</v>
      </c>
      <c r="L115" s="34"/>
      <c r="M115" s="147" t="s">
        <v>3</v>
      </c>
      <c r="N115" s="148" t="s">
        <v>43</v>
      </c>
      <c r="O115" s="54"/>
      <c r="P115" s="149">
        <f>O115*H115</f>
        <v>0</v>
      </c>
      <c r="Q115" s="149">
        <v>0</v>
      </c>
      <c r="R115" s="149">
        <f>Q115*H115</f>
        <v>0</v>
      </c>
      <c r="S115" s="149">
        <v>0</v>
      </c>
      <c r="T115" s="150">
        <f>S115*H115</f>
        <v>0</v>
      </c>
      <c r="U115" s="33"/>
      <c r="V115" s="33"/>
      <c r="W115" s="33"/>
      <c r="X115" s="33"/>
      <c r="Y115" s="33"/>
      <c r="Z115" s="33"/>
      <c r="AA115" s="33"/>
      <c r="AB115" s="33"/>
      <c r="AC115" s="33"/>
      <c r="AD115" s="33"/>
      <c r="AE115" s="33"/>
      <c r="AR115" s="151" t="s">
        <v>145</v>
      </c>
      <c r="AT115" s="151" t="s">
        <v>129</v>
      </c>
      <c r="AU115" s="151" t="s">
        <v>81</v>
      </c>
      <c r="AY115" s="18" t="s">
        <v>126</v>
      </c>
      <c r="BE115" s="152">
        <f>IF(N115="základní",J115,0)</f>
        <v>0</v>
      </c>
      <c r="BF115" s="152">
        <f>IF(N115="snížená",J115,0)</f>
        <v>0</v>
      </c>
      <c r="BG115" s="152">
        <f>IF(N115="zákl. přenesená",J115,0)</f>
        <v>0</v>
      </c>
      <c r="BH115" s="152">
        <f>IF(N115="sníž. přenesená",J115,0)</f>
        <v>0</v>
      </c>
      <c r="BI115" s="152">
        <f>IF(N115="nulová",J115,0)</f>
        <v>0</v>
      </c>
      <c r="BJ115" s="18" t="s">
        <v>79</v>
      </c>
      <c r="BK115" s="152">
        <f>ROUND(I115*H115,2)</f>
        <v>0</v>
      </c>
      <c r="BL115" s="18" t="s">
        <v>145</v>
      </c>
      <c r="BM115" s="151" t="s">
        <v>235</v>
      </c>
    </row>
    <row r="116" spans="1:65" s="2" customFormat="1">
      <c r="A116" s="33"/>
      <c r="B116" s="322"/>
      <c r="C116" s="328"/>
      <c r="D116" s="329" t="s">
        <v>136</v>
      </c>
      <c r="E116" s="328"/>
      <c r="F116" s="330" t="s">
        <v>236</v>
      </c>
      <c r="G116" s="328"/>
      <c r="H116" s="328"/>
      <c r="I116" s="153"/>
      <c r="J116" s="33"/>
      <c r="K116" s="33"/>
      <c r="L116" s="34"/>
      <c r="M116" s="154"/>
      <c r="N116" s="155"/>
      <c r="O116" s="54"/>
      <c r="P116" s="54"/>
      <c r="Q116" s="54"/>
      <c r="R116" s="54"/>
      <c r="S116" s="54"/>
      <c r="T116" s="55"/>
      <c r="U116" s="33"/>
      <c r="V116" s="33"/>
      <c r="W116" s="33"/>
      <c r="X116" s="33"/>
      <c r="Y116" s="33"/>
      <c r="Z116" s="33"/>
      <c r="AA116" s="33"/>
      <c r="AB116" s="33"/>
      <c r="AC116" s="33"/>
      <c r="AD116" s="33"/>
      <c r="AE116" s="33"/>
      <c r="AT116" s="18" t="s">
        <v>136</v>
      </c>
      <c r="AU116" s="18" t="s">
        <v>81</v>
      </c>
    </row>
    <row r="117" spans="1:65" s="2" customFormat="1" ht="78">
      <c r="A117" s="33"/>
      <c r="B117" s="322"/>
      <c r="C117" s="328"/>
      <c r="D117" s="329" t="s">
        <v>220</v>
      </c>
      <c r="E117" s="328"/>
      <c r="F117" s="353" t="s">
        <v>237</v>
      </c>
      <c r="G117" s="328"/>
      <c r="H117" s="328"/>
      <c r="I117" s="153"/>
      <c r="J117" s="33"/>
      <c r="K117" s="33"/>
      <c r="L117" s="34"/>
      <c r="M117" s="154"/>
      <c r="N117" s="155"/>
      <c r="O117" s="54"/>
      <c r="P117" s="54"/>
      <c r="Q117" s="54"/>
      <c r="R117" s="54"/>
      <c r="S117" s="54"/>
      <c r="T117" s="55"/>
      <c r="U117" s="33"/>
      <c r="V117" s="33"/>
      <c r="W117" s="33"/>
      <c r="X117" s="33"/>
      <c r="Y117" s="33"/>
      <c r="Z117" s="33"/>
      <c r="AA117" s="33"/>
      <c r="AB117" s="33"/>
      <c r="AC117" s="33"/>
      <c r="AD117" s="33"/>
      <c r="AE117" s="33"/>
      <c r="AT117" s="18" t="s">
        <v>220</v>
      </c>
      <c r="AU117" s="18" t="s">
        <v>81</v>
      </c>
    </row>
    <row r="118" spans="1:65" s="13" customFormat="1">
      <c r="B118" s="331"/>
      <c r="C118" s="332"/>
      <c r="D118" s="329" t="s">
        <v>140</v>
      </c>
      <c r="E118" s="333" t="s">
        <v>3</v>
      </c>
      <c r="F118" s="334" t="s">
        <v>222</v>
      </c>
      <c r="G118" s="332"/>
      <c r="H118" s="333" t="s">
        <v>3</v>
      </c>
      <c r="I118" s="158"/>
      <c r="L118" s="156"/>
      <c r="M118" s="159"/>
      <c r="N118" s="160"/>
      <c r="O118" s="160"/>
      <c r="P118" s="160"/>
      <c r="Q118" s="160"/>
      <c r="R118" s="160"/>
      <c r="S118" s="160"/>
      <c r="T118" s="161"/>
      <c r="AT118" s="157" t="s">
        <v>140</v>
      </c>
      <c r="AU118" s="157" t="s">
        <v>81</v>
      </c>
      <c r="AV118" s="13" t="s">
        <v>79</v>
      </c>
      <c r="AW118" s="13" t="s">
        <v>33</v>
      </c>
      <c r="AX118" s="13" t="s">
        <v>72</v>
      </c>
      <c r="AY118" s="157" t="s">
        <v>126</v>
      </c>
    </row>
    <row r="119" spans="1:65" s="13" customFormat="1">
      <c r="B119" s="331"/>
      <c r="C119" s="332"/>
      <c r="D119" s="329" t="s">
        <v>140</v>
      </c>
      <c r="E119" s="333" t="s">
        <v>3</v>
      </c>
      <c r="F119" s="334" t="s">
        <v>232</v>
      </c>
      <c r="G119" s="332"/>
      <c r="H119" s="333" t="s">
        <v>3</v>
      </c>
      <c r="I119" s="158"/>
      <c r="L119" s="156"/>
      <c r="M119" s="159"/>
      <c r="N119" s="160"/>
      <c r="O119" s="160"/>
      <c r="P119" s="160"/>
      <c r="Q119" s="160"/>
      <c r="R119" s="160"/>
      <c r="S119" s="160"/>
      <c r="T119" s="161"/>
      <c r="AT119" s="157" t="s">
        <v>140</v>
      </c>
      <c r="AU119" s="157" t="s">
        <v>81</v>
      </c>
      <c r="AV119" s="13" t="s">
        <v>79</v>
      </c>
      <c r="AW119" s="13" t="s">
        <v>33</v>
      </c>
      <c r="AX119" s="13" t="s">
        <v>72</v>
      </c>
      <c r="AY119" s="157" t="s">
        <v>126</v>
      </c>
    </row>
    <row r="120" spans="1:65" s="14" customFormat="1">
      <c r="B120" s="335"/>
      <c r="C120" s="336"/>
      <c r="D120" s="329" t="s">
        <v>140</v>
      </c>
      <c r="E120" s="337" t="s">
        <v>3</v>
      </c>
      <c r="F120" s="338" t="s">
        <v>79</v>
      </c>
      <c r="G120" s="336"/>
      <c r="H120" s="339">
        <v>1</v>
      </c>
      <c r="I120" s="164"/>
      <c r="L120" s="162"/>
      <c r="M120" s="165"/>
      <c r="N120" s="166"/>
      <c r="O120" s="166"/>
      <c r="P120" s="166"/>
      <c r="Q120" s="166"/>
      <c r="R120" s="166"/>
      <c r="S120" s="166"/>
      <c r="T120" s="167"/>
      <c r="AT120" s="163" t="s">
        <v>140</v>
      </c>
      <c r="AU120" s="163" t="s">
        <v>81</v>
      </c>
      <c r="AV120" s="14" t="s">
        <v>81</v>
      </c>
      <c r="AW120" s="14" t="s">
        <v>33</v>
      </c>
      <c r="AX120" s="14" t="s">
        <v>72</v>
      </c>
      <c r="AY120" s="163" t="s">
        <v>126</v>
      </c>
    </row>
    <row r="121" spans="1:65" s="15" customFormat="1">
      <c r="B121" s="340"/>
      <c r="C121" s="341"/>
      <c r="D121" s="329" t="s">
        <v>140</v>
      </c>
      <c r="E121" s="342" t="s">
        <v>3</v>
      </c>
      <c r="F121" s="343" t="s">
        <v>144</v>
      </c>
      <c r="G121" s="341"/>
      <c r="H121" s="344">
        <v>1</v>
      </c>
      <c r="I121" s="170"/>
      <c r="L121" s="168"/>
      <c r="M121" s="171"/>
      <c r="N121" s="172"/>
      <c r="O121" s="172"/>
      <c r="P121" s="172"/>
      <c r="Q121" s="172"/>
      <c r="R121" s="172"/>
      <c r="S121" s="172"/>
      <c r="T121" s="173"/>
      <c r="AT121" s="169" t="s">
        <v>140</v>
      </c>
      <c r="AU121" s="169" t="s">
        <v>81</v>
      </c>
      <c r="AV121" s="15" t="s">
        <v>145</v>
      </c>
      <c r="AW121" s="15" t="s">
        <v>33</v>
      </c>
      <c r="AX121" s="15" t="s">
        <v>79</v>
      </c>
      <c r="AY121" s="169" t="s">
        <v>126</v>
      </c>
    </row>
    <row r="122" spans="1:65" s="2" customFormat="1" ht="21.75" customHeight="1">
      <c r="A122" s="33"/>
      <c r="B122" s="322"/>
      <c r="C122" s="323" t="s">
        <v>145</v>
      </c>
      <c r="D122" s="323" t="s">
        <v>129</v>
      </c>
      <c r="E122" s="324" t="s">
        <v>238</v>
      </c>
      <c r="F122" s="325" t="s">
        <v>239</v>
      </c>
      <c r="G122" s="326" t="s">
        <v>217</v>
      </c>
      <c r="H122" s="327">
        <v>40.799999999999997</v>
      </c>
      <c r="I122" s="145"/>
      <c r="J122" s="146">
        <f>ROUND(I122*H122,2)</f>
        <v>0</v>
      </c>
      <c r="K122" s="144" t="s">
        <v>133</v>
      </c>
      <c r="L122" s="34"/>
      <c r="M122" s="147" t="s">
        <v>3</v>
      </c>
      <c r="N122" s="148" t="s">
        <v>43</v>
      </c>
      <c r="O122" s="54"/>
      <c r="P122" s="149">
        <f>O122*H122</f>
        <v>0</v>
      </c>
      <c r="Q122" s="149">
        <v>0</v>
      </c>
      <c r="R122" s="149">
        <f>Q122*H122</f>
        <v>0</v>
      </c>
      <c r="S122" s="149">
        <v>0.255</v>
      </c>
      <c r="T122" s="150">
        <f>S122*H122</f>
        <v>10.404</v>
      </c>
      <c r="U122" s="33"/>
      <c r="V122" s="33"/>
      <c r="W122" s="33"/>
      <c r="X122" s="33"/>
      <c r="Y122" s="33"/>
      <c r="Z122" s="33"/>
      <c r="AA122" s="33"/>
      <c r="AB122" s="33"/>
      <c r="AC122" s="33"/>
      <c r="AD122" s="33"/>
      <c r="AE122" s="33"/>
      <c r="AR122" s="151" t="s">
        <v>145</v>
      </c>
      <c r="AT122" s="151" t="s">
        <v>129</v>
      </c>
      <c r="AU122" s="151" t="s">
        <v>81</v>
      </c>
      <c r="AY122" s="18" t="s">
        <v>126</v>
      </c>
      <c r="BE122" s="152">
        <f>IF(N122="základní",J122,0)</f>
        <v>0</v>
      </c>
      <c r="BF122" s="152">
        <f>IF(N122="snížená",J122,0)</f>
        <v>0</v>
      </c>
      <c r="BG122" s="152">
        <f>IF(N122="zákl. přenesená",J122,0)</f>
        <v>0</v>
      </c>
      <c r="BH122" s="152">
        <f>IF(N122="sníž. přenesená",J122,0)</f>
        <v>0</v>
      </c>
      <c r="BI122" s="152">
        <f>IF(N122="nulová",J122,0)</f>
        <v>0</v>
      </c>
      <c r="BJ122" s="18" t="s">
        <v>79</v>
      </c>
      <c r="BK122" s="152">
        <f>ROUND(I122*H122,2)</f>
        <v>0</v>
      </c>
      <c r="BL122" s="18" t="s">
        <v>145</v>
      </c>
      <c r="BM122" s="151" t="s">
        <v>240</v>
      </c>
    </row>
    <row r="123" spans="1:65" s="2" customFormat="1" ht="29.25">
      <c r="A123" s="33"/>
      <c r="B123" s="322"/>
      <c r="C123" s="328"/>
      <c r="D123" s="329" t="s">
        <v>136</v>
      </c>
      <c r="E123" s="328"/>
      <c r="F123" s="330" t="s">
        <v>241</v>
      </c>
      <c r="G123" s="328"/>
      <c r="H123" s="328"/>
      <c r="I123" s="153"/>
      <c r="J123" s="33"/>
      <c r="K123" s="33"/>
      <c r="L123" s="34"/>
      <c r="M123" s="154"/>
      <c r="N123" s="155"/>
      <c r="O123" s="54"/>
      <c r="P123" s="54"/>
      <c r="Q123" s="54"/>
      <c r="R123" s="54"/>
      <c r="S123" s="54"/>
      <c r="T123" s="55"/>
      <c r="U123" s="33"/>
      <c r="V123" s="33"/>
      <c r="W123" s="33"/>
      <c r="X123" s="33"/>
      <c r="Y123" s="33"/>
      <c r="Z123" s="33"/>
      <c r="AA123" s="33"/>
      <c r="AB123" s="33"/>
      <c r="AC123" s="33"/>
      <c r="AD123" s="33"/>
      <c r="AE123" s="33"/>
      <c r="AT123" s="18" t="s">
        <v>136</v>
      </c>
      <c r="AU123" s="18" t="s">
        <v>81</v>
      </c>
    </row>
    <row r="124" spans="1:65" s="2" customFormat="1" ht="126.75">
      <c r="A124" s="33"/>
      <c r="B124" s="322"/>
      <c r="C124" s="328"/>
      <c r="D124" s="329" t="s">
        <v>220</v>
      </c>
      <c r="E124" s="328"/>
      <c r="F124" s="353" t="s">
        <v>242</v>
      </c>
      <c r="G124" s="328"/>
      <c r="H124" s="328"/>
      <c r="I124" s="153"/>
      <c r="J124" s="33"/>
      <c r="K124" s="33"/>
      <c r="L124" s="34"/>
      <c r="M124" s="154"/>
      <c r="N124" s="155"/>
      <c r="O124" s="54"/>
      <c r="P124" s="54"/>
      <c r="Q124" s="54"/>
      <c r="R124" s="54"/>
      <c r="S124" s="54"/>
      <c r="T124" s="55"/>
      <c r="U124" s="33"/>
      <c r="V124" s="33"/>
      <c r="W124" s="33"/>
      <c r="X124" s="33"/>
      <c r="Y124" s="33"/>
      <c r="Z124" s="33"/>
      <c r="AA124" s="33"/>
      <c r="AB124" s="33"/>
      <c r="AC124" s="33"/>
      <c r="AD124" s="33"/>
      <c r="AE124" s="33"/>
      <c r="AT124" s="18" t="s">
        <v>220</v>
      </c>
      <c r="AU124" s="18" t="s">
        <v>81</v>
      </c>
    </row>
    <row r="125" spans="1:65" s="13" customFormat="1">
      <c r="B125" s="331"/>
      <c r="C125" s="332"/>
      <c r="D125" s="329" t="s">
        <v>140</v>
      </c>
      <c r="E125" s="333" t="s">
        <v>3</v>
      </c>
      <c r="F125" s="334" t="s">
        <v>222</v>
      </c>
      <c r="G125" s="332"/>
      <c r="H125" s="333" t="s">
        <v>3</v>
      </c>
      <c r="I125" s="158"/>
      <c r="L125" s="156"/>
      <c r="M125" s="159"/>
      <c r="N125" s="160"/>
      <c r="O125" s="160"/>
      <c r="P125" s="160"/>
      <c r="Q125" s="160"/>
      <c r="R125" s="160"/>
      <c r="S125" s="160"/>
      <c r="T125" s="161"/>
      <c r="AT125" s="157" t="s">
        <v>140</v>
      </c>
      <c r="AU125" s="157" t="s">
        <v>81</v>
      </c>
      <c r="AV125" s="13" t="s">
        <v>79</v>
      </c>
      <c r="AW125" s="13" t="s">
        <v>33</v>
      </c>
      <c r="AX125" s="13" t="s">
        <v>72</v>
      </c>
      <c r="AY125" s="157" t="s">
        <v>126</v>
      </c>
    </row>
    <row r="126" spans="1:65" s="13" customFormat="1">
      <c r="B126" s="331"/>
      <c r="C126" s="332"/>
      <c r="D126" s="329" t="s">
        <v>140</v>
      </c>
      <c r="E126" s="333" t="s">
        <v>3</v>
      </c>
      <c r="F126" s="334" t="s">
        <v>243</v>
      </c>
      <c r="G126" s="332"/>
      <c r="H126" s="333" t="s">
        <v>3</v>
      </c>
      <c r="I126" s="158"/>
      <c r="L126" s="156"/>
      <c r="M126" s="159"/>
      <c r="N126" s="160"/>
      <c r="O126" s="160"/>
      <c r="P126" s="160"/>
      <c r="Q126" s="160"/>
      <c r="R126" s="160"/>
      <c r="S126" s="160"/>
      <c r="T126" s="161"/>
      <c r="AT126" s="157" t="s">
        <v>140</v>
      </c>
      <c r="AU126" s="157" t="s">
        <v>81</v>
      </c>
      <c r="AV126" s="13" t="s">
        <v>79</v>
      </c>
      <c r="AW126" s="13" t="s">
        <v>33</v>
      </c>
      <c r="AX126" s="13" t="s">
        <v>72</v>
      </c>
      <c r="AY126" s="157" t="s">
        <v>126</v>
      </c>
    </row>
    <row r="127" spans="1:65" s="14" customFormat="1">
      <c r="B127" s="335"/>
      <c r="C127" s="336"/>
      <c r="D127" s="329" t="s">
        <v>140</v>
      </c>
      <c r="E127" s="337" t="s">
        <v>3</v>
      </c>
      <c r="F127" s="338" t="s">
        <v>244</v>
      </c>
      <c r="G127" s="336"/>
      <c r="H127" s="339">
        <v>40.799999999999997</v>
      </c>
      <c r="I127" s="164"/>
      <c r="L127" s="162"/>
      <c r="M127" s="165"/>
      <c r="N127" s="166"/>
      <c r="O127" s="166"/>
      <c r="P127" s="166"/>
      <c r="Q127" s="166"/>
      <c r="R127" s="166"/>
      <c r="S127" s="166"/>
      <c r="T127" s="167"/>
      <c r="AT127" s="163" t="s">
        <v>140</v>
      </c>
      <c r="AU127" s="163" t="s">
        <v>81</v>
      </c>
      <c r="AV127" s="14" t="s">
        <v>81</v>
      </c>
      <c r="AW127" s="14" t="s">
        <v>33</v>
      </c>
      <c r="AX127" s="14" t="s">
        <v>72</v>
      </c>
      <c r="AY127" s="163" t="s">
        <v>126</v>
      </c>
    </row>
    <row r="128" spans="1:65" s="15" customFormat="1">
      <c r="B128" s="340"/>
      <c r="C128" s="341"/>
      <c r="D128" s="329" t="s">
        <v>140</v>
      </c>
      <c r="E128" s="342" t="s">
        <v>3</v>
      </c>
      <c r="F128" s="343" t="s">
        <v>144</v>
      </c>
      <c r="G128" s="341"/>
      <c r="H128" s="344">
        <v>40.799999999999997</v>
      </c>
      <c r="I128" s="170"/>
      <c r="L128" s="168"/>
      <c r="M128" s="171"/>
      <c r="N128" s="172"/>
      <c r="O128" s="172"/>
      <c r="P128" s="172"/>
      <c r="Q128" s="172"/>
      <c r="R128" s="172"/>
      <c r="S128" s="172"/>
      <c r="T128" s="173"/>
      <c r="AT128" s="169" t="s">
        <v>140</v>
      </c>
      <c r="AU128" s="169" t="s">
        <v>81</v>
      </c>
      <c r="AV128" s="15" t="s">
        <v>145</v>
      </c>
      <c r="AW128" s="15" t="s">
        <v>33</v>
      </c>
      <c r="AX128" s="15" t="s">
        <v>79</v>
      </c>
      <c r="AY128" s="169" t="s">
        <v>126</v>
      </c>
    </row>
    <row r="129" spans="1:65" s="2" customFormat="1" ht="21.75" customHeight="1">
      <c r="A129" s="33"/>
      <c r="B129" s="322"/>
      <c r="C129" s="323" t="s">
        <v>125</v>
      </c>
      <c r="D129" s="323" t="s">
        <v>129</v>
      </c>
      <c r="E129" s="324" t="s">
        <v>245</v>
      </c>
      <c r="F129" s="325" t="s">
        <v>246</v>
      </c>
      <c r="G129" s="326" t="s">
        <v>217</v>
      </c>
      <c r="H129" s="327">
        <v>32.5</v>
      </c>
      <c r="I129" s="145"/>
      <c r="J129" s="146">
        <f>ROUND(I129*H129,2)</f>
        <v>0</v>
      </c>
      <c r="K129" s="144" t="s">
        <v>133</v>
      </c>
      <c r="L129" s="34"/>
      <c r="M129" s="147" t="s">
        <v>3</v>
      </c>
      <c r="N129" s="148" t="s">
        <v>43</v>
      </c>
      <c r="O129" s="54"/>
      <c r="P129" s="149">
        <f>O129*H129</f>
        <v>0</v>
      </c>
      <c r="Q129" s="149">
        <v>0</v>
      </c>
      <c r="R129" s="149">
        <f>Q129*H129</f>
        <v>0</v>
      </c>
      <c r="S129" s="149">
        <v>0.42499999999999999</v>
      </c>
      <c r="T129" s="150">
        <f>S129*H129</f>
        <v>13.8125</v>
      </c>
      <c r="U129" s="33"/>
      <c r="V129" s="33"/>
      <c r="W129" s="33"/>
      <c r="X129" s="33"/>
      <c r="Y129" s="33"/>
      <c r="Z129" s="33"/>
      <c r="AA129" s="33"/>
      <c r="AB129" s="33"/>
      <c r="AC129" s="33"/>
      <c r="AD129" s="33"/>
      <c r="AE129" s="33"/>
      <c r="AR129" s="151" t="s">
        <v>145</v>
      </c>
      <c r="AT129" s="151" t="s">
        <v>129</v>
      </c>
      <c r="AU129" s="151" t="s">
        <v>81</v>
      </c>
      <c r="AY129" s="18" t="s">
        <v>126</v>
      </c>
      <c r="BE129" s="152">
        <f>IF(N129="základní",J129,0)</f>
        <v>0</v>
      </c>
      <c r="BF129" s="152">
        <f>IF(N129="snížená",J129,0)</f>
        <v>0</v>
      </c>
      <c r="BG129" s="152">
        <f>IF(N129="zákl. přenesená",J129,0)</f>
        <v>0</v>
      </c>
      <c r="BH129" s="152">
        <f>IF(N129="sníž. přenesená",J129,0)</f>
        <v>0</v>
      </c>
      <c r="BI129" s="152">
        <f>IF(N129="nulová",J129,0)</f>
        <v>0</v>
      </c>
      <c r="BJ129" s="18" t="s">
        <v>79</v>
      </c>
      <c r="BK129" s="152">
        <f>ROUND(I129*H129,2)</f>
        <v>0</v>
      </c>
      <c r="BL129" s="18" t="s">
        <v>145</v>
      </c>
      <c r="BM129" s="151" t="s">
        <v>247</v>
      </c>
    </row>
    <row r="130" spans="1:65" s="2" customFormat="1" ht="29.25">
      <c r="A130" s="33"/>
      <c r="B130" s="322"/>
      <c r="C130" s="328"/>
      <c r="D130" s="329" t="s">
        <v>136</v>
      </c>
      <c r="E130" s="328"/>
      <c r="F130" s="330" t="s">
        <v>248</v>
      </c>
      <c r="G130" s="328"/>
      <c r="H130" s="328"/>
      <c r="I130" s="153"/>
      <c r="J130" s="33"/>
      <c r="K130" s="33"/>
      <c r="L130" s="34"/>
      <c r="M130" s="154"/>
      <c r="N130" s="155"/>
      <c r="O130" s="54"/>
      <c r="P130" s="54"/>
      <c r="Q130" s="54"/>
      <c r="R130" s="54"/>
      <c r="S130" s="54"/>
      <c r="T130" s="55"/>
      <c r="U130" s="33"/>
      <c r="V130" s="33"/>
      <c r="W130" s="33"/>
      <c r="X130" s="33"/>
      <c r="Y130" s="33"/>
      <c r="Z130" s="33"/>
      <c r="AA130" s="33"/>
      <c r="AB130" s="33"/>
      <c r="AC130" s="33"/>
      <c r="AD130" s="33"/>
      <c r="AE130" s="33"/>
      <c r="AT130" s="18" t="s">
        <v>136</v>
      </c>
      <c r="AU130" s="18" t="s">
        <v>81</v>
      </c>
    </row>
    <row r="131" spans="1:65" s="2" customFormat="1" ht="117">
      <c r="A131" s="33"/>
      <c r="B131" s="322"/>
      <c r="C131" s="328"/>
      <c r="D131" s="329" t="s">
        <v>220</v>
      </c>
      <c r="E131" s="328"/>
      <c r="F131" s="353" t="s">
        <v>249</v>
      </c>
      <c r="G131" s="328"/>
      <c r="H131" s="328"/>
      <c r="I131" s="153"/>
      <c r="J131" s="33"/>
      <c r="K131" s="33"/>
      <c r="L131" s="34"/>
      <c r="M131" s="154"/>
      <c r="N131" s="155"/>
      <c r="O131" s="54"/>
      <c r="P131" s="54"/>
      <c r="Q131" s="54"/>
      <c r="R131" s="54"/>
      <c r="S131" s="54"/>
      <c r="T131" s="55"/>
      <c r="U131" s="33"/>
      <c r="V131" s="33"/>
      <c r="W131" s="33"/>
      <c r="X131" s="33"/>
      <c r="Y131" s="33"/>
      <c r="Z131" s="33"/>
      <c r="AA131" s="33"/>
      <c r="AB131" s="33"/>
      <c r="AC131" s="33"/>
      <c r="AD131" s="33"/>
      <c r="AE131" s="33"/>
      <c r="AT131" s="18" t="s">
        <v>220</v>
      </c>
      <c r="AU131" s="18" t="s">
        <v>81</v>
      </c>
    </row>
    <row r="132" spans="1:65" s="13" customFormat="1">
      <c r="B132" s="331"/>
      <c r="C132" s="332"/>
      <c r="D132" s="329" t="s">
        <v>140</v>
      </c>
      <c r="E132" s="333" t="s">
        <v>3</v>
      </c>
      <c r="F132" s="334" t="s">
        <v>222</v>
      </c>
      <c r="G132" s="332"/>
      <c r="H132" s="333" t="s">
        <v>3</v>
      </c>
      <c r="I132" s="158"/>
      <c r="L132" s="156"/>
      <c r="M132" s="159"/>
      <c r="N132" s="160"/>
      <c r="O132" s="160"/>
      <c r="P132" s="160"/>
      <c r="Q132" s="160"/>
      <c r="R132" s="160"/>
      <c r="S132" s="160"/>
      <c r="T132" s="161"/>
      <c r="AT132" s="157" t="s">
        <v>140</v>
      </c>
      <c r="AU132" s="157" t="s">
        <v>81</v>
      </c>
      <c r="AV132" s="13" t="s">
        <v>79</v>
      </c>
      <c r="AW132" s="13" t="s">
        <v>33</v>
      </c>
      <c r="AX132" s="13" t="s">
        <v>72</v>
      </c>
      <c r="AY132" s="157" t="s">
        <v>126</v>
      </c>
    </row>
    <row r="133" spans="1:65" s="13" customFormat="1">
      <c r="B133" s="331"/>
      <c r="C133" s="332"/>
      <c r="D133" s="329" t="s">
        <v>140</v>
      </c>
      <c r="E133" s="333" t="s">
        <v>3</v>
      </c>
      <c r="F133" s="334" t="s">
        <v>250</v>
      </c>
      <c r="G133" s="332"/>
      <c r="H133" s="333" t="s">
        <v>3</v>
      </c>
      <c r="I133" s="158"/>
      <c r="L133" s="156"/>
      <c r="M133" s="159"/>
      <c r="N133" s="160"/>
      <c r="O133" s="160"/>
      <c r="P133" s="160"/>
      <c r="Q133" s="160"/>
      <c r="R133" s="160"/>
      <c r="S133" s="160"/>
      <c r="T133" s="161"/>
      <c r="AT133" s="157" t="s">
        <v>140</v>
      </c>
      <c r="AU133" s="157" t="s">
        <v>81</v>
      </c>
      <c r="AV133" s="13" t="s">
        <v>79</v>
      </c>
      <c r="AW133" s="13" t="s">
        <v>33</v>
      </c>
      <c r="AX133" s="13" t="s">
        <v>72</v>
      </c>
      <c r="AY133" s="157" t="s">
        <v>126</v>
      </c>
    </row>
    <row r="134" spans="1:65" s="14" customFormat="1">
      <c r="B134" s="335"/>
      <c r="C134" s="336"/>
      <c r="D134" s="329" t="s">
        <v>140</v>
      </c>
      <c r="E134" s="337" t="s">
        <v>3</v>
      </c>
      <c r="F134" s="338" t="s">
        <v>251</v>
      </c>
      <c r="G134" s="336"/>
      <c r="H134" s="339">
        <v>32.5</v>
      </c>
      <c r="I134" s="164"/>
      <c r="L134" s="162"/>
      <c r="M134" s="165"/>
      <c r="N134" s="166"/>
      <c r="O134" s="166"/>
      <c r="P134" s="166"/>
      <c r="Q134" s="166"/>
      <c r="R134" s="166"/>
      <c r="S134" s="166"/>
      <c r="T134" s="167"/>
      <c r="AT134" s="163" t="s">
        <v>140</v>
      </c>
      <c r="AU134" s="163" t="s">
        <v>81</v>
      </c>
      <c r="AV134" s="14" t="s">
        <v>81</v>
      </c>
      <c r="AW134" s="14" t="s">
        <v>33</v>
      </c>
      <c r="AX134" s="14" t="s">
        <v>72</v>
      </c>
      <c r="AY134" s="163" t="s">
        <v>126</v>
      </c>
    </row>
    <row r="135" spans="1:65" s="15" customFormat="1">
      <c r="B135" s="340"/>
      <c r="C135" s="341"/>
      <c r="D135" s="329" t="s">
        <v>140</v>
      </c>
      <c r="E135" s="342" t="s">
        <v>3</v>
      </c>
      <c r="F135" s="343" t="s">
        <v>144</v>
      </c>
      <c r="G135" s="341"/>
      <c r="H135" s="344">
        <v>32.5</v>
      </c>
      <c r="I135" s="170"/>
      <c r="L135" s="168"/>
      <c r="M135" s="171"/>
      <c r="N135" s="172"/>
      <c r="O135" s="172"/>
      <c r="P135" s="172"/>
      <c r="Q135" s="172"/>
      <c r="R135" s="172"/>
      <c r="S135" s="172"/>
      <c r="T135" s="173"/>
      <c r="AT135" s="169" t="s">
        <v>140</v>
      </c>
      <c r="AU135" s="169" t="s">
        <v>81</v>
      </c>
      <c r="AV135" s="15" t="s">
        <v>145</v>
      </c>
      <c r="AW135" s="15" t="s">
        <v>33</v>
      </c>
      <c r="AX135" s="15" t="s">
        <v>79</v>
      </c>
      <c r="AY135" s="169" t="s">
        <v>126</v>
      </c>
    </row>
    <row r="136" spans="1:65" s="2" customFormat="1" ht="16.5" customHeight="1">
      <c r="A136" s="33"/>
      <c r="B136" s="322"/>
      <c r="C136" s="323" t="s">
        <v>162</v>
      </c>
      <c r="D136" s="323" t="s">
        <v>129</v>
      </c>
      <c r="E136" s="324" t="s">
        <v>252</v>
      </c>
      <c r="F136" s="325" t="s">
        <v>253</v>
      </c>
      <c r="G136" s="326" t="s">
        <v>217</v>
      </c>
      <c r="H136" s="327">
        <v>70.599999999999994</v>
      </c>
      <c r="I136" s="145"/>
      <c r="J136" s="146">
        <f>ROUND(I136*H136,2)</f>
        <v>0</v>
      </c>
      <c r="K136" s="144" t="s">
        <v>133</v>
      </c>
      <c r="L136" s="34"/>
      <c r="M136" s="147" t="s">
        <v>3</v>
      </c>
      <c r="N136" s="148" t="s">
        <v>43</v>
      </c>
      <c r="O136" s="54"/>
      <c r="P136" s="149">
        <f>O136*H136</f>
        <v>0</v>
      </c>
      <c r="Q136" s="149">
        <v>0</v>
      </c>
      <c r="R136" s="149">
        <f>Q136*H136</f>
        <v>0</v>
      </c>
      <c r="S136" s="149">
        <v>0.24299999999999999</v>
      </c>
      <c r="T136" s="150">
        <f>S136*H136</f>
        <v>17.155799999999999</v>
      </c>
      <c r="U136" s="33"/>
      <c r="V136" s="33"/>
      <c r="W136" s="33"/>
      <c r="X136" s="33"/>
      <c r="Y136" s="33"/>
      <c r="Z136" s="33"/>
      <c r="AA136" s="33"/>
      <c r="AB136" s="33"/>
      <c r="AC136" s="33"/>
      <c r="AD136" s="33"/>
      <c r="AE136" s="33"/>
      <c r="AR136" s="151" t="s">
        <v>145</v>
      </c>
      <c r="AT136" s="151" t="s">
        <v>129</v>
      </c>
      <c r="AU136" s="151" t="s">
        <v>81</v>
      </c>
      <c r="AY136" s="18" t="s">
        <v>126</v>
      </c>
      <c r="BE136" s="152">
        <f>IF(N136="základní",J136,0)</f>
        <v>0</v>
      </c>
      <c r="BF136" s="152">
        <f>IF(N136="snížená",J136,0)</f>
        <v>0</v>
      </c>
      <c r="BG136" s="152">
        <f>IF(N136="zákl. přenesená",J136,0)</f>
        <v>0</v>
      </c>
      <c r="BH136" s="152">
        <f>IF(N136="sníž. přenesená",J136,0)</f>
        <v>0</v>
      </c>
      <c r="BI136" s="152">
        <f>IF(N136="nulová",J136,0)</f>
        <v>0</v>
      </c>
      <c r="BJ136" s="18" t="s">
        <v>79</v>
      </c>
      <c r="BK136" s="152">
        <f>ROUND(I136*H136,2)</f>
        <v>0</v>
      </c>
      <c r="BL136" s="18" t="s">
        <v>145</v>
      </c>
      <c r="BM136" s="151" t="s">
        <v>254</v>
      </c>
    </row>
    <row r="137" spans="1:65" s="2" customFormat="1" ht="19.5">
      <c r="A137" s="33"/>
      <c r="B137" s="322"/>
      <c r="C137" s="328"/>
      <c r="D137" s="329" t="s">
        <v>136</v>
      </c>
      <c r="E137" s="328"/>
      <c r="F137" s="330" t="s">
        <v>255</v>
      </c>
      <c r="G137" s="328"/>
      <c r="H137" s="328"/>
      <c r="I137" s="153"/>
      <c r="J137" s="33"/>
      <c r="K137" s="33"/>
      <c r="L137" s="34"/>
      <c r="M137" s="154"/>
      <c r="N137" s="155"/>
      <c r="O137" s="54"/>
      <c r="P137" s="54"/>
      <c r="Q137" s="54"/>
      <c r="R137" s="54"/>
      <c r="S137" s="54"/>
      <c r="T137" s="55"/>
      <c r="U137" s="33"/>
      <c r="V137" s="33"/>
      <c r="W137" s="33"/>
      <c r="X137" s="33"/>
      <c r="Y137" s="33"/>
      <c r="Z137" s="33"/>
      <c r="AA137" s="33"/>
      <c r="AB137" s="33"/>
      <c r="AC137" s="33"/>
      <c r="AD137" s="33"/>
      <c r="AE137" s="33"/>
      <c r="AT137" s="18" t="s">
        <v>136</v>
      </c>
      <c r="AU137" s="18" t="s">
        <v>81</v>
      </c>
    </row>
    <row r="138" spans="1:65" s="2" customFormat="1" ht="175.5">
      <c r="A138" s="33"/>
      <c r="B138" s="322"/>
      <c r="C138" s="328"/>
      <c r="D138" s="329" t="s">
        <v>220</v>
      </c>
      <c r="E138" s="328"/>
      <c r="F138" s="353" t="s">
        <v>256</v>
      </c>
      <c r="G138" s="328"/>
      <c r="H138" s="328"/>
      <c r="I138" s="153"/>
      <c r="J138" s="33"/>
      <c r="K138" s="33"/>
      <c r="L138" s="34"/>
      <c r="M138" s="154"/>
      <c r="N138" s="155"/>
      <c r="O138" s="54"/>
      <c r="P138" s="54"/>
      <c r="Q138" s="54"/>
      <c r="R138" s="54"/>
      <c r="S138" s="54"/>
      <c r="T138" s="55"/>
      <c r="U138" s="33"/>
      <c r="V138" s="33"/>
      <c r="W138" s="33"/>
      <c r="X138" s="33"/>
      <c r="Y138" s="33"/>
      <c r="Z138" s="33"/>
      <c r="AA138" s="33"/>
      <c r="AB138" s="33"/>
      <c r="AC138" s="33"/>
      <c r="AD138" s="33"/>
      <c r="AE138" s="33"/>
      <c r="AT138" s="18" t="s">
        <v>220</v>
      </c>
      <c r="AU138" s="18" t="s">
        <v>81</v>
      </c>
    </row>
    <row r="139" spans="1:65" s="13" customFormat="1">
      <c r="B139" s="331"/>
      <c r="C139" s="332"/>
      <c r="D139" s="329" t="s">
        <v>140</v>
      </c>
      <c r="E139" s="333" t="s">
        <v>3</v>
      </c>
      <c r="F139" s="334" t="s">
        <v>222</v>
      </c>
      <c r="G139" s="332"/>
      <c r="H139" s="333" t="s">
        <v>3</v>
      </c>
      <c r="I139" s="158"/>
      <c r="L139" s="156"/>
      <c r="M139" s="159"/>
      <c r="N139" s="160"/>
      <c r="O139" s="160"/>
      <c r="P139" s="160"/>
      <c r="Q139" s="160"/>
      <c r="R139" s="160"/>
      <c r="S139" s="160"/>
      <c r="T139" s="161"/>
      <c r="AT139" s="157" t="s">
        <v>140</v>
      </c>
      <c r="AU139" s="157" t="s">
        <v>81</v>
      </c>
      <c r="AV139" s="13" t="s">
        <v>79</v>
      </c>
      <c r="AW139" s="13" t="s">
        <v>33</v>
      </c>
      <c r="AX139" s="13" t="s">
        <v>72</v>
      </c>
      <c r="AY139" s="157" t="s">
        <v>126</v>
      </c>
    </row>
    <row r="140" spans="1:65" s="13" customFormat="1">
      <c r="B140" s="331"/>
      <c r="C140" s="332"/>
      <c r="D140" s="329" t="s">
        <v>140</v>
      </c>
      <c r="E140" s="333" t="s">
        <v>3</v>
      </c>
      <c r="F140" s="334" t="s">
        <v>257</v>
      </c>
      <c r="G140" s="332"/>
      <c r="H140" s="333" t="s">
        <v>3</v>
      </c>
      <c r="I140" s="158"/>
      <c r="L140" s="156"/>
      <c r="M140" s="159"/>
      <c r="N140" s="160"/>
      <c r="O140" s="160"/>
      <c r="P140" s="160"/>
      <c r="Q140" s="160"/>
      <c r="R140" s="160"/>
      <c r="S140" s="160"/>
      <c r="T140" s="161"/>
      <c r="AT140" s="157" t="s">
        <v>140</v>
      </c>
      <c r="AU140" s="157" t="s">
        <v>81</v>
      </c>
      <c r="AV140" s="13" t="s">
        <v>79</v>
      </c>
      <c r="AW140" s="13" t="s">
        <v>33</v>
      </c>
      <c r="AX140" s="13" t="s">
        <v>72</v>
      </c>
      <c r="AY140" s="157" t="s">
        <v>126</v>
      </c>
    </row>
    <row r="141" spans="1:65" s="14" customFormat="1">
      <c r="B141" s="335"/>
      <c r="C141" s="336"/>
      <c r="D141" s="329" t="s">
        <v>140</v>
      </c>
      <c r="E141" s="337" t="s">
        <v>3</v>
      </c>
      <c r="F141" s="338" t="s">
        <v>258</v>
      </c>
      <c r="G141" s="336"/>
      <c r="H141" s="339">
        <v>70.599999999999994</v>
      </c>
      <c r="I141" s="164"/>
      <c r="L141" s="162"/>
      <c r="M141" s="165"/>
      <c r="N141" s="166"/>
      <c r="O141" s="166"/>
      <c r="P141" s="166"/>
      <c r="Q141" s="166"/>
      <c r="R141" s="166"/>
      <c r="S141" s="166"/>
      <c r="T141" s="167"/>
      <c r="AT141" s="163" t="s">
        <v>140</v>
      </c>
      <c r="AU141" s="163" t="s">
        <v>81</v>
      </c>
      <c r="AV141" s="14" t="s">
        <v>81</v>
      </c>
      <c r="AW141" s="14" t="s">
        <v>33</v>
      </c>
      <c r="AX141" s="14" t="s">
        <v>72</v>
      </c>
      <c r="AY141" s="163" t="s">
        <v>126</v>
      </c>
    </row>
    <row r="142" spans="1:65" s="15" customFormat="1">
      <c r="B142" s="340"/>
      <c r="C142" s="341"/>
      <c r="D142" s="329" t="s">
        <v>140</v>
      </c>
      <c r="E142" s="342" t="s">
        <v>3</v>
      </c>
      <c r="F142" s="343" t="s">
        <v>144</v>
      </c>
      <c r="G142" s="341"/>
      <c r="H142" s="344">
        <v>70.599999999999994</v>
      </c>
      <c r="I142" s="170"/>
      <c r="L142" s="168"/>
      <c r="M142" s="171"/>
      <c r="N142" s="172"/>
      <c r="O142" s="172"/>
      <c r="P142" s="172"/>
      <c r="Q142" s="172"/>
      <c r="R142" s="172"/>
      <c r="S142" s="172"/>
      <c r="T142" s="173"/>
      <c r="AT142" s="169" t="s">
        <v>140</v>
      </c>
      <c r="AU142" s="169" t="s">
        <v>81</v>
      </c>
      <c r="AV142" s="15" t="s">
        <v>145</v>
      </c>
      <c r="AW142" s="15" t="s">
        <v>33</v>
      </c>
      <c r="AX142" s="15" t="s">
        <v>79</v>
      </c>
      <c r="AY142" s="169" t="s">
        <v>126</v>
      </c>
    </row>
    <row r="143" spans="1:65" s="2" customFormat="1" ht="16.5" customHeight="1">
      <c r="A143" s="33"/>
      <c r="B143" s="322"/>
      <c r="C143" s="323" t="s">
        <v>166</v>
      </c>
      <c r="D143" s="323" t="s">
        <v>129</v>
      </c>
      <c r="E143" s="324" t="s">
        <v>259</v>
      </c>
      <c r="F143" s="325" t="s">
        <v>260</v>
      </c>
      <c r="G143" s="326" t="s">
        <v>217</v>
      </c>
      <c r="H143" s="327">
        <v>265.5</v>
      </c>
      <c r="I143" s="145"/>
      <c r="J143" s="146">
        <f>ROUND(I143*H143,2)</f>
        <v>0</v>
      </c>
      <c r="K143" s="144" t="s">
        <v>133</v>
      </c>
      <c r="L143" s="34"/>
      <c r="M143" s="147" t="s">
        <v>3</v>
      </c>
      <c r="N143" s="148" t="s">
        <v>43</v>
      </c>
      <c r="O143" s="54"/>
      <c r="P143" s="149">
        <f>O143*H143</f>
        <v>0</v>
      </c>
      <c r="Q143" s="149">
        <v>0</v>
      </c>
      <c r="R143" s="149">
        <f>Q143*H143</f>
        <v>0</v>
      </c>
      <c r="S143" s="149">
        <v>0.17</v>
      </c>
      <c r="T143" s="150">
        <f>S143*H143</f>
        <v>45.135000000000005</v>
      </c>
      <c r="U143" s="33"/>
      <c r="V143" s="33"/>
      <c r="W143" s="33"/>
      <c r="X143" s="33"/>
      <c r="Y143" s="33"/>
      <c r="Z143" s="33"/>
      <c r="AA143" s="33"/>
      <c r="AB143" s="33"/>
      <c r="AC143" s="33"/>
      <c r="AD143" s="33"/>
      <c r="AE143" s="33"/>
      <c r="AR143" s="151" t="s">
        <v>145</v>
      </c>
      <c r="AT143" s="151" t="s">
        <v>129</v>
      </c>
      <c r="AU143" s="151" t="s">
        <v>81</v>
      </c>
      <c r="AY143" s="18" t="s">
        <v>126</v>
      </c>
      <c r="BE143" s="152">
        <f>IF(N143="základní",J143,0)</f>
        <v>0</v>
      </c>
      <c r="BF143" s="152">
        <f>IF(N143="snížená",J143,0)</f>
        <v>0</v>
      </c>
      <c r="BG143" s="152">
        <f>IF(N143="zákl. přenesená",J143,0)</f>
        <v>0</v>
      </c>
      <c r="BH143" s="152">
        <f>IF(N143="sníž. přenesená",J143,0)</f>
        <v>0</v>
      </c>
      <c r="BI143" s="152">
        <f>IF(N143="nulová",J143,0)</f>
        <v>0</v>
      </c>
      <c r="BJ143" s="18" t="s">
        <v>79</v>
      </c>
      <c r="BK143" s="152">
        <f>ROUND(I143*H143,2)</f>
        <v>0</v>
      </c>
      <c r="BL143" s="18" t="s">
        <v>145</v>
      </c>
      <c r="BM143" s="151" t="s">
        <v>261</v>
      </c>
    </row>
    <row r="144" spans="1:65" s="2" customFormat="1" ht="19.5">
      <c r="A144" s="33"/>
      <c r="B144" s="322"/>
      <c r="C144" s="328"/>
      <c r="D144" s="329" t="s">
        <v>136</v>
      </c>
      <c r="E144" s="328"/>
      <c r="F144" s="330" t="s">
        <v>262</v>
      </c>
      <c r="G144" s="328"/>
      <c r="H144" s="328"/>
      <c r="I144" s="153"/>
      <c r="J144" s="33"/>
      <c r="K144" s="33"/>
      <c r="L144" s="34"/>
      <c r="M144" s="154"/>
      <c r="N144" s="155"/>
      <c r="O144" s="54"/>
      <c r="P144" s="54"/>
      <c r="Q144" s="54"/>
      <c r="R144" s="54"/>
      <c r="S144" s="54"/>
      <c r="T144" s="55"/>
      <c r="U144" s="33"/>
      <c r="V144" s="33"/>
      <c r="W144" s="33"/>
      <c r="X144" s="33"/>
      <c r="Y144" s="33"/>
      <c r="Z144" s="33"/>
      <c r="AA144" s="33"/>
      <c r="AB144" s="33"/>
      <c r="AC144" s="33"/>
      <c r="AD144" s="33"/>
      <c r="AE144" s="33"/>
      <c r="AT144" s="18" t="s">
        <v>136</v>
      </c>
      <c r="AU144" s="18" t="s">
        <v>81</v>
      </c>
    </row>
    <row r="145" spans="1:65" s="2" customFormat="1" ht="175.5">
      <c r="A145" s="33"/>
      <c r="B145" s="322"/>
      <c r="C145" s="328"/>
      <c r="D145" s="329" t="s">
        <v>220</v>
      </c>
      <c r="E145" s="328"/>
      <c r="F145" s="353" t="s">
        <v>256</v>
      </c>
      <c r="G145" s="328"/>
      <c r="H145" s="328"/>
      <c r="I145" s="153"/>
      <c r="J145" s="33"/>
      <c r="K145" s="33"/>
      <c r="L145" s="34"/>
      <c r="M145" s="154"/>
      <c r="N145" s="155"/>
      <c r="O145" s="54"/>
      <c r="P145" s="54"/>
      <c r="Q145" s="54"/>
      <c r="R145" s="54"/>
      <c r="S145" s="54"/>
      <c r="T145" s="55"/>
      <c r="U145" s="33"/>
      <c r="V145" s="33"/>
      <c r="W145" s="33"/>
      <c r="X145" s="33"/>
      <c r="Y145" s="33"/>
      <c r="Z145" s="33"/>
      <c r="AA145" s="33"/>
      <c r="AB145" s="33"/>
      <c r="AC145" s="33"/>
      <c r="AD145" s="33"/>
      <c r="AE145" s="33"/>
      <c r="AT145" s="18" t="s">
        <v>220</v>
      </c>
      <c r="AU145" s="18" t="s">
        <v>81</v>
      </c>
    </row>
    <row r="146" spans="1:65" s="13" customFormat="1">
      <c r="B146" s="331"/>
      <c r="C146" s="332"/>
      <c r="D146" s="329" t="s">
        <v>140</v>
      </c>
      <c r="E146" s="333" t="s">
        <v>3</v>
      </c>
      <c r="F146" s="334" t="s">
        <v>263</v>
      </c>
      <c r="G146" s="332"/>
      <c r="H146" s="333" t="s">
        <v>3</v>
      </c>
      <c r="I146" s="158"/>
      <c r="L146" s="156"/>
      <c r="M146" s="159"/>
      <c r="N146" s="160"/>
      <c r="O146" s="160"/>
      <c r="P146" s="160"/>
      <c r="Q146" s="160"/>
      <c r="R146" s="160"/>
      <c r="S146" s="160"/>
      <c r="T146" s="161"/>
      <c r="AT146" s="157" t="s">
        <v>140</v>
      </c>
      <c r="AU146" s="157" t="s">
        <v>81</v>
      </c>
      <c r="AV146" s="13" t="s">
        <v>79</v>
      </c>
      <c r="AW146" s="13" t="s">
        <v>33</v>
      </c>
      <c r="AX146" s="13" t="s">
        <v>72</v>
      </c>
      <c r="AY146" s="157" t="s">
        <v>126</v>
      </c>
    </row>
    <row r="147" spans="1:65" s="13" customFormat="1">
      <c r="B147" s="331"/>
      <c r="C147" s="332"/>
      <c r="D147" s="329" t="s">
        <v>140</v>
      </c>
      <c r="E147" s="333" t="s">
        <v>3</v>
      </c>
      <c r="F147" s="334" t="s">
        <v>264</v>
      </c>
      <c r="G147" s="332"/>
      <c r="H147" s="333" t="s">
        <v>3</v>
      </c>
      <c r="I147" s="158"/>
      <c r="L147" s="156"/>
      <c r="M147" s="159"/>
      <c r="N147" s="160"/>
      <c r="O147" s="160"/>
      <c r="P147" s="160"/>
      <c r="Q147" s="160"/>
      <c r="R147" s="160"/>
      <c r="S147" s="160"/>
      <c r="T147" s="161"/>
      <c r="AT147" s="157" t="s">
        <v>140</v>
      </c>
      <c r="AU147" s="157" t="s">
        <v>81</v>
      </c>
      <c r="AV147" s="13" t="s">
        <v>79</v>
      </c>
      <c r="AW147" s="13" t="s">
        <v>33</v>
      </c>
      <c r="AX147" s="13" t="s">
        <v>72</v>
      </c>
      <c r="AY147" s="157" t="s">
        <v>126</v>
      </c>
    </row>
    <row r="148" spans="1:65" s="14" customFormat="1">
      <c r="B148" s="335"/>
      <c r="C148" s="336"/>
      <c r="D148" s="329" t="s">
        <v>140</v>
      </c>
      <c r="E148" s="337" t="s">
        <v>3</v>
      </c>
      <c r="F148" s="338" t="s">
        <v>265</v>
      </c>
      <c r="G148" s="336"/>
      <c r="H148" s="339">
        <v>265.5</v>
      </c>
      <c r="I148" s="164"/>
      <c r="L148" s="162"/>
      <c r="M148" s="165"/>
      <c r="N148" s="166"/>
      <c r="O148" s="166"/>
      <c r="P148" s="166"/>
      <c r="Q148" s="166"/>
      <c r="R148" s="166"/>
      <c r="S148" s="166"/>
      <c r="T148" s="167"/>
      <c r="AT148" s="163" t="s">
        <v>140</v>
      </c>
      <c r="AU148" s="163" t="s">
        <v>81</v>
      </c>
      <c r="AV148" s="14" t="s">
        <v>81</v>
      </c>
      <c r="AW148" s="14" t="s">
        <v>33</v>
      </c>
      <c r="AX148" s="14" t="s">
        <v>72</v>
      </c>
      <c r="AY148" s="163" t="s">
        <v>126</v>
      </c>
    </row>
    <row r="149" spans="1:65" s="15" customFormat="1">
      <c r="B149" s="340"/>
      <c r="C149" s="341"/>
      <c r="D149" s="329" t="s">
        <v>140</v>
      </c>
      <c r="E149" s="342" t="s">
        <v>3</v>
      </c>
      <c r="F149" s="343" t="s">
        <v>144</v>
      </c>
      <c r="G149" s="341"/>
      <c r="H149" s="344">
        <v>265.5</v>
      </c>
      <c r="I149" s="170"/>
      <c r="L149" s="168"/>
      <c r="M149" s="171"/>
      <c r="N149" s="172"/>
      <c r="O149" s="172"/>
      <c r="P149" s="172"/>
      <c r="Q149" s="172"/>
      <c r="R149" s="172"/>
      <c r="S149" s="172"/>
      <c r="T149" s="173"/>
      <c r="AT149" s="169" t="s">
        <v>140</v>
      </c>
      <c r="AU149" s="169" t="s">
        <v>81</v>
      </c>
      <c r="AV149" s="15" t="s">
        <v>145</v>
      </c>
      <c r="AW149" s="15" t="s">
        <v>33</v>
      </c>
      <c r="AX149" s="15" t="s">
        <v>79</v>
      </c>
      <c r="AY149" s="169" t="s">
        <v>126</v>
      </c>
    </row>
    <row r="150" spans="1:65" s="2" customFormat="1" ht="16.5" customHeight="1">
      <c r="A150" s="33"/>
      <c r="B150" s="322"/>
      <c r="C150" s="323" t="s">
        <v>171</v>
      </c>
      <c r="D150" s="323" t="s">
        <v>129</v>
      </c>
      <c r="E150" s="324" t="s">
        <v>266</v>
      </c>
      <c r="F150" s="325" t="s">
        <v>267</v>
      </c>
      <c r="G150" s="326" t="s">
        <v>217</v>
      </c>
      <c r="H150" s="327">
        <v>1098</v>
      </c>
      <c r="I150" s="145"/>
      <c r="J150" s="146">
        <f>ROUND(I150*H150,2)</f>
        <v>0</v>
      </c>
      <c r="K150" s="144" t="s">
        <v>133</v>
      </c>
      <c r="L150" s="34"/>
      <c r="M150" s="147" t="s">
        <v>3</v>
      </c>
      <c r="N150" s="148" t="s">
        <v>43</v>
      </c>
      <c r="O150" s="54"/>
      <c r="P150" s="149">
        <f>O150*H150</f>
        <v>0</v>
      </c>
      <c r="Q150" s="149">
        <v>0</v>
      </c>
      <c r="R150" s="149">
        <f>Q150*H150</f>
        <v>0</v>
      </c>
      <c r="S150" s="149">
        <v>0.44</v>
      </c>
      <c r="T150" s="150">
        <f>S150*H150</f>
        <v>483.12</v>
      </c>
      <c r="U150" s="33"/>
      <c r="V150" s="33"/>
      <c r="W150" s="33"/>
      <c r="X150" s="33"/>
      <c r="Y150" s="33"/>
      <c r="Z150" s="33"/>
      <c r="AA150" s="33"/>
      <c r="AB150" s="33"/>
      <c r="AC150" s="33"/>
      <c r="AD150" s="33"/>
      <c r="AE150" s="33"/>
      <c r="AR150" s="151" t="s">
        <v>145</v>
      </c>
      <c r="AT150" s="151" t="s">
        <v>129</v>
      </c>
      <c r="AU150" s="151" t="s">
        <v>81</v>
      </c>
      <c r="AY150" s="18" t="s">
        <v>126</v>
      </c>
      <c r="BE150" s="152">
        <f>IF(N150="základní",J150,0)</f>
        <v>0</v>
      </c>
      <c r="BF150" s="152">
        <f>IF(N150="snížená",J150,0)</f>
        <v>0</v>
      </c>
      <c r="BG150" s="152">
        <f>IF(N150="zákl. přenesená",J150,0)</f>
        <v>0</v>
      </c>
      <c r="BH150" s="152">
        <f>IF(N150="sníž. přenesená",J150,0)</f>
        <v>0</v>
      </c>
      <c r="BI150" s="152">
        <f>IF(N150="nulová",J150,0)</f>
        <v>0</v>
      </c>
      <c r="BJ150" s="18" t="s">
        <v>79</v>
      </c>
      <c r="BK150" s="152">
        <f>ROUND(I150*H150,2)</f>
        <v>0</v>
      </c>
      <c r="BL150" s="18" t="s">
        <v>145</v>
      </c>
      <c r="BM150" s="151" t="s">
        <v>268</v>
      </c>
    </row>
    <row r="151" spans="1:65" s="2" customFormat="1" ht="19.5">
      <c r="A151" s="33"/>
      <c r="B151" s="322"/>
      <c r="C151" s="328"/>
      <c r="D151" s="329" t="s">
        <v>136</v>
      </c>
      <c r="E151" s="328"/>
      <c r="F151" s="330" t="s">
        <v>269</v>
      </c>
      <c r="G151" s="328"/>
      <c r="H151" s="328"/>
      <c r="I151" s="153"/>
      <c r="J151" s="33"/>
      <c r="K151" s="33"/>
      <c r="L151" s="34"/>
      <c r="M151" s="154"/>
      <c r="N151" s="155"/>
      <c r="O151" s="54"/>
      <c r="P151" s="54"/>
      <c r="Q151" s="54"/>
      <c r="R151" s="54"/>
      <c r="S151" s="54"/>
      <c r="T151" s="55"/>
      <c r="U151" s="33"/>
      <c r="V151" s="33"/>
      <c r="W151" s="33"/>
      <c r="X151" s="33"/>
      <c r="Y151" s="33"/>
      <c r="Z151" s="33"/>
      <c r="AA151" s="33"/>
      <c r="AB151" s="33"/>
      <c r="AC151" s="33"/>
      <c r="AD151" s="33"/>
      <c r="AE151" s="33"/>
      <c r="AT151" s="18" t="s">
        <v>136</v>
      </c>
      <c r="AU151" s="18" t="s">
        <v>81</v>
      </c>
    </row>
    <row r="152" spans="1:65" s="2" customFormat="1" ht="175.5">
      <c r="A152" s="33"/>
      <c r="B152" s="322"/>
      <c r="C152" s="328"/>
      <c r="D152" s="329" t="s">
        <v>220</v>
      </c>
      <c r="E152" s="328"/>
      <c r="F152" s="353" t="s">
        <v>256</v>
      </c>
      <c r="G152" s="328"/>
      <c r="H152" s="328"/>
      <c r="I152" s="153"/>
      <c r="J152" s="33"/>
      <c r="K152" s="33"/>
      <c r="L152" s="34"/>
      <c r="M152" s="154"/>
      <c r="N152" s="155"/>
      <c r="O152" s="54"/>
      <c r="P152" s="54"/>
      <c r="Q152" s="54"/>
      <c r="R152" s="54"/>
      <c r="S152" s="54"/>
      <c r="T152" s="55"/>
      <c r="U152" s="33"/>
      <c r="V152" s="33"/>
      <c r="W152" s="33"/>
      <c r="X152" s="33"/>
      <c r="Y152" s="33"/>
      <c r="Z152" s="33"/>
      <c r="AA152" s="33"/>
      <c r="AB152" s="33"/>
      <c r="AC152" s="33"/>
      <c r="AD152" s="33"/>
      <c r="AE152" s="33"/>
      <c r="AT152" s="18" t="s">
        <v>220</v>
      </c>
      <c r="AU152" s="18" t="s">
        <v>81</v>
      </c>
    </row>
    <row r="153" spans="1:65" s="13" customFormat="1">
      <c r="B153" s="331"/>
      <c r="C153" s="332"/>
      <c r="D153" s="329" t="s">
        <v>140</v>
      </c>
      <c r="E153" s="333" t="s">
        <v>3</v>
      </c>
      <c r="F153" s="334" t="s">
        <v>263</v>
      </c>
      <c r="G153" s="332"/>
      <c r="H153" s="333" t="s">
        <v>3</v>
      </c>
      <c r="I153" s="158"/>
      <c r="L153" s="156"/>
      <c r="M153" s="159"/>
      <c r="N153" s="160"/>
      <c r="O153" s="160"/>
      <c r="P153" s="160"/>
      <c r="Q153" s="160"/>
      <c r="R153" s="160"/>
      <c r="S153" s="160"/>
      <c r="T153" s="161"/>
      <c r="AT153" s="157" t="s">
        <v>140</v>
      </c>
      <c r="AU153" s="157" t="s">
        <v>81</v>
      </c>
      <c r="AV153" s="13" t="s">
        <v>79</v>
      </c>
      <c r="AW153" s="13" t="s">
        <v>33</v>
      </c>
      <c r="AX153" s="13" t="s">
        <v>72</v>
      </c>
      <c r="AY153" s="157" t="s">
        <v>126</v>
      </c>
    </row>
    <row r="154" spans="1:65" s="13" customFormat="1">
      <c r="B154" s="331"/>
      <c r="C154" s="332"/>
      <c r="D154" s="329" t="s">
        <v>140</v>
      </c>
      <c r="E154" s="333" t="s">
        <v>3</v>
      </c>
      <c r="F154" s="334" t="s">
        <v>264</v>
      </c>
      <c r="G154" s="332"/>
      <c r="H154" s="333" t="s">
        <v>3</v>
      </c>
      <c r="I154" s="158"/>
      <c r="L154" s="156"/>
      <c r="M154" s="159"/>
      <c r="N154" s="160"/>
      <c r="O154" s="160"/>
      <c r="P154" s="160"/>
      <c r="Q154" s="160"/>
      <c r="R154" s="160"/>
      <c r="S154" s="160"/>
      <c r="T154" s="161"/>
      <c r="AT154" s="157" t="s">
        <v>140</v>
      </c>
      <c r="AU154" s="157" t="s">
        <v>81</v>
      </c>
      <c r="AV154" s="13" t="s">
        <v>79</v>
      </c>
      <c r="AW154" s="13" t="s">
        <v>33</v>
      </c>
      <c r="AX154" s="13" t="s">
        <v>72</v>
      </c>
      <c r="AY154" s="157" t="s">
        <v>126</v>
      </c>
    </row>
    <row r="155" spans="1:65" s="14" customFormat="1">
      <c r="B155" s="335"/>
      <c r="C155" s="336"/>
      <c r="D155" s="329" t="s">
        <v>140</v>
      </c>
      <c r="E155" s="337" t="s">
        <v>3</v>
      </c>
      <c r="F155" s="338" t="s">
        <v>270</v>
      </c>
      <c r="G155" s="336"/>
      <c r="H155" s="339">
        <v>821</v>
      </c>
      <c r="I155" s="164"/>
      <c r="L155" s="162"/>
      <c r="M155" s="165"/>
      <c r="N155" s="166"/>
      <c r="O155" s="166"/>
      <c r="P155" s="166"/>
      <c r="Q155" s="166"/>
      <c r="R155" s="166"/>
      <c r="S155" s="166"/>
      <c r="T155" s="167"/>
      <c r="AT155" s="163" t="s">
        <v>140</v>
      </c>
      <c r="AU155" s="163" t="s">
        <v>81</v>
      </c>
      <c r="AV155" s="14" t="s">
        <v>81</v>
      </c>
      <c r="AW155" s="14" t="s">
        <v>33</v>
      </c>
      <c r="AX155" s="14" t="s">
        <v>72</v>
      </c>
      <c r="AY155" s="163" t="s">
        <v>126</v>
      </c>
    </row>
    <row r="156" spans="1:65" s="14" customFormat="1">
      <c r="B156" s="335"/>
      <c r="C156" s="336"/>
      <c r="D156" s="329" t="s">
        <v>140</v>
      </c>
      <c r="E156" s="337" t="s">
        <v>3</v>
      </c>
      <c r="F156" s="338" t="s">
        <v>271</v>
      </c>
      <c r="G156" s="336"/>
      <c r="H156" s="339">
        <v>277</v>
      </c>
      <c r="I156" s="164"/>
      <c r="L156" s="162"/>
      <c r="M156" s="165"/>
      <c r="N156" s="166"/>
      <c r="O156" s="166"/>
      <c r="P156" s="166"/>
      <c r="Q156" s="166"/>
      <c r="R156" s="166"/>
      <c r="S156" s="166"/>
      <c r="T156" s="167"/>
      <c r="AT156" s="163" t="s">
        <v>140</v>
      </c>
      <c r="AU156" s="163" t="s">
        <v>81</v>
      </c>
      <c r="AV156" s="14" t="s">
        <v>81</v>
      </c>
      <c r="AW156" s="14" t="s">
        <v>33</v>
      </c>
      <c r="AX156" s="14" t="s">
        <v>72</v>
      </c>
      <c r="AY156" s="163" t="s">
        <v>126</v>
      </c>
    </row>
    <row r="157" spans="1:65" s="15" customFormat="1">
      <c r="B157" s="340"/>
      <c r="C157" s="341"/>
      <c r="D157" s="329" t="s">
        <v>140</v>
      </c>
      <c r="E157" s="342" t="s">
        <v>3</v>
      </c>
      <c r="F157" s="343" t="s">
        <v>144</v>
      </c>
      <c r="G157" s="341"/>
      <c r="H157" s="344">
        <v>1098</v>
      </c>
      <c r="I157" s="170"/>
      <c r="L157" s="168"/>
      <c r="M157" s="171"/>
      <c r="N157" s="172"/>
      <c r="O157" s="172"/>
      <c r="P157" s="172"/>
      <c r="Q157" s="172"/>
      <c r="R157" s="172"/>
      <c r="S157" s="172"/>
      <c r="T157" s="173"/>
      <c r="AT157" s="169" t="s">
        <v>140</v>
      </c>
      <c r="AU157" s="169" t="s">
        <v>81</v>
      </c>
      <c r="AV157" s="15" t="s">
        <v>145</v>
      </c>
      <c r="AW157" s="15" t="s">
        <v>33</v>
      </c>
      <c r="AX157" s="15" t="s">
        <v>79</v>
      </c>
      <c r="AY157" s="169" t="s">
        <v>126</v>
      </c>
    </row>
    <row r="158" spans="1:65" s="2" customFormat="1" ht="16.5" customHeight="1">
      <c r="A158" s="33"/>
      <c r="B158" s="322"/>
      <c r="C158" s="323" t="s">
        <v>176</v>
      </c>
      <c r="D158" s="323" t="s">
        <v>129</v>
      </c>
      <c r="E158" s="324" t="s">
        <v>272</v>
      </c>
      <c r="F158" s="325" t="s">
        <v>273</v>
      </c>
      <c r="G158" s="326" t="s">
        <v>217</v>
      </c>
      <c r="H158" s="327">
        <v>1331.4</v>
      </c>
      <c r="I158" s="145"/>
      <c r="J158" s="146">
        <f>ROUND(I158*H158,2)</f>
        <v>0</v>
      </c>
      <c r="K158" s="144" t="s">
        <v>133</v>
      </c>
      <c r="L158" s="34"/>
      <c r="M158" s="147" t="s">
        <v>3</v>
      </c>
      <c r="N158" s="148" t="s">
        <v>43</v>
      </c>
      <c r="O158" s="54"/>
      <c r="P158" s="149">
        <f>O158*H158</f>
        <v>0</v>
      </c>
      <c r="Q158" s="149">
        <v>0</v>
      </c>
      <c r="R158" s="149">
        <f>Q158*H158</f>
        <v>0</v>
      </c>
      <c r="S158" s="149">
        <v>0.22</v>
      </c>
      <c r="T158" s="150">
        <f>S158*H158</f>
        <v>292.90800000000002</v>
      </c>
      <c r="U158" s="33"/>
      <c r="V158" s="33"/>
      <c r="W158" s="33"/>
      <c r="X158" s="33"/>
      <c r="Y158" s="33"/>
      <c r="Z158" s="33"/>
      <c r="AA158" s="33"/>
      <c r="AB158" s="33"/>
      <c r="AC158" s="33"/>
      <c r="AD158" s="33"/>
      <c r="AE158" s="33"/>
      <c r="AR158" s="151" t="s">
        <v>145</v>
      </c>
      <c r="AT158" s="151" t="s">
        <v>129</v>
      </c>
      <c r="AU158" s="151" t="s">
        <v>81</v>
      </c>
      <c r="AY158" s="18" t="s">
        <v>126</v>
      </c>
      <c r="BE158" s="152">
        <f>IF(N158="základní",J158,0)</f>
        <v>0</v>
      </c>
      <c r="BF158" s="152">
        <f>IF(N158="snížená",J158,0)</f>
        <v>0</v>
      </c>
      <c r="BG158" s="152">
        <f>IF(N158="zákl. přenesená",J158,0)</f>
        <v>0</v>
      </c>
      <c r="BH158" s="152">
        <f>IF(N158="sníž. přenesená",J158,0)</f>
        <v>0</v>
      </c>
      <c r="BI158" s="152">
        <f>IF(N158="nulová",J158,0)</f>
        <v>0</v>
      </c>
      <c r="BJ158" s="18" t="s">
        <v>79</v>
      </c>
      <c r="BK158" s="152">
        <f>ROUND(I158*H158,2)</f>
        <v>0</v>
      </c>
      <c r="BL158" s="18" t="s">
        <v>145</v>
      </c>
      <c r="BM158" s="151" t="s">
        <v>274</v>
      </c>
    </row>
    <row r="159" spans="1:65" s="2" customFormat="1" ht="19.5">
      <c r="A159" s="33"/>
      <c r="B159" s="322"/>
      <c r="C159" s="328"/>
      <c r="D159" s="329" t="s">
        <v>136</v>
      </c>
      <c r="E159" s="328"/>
      <c r="F159" s="330" t="s">
        <v>275</v>
      </c>
      <c r="G159" s="328"/>
      <c r="H159" s="328"/>
      <c r="I159" s="153"/>
      <c r="J159" s="33"/>
      <c r="K159" s="33"/>
      <c r="L159" s="34"/>
      <c r="M159" s="154"/>
      <c r="N159" s="155"/>
      <c r="O159" s="54"/>
      <c r="P159" s="54"/>
      <c r="Q159" s="54"/>
      <c r="R159" s="54"/>
      <c r="S159" s="54"/>
      <c r="T159" s="55"/>
      <c r="U159" s="33"/>
      <c r="V159" s="33"/>
      <c r="W159" s="33"/>
      <c r="X159" s="33"/>
      <c r="Y159" s="33"/>
      <c r="Z159" s="33"/>
      <c r="AA159" s="33"/>
      <c r="AB159" s="33"/>
      <c r="AC159" s="33"/>
      <c r="AD159" s="33"/>
      <c r="AE159" s="33"/>
      <c r="AT159" s="18" t="s">
        <v>136</v>
      </c>
      <c r="AU159" s="18" t="s">
        <v>81</v>
      </c>
    </row>
    <row r="160" spans="1:65" s="2" customFormat="1" ht="175.5">
      <c r="A160" s="33"/>
      <c r="B160" s="322"/>
      <c r="C160" s="328"/>
      <c r="D160" s="329" t="s">
        <v>220</v>
      </c>
      <c r="E160" s="328"/>
      <c r="F160" s="353" t="s">
        <v>256</v>
      </c>
      <c r="G160" s="328"/>
      <c r="H160" s="328"/>
      <c r="I160" s="153"/>
      <c r="J160" s="33"/>
      <c r="K160" s="33"/>
      <c r="L160" s="34"/>
      <c r="M160" s="154"/>
      <c r="N160" s="155"/>
      <c r="O160" s="54"/>
      <c r="P160" s="54"/>
      <c r="Q160" s="54"/>
      <c r="R160" s="54"/>
      <c r="S160" s="54"/>
      <c r="T160" s="55"/>
      <c r="U160" s="33"/>
      <c r="V160" s="33"/>
      <c r="W160" s="33"/>
      <c r="X160" s="33"/>
      <c r="Y160" s="33"/>
      <c r="Z160" s="33"/>
      <c r="AA160" s="33"/>
      <c r="AB160" s="33"/>
      <c r="AC160" s="33"/>
      <c r="AD160" s="33"/>
      <c r="AE160" s="33"/>
      <c r="AT160" s="18" t="s">
        <v>220</v>
      </c>
      <c r="AU160" s="18" t="s">
        <v>81</v>
      </c>
    </row>
    <row r="161" spans="1:65" s="13" customFormat="1">
      <c r="B161" s="331"/>
      <c r="C161" s="332"/>
      <c r="D161" s="329" t="s">
        <v>140</v>
      </c>
      <c r="E161" s="333" t="s">
        <v>3</v>
      </c>
      <c r="F161" s="334" t="s">
        <v>222</v>
      </c>
      <c r="G161" s="332"/>
      <c r="H161" s="333" t="s">
        <v>3</v>
      </c>
      <c r="I161" s="158"/>
      <c r="L161" s="156"/>
      <c r="M161" s="159"/>
      <c r="N161" s="160"/>
      <c r="O161" s="160"/>
      <c r="P161" s="160"/>
      <c r="Q161" s="160"/>
      <c r="R161" s="160"/>
      <c r="S161" s="160"/>
      <c r="T161" s="161"/>
      <c r="AT161" s="157" t="s">
        <v>140</v>
      </c>
      <c r="AU161" s="157" t="s">
        <v>81</v>
      </c>
      <c r="AV161" s="13" t="s">
        <v>79</v>
      </c>
      <c r="AW161" s="13" t="s">
        <v>33</v>
      </c>
      <c r="AX161" s="13" t="s">
        <v>72</v>
      </c>
      <c r="AY161" s="157" t="s">
        <v>126</v>
      </c>
    </row>
    <row r="162" spans="1:65" s="13" customFormat="1">
      <c r="B162" s="331"/>
      <c r="C162" s="332"/>
      <c r="D162" s="329" t="s">
        <v>140</v>
      </c>
      <c r="E162" s="333" t="s">
        <v>3</v>
      </c>
      <c r="F162" s="334" t="s">
        <v>276</v>
      </c>
      <c r="G162" s="332"/>
      <c r="H162" s="333" t="s">
        <v>3</v>
      </c>
      <c r="I162" s="158"/>
      <c r="L162" s="156"/>
      <c r="M162" s="159"/>
      <c r="N162" s="160"/>
      <c r="O162" s="160"/>
      <c r="P162" s="160"/>
      <c r="Q162" s="160"/>
      <c r="R162" s="160"/>
      <c r="S162" s="160"/>
      <c r="T162" s="161"/>
      <c r="AT162" s="157" t="s">
        <v>140</v>
      </c>
      <c r="AU162" s="157" t="s">
        <v>81</v>
      </c>
      <c r="AV162" s="13" t="s">
        <v>79</v>
      </c>
      <c r="AW162" s="13" t="s">
        <v>33</v>
      </c>
      <c r="AX162" s="13" t="s">
        <v>72</v>
      </c>
      <c r="AY162" s="157" t="s">
        <v>126</v>
      </c>
    </row>
    <row r="163" spans="1:65" s="14" customFormat="1">
      <c r="B163" s="335"/>
      <c r="C163" s="336"/>
      <c r="D163" s="329" t="s">
        <v>140</v>
      </c>
      <c r="E163" s="337" t="s">
        <v>3</v>
      </c>
      <c r="F163" s="338" t="s">
        <v>277</v>
      </c>
      <c r="G163" s="336"/>
      <c r="H163" s="339">
        <v>911</v>
      </c>
      <c r="I163" s="164"/>
      <c r="L163" s="162"/>
      <c r="M163" s="165"/>
      <c r="N163" s="166"/>
      <c r="O163" s="166"/>
      <c r="P163" s="166"/>
      <c r="Q163" s="166"/>
      <c r="R163" s="166"/>
      <c r="S163" s="166"/>
      <c r="T163" s="167"/>
      <c r="AT163" s="163" t="s">
        <v>140</v>
      </c>
      <c r="AU163" s="163" t="s">
        <v>81</v>
      </c>
      <c r="AV163" s="14" t="s">
        <v>81</v>
      </c>
      <c r="AW163" s="14" t="s">
        <v>33</v>
      </c>
      <c r="AX163" s="14" t="s">
        <v>72</v>
      </c>
      <c r="AY163" s="163" t="s">
        <v>126</v>
      </c>
    </row>
    <row r="164" spans="1:65" s="13" customFormat="1">
      <c r="B164" s="331"/>
      <c r="C164" s="332"/>
      <c r="D164" s="329" t="s">
        <v>140</v>
      </c>
      <c r="E164" s="333" t="s">
        <v>3</v>
      </c>
      <c r="F164" s="334" t="s">
        <v>278</v>
      </c>
      <c r="G164" s="332"/>
      <c r="H164" s="333" t="s">
        <v>3</v>
      </c>
      <c r="I164" s="158"/>
      <c r="L164" s="156"/>
      <c r="M164" s="159"/>
      <c r="N164" s="160"/>
      <c r="O164" s="160"/>
      <c r="P164" s="160"/>
      <c r="Q164" s="160"/>
      <c r="R164" s="160"/>
      <c r="S164" s="160"/>
      <c r="T164" s="161"/>
      <c r="AT164" s="157" t="s">
        <v>140</v>
      </c>
      <c r="AU164" s="157" t="s">
        <v>81</v>
      </c>
      <c r="AV164" s="13" t="s">
        <v>79</v>
      </c>
      <c r="AW164" s="13" t="s">
        <v>33</v>
      </c>
      <c r="AX164" s="13" t="s">
        <v>72</v>
      </c>
      <c r="AY164" s="157" t="s">
        <v>126</v>
      </c>
    </row>
    <row r="165" spans="1:65" s="14" customFormat="1">
      <c r="B165" s="335"/>
      <c r="C165" s="336"/>
      <c r="D165" s="329" t="s">
        <v>140</v>
      </c>
      <c r="E165" s="337" t="s">
        <v>3</v>
      </c>
      <c r="F165" s="338" t="s">
        <v>279</v>
      </c>
      <c r="G165" s="336"/>
      <c r="H165" s="339">
        <v>420.4</v>
      </c>
      <c r="I165" s="164"/>
      <c r="L165" s="162"/>
      <c r="M165" s="165"/>
      <c r="N165" s="166"/>
      <c r="O165" s="166"/>
      <c r="P165" s="166"/>
      <c r="Q165" s="166"/>
      <c r="R165" s="166"/>
      <c r="S165" s="166"/>
      <c r="T165" s="167"/>
      <c r="AT165" s="163" t="s">
        <v>140</v>
      </c>
      <c r="AU165" s="163" t="s">
        <v>81</v>
      </c>
      <c r="AV165" s="14" t="s">
        <v>81</v>
      </c>
      <c r="AW165" s="14" t="s">
        <v>33</v>
      </c>
      <c r="AX165" s="14" t="s">
        <v>72</v>
      </c>
      <c r="AY165" s="163" t="s">
        <v>126</v>
      </c>
    </row>
    <row r="166" spans="1:65" s="15" customFormat="1">
      <c r="B166" s="340"/>
      <c r="C166" s="341"/>
      <c r="D166" s="329" t="s">
        <v>140</v>
      </c>
      <c r="E166" s="342" t="s">
        <v>3</v>
      </c>
      <c r="F166" s="343" t="s">
        <v>144</v>
      </c>
      <c r="G166" s="341"/>
      <c r="H166" s="344">
        <v>1331.4</v>
      </c>
      <c r="I166" s="170"/>
      <c r="L166" s="168"/>
      <c r="M166" s="171"/>
      <c r="N166" s="172"/>
      <c r="O166" s="172"/>
      <c r="P166" s="172"/>
      <c r="Q166" s="172"/>
      <c r="R166" s="172"/>
      <c r="S166" s="172"/>
      <c r="T166" s="173"/>
      <c r="AT166" s="169" t="s">
        <v>140</v>
      </c>
      <c r="AU166" s="169" t="s">
        <v>81</v>
      </c>
      <c r="AV166" s="15" t="s">
        <v>145</v>
      </c>
      <c r="AW166" s="15" t="s">
        <v>33</v>
      </c>
      <c r="AX166" s="15" t="s">
        <v>79</v>
      </c>
      <c r="AY166" s="169" t="s">
        <v>126</v>
      </c>
    </row>
    <row r="167" spans="1:65" s="2" customFormat="1" ht="16.5" customHeight="1">
      <c r="A167" s="33"/>
      <c r="B167" s="322"/>
      <c r="C167" s="323" t="s">
        <v>183</v>
      </c>
      <c r="D167" s="323" t="s">
        <v>129</v>
      </c>
      <c r="E167" s="324" t="s">
        <v>280</v>
      </c>
      <c r="F167" s="325" t="s">
        <v>281</v>
      </c>
      <c r="G167" s="326" t="s">
        <v>217</v>
      </c>
      <c r="H167" s="327">
        <v>48</v>
      </c>
      <c r="I167" s="145"/>
      <c r="J167" s="146">
        <f>ROUND(I167*H167,2)</f>
        <v>0</v>
      </c>
      <c r="K167" s="144" t="s">
        <v>133</v>
      </c>
      <c r="L167" s="34"/>
      <c r="M167" s="147" t="s">
        <v>3</v>
      </c>
      <c r="N167" s="148" t="s">
        <v>43</v>
      </c>
      <c r="O167" s="54"/>
      <c r="P167" s="149">
        <f>O167*H167</f>
        <v>0</v>
      </c>
      <c r="Q167" s="149">
        <v>0</v>
      </c>
      <c r="R167" s="149">
        <f>Q167*H167</f>
        <v>0</v>
      </c>
      <c r="S167" s="149">
        <v>0.5</v>
      </c>
      <c r="T167" s="150">
        <f>S167*H167</f>
        <v>24</v>
      </c>
      <c r="U167" s="33"/>
      <c r="V167" s="33"/>
      <c r="W167" s="33"/>
      <c r="X167" s="33"/>
      <c r="Y167" s="33"/>
      <c r="Z167" s="33"/>
      <c r="AA167" s="33"/>
      <c r="AB167" s="33"/>
      <c r="AC167" s="33"/>
      <c r="AD167" s="33"/>
      <c r="AE167" s="33"/>
      <c r="AR167" s="151" t="s">
        <v>145</v>
      </c>
      <c r="AT167" s="151" t="s">
        <v>129</v>
      </c>
      <c r="AU167" s="151" t="s">
        <v>81</v>
      </c>
      <c r="AY167" s="18" t="s">
        <v>126</v>
      </c>
      <c r="BE167" s="152">
        <f>IF(N167="základní",J167,0)</f>
        <v>0</v>
      </c>
      <c r="BF167" s="152">
        <f>IF(N167="snížená",J167,0)</f>
        <v>0</v>
      </c>
      <c r="BG167" s="152">
        <f>IF(N167="zákl. přenesená",J167,0)</f>
        <v>0</v>
      </c>
      <c r="BH167" s="152">
        <f>IF(N167="sníž. přenesená",J167,0)</f>
        <v>0</v>
      </c>
      <c r="BI167" s="152">
        <f>IF(N167="nulová",J167,0)</f>
        <v>0</v>
      </c>
      <c r="BJ167" s="18" t="s">
        <v>79</v>
      </c>
      <c r="BK167" s="152">
        <f>ROUND(I167*H167,2)</f>
        <v>0</v>
      </c>
      <c r="BL167" s="18" t="s">
        <v>145</v>
      </c>
      <c r="BM167" s="151" t="s">
        <v>282</v>
      </c>
    </row>
    <row r="168" spans="1:65" s="2" customFormat="1" ht="19.5">
      <c r="A168" s="33"/>
      <c r="B168" s="322"/>
      <c r="C168" s="328"/>
      <c r="D168" s="329" t="s">
        <v>136</v>
      </c>
      <c r="E168" s="328"/>
      <c r="F168" s="330" t="s">
        <v>283</v>
      </c>
      <c r="G168" s="328"/>
      <c r="H168" s="328"/>
      <c r="I168" s="153"/>
      <c r="J168" s="33"/>
      <c r="K168" s="33"/>
      <c r="L168" s="34"/>
      <c r="M168" s="154"/>
      <c r="N168" s="155"/>
      <c r="O168" s="54"/>
      <c r="P168" s="54"/>
      <c r="Q168" s="54"/>
      <c r="R168" s="54"/>
      <c r="S168" s="54"/>
      <c r="T168" s="55"/>
      <c r="U168" s="33"/>
      <c r="V168" s="33"/>
      <c r="W168" s="33"/>
      <c r="X168" s="33"/>
      <c r="Y168" s="33"/>
      <c r="Z168" s="33"/>
      <c r="AA168" s="33"/>
      <c r="AB168" s="33"/>
      <c r="AC168" s="33"/>
      <c r="AD168" s="33"/>
      <c r="AE168" s="33"/>
      <c r="AT168" s="18" t="s">
        <v>136</v>
      </c>
      <c r="AU168" s="18" t="s">
        <v>81</v>
      </c>
    </row>
    <row r="169" spans="1:65" s="2" customFormat="1" ht="175.5">
      <c r="A169" s="33"/>
      <c r="B169" s="322"/>
      <c r="C169" s="328"/>
      <c r="D169" s="329" t="s">
        <v>220</v>
      </c>
      <c r="E169" s="328"/>
      <c r="F169" s="353" t="s">
        <v>256</v>
      </c>
      <c r="G169" s="328"/>
      <c r="H169" s="328"/>
      <c r="I169" s="153"/>
      <c r="J169" s="33"/>
      <c r="K169" s="33"/>
      <c r="L169" s="34"/>
      <c r="M169" s="154"/>
      <c r="N169" s="155"/>
      <c r="O169" s="54"/>
      <c r="P169" s="54"/>
      <c r="Q169" s="54"/>
      <c r="R169" s="54"/>
      <c r="S169" s="54"/>
      <c r="T169" s="55"/>
      <c r="U169" s="33"/>
      <c r="V169" s="33"/>
      <c r="W169" s="33"/>
      <c r="X169" s="33"/>
      <c r="Y169" s="33"/>
      <c r="Z169" s="33"/>
      <c r="AA169" s="33"/>
      <c r="AB169" s="33"/>
      <c r="AC169" s="33"/>
      <c r="AD169" s="33"/>
      <c r="AE169" s="33"/>
      <c r="AT169" s="18" t="s">
        <v>220</v>
      </c>
      <c r="AU169" s="18" t="s">
        <v>81</v>
      </c>
    </row>
    <row r="170" spans="1:65" s="13" customFormat="1">
      <c r="B170" s="331"/>
      <c r="C170" s="332"/>
      <c r="D170" s="329" t="s">
        <v>140</v>
      </c>
      <c r="E170" s="333" t="s">
        <v>3</v>
      </c>
      <c r="F170" s="334" t="s">
        <v>222</v>
      </c>
      <c r="G170" s="332"/>
      <c r="H170" s="333" t="s">
        <v>3</v>
      </c>
      <c r="I170" s="158"/>
      <c r="L170" s="156"/>
      <c r="M170" s="159"/>
      <c r="N170" s="160"/>
      <c r="O170" s="160"/>
      <c r="P170" s="160"/>
      <c r="Q170" s="160"/>
      <c r="R170" s="160"/>
      <c r="S170" s="160"/>
      <c r="T170" s="161"/>
      <c r="AT170" s="157" t="s">
        <v>140</v>
      </c>
      <c r="AU170" s="157" t="s">
        <v>81</v>
      </c>
      <c r="AV170" s="13" t="s">
        <v>79</v>
      </c>
      <c r="AW170" s="13" t="s">
        <v>33</v>
      </c>
      <c r="AX170" s="13" t="s">
        <v>72</v>
      </c>
      <c r="AY170" s="157" t="s">
        <v>126</v>
      </c>
    </row>
    <row r="171" spans="1:65" s="13" customFormat="1">
      <c r="B171" s="331"/>
      <c r="C171" s="332"/>
      <c r="D171" s="329" t="s">
        <v>140</v>
      </c>
      <c r="E171" s="333" t="s">
        <v>3</v>
      </c>
      <c r="F171" s="334" t="s">
        <v>284</v>
      </c>
      <c r="G171" s="332"/>
      <c r="H171" s="333" t="s">
        <v>3</v>
      </c>
      <c r="I171" s="158"/>
      <c r="L171" s="156"/>
      <c r="M171" s="159"/>
      <c r="N171" s="160"/>
      <c r="O171" s="160"/>
      <c r="P171" s="160"/>
      <c r="Q171" s="160"/>
      <c r="R171" s="160"/>
      <c r="S171" s="160"/>
      <c r="T171" s="161"/>
      <c r="AT171" s="157" t="s">
        <v>140</v>
      </c>
      <c r="AU171" s="157" t="s">
        <v>81</v>
      </c>
      <c r="AV171" s="13" t="s">
        <v>79</v>
      </c>
      <c r="AW171" s="13" t="s">
        <v>33</v>
      </c>
      <c r="AX171" s="13" t="s">
        <v>72</v>
      </c>
      <c r="AY171" s="157" t="s">
        <v>126</v>
      </c>
    </row>
    <row r="172" spans="1:65" s="14" customFormat="1">
      <c r="B172" s="335"/>
      <c r="C172" s="336"/>
      <c r="D172" s="329" t="s">
        <v>140</v>
      </c>
      <c r="E172" s="337" t="s">
        <v>3</v>
      </c>
      <c r="F172" s="338" t="s">
        <v>285</v>
      </c>
      <c r="G172" s="336"/>
      <c r="H172" s="339">
        <v>48</v>
      </c>
      <c r="I172" s="164"/>
      <c r="L172" s="162"/>
      <c r="M172" s="165"/>
      <c r="N172" s="166"/>
      <c r="O172" s="166"/>
      <c r="P172" s="166"/>
      <c r="Q172" s="166"/>
      <c r="R172" s="166"/>
      <c r="S172" s="166"/>
      <c r="T172" s="167"/>
      <c r="AT172" s="163" t="s">
        <v>140</v>
      </c>
      <c r="AU172" s="163" t="s">
        <v>81</v>
      </c>
      <c r="AV172" s="14" t="s">
        <v>81</v>
      </c>
      <c r="AW172" s="14" t="s">
        <v>33</v>
      </c>
      <c r="AX172" s="14" t="s">
        <v>72</v>
      </c>
      <c r="AY172" s="163" t="s">
        <v>126</v>
      </c>
    </row>
    <row r="173" spans="1:65" s="15" customFormat="1">
      <c r="B173" s="340"/>
      <c r="C173" s="341"/>
      <c r="D173" s="329" t="s">
        <v>140</v>
      </c>
      <c r="E173" s="342" t="s">
        <v>3</v>
      </c>
      <c r="F173" s="343" t="s">
        <v>144</v>
      </c>
      <c r="G173" s="341"/>
      <c r="H173" s="344">
        <v>48</v>
      </c>
      <c r="I173" s="170"/>
      <c r="L173" s="168"/>
      <c r="M173" s="171"/>
      <c r="N173" s="172"/>
      <c r="O173" s="172"/>
      <c r="P173" s="172"/>
      <c r="Q173" s="172"/>
      <c r="R173" s="172"/>
      <c r="S173" s="172"/>
      <c r="T173" s="173"/>
      <c r="AT173" s="169" t="s">
        <v>140</v>
      </c>
      <c r="AU173" s="169" t="s">
        <v>81</v>
      </c>
      <c r="AV173" s="15" t="s">
        <v>145</v>
      </c>
      <c r="AW173" s="15" t="s">
        <v>33</v>
      </c>
      <c r="AX173" s="15" t="s">
        <v>79</v>
      </c>
      <c r="AY173" s="169" t="s">
        <v>126</v>
      </c>
    </row>
    <row r="174" spans="1:65" s="2" customFormat="1" ht="16.5" customHeight="1">
      <c r="A174" s="33"/>
      <c r="B174" s="322"/>
      <c r="C174" s="323" t="s">
        <v>187</v>
      </c>
      <c r="D174" s="323" t="s">
        <v>129</v>
      </c>
      <c r="E174" s="324" t="s">
        <v>286</v>
      </c>
      <c r="F174" s="325" t="s">
        <v>287</v>
      </c>
      <c r="G174" s="326" t="s">
        <v>217</v>
      </c>
      <c r="H174" s="327">
        <v>73.3</v>
      </c>
      <c r="I174" s="145"/>
      <c r="J174" s="146">
        <f>ROUND(I174*H174,2)</f>
        <v>0</v>
      </c>
      <c r="K174" s="144" t="s">
        <v>133</v>
      </c>
      <c r="L174" s="34"/>
      <c r="M174" s="147" t="s">
        <v>3</v>
      </c>
      <c r="N174" s="148" t="s">
        <v>43</v>
      </c>
      <c r="O174" s="54"/>
      <c r="P174" s="149">
        <f>O174*H174</f>
        <v>0</v>
      </c>
      <c r="Q174" s="149">
        <v>0</v>
      </c>
      <c r="R174" s="149">
        <f>Q174*H174</f>
        <v>0</v>
      </c>
      <c r="S174" s="149">
        <v>0.17</v>
      </c>
      <c r="T174" s="150">
        <f>S174*H174</f>
        <v>12.461</v>
      </c>
      <c r="U174" s="33"/>
      <c r="V174" s="33"/>
      <c r="W174" s="33"/>
      <c r="X174" s="33"/>
      <c r="Y174" s="33"/>
      <c r="Z174" s="33"/>
      <c r="AA174" s="33"/>
      <c r="AB174" s="33"/>
      <c r="AC174" s="33"/>
      <c r="AD174" s="33"/>
      <c r="AE174" s="33"/>
      <c r="AR174" s="151" t="s">
        <v>145</v>
      </c>
      <c r="AT174" s="151" t="s">
        <v>129</v>
      </c>
      <c r="AU174" s="151" t="s">
        <v>81</v>
      </c>
      <c r="AY174" s="18" t="s">
        <v>126</v>
      </c>
      <c r="BE174" s="152">
        <f>IF(N174="základní",J174,0)</f>
        <v>0</v>
      </c>
      <c r="BF174" s="152">
        <f>IF(N174="snížená",J174,0)</f>
        <v>0</v>
      </c>
      <c r="BG174" s="152">
        <f>IF(N174="zákl. přenesená",J174,0)</f>
        <v>0</v>
      </c>
      <c r="BH174" s="152">
        <f>IF(N174="sníž. přenesená",J174,0)</f>
        <v>0</v>
      </c>
      <c r="BI174" s="152">
        <f>IF(N174="nulová",J174,0)</f>
        <v>0</v>
      </c>
      <c r="BJ174" s="18" t="s">
        <v>79</v>
      </c>
      <c r="BK174" s="152">
        <f>ROUND(I174*H174,2)</f>
        <v>0</v>
      </c>
      <c r="BL174" s="18" t="s">
        <v>145</v>
      </c>
      <c r="BM174" s="151" t="s">
        <v>288</v>
      </c>
    </row>
    <row r="175" spans="1:65" s="2" customFormat="1" ht="19.5">
      <c r="A175" s="33"/>
      <c r="B175" s="322"/>
      <c r="C175" s="328"/>
      <c r="D175" s="329" t="s">
        <v>136</v>
      </c>
      <c r="E175" s="328"/>
      <c r="F175" s="330" t="s">
        <v>289</v>
      </c>
      <c r="G175" s="328"/>
      <c r="H175" s="328"/>
      <c r="I175" s="153"/>
      <c r="J175" s="33"/>
      <c r="K175" s="33"/>
      <c r="L175" s="34"/>
      <c r="M175" s="154"/>
      <c r="N175" s="155"/>
      <c r="O175" s="54"/>
      <c r="P175" s="54"/>
      <c r="Q175" s="54"/>
      <c r="R175" s="54"/>
      <c r="S175" s="54"/>
      <c r="T175" s="55"/>
      <c r="U175" s="33"/>
      <c r="V175" s="33"/>
      <c r="W175" s="33"/>
      <c r="X175" s="33"/>
      <c r="Y175" s="33"/>
      <c r="Z175" s="33"/>
      <c r="AA175" s="33"/>
      <c r="AB175" s="33"/>
      <c r="AC175" s="33"/>
      <c r="AD175" s="33"/>
      <c r="AE175" s="33"/>
      <c r="AT175" s="18" t="s">
        <v>136</v>
      </c>
      <c r="AU175" s="18" t="s">
        <v>81</v>
      </c>
    </row>
    <row r="176" spans="1:65" s="2" customFormat="1" ht="175.5">
      <c r="A176" s="33"/>
      <c r="B176" s="322"/>
      <c r="C176" s="328"/>
      <c r="D176" s="329" t="s">
        <v>220</v>
      </c>
      <c r="E176" s="328"/>
      <c r="F176" s="353" t="s">
        <v>256</v>
      </c>
      <c r="G176" s="328"/>
      <c r="H176" s="328"/>
      <c r="I176" s="153"/>
      <c r="J176" s="33"/>
      <c r="K176" s="33"/>
      <c r="L176" s="34"/>
      <c r="M176" s="154"/>
      <c r="N176" s="155"/>
      <c r="O176" s="54"/>
      <c r="P176" s="54"/>
      <c r="Q176" s="54"/>
      <c r="R176" s="54"/>
      <c r="S176" s="54"/>
      <c r="T176" s="55"/>
      <c r="U176" s="33"/>
      <c r="V176" s="33"/>
      <c r="W176" s="33"/>
      <c r="X176" s="33"/>
      <c r="Y176" s="33"/>
      <c r="Z176" s="33"/>
      <c r="AA176" s="33"/>
      <c r="AB176" s="33"/>
      <c r="AC176" s="33"/>
      <c r="AD176" s="33"/>
      <c r="AE176" s="33"/>
      <c r="AT176" s="18" t="s">
        <v>220</v>
      </c>
      <c r="AU176" s="18" t="s">
        <v>81</v>
      </c>
    </row>
    <row r="177" spans="1:65" s="13" customFormat="1">
      <c r="B177" s="331"/>
      <c r="C177" s="332"/>
      <c r="D177" s="329" t="s">
        <v>140</v>
      </c>
      <c r="E177" s="333" t="s">
        <v>3</v>
      </c>
      <c r="F177" s="334" t="s">
        <v>222</v>
      </c>
      <c r="G177" s="332"/>
      <c r="H177" s="333" t="s">
        <v>3</v>
      </c>
      <c r="I177" s="158"/>
      <c r="L177" s="156"/>
      <c r="M177" s="159"/>
      <c r="N177" s="160"/>
      <c r="O177" s="160"/>
      <c r="P177" s="160"/>
      <c r="Q177" s="160"/>
      <c r="R177" s="160"/>
      <c r="S177" s="160"/>
      <c r="T177" s="161"/>
      <c r="AT177" s="157" t="s">
        <v>140</v>
      </c>
      <c r="AU177" s="157" t="s">
        <v>81</v>
      </c>
      <c r="AV177" s="13" t="s">
        <v>79</v>
      </c>
      <c r="AW177" s="13" t="s">
        <v>33</v>
      </c>
      <c r="AX177" s="13" t="s">
        <v>72</v>
      </c>
      <c r="AY177" s="157" t="s">
        <v>126</v>
      </c>
    </row>
    <row r="178" spans="1:65" s="13" customFormat="1">
      <c r="B178" s="331"/>
      <c r="C178" s="332"/>
      <c r="D178" s="329" t="s">
        <v>140</v>
      </c>
      <c r="E178" s="333" t="s">
        <v>3</v>
      </c>
      <c r="F178" s="334" t="s">
        <v>250</v>
      </c>
      <c r="G178" s="332"/>
      <c r="H178" s="333" t="s">
        <v>3</v>
      </c>
      <c r="I178" s="158"/>
      <c r="L178" s="156"/>
      <c r="M178" s="159"/>
      <c r="N178" s="160"/>
      <c r="O178" s="160"/>
      <c r="P178" s="160"/>
      <c r="Q178" s="160"/>
      <c r="R178" s="160"/>
      <c r="S178" s="160"/>
      <c r="T178" s="161"/>
      <c r="AT178" s="157" t="s">
        <v>140</v>
      </c>
      <c r="AU178" s="157" t="s">
        <v>81</v>
      </c>
      <c r="AV178" s="13" t="s">
        <v>79</v>
      </c>
      <c r="AW178" s="13" t="s">
        <v>33</v>
      </c>
      <c r="AX178" s="13" t="s">
        <v>72</v>
      </c>
      <c r="AY178" s="157" t="s">
        <v>126</v>
      </c>
    </row>
    <row r="179" spans="1:65" s="14" customFormat="1">
      <c r="B179" s="335"/>
      <c r="C179" s="336"/>
      <c r="D179" s="329" t="s">
        <v>140</v>
      </c>
      <c r="E179" s="337" t="s">
        <v>3</v>
      </c>
      <c r="F179" s="338" t="s">
        <v>251</v>
      </c>
      <c r="G179" s="336"/>
      <c r="H179" s="339">
        <v>32.5</v>
      </c>
      <c r="I179" s="164"/>
      <c r="L179" s="162"/>
      <c r="M179" s="165"/>
      <c r="N179" s="166"/>
      <c r="O179" s="166"/>
      <c r="P179" s="166"/>
      <c r="Q179" s="166"/>
      <c r="R179" s="166"/>
      <c r="S179" s="166"/>
      <c r="T179" s="167"/>
      <c r="AT179" s="163" t="s">
        <v>140</v>
      </c>
      <c r="AU179" s="163" t="s">
        <v>81</v>
      </c>
      <c r="AV179" s="14" t="s">
        <v>81</v>
      </c>
      <c r="AW179" s="14" t="s">
        <v>33</v>
      </c>
      <c r="AX179" s="14" t="s">
        <v>72</v>
      </c>
      <c r="AY179" s="163" t="s">
        <v>126</v>
      </c>
    </row>
    <row r="180" spans="1:65" s="13" customFormat="1">
      <c r="B180" s="331"/>
      <c r="C180" s="332"/>
      <c r="D180" s="329" t="s">
        <v>140</v>
      </c>
      <c r="E180" s="333" t="s">
        <v>3</v>
      </c>
      <c r="F180" s="334" t="s">
        <v>243</v>
      </c>
      <c r="G180" s="332"/>
      <c r="H180" s="333" t="s">
        <v>3</v>
      </c>
      <c r="I180" s="158"/>
      <c r="L180" s="156"/>
      <c r="M180" s="159"/>
      <c r="N180" s="160"/>
      <c r="O180" s="160"/>
      <c r="P180" s="160"/>
      <c r="Q180" s="160"/>
      <c r="R180" s="160"/>
      <c r="S180" s="160"/>
      <c r="T180" s="161"/>
      <c r="AT180" s="157" t="s">
        <v>140</v>
      </c>
      <c r="AU180" s="157" t="s">
        <v>81</v>
      </c>
      <c r="AV180" s="13" t="s">
        <v>79</v>
      </c>
      <c r="AW180" s="13" t="s">
        <v>33</v>
      </c>
      <c r="AX180" s="13" t="s">
        <v>72</v>
      </c>
      <c r="AY180" s="157" t="s">
        <v>126</v>
      </c>
    </row>
    <row r="181" spans="1:65" s="14" customFormat="1">
      <c r="B181" s="335"/>
      <c r="C181" s="336"/>
      <c r="D181" s="329" t="s">
        <v>140</v>
      </c>
      <c r="E181" s="337" t="s">
        <v>3</v>
      </c>
      <c r="F181" s="338" t="s">
        <v>244</v>
      </c>
      <c r="G181" s="336"/>
      <c r="H181" s="339">
        <v>40.799999999999997</v>
      </c>
      <c r="I181" s="164"/>
      <c r="L181" s="162"/>
      <c r="M181" s="165"/>
      <c r="N181" s="166"/>
      <c r="O181" s="166"/>
      <c r="P181" s="166"/>
      <c r="Q181" s="166"/>
      <c r="R181" s="166"/>
      <c r="S181" s="166"/>
      <c r="T181" s="167"/>
      <c r="AT181" s="163" t="s">
        <v>140</v>
      </c>
      <c r="AU181" s="163" t="s">
        <v>81</v>
      </c>
      <c r="AV181" s="14" t="s">
        <v>81</v>
      </c>
      <c r="AW181" s="14" t="s">
        <v>33</v>
      </c>
      <c r="AX181" s="14" t="s">
        <v>72</v>
      </c>
      <c r="AY181" s="163" t="s">
        <v>126</v>
      </c>
    </row>
    <row r="182" spans="1:65" s="15" customFormat="1">
      <c r="B182" s="340"/>
      <c r="C182" s="341"/>
      <c r="D182" s="329" t="s">
        <v>140</v>
      </c>
      <c r="E182" s="342" t="s">
        <v>3</v>
      </c>
      <c r="F182" s="343" t="s">
        <v>144</v>
      </c>
      <c r="G182" s="341"/>
      <c r="H182" s="344">
        <v>73.3</v>
      </c>
      <c r="I182" s="170"/>
      <c r="L182" s="168"/>
      <c r="M182" s="171"/>
      <c r="N182" s="172"/>
      <c r="O182" s="172"/>
      <c r="P182" s="172"/>
      <c r="Q182" s="172"/>
      <c r="R182" s="172"/>
      <c r="S182" s="172"/>
      <c r="T182" s="173"/>
      <c r="AT182" s="169" t="s">
        <v>140</v>
      </c>
      <c r="AU182" s="169" t="s">
        <v>81</v>
      </c>
      <c r="AV182" s="15" t="s">
        <v>145</v>
      </c>
      <c r="AW182" s="15" t="s">
        <v>33</v>
      </c>
      <c r="AX182" s="15" t="s">
        <v>79</v>
      </c>
      <c r="AY182" s="169" t="s">
        <v>126</v>
      </c>
    </row>
    <row r="183" spans="1:65" s="2" customFormat="1" ht="16.5" customHeight="1">
      <c r="A183" s="33"/>
      <c r="B183" s="322"/>
      <c r="C183" s="323" t="s">
        <v>194</v>
      </c>
      <c r="D183" s="323" t="s">
        <v>129</v>
      </c>
      <c r="E183" s="324" t="s">
        <v>290</v>
      </c>
      <c r="F183" s="325" t="s">
        <v>291</v>
      </c>
      <c r="G183" s="326" t="s">
        <v>217</v>
      </c>
      <c r="H183" s="327">
        <v>45.6</v>
      </c>
      <c r="I183" s="145"/>
      <c r="J183" s="146">
        <f>ROUND(I183*H183,2)</f>
        <v>0</v>
      </c>
      <c r="K183" s="144" t="s">
        <v>133</v>
      </c>
      <c r="L183" s="34"/>
      <c r="M183" s="147" t="s">
        <v>3</v>
      </c>
      <c r="N183" s="148" t="s">
        <v>43</v>
      </c>
      <c r="O183" s="54"/>
      <c r="P183" s="149">
        <f>O183*H183</f>
        <v>0</v>
      </c>
      <c r="Q183" s="149">
        <v>0</v>
      </c>
      <c r="R183" s="149">
        <f>Q183*H183</f>
        <v>0</v>
      </c>
      <c r="S183" s="149">
        <v>0.33</v>
      </c>
      <c r="T183" s="150">
        <f>S183*H183</f>
        <v>15.048000000000002</v>
      </c>
      <c r="U183" s="33"/>
      <c r="V183" s="33"/>
      <c r="W183" s="33"/>
      <c r="X183" s="33"/>
      <c r="Y183" s="33"/>
      <c r="Z183" s="33"/>
      <c r="AA183" s="33"/>
      <c r="AB183" s="33"/>
      <c r="AC183" s="33"/>
      <c r="AD183" s="33"/>
      <c r="AE183" s="33"/>
      <c r="AR183" s="151" t="s">
        <v>145</v>
      </c>
      <c r="AT183" s="151" t="s">
        <v>129</v>
      </c>
      <c r="AU183" s="151" t="s">
        <v>81</v>
      </c>
      <c r="AY183" s="18" t="s">
        <v>126</v>
      </c>
      <c r="BE183" s="152">
        <f>IF(N183="základní",J183,0)</f>
        <v>0</v>
      </c>
      <c r="BF183" s="152">
        <f>IF(N183="snížená",J183,0)</f>
        <v>0</v>
      </c>
      <c r="BG183" s="152">
        <f>IF(N183="zákl. přenesená",J183,0)</f>
        <v>0</v>
      </c>
      <c r="BH183" s="152">
        <f>IF(N183="sníž. přenesená",J183,0)</f>
        <v>0</v>
      </c>
      <c r="BI183" s="152">
        <f>IF(N183="nulová",J183,0)</f>
        <v>0</v>
      </c>
      <c r="BJ183" s="18" t="s">
        <v>79</v>
      </c>
      <c r="BK183" s="152">
        <f>ROUND(I183*H183,2)</f>
        <v>0</v>
      </c>
      <c r="BL183" s="18" t="s">
        <v>145</v>
      </c>
      <c r="BM183" s="151" t="s">
        <v>292</v>
      </c>
    </row>
    <row r="184" spans="1:65" s="2" customFormat="1" ht="19.5">
      <c r="A184" s="33"/>
      <c r="B184" s="322"/>
      <c r="C184" s="328"/>
      <c r="D184" s="329" t="s">
        <v>136</v>
      </c>
      <c r="E184" s="328"/>
      <c r="F184" s="330" t="s">
        <v>293</v>
      </c>
      <c r="G184" s="328"/>
      <c r="H184" s="328"/>
      <c r="I184" s="153"/>
      <c r="J184" s="33"/>
      <c r="K184" s="33"/>
      <c r="L184" s="34"/>
      <c r="M184" s="154"/>
      <c r="N184" s="155"/>
      <c r="O184" s="54"/>
      <c r="P184" s="54"/>
      <c r="Q184" s="54"/>
      <c r="R184" s="54"/>
      <c r="S184" s="54"/>
      <c r="T184" s="55"/>
      <c r="U184" s="33"/>
      <c r="V184" s="33"/>
      <c r="W184" s="33"/>
      <c r="X184" s="33"/>
      <c r="Y184" s="33"/>
      <c r="Z184" s="33"/>
      <c r="AA184" s="33"/>
      <c r="AB184" s="33"/>
      <c r="AC184" s="33"/>
      <c r="AD184" s="33"/>
      <c r="AE184" s="33"/>
      <c r="AT184" s="18" t="s">
        <v>136</v>
      </c>
      <c r="AU184" s="18" t="s">
        <v>81</v>
      </c>
    </row>
    <row r="185" spans="1:65" s="2" customFormat="1" ht="175.5">
      <c r="A185" s="33"/>
      <c r="B185" s="322"/>
      <c r="C185" s="328"/>
      <c r="D185" s="329" t="s">
        <v>220</v>
      </c>
      <c r="E185" s="328"/>
      <c r="F185" s="353" t="s">
        <v>256</v>
      </c>
      <c r="G185" s="328"/>
      <c r="H185" s="328"/>
      <c r="I185" s="153"/>
      <c r="J185" s="33"/>
      <c r="K185" s="33"/>
      <c r="L185" s="34"/>
      <c r="M185" s="154"/>
      <c r="N185" s="155"/>
      <c r="O185" s="54"/>
      <c r="P185" s="54"/>
      <c r="Q185" s="54"/>
      <c r="R185" s="54"/>
      <c r="S185" s="54"/>
      <c r="T185" s="55"/>
      <c r="U185" s="33"/>
      <c r="V185" s="33"/>
      <c r="W185" s="33"/>
      <c r="X185" s="33"/>
      <c r="Y185" s="33"/>
      <c r="Z185" s="33"/>
      <c r="AA185" s="33"/>
      <c r="AB185" s="33"/>
      <c r="AC185" s="33"/>
      <c r="AD185" s="33"/>
      <c r="AE185" s="33"/>
      <c r="AT185" s="18" t="s">
        <v>220</v>
      </c>
      <c r="AU185" s="18" t="s">
        <v>81</v>
      </c>
    </row>
    <row r="186" spans="1:65" s="13" customFormat="1">
      <c r="B186" s="331"/>
      <c r="C186" s="332"/>
      <c r="D186" s="329" t="s">
        <v>140</v>
      </c>
      <c r="E186" s="333" t="s">
        <v>3</v>
      </c>
      <c r="F186" s="334" t="s">
        <v>222</v>
      </c>
      <c r="G186" s="332"/>
      <c r="H186" s="333" t="s">
        <v>3</v>
      </c>
      <c r="I186" s="158"/>
      <c r="L186" s="156"/>
      <c r="M186" s="159"/>
      <c r="N186" s="160"/>
      <c r="O186" s="160"/>
      <c r="P186" s="160"/>
      <c r="Q186" s="160"/>
      <c r="R186" s="160"/>
      <c r="S186" s="160"/>
      <c r="T186" s="161"/>
      <c r="AT186" s="157" t="s">
        <v>140</v>
      </c>
      <c r="AU186" s="157" t="s">
        <v>81</v>
      </c>
      <c r="AV186" s="13" t="s">
        <v>79</v>
      </c>
      <c r="AW186" s="13" t="s">
        <v>33</v>
      </c>
      <c r="AX186" s="13" t="s">
        <v>72</v>
      </c>
      <c r="AY186" s="157" t="s">
        <v>126</v>
      </c>
    </row>
    <row r="187" spans="1:65" s="13" customFormat="1">
      <c r="B187" s="331"/>
      <c r="C187" s="332"/>
      <c r="D187" s="329" t="s">
        <v>140</v>
      </c>
      <c r="E187" s="333" t="s">
        <v>3</v>
      </c>
      <c r="F187" s="334" t="s">
        <v>294</v>
      </c>
      <c r="G187" s="332"/>
      <c r="H187" s="333" t="s">
        <v>3</v>
      </c>
      <c r="I187" s="158"/>
      <c r="L187" s="156"/>
      <c r="M187" s="159"/>
      <c r="N187" s="160"/>
      <c r="O187" s="160"/>
      <c r="P187" s="160"/>
      <c r="Q187" s="160"/>
      <c r="R187" s="160"/>
      <c r="S187" s="160"/>
      <c r="T187" s="161"/>
      <c r="AT187" s="157" t="s">
        <v>140</v>
      </c>
      <c r="AU187" s="157" t="s">
        <v>81</v>
      </c>
      <c r="AV187" s="13" t="s">
        <v>79</v>
      </c>
      <c r="AW187" s="13" t="s">
        <v>33</v>
      </c>
      <c r="AX187" s="13" t="s">
        <v>72</v>
      </c>
      <c r="AY187" s="157" t="s">
        <v>126</v>
      </c>
    </row>
    <row r="188" spans="1:65" s="14" customFormat="1">
      <c r="B188" s="335"/>
      <c r="C188" s="336"/>
      <c r="D188" s="329" t="s">
        <v>140</v>
      </c>
      <c r="E188" s="337" t="s">
        <v>3</v>
      </c>
      <c r="F188" s="338" t="s">
        <v>295</v>
      </c>
      <c r="G188" s="336"/>
      <c r="H188" s="339">
        <v>45.6</v>
      </c>
      <c r="I188" s="164"/>
      <c r="L188" s="162"/>
      <c r="M188" s="165"/>
      <c r="N188" s="166"/>
      <c r="O188" s="166"/>
      <c r="P188" s="166"/>
      <c r="Q188" s="166"/>
      <c r="R188" s="166"/>
      <c r="S188" s="166"/>
      <c r="T188" s="167"/>
      <c r="AT188" s="163" t="s">
        <v>140</v>
      </c>
      <c r="AU188" s="163" t="s">
        <v>81</v>
      </c>
      <c r="AV188" s="14" t="s">
        <v>81</v>
      </c>
      <c r="AW188" s="14" t="s">
        <v>33</v>
      </c>
      <c r="AX188" s="14" t="s">
        <v>72</v>
      </c>
      <c r="AY188" s="163" t="s">
        <v>126</v>
      </c>
    </row>
    <row r="189" spans="1:65" s="15" customFormat="1">
      <c r="B189" s="340"/>
      <c r="C189" s="341"/>
      <c r="D189" s="329" t="s">
        <v>140</v>
      </c>
      <c r="E189" s="342" t="s">
        <v>3</v>
      </c>
      <c r="F189" s="343" t="s">
        <v>144</v>
      </c>
      <c r="G189" s="341"/>
      <c r="H189" s="344">
        <v>45.6</v>
      </c>
      <c r="I189" s="170"/>
      <c r="L189" s="168"/>
      <c r="M189" s="171"/>
      <c r="N189" s="172"/>
      <c r="O189" s="172"/>
      <c r="P189" s="172"/>
      <c r="Q189" s="172"/>
      <c r="R189" s="172"/>
      <c r="S189" s="172"/>
      <c r="T189" s="173"/>
      <c r="AT189" s="169" t="s">
        <v>140</v>
      </c>
      <c r="AU189" s="169" t="s">
        <v>81</v>
      </c>
      <c r="AV189" s="15" t="s">
        <v>145</v>
      </c>
      <c r="AW189" s="15" t="s">
        <v>33</v>
      </c>
      <c r="AX189" s="15" t="s">
        <v>79</v>
      </c>
      <c r="AY189" s="169" t="s">
        <v>126</v>
      </c>
    </row>
    <row r="190" spans="1:65" s="2" customFormat="1" ht="16.5" customHeight="1">
      <c r="A190" s="33"/>
      <c r="B190" s="322"/>
      <c r="C190" s="323" t="s">
        <v>296</v>
      </c>
      <c r="D190" s="323" t="s">
        <v>129</v>
      </c>
      <c r="E190" s="324" t="s">
        <v>297</v>
      </c>
      <c r="F190" s="325" t="s">
        <v>298</v>
      </c>
      <c r="G190" s="326" t="s">
        <v>217</v>
      </c>
      <c r="H190" s="327">
        <v>1402</v>
      </c>
      <c r="I190" s="145"/>
      <c r="J190" s="146">
        <f>ROUND(I190*H190,2)</f>
        <v>0</v>
      </c>
      <c r="K190" s="144" t="s">
        <v>133</v>
      </c>
      <c r="L190" s="34"/>
      <c r="M190" s="147" t="s">
        <v>3</v>
      </c>
      <c r="N190" s="148" t="s">
        <v>43</v>
      </c>
      <c r="O190" s="54"/>
      <c r="P190" s="149">
        <f>O190*H190</f>
        <v>0</v>
      </c>
      <c r="Q190" s="149">
        <v>9.0000000000000006E-5</v>
      </c>
      <c r="R190" s="149">
        <f>Q190*H190</f>
        <v>0.12618000000000001</v>
      </c>
      <c r="S190" s="149">
        <v>0.128</v>
      </c>
      <c r="T190" s="150">
        <f>S190*H190</f>
        <v>179.45600000000002</v>
      </c>
      <c r="U190" s="33"/>
      <c r="V190" s="33"/>
      <c r="W190" s="33"/>
      <c r="X190" s="33"/>
      <c r="Y190" s="33"/>
      <c r="Z190" s="33"/>
      <c r="AA190" s="33"/>
      <c r="AB190" s="33"/>
      <c r="AC190" s="33"/>
      <c r="AD190" s="33"/>
      <c r="AE190" s="33"/>
      <c r="AR190" s="151" t="s">
        <v>145</v>
      </c>
      <c r="AT190" s="151" t="s">
        <v>129</v>
      </c>
      <c r="AU190" s="151" t="s">
        <v>81</v>
      </c>
      <c r="AY190" s="18" t="s">
        <v>126</v>
      </c>
      <c r="BE190" s="152">
        <f>IF(N190="základní",J190,0)</f>
        <v>0</v>
      </c>
      <c r="BF190" s="152">
        <f>IF(N190="snížená",J190,0)</f>
        <v>0</v>
      </c>
      <c r="BG190" s="152">
        <f>IF(N190="zákl. přenesená",J190,0)</f>
        <v>0</v>
      </c>
      <c r="BH190" s="152">
        <f>IF(N190="sníž. přenesená",J190,0)</f>
        <v>0</v>
      </c>
      <c r="BI190" s="152">
        <f>IF(N190="nulová",J190,0)</f>
        <v>0</v>
      </c>
      <c r="BJ190" s="18" t="s">
        <v>79</v>
      </c>
      <c r="BK190" s="152">
        <f>ROUND(I190*H190,2)</f>
        <v>0</v>
      </c>
      <c r="BL190" s="18" t="s">
        <v>145</v>
      </c>
      <c r="BM190" s="151" t="s">
        <v>299</v>
      </c>
    </row>
    <row r="191" spans="1:65" s="2" customFormat="1" ht="19.5">
      <c r="A191" s="33"/>
      <c r="B191" s="322"/>
      <c r="C191" s="328"/>
      <c r="D191" s="329" t="s">
        <v>136</v>
      </c>
      <c r="E191" s="328"/>
      <c r="F191" s="330" t="s">
        <v>300</v>
      </c>
      <c r="G191" s="328"/>
      <c r="H191" s="328"/>
      <c r="I191" s="153"/>
      <c r="J191" s="33"/>
      <c r="K191" s="33"/>
      <c r="L191" s="34"/>
      <c r="M191" s="154"/>
      <c r="N191" s="155"/>
      <c r="O191" s="54"/>
      <c r="P191" s="54"/>
      <c r="Q191" s="54"/>
      <c r="R191" s="54"/>
      <c r="S191" s="54"/>
      <c r="T191" s="55"/>
      <c r="U191" s="33"/>
      <c r="V191" s="33"/>
      <c r="W191" s="33"/>
      <c r="X191" s="33"/>
      <c r="Y191" s="33"/>
      <c r="Z191" s="33"/>
      <c r="AA191" s="33"/>
      <c r="AB191" s="33"/>
      <c r="AC191" s="33"/>
      <c r="AD191" s="33"/>
      <c r="AE191" s="33"/>
      <c r="AT191" s="18" t="s">
        <v>136</v>
      </c>
      <c r="AU191" s="18" t="s">
        <v>81</v>
      </c>
    </row>
    <row r="192" spans="1:65" s="2" customFormat="1" ht="195">
      <c r="A192" s="33"/>
      <c r="B192" s="322"/>
      <c r="C192" s="328"/>
      <c r="D192" s="329" t="s">
        <v>220</v>
      </c>
      <c r="E192" s="328"/>
      <c r="F192" s="353" t="s">
        <v>301</v>
      </c>
      <c r="G192" s="328"/>
      <c r="H192" s="328"/>
      <c r="I192" s="153"/>
      <c r="J192" s="33"/>
      <c r="K192" s="33"/>
      <c r="L192" s="34"/>
      <c r="M192" s="154"/>
      <c r="N192" s="155"/>
      <c r="O192" s="54"/>
      <c r="P192" s="54"/>
      <c r="Q192" s="54"/>
      <c r="R192" s="54"/>
      <c r="S192" s="54"/>
      <c r="T192" s="55"/>
      <c r="U192" s="33"/>
      <c r="V192" s="33"/>
      <c r="W192" s="33"/>
      <c r="X192" s="33"/>
      <c r="Y192" s="33"/>
      <c r="Z192" s="33"/>
      <c r="AA192" s="33"/>
      <c r="AB192" s="33"/>
      <c r="AC192" s="33"/>
      <c r="AD192" s="33"/>
      <c r="AE192" s="33"/>
      <c r="AT192" s="18" t="s">
        <v>220</v>
      </c>
      <c r="AU192" s="18" t="s">
        <v>81</v>
      </c>
    </row>
    <row r="193" spans="1:65" s="13" customFormat="1">
      <c r="B193" s="331"/>
      <c r="C193" s="332"/>
      <c r="D193" s="329" t="s">
        <v>140</v>
      </c>
      <c r="E193" s="333" t="s">
        <v>3</v>
      </c>
      <c r="F193" s="334" t="s">
        <v>222</v>
      </c>
      <c r="G193" s="332"/>
      <c r="H193" s="333" t="s">
        <v>3</v>
      </c>
      <c r="I193" s="158"/>
      <c r="L193" s="156"/>
      <c r="M193" s="159"/>
      <c r="N193" s="160"/>
      <c r="O193" s="160"/>
      <c r="P193" s="160"/>
      <c r="Q193" s="160"/>
      <c r="R193" s="160"/>
      <c r="S193" s="160"/>
      <c r="T193" s="161"/>
      <c r="AT193" s="157" t="s">
        <v>140</v>
      </c>
      <c r="AU193" s="157" t="s">
        <v>81</v>
      </c>
      <c r="AV193" s="13" t="s">
        <v>79</v>
      </c>
      <c r="AW193" s="13" t="s">
        <v>33</v>
      </c>
      <c r="AX193" s="13" t="s">
        <v>72</v>
      </c>
      <c r="AY193" s="157" t="s">
        <v>126</v>
      </c>
    </row>
    <row r="194" spans="1:65" s="13" customFormat="1">
      <c r="B194" s="331"/>
      <c r="C194" s="332"/>
      <c r="D194" s="329" t="s">
        <v>140</v>
      </c>
      <c r="E194" s="333" t="s">
        <v>3</v>
      </c>
      <c r="F194" s="334" t="s">
        <v>276</v>
      </c>
      <c r="G194" s="332"/>
      <c r="H194" s="333" t="s">
        <v>3</v>
      </c>
      <c r="I194" s="158"/>
      <c r="L194" s="156"/>
      <c r="M194" s="159"/>
      <c r="N194" s="160"/>
      <c r="O194" s="160"/>
      <c r="P194" s="160"/>
      <c r="Q194" s="160"/>
      <c r="R194" s="160"/>
      <c r="S194" s="160"/>
      <c r="T194" s="161"/>
      <c r="AT194" s="157" t="s">
        <v>140</v>
      </c>
      <c r="AU194" s="157" t="s">
        <v>81</v>
      </c>
      <c r="AV194" s="13" t="s">
        <v>79</v>
      </c>
      <c r="AW194" s="13" t="s">
        <v>33</v>
      </c>
      <c r="AX194" s="13" t="s">
        <v>72</v>
      </c>
      <c r="AY194" s="157" t="s">
        <v>126</v>
      </c>
    </row>
    <row r="195" spans="1:65" s="14" customFormat="1">
      <c r="B195" s="335"/>
      <c r="C195" s="336"/>
      <c r="D195" s="329" t="s">
        <v>140</v>
      </c>
      <c r="E195" s="337" t="s">
        <v>3</v>
      </c>
      <c r="F195" s="338" t="s">
        <v>277</v>
      </c>
      <c r="G195" s="336"/>
      <c r="H195" s="339">
        <v>911</v>
      </c>
      <c r="I195" s="164"/>
      <c r="L195" s="162"/>
      <c r="M195" s="165"/>
      <c r="N195" s="166"/>
      <c r="O195" s="166"/>
      <c r="P195" s="166"/>
      <c r="Q195" s="166"/>
      <c r="R195" s="166"/>
      <c r="S195" s="166"/>
      <c r="T195" s="167"/>
      <c r="AT195" s="163" t="s">
        <v>140</v>
      </c>
      <c r="AU195" s="163" t="s">
        <v>81</v>
      </c>
      <c r="AV195" s="14" t="s">
        <v>81</v>
      </c>
      <c r="AW195" s="14" t="s">
        <v>33</v>
      </c>
      <c r="AX195" s="14" t="s">
        <v>72</v>
      </c>
      <c r="AY195" s="163" t="s">
        <v>126</v>
      </c>
    </row>
    <row r="196" spans="1:65" s="13" customFormat="1">
      <c r="B196" s="331"/>
      <c r="C196" s="332"/>
      <c r="D196" s="329" t="s">
        <v>140</v>
      </c>
      <c r="E196" s="333" t="s">
        <v>3</v>
      </c>
      <c r="F196" s="334" t="s">
        <v>257</v>
      </c>
      <c r="G196" s="332"/>
      <c r="H196" s="333" t="s">
        <v>3</v>
      </c>
      <c r="I196" s="158"/>
      <c r="L196" s="156"/>
      <c r="M196" s="159"/>
      <c r="N196" s="160"/>
      <c r="O196" s="160"/>
      <c r="P196" s="160"/>
      <c r="Q196" s="160"/>
      <c r="R196" s="160"/>
      <c r="S196" s="160"/>
      <c r="T196" s="161"/>
      <c r="AT196" s="157" t="s">
        <v>140</v>
      </c>
      <c r="AU196" s="157" t="s">
        <v>81</v>
      </c>
      <c r="AV196" s="13" t="s">
        <v>79</v>
      </c>
      <c r="AW196" s="13" t="s">
        <v>33</v>
      </c>
      <c r="AX196" s="13" t="s">
        <v>72</v>
      </c>
      <c r="AY196" s="157" t="s">
        <v>126</v>
      </c>
    </row>
    <row r="197" spans="1:65" s="14" customFormat="1">
      <c r="B197" s="335"/>
      <c r="C197" s="336"/>
      <c r="D197" s="329" t="s">
        <v>140</v>
      </c>
      <c r="E197" s="337" t="s">
        <v>3</v>
      </c>
      <c r="F197" s="338" t="s">
        <v>258</v>
      </c>
      <c r="G197" s="336"/>
      <c r="H197" s="339">
        <v>70.599999999999994</v>
      </c>
      <c r="I197" s="164"/>
      <c r="L197" s="162"/>
      <c r="M197" s="165"/>
      <c r="N197" s="166"/>
      <c r="O197" s="166"/>
      <c r="P197" s="166"/>
      <c r="Q197" s="166"/>
      <c r="R197" s="166"/>
      <c r="S197" s="166"/>
      <c r="T197" s="167"/>
      <c r="AT197" s="163" t="s">
        <v>140</v>
      </c>
      <c r="AU197" s="163" t="s">
        <v>81</v>
      </c>
      <c r="AV197" s="14" t="s">
        <v>81</v>
      </c>
      <c r="AW197" s="14" t="s">
        <v>33</v>
      </c>
      <c r="AX197" s="14" t="s">
        <v>72</v>
      </c>
      <c r="AY197" s="163" t="s">
        <v>126</v>
      </c>
    </row>
    <row r="198" spans="1:65" s="13" customFormat="1">
      <c r="B198" s="331"/>
      <c r="C198" s="332"/>
      <c r="D198" s="329" t="s">
        <v>140</v>
      </c>
      <c r="E198" s="333" t="s">
        <v>3</v>
      </c>
      <c r="F198" s="334" t="s">
        <v>278</v>
      </c>
      <c r="G198" s="332"/>
      <c r="H198" s="333" t="s">
        <v>3</v>
      </c>
      <c r="I198" s="158"/>
      <c r="L198" s="156"/>
      <c r="M198" s="159"/>
      <c r="N198" s="160"/>
      <c r="O198" s="160"/>
      <c r="P198" s="160"/>
      <c r="Q198" s="160"/>
      <c r="R198" s="160"/>
      <c r="S198" s="160"/>
      <c r="T198" s="161"/>
      <c r="AT198" s="157" t="s">
        <v>140</v>
      </c>
      <c r="AU198" s="157" t="s">
        <v>81</v>
      </c>
      <c r="AV198" s="13" t="s">
        <v>79</v>
      </c>
      <c r="AW198" s="13" t="s">
        <v>33</v>
      </c>
      <c r="AX198" s="13" t="s">
        <v>72</v>
      </c>
      <c r="AY198" s="157" t="s">
        <v>126</v>
      </c>
    </row>
    <row r="199" spans="1:65" s="14" customFormat="1">
      <c r="B199" s="335"/>
      <c r="C199" s="336"/>
      <c r="D199" s="329" t="s">
        <v>140</v>
      </c>
      <c r="E199" s="337" t="s">
        <v>3</v>
      </c>
      <c r="F199" s="338" t="s">
        <v>279</v>
      </c>
      <c r="G199" s="336"/>
      <c r="H199" s="339">
        <v>420.4</v>
      </c>
      <c r="I199" s="164"/>
      <c r="L199" s="162"/>
      <c r="M199" s="165"/>
      <c r="N199" s="166"/>
      <c r="O199" s="166"/>
      <c r="P199" s="166"/>
      <c r="Q199" s="166"/>
      <c r="R199" s="166"/>
      <c r="S199" s="166"/>
      <c r="T199" s="167"/>
      <c r="AT199" s="163" t="s">
        <v>140</v>
      </c>
      <c r="AU199" s="163" t="s">
        <v>81</v>
      </c>
      <c r="AV199" s="14" t="s">
        <v>81</v>
      </c>
      <c r="AW199" s="14" t="s">
        <v>33</v>
      </c>
      <c r="AX199" s="14" t="s">
        <v>72</v>
      </c>
      <c r="AY199" s="163" t="s">
        <v>126</v>
      </c>
    </row>
    <row r="200" spans="1:65" s="15" customFormat="1">
      <c r="B200" s="340"/>
      <c r="C200" s="341"/>
      <c r="D200" s="329" t="s">
        <v>140</v>
      </c>
      <c r="E200" s="342" t="s">
        <v>3</v>
      </c>
      <c r="F200" s="343" t="s">
        <v>144</v>
      </c>
      <c r="G200" s="341"/>
      <c r="H200" s="344">
        <v>1402</v>
      </c>
      <c r="I200" s="170"/>
      <c r="L200" s="168"/>
      <c r="M200" s="171"/>
      <c r="N200" s="172"/>
      <c r="O200" s="172"/>
      <c r="P200" s="172"/>
      <c r="Q200" s="172"/>
      <c r="R200" s="172"/>
      <c r="S200" s="172"/>
      <c r="T200" s="173"/>
      <c r="AT200" s="169" t="s">
        <v>140</v>
      </c>
      <c r="AU200" s="169" t="s">
        <v>81</v>
      </c>
      <c r="AV200" s="15" t="s">
        <v>145</v>
      </c>
      <c r="AW200" s="15" t="s">
        <v>33</v>
      </c>
      <c r="AX200" s="15" t="s">
        <v>79</v>
      </c>
      <c r="AY200" s="169" t="s">
        <v>126</v>
      </c>
    </row>
    <row r="201" spans="1:65" s="2" customFormat="1" ht="16.5" customHeight="1">
      <c r="A201" s="33"/>
      <c r="B201" s="322"/>
      <c r="C201" s="323" t="s">
        <v>302</v>
      </c>
      <c r="D201" s="323" t="s">
        <v>129</v>
      </c>
      <c r="E201" s="324" t="s">
        <v>303</v>
      </c>
      <c r="F201" s="325" t="s">
        <v>304</v>
      </c>
      <c r="G201" s="326" t="s">
        <v>305</v>
      </c>
      <c r="H201" s="327">
        <v>395</v>
      </c>
      <c r="I201" s="145"/>
      <c r="J201" s="146">
        <f>ROUND(I201*H201,2)</f>
        <v>0</v>
      </c>
      <c r="K201" s="144" t="s">
        <v>133</v>
      </c>
      <c r="L201" s="34"/>
      <c r="M201" s="147" t="s">
        <v>3</v>
      </c>
      <c r="N201" s="148" t="s">
        <v>43</v>
      </c>
      <c r="O201" s="54"/>
      <c r="P201" s="149">
        <f>O201*H201</f>
        <v>0</v>
      </c>
      <c r="Q201" s="149">
        <v>0</v>
      </c>
      <c r="R201" s="149">
        <f>Q201*H201</f>
        <v>0</v>
      </c>
      <c r="S201" s="149">
        <v>0.20499999999999999</v>
      </c>
      <c r="T201" s="150">
        <f>S201*H201</f>
        <v>80.974999999999994</v>
      </c>
      <c r="U201" s="33"/>
      <c r="V201" s="33"/>
      <c r="W201" s="33"/>
      <c r="X201" s="33"/>
      <c r="Y201" s="33"/>
      <c r="Z201" s="33"/>
      <c r="AA201" s="33"/>
      <c r="AB201" s="33"/>
      <c r="AC201" s="33"/>
      <c r="AD201" s="33"/>
      <c r="AE201" s="33"/>
      <c r="AR201" s="151" t="s">
        <v>145</v>
      </c>
      <c r="AT201" s="151" t="s">
        <v>129</v>
      </c>
      <c r="AU201" s="151" t="s">
        <v>81</v>
      </c>
      <c r="AY201" s="18" t="s">
        <v>126</v>
      </c>
      <c r="BE201" s="152">
        <f>IF(N201="základní",J201,0)</f>
        <v>0</v>
      </c>
      <c r="BF201" s="152">
        <f>IF(N201="snížená",J201,0)</f>
        <v>0</v>
      </c>
      <c r="BG201" s="152">
        <f>IF(N201="zákl. přenesená",J201,0)</f>
        <v>0</v>
      </c>
      <c r="BH201" s="152">
        <f>IF(N201="sníž. přenesená",J201,0)</f>
        <v>0</v>
      </c>
      <c r="BI201" s="152">
        <f>IF(N201="nulová",J201,0)</f>
        <v>0</v>
      </c>
      <c r="BJ201" s="18" t="s">
        <v>79</v>
      </c>
      <c r="BK201" s="152">
        <f>ROUND(I201*H201,2)</f>
        <v>0</v>
      </c>
      <c r="BL201" s="18" t="s">
        <v>145</v>
      </c>
      <c r="BM201" s="151" t="s">
        <v>306</v>
      </c>
    </row>
    <row r="202" spans="1:65" s="2" customFormat="1" ht="19.5">
      <c r="A202" s="33"/>
      <c r="B202" s="322"/>
      <c r="C202" s="328"/>
      <c r="D202" s="329" t="s">
        <v>136</v>
      </c>
      <c r="E202" s="328"/>
      <c r="F202" s="330" t="s">
        <v>307</v>
      </c>
      <c r="G202" s="328"/>
      <c r="H202" s="328"/>
      <c r="I202" s="153"/>
      <c r="J202" s="33"/>
      <c r="K202" s="33"/>
      <c r="L202" s="34"/>
      <c r="M202" s="154"/>
      <c r="N202" s="155"/>
      <c r="O202" s="54"/>
      <c r="P202" s="54"/>
      <c r="Q202" s="54"/>
      <c r="R202" s="54"/>
      <c r="S202" s="54"/>
      <c r="T202" s="55"/>
      <c r="U202" s="33"/>
      <c r="V202" s="33"/>
      <c r="W202" s="33"/>
      <c r="X202" s="33"/>
      <c r="Y202" s="33"/>
      <c r="Z202" s="33"/>
      <c r="AA202" s="33"/>
      <c r="AB202" s="33"/>
      <c r="AC202" s="33"/>
      <c r="AD202" s="33"/>
      <c r="AE202" s="33"/>
      <c r="AT202" s="18" t="s">
        <v>136</v>
      </c>
      <c r="AU202" s="18" t="s">
        <v>81</v>
      </c>
    </row>
    <row r="203" spans="1:65" s="2" customFormat="1" ht="136.5">
      <c r="A203" s="33"/>
      <c r="B203" s="322"/>
      <c r="C203" s="328"/>
      <c r="D203" s="329" t="s">
        <v>220</v>
      </c>
      <c r="E203" s="328"/>
      <c r="F203" s="353" t="s">
        <v>308</v>
      </c>
      <c r="G203" s="328"/>
      <c r="H203" s="328"/>
      <c r="I203" s="153"/>
      <c r="J203" s="33"/>
      <c r="K203" s="33"/>
      <c r="L203" s="34"/>
      <c r="M203" s="154"/>
      <c r="N203" s="155"/>
      <c r="O203" s="54"/>
      <c r="P203" s="54"/>
      <c r="Q203" s="54"/>
      <c r="R203" s="54"/>
      <c r="S203" s="54"/>
      <c r="T203" s="55"/>
      <c r="U203" s="33"/>
      <c r="V203" s="33"/>
      <c r="W203" s="33"/>
      <c r="X203" s="33"/>
      <c r="Y203" s="33"/>
      <c r="Z203" s="33"/>
      <c r="AA203" s="33"/>
      <c r="AB203" s="33"/>
      <c r="AC203" s="33"/>
      <c r="AD203" s="33"/>
      <c r="AE203" s="33"/>
      <c r="AT203" s="18" t="s">
        <v>220</v>
      </c>
      <c r="AU203" s="18" t="s">
        <v>81</v>
      </c>
    </row>
    <row r="204" spans="1:65" s="13" customFormat="1">
      <c r="B204" s="331"/>
      <c r="C204" s="332"/>
      <c r="D204" s="329" t="s">
        <v>140</v>
      </c>
      <c r="E204" s="333" t="s">
        <v>3</v>
      </c>
      <c r="F204" s="334" t="s">
        <v>222</v>
      </c>
      <c r="G204" s="332"/>
      <c r="H204" s="333" t="s">
        <v>3</v>
      </c>
      <c r="I204" s="158"/>
      <c r="L204" s="156"/>
      <c r="M204" s="159"/>
      <c r="N204" s="160"/>
      <c r="O204" s="160"/>
      <c r="P204" s="160"/>
      <c r="Q204" s="160"/>
      <c r="R204" s="160"/>
      <c r="S204" s="160"/>
      <c r="T204" s="161"/>
      <c r="AT204" s="157" t="s">
        <v>140</v>
      </c>
      <c r="AU204" s="157" t="s">
        <v>81</v>
      </c>
      <c r="AV204" s="13" t="s">
        <v>79</v>
      </c>
      <c r="AW204" s="13" t="s">
        <v>33</v>
      </c>
      <c r="AX204" s="13" t="s">
        <v>72</v>
      </c>
      <c r="AY204" s="157" t="s">
        <v>126</v>
      </c>
    </row>
    <row r="205" spans="1:65" s="14" customFormat="1">
      <c r="B205" s="335"/>
      <c r="C205" s="336"/>
      <c r="D205" s="329" t="s">
        <v>140</v>
      </c>
      <c r="E205" s="337" t="s">
        <v>3</v>
      </c>
      <c r="F205" s="338" t="s">
        <v>309</v>
      </c>
      <c r="G205" s="336"/>
      <c r="H205" s="339">
        <v>395</v>
      </c>
      <c r="I205" s="164"/>
      <c r="L205" s="162"/>
      <c r="M205" s="165"/>
      <c r="N205" s="166"/>
      <c r="O205" s="166"/>
      <c r="P205" s="166"/>
      <c r="Q205" s="166"/>
      <c r="R205" s="166"/>
      <c r="S205" s="166"/>
      <c r="T205" s="167"/>
      <c r="AT205" s="163" t="s">
        <v>140</v>
      </c>
      <c r="AU205" s="163" t="s">
        <v>81</v>
      </c>
      <c r="AV205" s="14" t="s">
        <v>81</v>
      </c>
      <c r="AW205" s="14" t="s">
        <v>33</v>
      </c>
      <c r="AX205" s="14" t="s">
        <v>72</v>
      </c>
      <c r="AY205" s="163" t="s">
        <v>126</v>
      </c>
    </row>
    <row r="206" spans="1:65" s="15" customFormat="1">
      <c r="B206" s="340"/>
      <c r="C206" s="341"/>
      <c r="D206" s="329" t="s">
        <v>140</v>
      </c>
      <c r="E206" s="342" t="s">
        <v>3</v>
      </c>
      <c r="F206" s="343" t="s">
        <v>144</v>
      </c>
      <c r="G206" s="341"/>
      <c r="H206" s="344">
        <v>395</v>
      </c>
      <c r="I206" s="170"/>
      <c r="L206" s="168"/>
      <c r="M206" s="171"/>
      <c r="N206" s="172"/>
      <c r="O206" s="172"/>
      <c r="P206" s="172"/>
      <c r="Q206" s="172"/>
      <c r="R206" s="172"/>
      <c r="S206" s="172"/>
      <c r="T206" s="173"/>
      <c r="AT206" s="169" t="s">
        <v>140</v>
      </c>
      <c r="AU206" s="169" t="s">
        <v>81</v>
      </c>
      <c r="AV206" s="15" t="s">
        <v>145</v>
      </c>
      <c r="AW206" s="15" t="s">
        <v>33</v>
      </c>
      <c r="AX206" s="15" t="s">
        <v>79</v>
      </c>
      <c r="AY206" s="169" t="s">
        <v>126</v>
      </c>
    </row>
    <row r="207" spans="1:65" s="2" customFormat="1" ht="16.5" customHeight="1">
      <c r="A207" s="33"/>
      <c r="B207" s="322"/>
      <c r="C207" s="323" t="s">
        <v>9</v>
      </c>
      <c r="D207" s="323" t="s">
        <v>129</v>
      </c>
      <c r="E207" s="324" t="s">
        <v>310</v>
      </c>
      <c r="F207" s="325" t="s">
        <v>311</v>
      </c>
      <c r="G207" s="326" t="s">
        <v>305</v>
      </c>
      <c r="H207" s="327">
        <v>35</v>
      </c>
      <c r="I207" s="145"/>
      <c r="J207" s="146">
        <f>ROUND(I207*H207,2)</f>
        <v>0</v>
      </c>
      <c r="K207" s="144" t="s">
        <v>133</v>
      </c>
      <c r="L207" s="34"/>
      <c r="M207" s="147" t="s">
        <v>3</v>
      </c>
      <c r="N207" s="148" t="s">
        <v>43</v>
      </c>
      <c r="O207" s="54"/>
      <c r="P207" s="149">
        <f>O207*H207</f>
        <v>0</v>
      </c>
      <c r="Q207" s="149">
        <v>3.6900000000000002E-2</v>
      </c>
      <c r="R207" s="149">
        <f>Q207*H207</f>
        <v>1.2915000000000001</v>
      </c>
      <c r="S207" s="149">
        <v>0</v>
      </c>
      <c r="T207" s="150">
        <f>S207*H207</f>
        <v>0</v>
      </c>
      <c r="U207" s="33"/>
      <c r="V207" s="33"/>
      <c r="W207" s="33"/>
      <c r="X207" s="33"/>
      <c r="Y207" s="33"/>
      <c r="Z207" s="33"/>
      <c r="AA207" s="33"/>
      <c r="AB207" s="33"/>
      <c r="AC207" s="33"/>
      <c r="AD207" s="33"/>
      <c r="AE207" s="33"/>
      <c r="AR207" s="151" t="s">
        <v>145</v>
      </c>
      <c r="AT207" s="151" t="s">
        <v>129</v>
      </c>
      <c r="AU207" s="151" t="s">
        <v>81</v>
      </c>
      <c r="AY207" s="18" t="s">
        <v>126</v>
      </c>
      <c r="BE207" s="152">
        <f>IF(N207="základní",J207,0)</f>
        <v>0</v>
      </c>
      <c r="BF207" s="152">
        <f>IF(N207="snížená",J207,0)</f>
        <v>0</v>
      </c>
      <c r="BG207" s="152">
        <f>IF(N207="zákl. přenesená",J207,0)</f>
        <v>0</v>
      </c>
      <c r="BH207" s="152">
        <f>IF(N207="sníž. přenesená",J207,0)</f>
        <v>0</v>
      </c>
      <c r="BI207" s="152">
        <f>IF(N207="nulová",J207,0)</f>
        <v>0</v>
      </c>
      <c r="BJ207" s="18" t="s">
        <v>79</v>
      </c>
      <c r="BK207" s="152">
        <f>ROUND(I207*H207,2)</f>
        <v>0</v>
      </c>
      <c r="BL207" s="18" t="s">
        <v>145</v>
      </c>
      <c r="BM207" s="151" t="s">
        <v>312</v>
      </c>
    </row>
    <row r="208" spans="1:65" s="2" customFormat="1" ht="19.5">
      <c r="A208" s="33"/>
      <c r="B208" s="322"/>
      <c r="C208" s="328"/>
      <c r="D208" s="329" t="s">
        <v>136</v>
      </c>
      <c r="E208" s="328"/>
      <c r="F208" s="330" t="s">
        <v>313</v>
      </c>
      <c r="G208" s="328"/>
      <c r="H208" s="328"/>
      <c r="I208" s="153"/>
      <c r="J208" s="33"/>
      <c r="K208" s="33"/>
      <c r="L208" s="34"/>
      <c r="M208" s="154"/>
      <c r="N208" s="155"/>
      <c r="O208" s="54"/>
      <c r="P208" s="54"/>
      <c r="Q208" s="54"/>
      <c r="R208" s="54"/>
      <c r="S208" s="54"/>
      <c r="T208" s="55"/>
      <c r="U208" s="33"/>
      <c r="V208" s="33"/>
      <c r="W208" s="33"/>
      <c r="X208" s="33"/>
      <c r="Y208" s="33"/>
      <c r="Z208" s="33"/>
      <c r="AA208" s="33"/>
      <c r="AB208" s="33"/>
      <c r="AC208" s="33"/>
      <c r="AD208" s="33"/>
      <c r="AE208" s="33"/>
      <c r="AT208" s="18" t="s">
        <v>136</v>
      </c>
      <c r="AU208" s="18" t="s">
        <v>81</v>
      </c>
    </row>
    <row r="209" spans="1:65" s="2" customFormat="1" ht="58.5">
      <c r="A209" s="33"/>
      <c r="B209" s="322"/>
      <c r="C209" s="328"/>
      <c r="D209" s="329" t="s">
        <v>220</v>
      </c>
      <c r="E209" s="328"/>
      <c r="F209" s="353" t="s">
        <v>314</v>
      </c>
      <c r="G209" s="328"/>
      <c r="H209" s="328"/>
      <c r="I209" s="153"/>
      <c r="J209" s="33"/>
      <c r="K209" s="33"/>
      <c r="L209" s="34"/>
      <c r="M209" s="154"/>
      <c r="N209" s="155"/>
      <c r="O209" s="54"/>
      <c r="P209" s="54"/>
      <c r="Q209" s="54"/>
      <c r="R209" s="54"/>
      <c r="S209" s="54"/>
      <c r="T209" s="55"/>
      <c r="U209" s="33"/>
      <c r="V209" s="33"/>
      <c r="W209" s="33"/>
      <c r="X209" s="33"/>
      <c r="Y209" s="33"/>
      <c r="Z209" s="33"/>
      <c r="AA209" s="33"/>
      <c r="AB209" s="33"/>
      <c r="AC209" s="33"/>
      <c r="AD209" s="33"/>
      <c r="AE209" s="33"/>
      <c r="AT209" s="18" t="s">
        <v>220</v>
      </c>
      <c r="AU209" s="18" t="s">
        <v>81</v>
      </c>
    </row>
    <row r="210" spans="1:65" s="13" customFormat="1">
      <c r="B210" s="331"/>
      <c r="C210" s="332"/>
      <c r="D210" s="329" t="s">
        <v>140</v>
      </c>
      <c r="E210" s="333" t="s">
        <v>3</v>
      </c>
      <c r="F210" s="334" t="s">
        <v>315</v>
      </c>
      <c r="G210" s="332"/>
      <c r="H210" s="333" t="s">
        <v>3</v>
      </c>
      <c r="I210" s="158"/>
      <c r="L210" s="156"/>
      <c r="M210" s="159"/>
      <c r="N210" s="160"/>
      <c r="O210" s="160"/>
      <c r="P210" s="160"/>
      <c r="Q210" s="160"/>
      <c r="R210" s="160"/>
      <c r="S210" s="160"/>
      <c r="T210" s="161"/>
      <c r="AT210" s="157" t="s">
        <v>140</v>
      </c>
      <c r="AU210" s="157" t="s">
        <v>81</v>
      </c>
      <c r="AV210" s="13" t="s">
        <v>79</v>
      </c>
      <c r="AW210" s="13" t="s">
        <v>33</v>
      </c>
      <c r="AX210" s="13" t="s">
        <v>72</v>
      </c>
      <c r="AY210" s="157" t="s">
        <v>126</v>
      </c>
    </row>
    <row r="211" spans="1:65" s="14" customFormat="1">
      <c r="B211" s="335"/>
      <c r="C211" s="336"/>
      <c r="D211" s="329" t="s">
        <v>140</v>
      </c>
      <c r="E211" s="337" t="s">
        <v>3</v>
      </c>
      <c r="F211" s="338" t="s">
        <v>316</v>
      </c>
      <c r="G211" s="336"/>
      <c r="H211" s="339">
        <v>35</v>
      </c>
      <c r="I211" s="164"/>
      <c r="L211" s="162"/>
      <c r="M211" s="165"/>
      <c r="N211" s="166"/>
      <c r="O211" s="166"/>
      <c r="P211" s="166"/>
      <c r="Q211" s="166"/>
      <c r="R211" s="166"/>
      <c r="S211" s="166"/>
      <c r="T211" s="167"/>
      <c r="AT211" s="163" t="s">
        <v>140</v>
      </c>
      <c r="AU211" s="163" t="s">
        <v>81</v>
      </c>
      <c r="AV211" s="14" t="s">
        <v>81</v>
      </c>
      <c r="AW211" s="14" t="s">
        <v>33</v>
      </c>
      <c r="AX211" s="14" t="s">
        <v>72</v>
      </c>
      <c r="AY211" s="163" t="s">
        <v>126</v>
      </c>
    </row>
    <row r="212" spans="1:65" s="15" customFormat="1">
      <c r="B212" s="340"/>
      <c r="C212" s="341"/>
      <c r="D212" s="329" t="s">
        <v>140</v>
      </c>
      <c r="E212" s="342" t="s">
        <v>3</v>
      </c>
      <c r="F212" s="343" t="s">
        <v>144</v>
      </c>
      <c r="G212" s="341"/>
      <c r="H212" s="344">
        <v>35</v>
      </c>
      <c r="I212" s="170"/>
      <c r="L212" s="168"/>
      <c r="M212" s="171"/>
      <c r="N212" s="172"/>
      <c r="O212" s="172"/>
      <c r="P212" s="172"/>
      <c r="Q212" s="172"/>
      <c r="R212" s="172"/>
      <c r="S212" s="172"/>
      <c r="T212" s="173"/>
      <c r="AT212" s="169" t="s">
        <v>140</v>
      </c>
      <c r="AU212" s="169" t="s">
        <v>81</v>
      </c>
      <c r="AV212" s="15" t="s">
        <v>145</v>
      </c>
      <c r="AW212" s="15" t="s">
        <v>33</v>
      </c>
      <c r="AX212" s="15" t="s">
        <v>79</v>
      </c>
      <c r="AY212" s="169" t="s">
        <v>126</v>
      </c>
    </row>
    <row r="213" spans="1:65" s="2" customFormat="1" ht="16.5" customHeight="1">
      <c r="A213" s="33"/>
      <c r="B213" s="322"/>
      <c r="C213" s="323" t="s">
        <v>317</v>
      </c>
      <c r="D213" s="323" t="s">
        <v>129</v>
      </c>
      <c r="E213" s="324" t="s">
        <v>318</v>
      </c>
      <c r="F213" s="325" t="s">
        <v>319</v>
      </c>
      <c r="G213" s="326" t="s">
        <v>217</v>
      </c>
      <c r="H213" s="327">
        <v>388.7</v>
      </c>
      <c r="I213" s="145"/>
      <c r="J213" s="146">
        <f>ROUND(I213*H213,2)</f>
        <v>0</v>
      </c>
      <c r="K213" s="144" t="s">
        <v>133</v>
      </c>
      <c r="L213" s="34"/>
      <c r="M213" s="147" t="s">
        <v>3</v>
      </c>
      <c r="N213" s="148" t="s">
        <v>43</v>
      </c>
      <c r="O213" s="54"/>
      <c r="P213" s="149">
        <f>O213*H213</f>
        <v>0</v>
      </c>
      <c r="Q213" s="149">
        <v>0</v>
      </c>
      <c r="R213" s="149">
        <f>Q213*H213</f>
        <v>0</v>
      </c>
      <c r="S213" s="149">
        <v>0</v>
      </c>
      <c r="T213" s="150">
        <f>S213*H213</f>
        <v>0</v>
      </c>
      <c r="U213" s="33"/>
      <c r="V213" s="33"/>
      <c r="W213" s="33"/>
      <c r="X213" s="33"/>
      <c r="Y213" s="33"/>
      <c r="Z213" s="33"/>
      <c r="AA213" s="33"/>
      <c r="AB213" s="33"/>
      <c r="AC213" s="33"/>
      <c r="AD213" s="33"/>
      <c r="AE213" s="33"/>
      <c r="AR213" s="151" t="s">
        <v>145</v>
      </c>
      <c r="AT213" s="151" t="s">
        <v>129</v>
      </c>
      <c r="AU213" s="151" t="s">
        <v>81</v>
      </c>
      <c r="AY213" s="18" t="s">
        <v>126</v>
      </c>
      <c r="BE213" s="152">
        <f>IF(N213="základní",J213,0)</f>
        <v>0</v>
      </c>
      <c r="BF213" s="152">
        <f>IF(N213="snížená",J213,0)</f>
        <v>0</v>
      </c>
      <c r="BG213" s="152">
        <f>IF(N213="zákl. přenesená",J213,0)</f>
        <v>0</v>
      </c>
      <c r="BH213" s="152">
        <f>IF(N213="sníž. přenesená",J213,0)</f>
        <v>0</v>
      </c>
      <c r="BI213" s="152">
        <f>IF(N213="nulová",J213,0)</f>
        <v>0</v>
      </c>
      <c r="BJ213" s="18" t="s">
        <v>79</v>
      </c>
      <c r="BK213" s="152">
        <f>ROUND(I213*H213,2)</f>
        <v>0</v>
      </c>
      <c r="BL213" s="18" t="s">
        <v>145</v>
      </c>
      <c r="BM213" s="151" t="s">
        <v>320</v>
      </c>
    </row>
    <row r="214" spans="1:65" s="2" customFormat="1">
      <c r="A214" s="33"/>
      <c r="B214" s="322"/>
      <c r="C214" s="328"/>
      <c r="D214" s="329" t="s">
        <v>136</v>
      </c>
      <c r="E214" s="328"/>
      <c r="F214" s="330" t="s">
        <v>321</v>
      </c>
      <c r="G214" s="328"/>
      <c r="H214" s="328"/>
      <c r="I214" s="153"/>
      <c r="J214" s="33"/>
      <c r="K214" s="33"/>
      <c r="L214" s="34"/>
      <c r="M214" s="154"/>
      <c r="N214" s="155"/>
      <c r="O214" s="54"/>
      <c r="P214" s="54"/>
      <c r="Q214" s="54"/>
      <c r="R214" s="54"/>
      <c r="S214" s="54"/>
      <c r="T214" s="55"/>
      <c r="U214" s="33"/>
      <c r="V214" s="33"/>
      <c r="W214" s="33"/>
      <c r="X214" s="33"/>
      <c r="Y214" s="33"/>
      <c r="Z214" s="33"/>
      <c r="AA214" s="33"/>
      <c r="AB214" s="33"/>
      <c r="AC214" s="33"/>
      <c r="AD214" s="33"/>
      <c r="AE214" s="33"/>
      <c r="AT214" s="18" t="s">
        <v>136</v>
      </c>
      <c r="AU214" s="18" t="s">
        <v>81</v>
      </c>
    </row>
    <row r="215" spans="1:65" s="2" customFormat="1" ht="68.25">
      <c r="A215" s="33"/>
      <c r="B215" s="322"/>
      <c r="C215" s="328"/>
      <c r="D215" s="329" t="s">
        <v>220</v>
      </c>
      <c r="E215" s="328"/>
      <c r="F215" s="353" t="s">
        <v>322</v>
      </c>
      <c r="G215" s="328"/>
      <c r="H215" s="328"/>
      <c r="I215" s="153"/>
      <c r="J215" s="33"/>
      <c r="K215" s="33"/>
      <c r="L215" s="34"/>
      <c r="M215" s="154"/>
      <c r="N215" s="155"/>
      <c r="O215" s="54"/>
      <c r="P215" s="54"/>
      <c r="Q215" s="54"/>
      <c r="R215" s="54"/>
      <c r="S215" s="54"/>
      <c r="T215" s="55"/>
      <c r="U215" s="33"/>
      <c r="V215" s="33"/>
      <c r="W215" s="33"/>
      <c r="X215" s="33"/>
      <c r="Y215" s="33"/>
      <c r="Z215" s="33"/>
      <c r="AA215" s="33"/>
      <c r="AB215" s="33"/>
      <c r="AC215" s="33"/>
      <c r="AD215" s="33"/>
      <c r="AE215" s="33"/>
      <c r="AT215" s="18" t="s">
        <v>220</v>
      </c>
      <c r="AU215" s="18" t="s">
        <v>81</v>
      </c>
    </row>
    <row r="216" spans="1:65" s="13" customFormat="1">
      <c r="B216" s="331"/>
      <c r="C216" s="332"/>
      <c r="D216" s="329" t="s">
        <v>140</v>
      </c>
      <c r="E216" s="333" t="s">
        <v>3</v>
      </c>
      <c r="F216" s="334" t="s">
        <v>222</v>
      </c>
      <c r="G216" s="332"/>
      <c r="H216" s="333" t="s">
        <v>3</v>
      </c>
      <c r="I216" s="158"/>
      <c r="L216" s="156"/>
      <c r="M216" s="159"/>
      <c r="N216" s="160"/>
      <c r="O216" s="160"/>
      <c r="P216" s="160"/>
      <c r="Q216" s="160"/>
      <c r="R216" s="160"/>
      <c r="S216" s="160"/>
      <c r="T216" s="161"/>
      <c r="AT216" s="157" t="s">
        <v>140</v>
      </c>
      <c r="AU216" s="157" t="s">
        <v>81</v>
      </c>
      <c r="AV216" s="13" t="s">
        <v>79</v>
      </c>
      <c r="AW216" s="13" t="s">
        <v>33</v>
      </c>
      <c r="AX216" s="13" t="s">
        <v>72</v>
      </c>
      <c r="AY216" s="157" t="s">
        <v>126</v>
      </c>
    </row>
    <row r="217" spans="1:65" s="13" customFormat="1">
      <c r="B217" s="331"/>
      <c r="C217" s="332"/>
      <c r="D217" s="329" t="s">
        <v>140</v>
      </c>
      <c r="E217" s="333" t="s">
        <v>3</v>
      </c>
      <c r="F217" s="334" t="s">
        <v>323</v>
      </c>
      <c r="G217" s="332"/>
      <c r="H217" s="333" t="s">
        <v>3</v>
      </c>
      <c r="I217" s="158"/>
      <c r="L217" s="156"/>
      <c r="M217" s="159"/>
      <c r="N217" s="160"/>
      <c r="O217" s="160"/>
      <c r="P217" s="160"/>
      <c r="Q217" s="160"/>
      <c r="R217" s="160"/>
      <c r="S217" s="160"/>
      <c r="T217" s="161"/>
      <c r="AT217" s="157" t="s">
        <v>140</v>
      </c>
      <c r="AU217" s="157" t="s">
        <v>81</v>
      </c>
      <c r="AV217" s="13" t="s">
        <v>79</v>
      </c>
      <c r="AW217" s="13" t="s">
        <v>33</v>
      </c>
      <c r="AX217" s="13" t="s">
        <v>72</v>
      </c>
      <c r="AY217" s="157" t="s">
        <v>126</v>
      </c>
    </row>
    <row r="218" spans="1:65" s="14" customFormat="1">
      <c r="B218" s="335"/>
      <c r="C218" s="336"/>
      <c r="D218" s="329" t="s">
        <v>140</v>
      </c>
      <c r="E218" s="337" t="s">
        <v>3</v>
      </c>
      <c r="F218" s="338" t="s">
        <v>324</v>
      </c>
      <c r="G218" s="336"/>
      <c r="H218" s="339">
        <v>388.7</v>
      </c>
      <c r="I218" s="164"/>
      <c r="L218" s="162"/>
      <c r="M218" s="165"/>
      <c r="N218" s="166"/>
      <c r="O218" s="166"/>
      <c r="P218" s="166"/>
      <c r="Q218" s="166"/>
      <c r="R218" s="166"/>
      <c r="S218" s="166"/>
      <c r="T218" s="167"/>
      <c r="AT218" s="163" t="s">
        <v>140</v>
      </c>
      <c r="AU218" s="163" t="s">
        <v>81</v>
      </c>
      <c r="AV218" s="14" t="s">
        <v>81</v>
      </c>
      <c r="AW218" s="14" t="s">
        <v>33</v>
      </c>
      <c r="AX218" s="14" t="s">
        <v>72</v>
      </c>
      <c r="AY218" s="163" t="s">
        <v>126</v>
      </c>
    </row>
    <row r="219" spans="1:65" s="15" customFormat="1">
      <c r="B219" s="340"/>
      <c r="C219" s="341"/>
      <c r="D219" s="329" t="s">
        <v>140</v>
      </c>
      <c r="E219" s="342" t="s">
        <v>3</v>
      </c>
      <c r="F219" s="343" t="s">
        <v>144</v>
      </c>
      <c r="G219" s="341"/>
      <c r="H219" s="344">
        <v>388.7</v>
      </c>
      <c r="I219" s="170"/>
      <c r="L219" s="168"/>
      <c r="M219" s="171"/>
      <c r="N219" s="172"/>
      <c r="O219" s="172"/>
      <c r="P219" s="172"/>
      <c r="Q219" s="172"/>
      <c r="R219" s="172"/>
      <c r="S219" s="172"/>
      <c r="T219" s="173"/>
      <c r="AT219" s="169" t="s">
        <v>140</v>
      </c>
      <c r="AU219" s="169" t="s">
        <v>81</v>
      </c>
      <c r="AV219" s="15" t="s">
        <v>145</v>
      </c>
      <c r="AW219" s="15" t="s">
        <v>33</v>
      </c>
      <c r="AX219" s="15" t="s">
        <v>79</v>
      </c>
      <c r="AY219" s="169" t="s">
        <v>126</v>
      </c>
    </row>
    <row r="220" spans="1:65" s="2" customFormat="1" ht="16.5" customHeight="1">
      <c r="A220" s="33"/>
      <c r="B220" s="322"/>
      <c r="C220" s="323" t="s">
        <v>325</v>
      </c>
      <c r="D220" s="323" t="s">
        <v>129</v>
      </c>
      <c r="E220" s="324" t="s">
        <v>326</v>
      </c>
      <c r="F220" s="325" t="s">
        <v>327</v>
      </c>
      <c r="G220" s="326" t="s">
        <v>328</v>
      </c>
      <c r="H220" s="327">
        <v>44.7</v>
      </c>
      <c r="I220" s="145"/>
      <c r="J220" s="146">
        <f>ROUND(I220*H220,2)</f>
        <v>0</v>
      </c>
      <c r="K220" s="144" t="s">
        <v>133</v>
      </c>
      <c r="L220" s="34"/>
      <c r="M220" s="147" t="s">
        <v>3</v>
      </c>
      <c r="N220" s="148" t="s">
        <v>43</v>
      </c>
      <c r="O220" s="54"/>
      <c r="P220" s="149">
        <f>O220*H220</f>
        <v>0</v>
      </c>
      <c r="Q220" s="149">
        <v>0</v>
      </c>
      <c r="R220" s="149">
        <f>Q220*H220</f>
        <v>0</v>
      </c>
      <c r="S220" s="149">
        <v>0</v>
      </c>
      <c r="T220" s="150">
        <f>S220*H220</f>
        <v>0</v>
      </c>
      <c r="U220" s="33"/>
      <c r="V220" s="33"/>
      <c r="W220" s="33"/>
      <c r="X220" s="33"/>
      <c r="Y220" s="33"/>
      <c r="Z220" s="33"/>
      <c r="AA220" s="33"/>
      <c r="AB220" s="33"/>
      <c r="AC220" s="33"/>
      <c r="AD220" s="33"/>
      <c r="AE220" s="33"/>
      <c r="AR220" s="151" t="s">
        <v>145</v>
      </c>
      <c r="AT220" s="151" t="s">
        <v>129</v>
      </c>
      <c r="AU220" s="151" t="s">
        <v>81</v>
      </c>
      <c r="AY220" s="18" t="s">
        <v>126</v>
      </c>
      <c r="BE220" s="152">
        <f>IF(N220="základní",J220,0)</f>
        <v>0</v>
      </c>
      <c r="BF220" s="152">
        <f>IF(N220="snížená",J220,0)</f>
        <v>0</v>
      </c>
      <c r="BG220" s="152">
        <f>IF(N220="zákl. přenesená",J220,0)</f>
        <v>0</v>
      </c>
      <c r="BH220" s="152">
        <f>IF(N220="sníž. přenesená",J220,0)</f>
        <v>0</v>
      </c>
      <c r="BI220" s="152">
        <f>IF(N220="nulová",J220,0)</f>
        <v>0</v>
      </c>
      <c r="BJ220" s="18" t="s">
        <v>79</v>
      </c>
      <c r="BK220" s="152">
        <f>ROUND(I220*H220,2)</f>
        <v>0</v>
      </c>
      <c r="BL220" s="18" t="s">
        <v>145</v>
      </c>
      <c r="BM220" s="151" t="s">
        <v>329</v>
      </c>
    </row>
    <row r="221" spans="1:65" s="2" customFormat="1" ht="19.5">
      <c r="A221" s="33"/>
      <c r="B221" s="322"/>
      <c r="C221" s="328"/>
      <c r="D221" s="329" t="s">
        <v>136</v>
      </c>
      <c r="E221" s="328"/>
      <c r="F221" s="330" t="s">
        <v>330</v>
      </c>
      <c r="G221" s="328"/>
      <c r="H221" s="328"/>
      <c r="I221" s="153"/>
      <c r="J221" s="33"/>
      <c r="K221" s="33"/>
      <c r="L221" s="34"/>
      <c r="M221" s="154"/>
      <c r="N221" s="155"/>
      <c r="O221" s="54"/>
      <c r="P221" s="54"/>
      <c r="Q221" s="54"/>
      <c r="R221" s="54"/>
      <c r="S221" s="54"/>
      <c r="T221" s="55"/>
      <c r="U221" s="33"/>
      <c r="V221" s="33"/>
      <c r="W221" s="33"/>
      <c r="X221" s="33"/>
      <c r="Y221" s="33"/>
      <c r="Z221" s="33"/>
      <c r="AA221" s="33"/>
      <c r="AB221" s="33"/>
      <c r="AC221" s="33"/>
      <c r="AD221" s="33"/>
      <c r="AE221" s="33"/>
      <c r="AT221" s="18" t="s">
        <v>136</v>
      </c>
      <c r="AU221" s="18" t="s">
        <v>81</v>
      </c>
    </row>
    <row r="222" spans="1:65" s="2" customFormat="1" ht="48.75">
      <c r="A222" s="33"/>
      <c r="B222" s="322"/>
      <c r="C222" s="328"/>
      <c r="D222" s="329" t="s">
        <v>220</v>
      </c>
      <c r="E222" s="328"/>
      <c r="F222" s="353" t="s">
        <v>331</v>
      </c>
      <c r="G222" s="328"/>
      <c r="H222" s="328"/>
      <c r="I222" s="153"/>
      <c r="J222" s="33"/>
      <c r="K222" s="33"/>
      <c r="L222" s="34"/>
      <c r="M222" s="154"/>
      <c r="N222" s="155"/>
      <c r="O222" s="54"/>
      <c r="P222" s="54"/>
      <c r="Q222" s="54"/>
      <c r="R222" s="54"/>
      <c r="S222" s="54"/>
      <c r="T222" s="55"/>
      <c r="U222" s="33"/>
      <c r="V222" s="33"/>
      <c r="W222" s="33"/>
      <c r="X222" s="33"/>
      <c r="Y222" s="33"/>
      <c r="Z222" s="33"/>
      <c r="AA222" s="33"/>
      <c r="AB222" s="33"/>
      <c r="AC222" s="33"/>
      <c r="AD222" s="33"/>
      <c r="AE222" s="33"/>
      <c r="AT222" s="18" t="s">
        <v>220</v>
      </c>
      <c r="AU222" s="18" t="s">
        <v>81</v>
      </c>
    </row>
    <row r="223" spans="1:65" s="13" customFormat="1">
      <c r="B223" s="331"/>
      <c r="C223" s="332"/>
      <c r="D223" s="329" t="s">
        <v>140</v>
      </c>
      <c r="E223" s="333" t="s">
        <v>3</v>
      </c>
      <c r="F223" s="334" t="s">
        <v>263</v>
      </c>
      <c r="G223" s="332"/>
      <c r="H223" s="333" t="s">
        <v>3</v>
      </c>
      <c r="I223" s="158"/>
      <c r="L223" s="156"/>
      <c r="M223" s="159"/>
      <c r="N223" s="160"/>
      <c r="O223" s="160"/>
      <c r="P223" s="160"/>
      <c r="Q223" s="160"/>
      <c r="R223" s="160"/>
      <c r="S223" s="160"/>
      <c r="T223" s="161"/>
      <c r="AT223" s="157" t="s">
        <v>140</v>
      </c>
      <c r="AU223" s="157" t="s">
        <v>81</v>
      </c>
      <c r="AV223" s="13" t="s">
        <v>79</v>
      </c>
      <c r="AW223" s="13" t="s">
        <v>33</v>
      </c>
      <c r="AX223" s="13" t="s">
        <v>72</v>
      </c>
      <c r="AY223" s="157" t="s">
        <v>126</v>
      </c>
    </row>
    <row r="224" spans="1:65" s="13" customFormat="1">
      <c r="B224" s="331"/>
      <c r="C224" s="332"/>
      <c r="D224" s="329" t="s">
        <v>140</v>
      </c>
      <c r="E224" s="333" t="s">
        <v>3</v>
      </c>
      <c r="F224" s="334" t="s">
        <v>332</v>
      </c>
      <c r="G224" s="332"/>
      <c r="H224" s="333" t="s">
        <v>3</v>
      </c>
      <c r="I224" s="158"/>
      <c r="L224" s="156"/>
      <c r="M224" s="159"/>
      <c r="N224" s="160"/>
      <c r="O224" s="160"/>
      <c r="P224" s="160"/>
      <c r="Q224" s="160"/>
      <c r="R224" s="160"/>
      <c r="S224" s="160"/>
      <c r="T224" s="161"/>
      <c r="AT224" s="157" t="s">
        <v>140</v>
      </c>
      <c r="AU224" s="157" t="s">
        <v>81</v>
      </c>
      <c r="AV224" s="13" t="s">
        <v>79</v>
      </c>
      <c r="AW224" s="13" t="s">
        <v>33</v>
      </c>
      <c r="AX224" s="13" t="s">
        <v>72</v>
      </c>
      <c r="AY224" s="157" t="s">
        <v>126</v>
      </c>
    </row>
    <row r="225" spans="1:65" s="14" customFormat="1">
      <c r="B225" s="335"/>
      <c r="C225" s="336"/>
      <c r="D225" s="329" t="s">
        <v>140</v>
      </c>
      <c r="E225" s="337" t="s">
        <v>3</v>
      </c>
      <c r="F225" s="338" t="s">
        <v>333</v>
      </c>
      <c r="G225" s="336"/>
      <c r="H225" s="339">
        <v>44.7</v>
      </c>
      <c r="I225" s="164"/>
      <c r="L225" s="162"/>
      <c r="M225" s="165"/>
      <c r="N225" s="166"/>
      <c r="O225" s="166"/>
      <c r="P225" s="166"/>
      <c r="Q225" s="166"/>
      <c r="R225" s="166"/>
      <c r="S225" s="166"/>
      <c r="T225" s="167"/>
      <c r="AT225" s="163" t="s">
        <v>140</v>
      </c>
      <c r="AU225" s="163" t="s">
        <v>81</v>
      </c>
      <c r="AV225" s="14" t="s">
        <v>81</v>
      </c>
      <c r="AW225" s="14" t="s">
        <v>33</v>
      </c>
      <c r="AX225" s="14" t="s">
        <v>72</v>
      </c>
      <c r="AY225" s="163" t="s">
        <v>126</v>
      </c>
    </row>
    <row r="226" spans="1:65" s="15" customFormat="1">
      <c r="B226" s="340"/>
      <c r="C226" s="341"/>
      <c r="D226" s="329" t="s">
        <v>140</v>
      </c>
      <c r="E226" s="342" t="s">
        <v>3</v>
      </c>
      <c r="F226" s="343" t="s">
        <v>144</v>
      </c>
      <c r="G226" s="341"/>
      <c r="H226" s="344">
        <v>44.7</v>
      </c>
      <c r="I226" s="170"/>
      <c r="L226" s="168"/>
      <c r="M226" s="171"/>
      <c r="N226" s="172"/>
      <c r="O226" s="172"/>
      <c r="P226" s="172"/>
      <c r="Q226" s="172"/>
      <c r="R226" s="172"/>
      <c r="S226" s="172"/>
      <c r="T226" s="173"/>
      <c r="AT226" s="169" t="s">
        <v>140</v>
      </c>
      <c r="AU226" s="169" t="s">
        <v>81</v>
      </c>
      <c r="AV226" s="15" t="s">
        <v>145</v>
      </c>
      <c r="AW226" s="15" t="s">
        <v>33</v>
      </c>
      <c r="AX226" s="15" t="s">
        <v>79</v>
      </c>
      <c r="AY226" s="169" t="s">
        <v>126</v>
      </c>
    </row>
    <row r="227" spans="1:65" s="2" customFormat="1" ht="21.75" customHeight="1">
      <c r="A227" s="33"/>
      <c r="B227" s="322"/>
      <c r="C227" s="323" t="s">
        <v>334</v>
      </c>
      <c r="D227" s="323" t="s">
        <v>129</v>
      </c>
      <c r="E227" s="324" t="s">
        <v>335</v>
      </c>
      <c r="F227" s="325" t="s">
        <v>336</v>
      </c>
      <c r="G227" s="326" t="s">
        <v>328</v>
      </c>
      <c r="H227" s="327">
        <v>20.8</v>
      </c>
      <c r="I227" s="145"/>
      <c r="J227" s="146">
        <f>ROUND(I227*H227,2)</f>
        <v>0</v>
      </c>
      <c r="K227" s="144" t="s">
        <v>133</v>
      </c>
      <c r="L227" s="34"/>
      <c r="M227" s="147" t="s">
        <v>3</v>
      </c>
      <c r="N227" s="148" t="s">
        <v>43</v>
      </c>
      <c r="O227" s="54"/>
      <c r="P227" s="149">
        <f>O227*H227</f>
        <v>0</v>
      </c>
      <c r="Q227" s="149">
        <v>0</v>
      </c>
      <c r="R227" s="149">
        <f>Q227*H227</f>
        <v>0</v>
      </c>
      <c r="S227" s="149">
        <v>0</v>
      </c>
      <c r="T227" s="150">
        <f>S227*H227</f>
        <v>0</v>
      </c>
      <c r="U227" s="33"/>
      <c r="V227" s="33"/>
      <c r="W227" s="33"/>
      <c r="X227" s="33"/>
      <c r="Y227" s="33"/>
      <c r="Z227" s="33"/>
      <c r="AA227" s="33"/>
      <c r="AB227" s="33"/>
      <c r="AC227" s="33"/>
      <c r="AD227" s="33"/>
      <c r="AE227" s="33"/>
      <c r="AR227" s="151" t="s">
        <v>145</v>
      </c>
      <c r="AT227" s="151" t="s">
        <v>129</v>
      </c>
      <c r="AU227" s="151" t="s">
        <v>81</v>
      </c>
      <c r="AY227" s="18" t="s">
        <v>126</v>
      </c>
      <c r="BE227" s="152">
        <f>IF(N227="základní",J227,0)</f>
        <v>0</v>
      </c>
      <c r="BF227" s="152">
        <f>IF(N227="snížená",J227,0)</f>
        <v>0</v>
      </c>
      <c r="BG227" s="152">
        <f>IF(N227="zákl. přenesená",J227,0)</f>
        <v>0</v>
      </c>
      <c r="BH227" s="152">
        <f>IF(N227="sníž. přenesená",J227,0)</f>
        <v>0</v>
      </c>
      <c r="BI227" s="152">
        <f>IF(N227="nulová",J227,0)</f>
        <v>0</v>
      </c>
      <c r="BJ227" s="18" t="s">
        <v>79</v>
      </c>
      <c r="BK227" s="152">
        <f>ROUND(I227*H227,2)</f>
        <v>0</v>
      </c>
      <c r="BL227" s="18" t="s">
        <v>145</v>
      </c>
      <c r="BM227" s="151" t="s">
        <v>337</v>
      </c>
    </row>
    <row r="228" spans="1:65" s="2" customFormat="1" ht="19.5">
      <c r="A228" s="33"/>
      <c r="B228" s="322"/>
      <c r="C228" s="328"/>
      <c r="D228" s="329" t="s">
        <v>136</v>
      </c>
      <c r="E228" s="328"/>
      <c r="F228" s="330" t="s">
        <v>338</v>
      </c>
      <c r="G228" s="328"/>
      <c r="H228" s="328"/>
      <c r="I228" s="153"/>
      <c r="J228" s="33"/>
      <c r="K228" s="33"/>
      <c r="L228" s="34"/>
      <c r="M228" s="154"/>
      <c r="N228" s="155"/>
      <c r="O228" s="54"/>
      <c r="P228" s="54"/>
      <c r="Q228" s="54"/>
      <c r="R228" s="54"/>
      <c r="S228" s="54"/>
      <c r="T228" s="55"/>
      <c r="U228" s="33"/>
      <c r="V228" s="33"/>
      <c r="W228" s="33"/>
      <c r="X228" s="33"/>
      <c r="Y228" s="33"/>
      <c r="Z228" s="33"/>
      <c r="AA228" s="33"/>
      <c r="AB228" s="33"/>
      <c r="AC228" s="33"/>
      <c r="AD228" s="33"/>
      <c r="AE228" s="33"/>
      <c r="AT228" s="18" t="s">
        <v>136</v>
      </c>
      <c r="AU228" s="18" t="s">
        <v>81</v>
      </c>
    </row>
    <row r="229" spans="1:65" s="2" customFormat="1" ht="39">
      <c r="A229" s="33"/>
      <c r="B229" s="322"/>
      <c r="C229" s="328"/>
      <c r="D229" s="329" t="s">
        <v>220</v>
      </c>
      <c r="E229" s="328"/>
      <c r="F229" s="353" t="s">
        <v>339</v>
      </c>
      <c r="G229" s="328"/>
      <c r="H229" s="328"/>
      <c r="I229" s="153"/>
      <c r="J229" s="33"/>
      <c r="K229" s="33"/>
      <c r="L229" s="34"/>
      <c r="M229" s="154"/>
      <c r="N229" s="155"/>
      <c r="O229" s="54"/>
      <c r="P229" s="54"/>
      <c r="Q229" s="54"/>
      <c r="R229" s="54"/>
      <c r="S229" s="54"/>
      <c r="T229" s="55"/>
      <c r="U229" s="33"/>
      <c r="V229" s="33"/>
      <c r="W229" s="33"/>
      <c r="X229" s="33"/>
      <c r="Y229" s="33"/>
      <c r="Z229" s="33"/>
      <c r="AA229" s="33"/>
      <c r="AB229" s="33"/>
      <c r="AC229" s="33"/>
      <c r="AD229" s="33"/>
      <c r="AE229" s="33"/>
      <c r="AT229" s="18" t="s">
        <v>220</v>
      </c>
      <c r="AU229" s="18" t="s">
        <v>81</v>
      </c>
    </row>
    <row r="230" spans="1:65" s="13" customFormat="1">
      <c r="B230" s="331"/>
      <c r="C230" s="332"/>
      <c r="D230" s="329" t="s">
        <v>140</v>
      </c>
      <c r="E230" s="333" t="s">
        <v>3</v>
      </c>
      <c r="F230" s="334" t="s">
        <v>263</v>
      </c>
      <c r="G230" s="332"/>
      <c r="H230" s="333" t="s">
        <v>3</v>
      </c>
      <c r="I230" s="158"/>
      <c r="L230" s="156"/>
      <c r="M230" s="159"/>
      <c r="N230" s="160"/>
      <c r="O230" s="160"/>
      <c r="P230" s="160"/>
      <c r="Q230" s="160"/>
      <c r="R230" s="160"/>
      <c r="S230" s="160"/>
      <c r="T230" s="161"/>
      <c r="AT230" s="157" t="s">
        <v>140</v>
      </c>
      <c r="AU230" s="157" t="s">
        <v>81</v>
      </c>
      <c r="AV230" s="13" t="s">
        <v>79</v>
      </c>
      <c r="AW230" s="13" t="s">
        <v>33</v>
      </c>
      <c r="AX230" s="13" t="s">
        <v>72</v>
      </c>
      <c r="AY230" s="157" t="s">
        <v>126</v>
      </c>
    </row>
    <row r="231" spans="1:65" s="13" customFormat="1">
      <c r="B231" s="331"/>
      <c r="C231" s="332"/>
      <c r="D231" s="329" t="s">
        <v>140</v>
      </c>
      <c r="E231" s="333" t="s">
        <v>3</v>
      </c>
      <c r="F231" s="334" t="s">
        <v>340</v>
      </c>
      <c r="G231" s="332"/>
      <c r="H231" s="333" t="s">
        <v>3</v>
      </c>
      <c r="I231" s="158"/>
      <c r="L231" s="156"/>
      <c r="M231" s="159"/>
      <c r="N231" s="160"/>
      <c r="O231" s="160"/>
      <c r="P231" s="160"/>
      <c r="Q231" s="160"/>
      <c r="R231" s="160"/>
      <c r="S231" s="160"/>
      <c r="T231" s="161"/>
      <c r="AT231" s="157" t="s">
        <v>140</v>
      </c>
      <c r="AU231" s="157" t="s">
        <v>81</v>
      </c>
      <c r="AV231" s="13" t="s">
        <v>79</v>
      </c>
      <c r="AW231" s="13" t="s">
        <v>33</v>
      </c>
      <c r="AX231" s="13" t="s">
        <v>72</v>
      </c>
      <c r="AY231" s="157" t="s">
        <v>126</v>
      </c>
    </row>
    <row r="232" spans="1:65" s="14" customFormat="1">
      <c r="B232" s="335"/>
      <c r="C232" s="336"/>
      <c r="D232" s="329" t="s">
        <v>140</v>
      </c>
      <c r="E232" s="337" t="s">
        <v>3</v>
      </c>
      <c r="F232" s="338" t="s">
        <v>341</v>
      </c>
      <c r="G232" s="336"/>
      <c r="H232" s="339">
        <v>20.8</v>
      </c>
      <c r="I232" s="164"/>
      <c r="L232" s="162"/>
      <c r="M232" s="165"/>
      <c r="N232" s="166"/>
      <c r="O232" s="166"/>
      <c r="P232" s="166"/>
      <c r="Q232" s="166"/>
      <c r="R232" s="166"/>
      <c r="S232" s="166"/>
      <c r="T232" s="167"/>
      <c r="AT232" s="163" t="s">
        <v>140</v>
      </c>
      <c r="AU232" s="163" t="s">
        <v>81</v>
      </c>
      <c r="AV232" s="14" t="s">
        <v>81</v>
      </c>
      <c r="AW232" s="14" t="s">
        <v>33</v>
      </c>
      <c r="AX232" s="14" t="s">
        <v>72</v>
      </c>
      <c r="AY232" s="163" t="s">
        <v>126</v>
      </c>
    </row>
    <row r="233" spans="1:65" s="15" customFormat="1">
      <c r="B233" s="340"/>
      <c r="C233" s="341"/>
      <c r="D233" s="329" t="s">
        <v>140</v>
      </c>
      <c r="E233" s="342" t="s">
        <v>3</v>
      </c>
      <c r="F233" s="343" t="s">
        <v>144</v>
      </c>
      <c r="G233" s="341"/>
      <c r="H233" s="344">
        <v>20.8</v>
      </c>
      <c r="I233" s="170"/>
      <c r="L233" s="168"/>
      <c r="M233" s="171"/>
      <c r="N233" s="172"/>
      <c r="O233" s="172"/>
      <c r="P233" s="172"/>
      <c r="Q233" s="172"/>
      <c r="R233" s="172"/>
      <c r="S233" s="172"/>
      <c r="T233" s="173"/>
      <c r="AT233" s="169" t="s">
        <v>140</v>
      </c>
      <c r="AU233" s="169" t="s">
        <v>81</v>
      </c>
      <c r="AV233" s="15" t="s">
        <v>145</v>
      </c>
      <c r="AW233" s="15" t="s">
        <v>33</v>
      </c>
      <c r="AX233" s="15" t="s">
        <v>79</v>
      </c>
      <c r="AY233" s="169" t="s">
        <v>126</v>
      </c>
    </row>
    <row r="234" spans="1:65" s="2" customFormat="1" ht="16.5" customHeight="1">
      <c r="A234" s="33"/>
      <c r="B234" s="322"/>
      <c r="C234" s="323" t="s">
        <v>342</v>
      </c>
      <c r="D234" s="323" t="s">
        <v>129</v>
      </c>
      <c r="E234" s="324" t="s">
        <v>343</v>
      </c>
      <c r="F234" s="325" t="s">
        <v>344</v>
      </c>
      <c r="G234" s="326" t="s">
        <v>328</v>
      </c>
      <c r="H234" s="327">
        <v>3.738</v>
      </c>
      <c r="I234" s="145"/>
      <c r="J234" s="146">
        <f>ROUND(I234*H234,2)</f>
        <v>0</v>
      </c>
      <c r="K234" s="144" t="s">
        <v>133</v>
      </c>
      <c r="L234" s="34"/>
      <c r="M234" s="147" t="s">
        <v>3</v>
      </c>
      <c r="N234" s="148" t="s">
        <v>43</v>
      </c>
      <c r="O234" s="54"/>
      <c r="P234" s="149">
        <f>O234*H234</f>
        <v>0</v>
      </c>
      <c r="Q234" s="149">
        <v>0</v>
      </c>
      <c r="R234" s="149">
        <f>Q234*H234</f>
        <v>0</v>
      </c>
      <c r="S234" s="149">
        <v>0</v>
      </c>
      <c r="T234" s="150">
        <f>S234*H234</f>
        <v>0</v>
      </c>
      <c r="U234" s="33"/>
      <c r="V234" s="33"/>
      <c r="W234" s="33"/>
      <c r="X234" s="33"/>
      <c r="Y234" s="33"/>
      <c r="Z234" s="33"/>
      <c r="AA234" s="33"/>
      <c r="AB234" s="33"/>
      <c r="AC234" s="33"/>
      <c r="AD234" s="33"/>
      <c r="AE234" s="33"/>
      <c r="AR234" s="151" t="s">
        <v>145</v>
      </c>
      <c r="AT234" s="151" t="s">
        <v>129</v>
      </c>
      <c r="AU234" s="151" t="s">
        <v>81</v>
      </c>
      <c r="AY234" s="18" t="s">
        <v>126</v>
      </c>
      <c r="BE234" s="152">
        <f>IF(N234="základní",J234,0)</f>
        <v>0</v>
      </c>
      <c r="BF234" s="152">
        <f>IF(N234="snížená",J234,0)</f>
        <v>0</v>
      </c>
      <c r="BG234" s="152">
        <f>IF(N234="zákl. přenesená",J234,0)</f>
        <v>0</v>
      </c>
      <c r="BH234" s="152">
        <f>IF(N234="sníž. přenesená",J234,0)</f>
        <v>0</v>
      </c>
      <c r="BI234" s="152">
        <f>IF(N234="nulová",J234,0)</f>
        <v>0</v>
      </c>
      <c r="BJ234" s="18" t="s">
        <v>79</v>
      </c>
      <c r="BK234" s="152">
        <f>ROUND(I234*H234,2)</f>
        <v>0</v>
      </c>
      <c r="BL234" s="18" t="s">
        <v>145</v>
      </c>
      <c r="BM234" s="151" t="s">
        <v>345</v>
      </c>
    </row>
    <row r="235" spans="1:65" s="2" customFormat="1">
      <c r="A235" s="33"/>
      <c r="B235" s="322"/>
      <c r="C235" s="328"/>
      <c r="D235" s="329" t="s">
        <v>136</v>
      </c>
      <c r="E235" s="328"/>
      <c r="F235" s="330" t="s">
        <v>346</v>
      </c>
      <c r="G235" s="328"/>
      <c r="H235" s="328"/>
      <c r="I235" s="153"/>
      <c r="J235" s="33"/>
      <c r="K235" s="33"/>
      <c r="L235" s="34"/>
      <c r="M235" s="154"/>
      <c r="N235" s="155"/>
      <c r="O235" s="54"/>
      <c r="P235" s="54"/>
      <c r="Q235" s="54"/>
      <c r="R235" s="54"/>
      <c r="S235" s="54"/>
      <c r="T235" s="55"/>
      <c r="U235" s="33"/>
      <c r="V235" s="33"/>
      <c r="W235" s="33"/>
      <c r="X235" s="33"/>
      <c r="Y235" s="33"/>
      <c r="Z235" s="33"/>
      <c r="AA235" s="33"/>
      <c r="AB235" s="33"/>
      <c r="AC235" s="33"/>
      <c r="AD235" s="33"/>
      <c r="AE235" s="33"/>
      <c r="AT235" s="18" t="s">
        <v>136</v>
      </c>
      <c r="AU235" s="18" t="s">
        <v>81</v>
      </c>
    </row>
    <row r="236" spans="1:65" s="2" customFormat="1" ht="48.75">
      <c r="A236" s="33"/>
      <c r="B236" s="322"/>
      <c r="C236" s="328"/>
      <c r="D236" s="329" t="s">
        <v>220</v>
      </c>
      <c r="E236" s="328"/>
      <c r="F236" s="353" t="s">
        <v>347</v>
      </c>
      <c r="G236" s="328"/>
      <c r="H236" s="328"/>
      <c r="I236" s="153"/>
      <c r="J236" s="33"/>
      <c r="K236" s="33"/>
      <c r="L236" s="34"/>
      <c r="M236" s="154"/>
      <c r="N236" s="155"/>
      <c r="O236" s="54"/>
      <c r="P236" s="54"/>
      <c r="Q236" s="54"/>
      <c r="R236" s="54"/>
      <c r="S236" s="54"/>
      <c r="T236" s="55"/>
      <c r="U236" s="33"/>
      <c r="V236" s="33"/>
      <c r="W236" s="33"/>
      <c r="X236" s="33"/>
      <c r="Y236" s="33"/>
      <c r="Z236" s="33"/>
      <c r="AA236" s="33"/>
      <c r="AB236" s="33"/>
      <c r="AC236" s="33"/>
      <c r="AD236" s="33"/>
      <c r="AE236" s="33"/>
      <c r="AT236" s="18" t="s">
        <v>220</v>
      </c>
      <c r="AU236" s="18" t="s">
        <v>81</v>
      </c>
    </row>
    <row r="237" spans="1:65" s="13" customFormat="1">
      <c r="B237" s="331"/>
      <c r="C237" s="332"/>
      <c r="D237" s="329" t="s">
        <v>140</v>
      </c>
      <c r="E237" s="333" t="s">
        <v>3</v>
      </c>
      <c r="F237" s="334" t="s">
        <v>348</v>
      </c>
      <c r="G237" s="332"/>
      <c r="H237" s="333" t="s">
        <v>3</v>
      </c>
      <c r="I237" s="158"/>
      <c r="L237" s="156"/>
      <c r="M237" s="159"/>
      <c r="N237" s="160"/>
      <c r="O237" s="160"/>
      <c r="P237" s="160"/>
      <c r="Q237" s="160"/>
      <c r="R237" s="160"/>
      <c r="S237" s="160"/>
      <c r="T237" s="161"/>
      <c r="AT237" s="157" t="s">
        <v>140</v>
      </c>
      <c r="AU237" s="157" t="s">
        <v>81</v>
      </c>
      <c r="AV237" s="13" t="s">
        <v>79</v>
      </c>
      <c r="AW237" s="13" t="s">
        <v>33</v>
      </c>
      <c r="AX237" s="13" t="s">
        <v>72</v>
      </c>
      <c r="AY237" s="157" t="s">
        <v>126</v>
      </c>
    </row>
    <row r="238" spans="1:65" s="13" customFormat="1">
      <c r="B238" s="331"/>
      <c r="C238" s="332"/>
      <c r="D238" s="329" t="s">
        <v>140</v>
      </c>
      <c r="E238" s="333" t="s">
        <v>3</v>
      </c>
      <c r="F238" s="334" t="s">
        <v>349</v>
      </c>
      <c r="G238" s="332"/>
      <c r="H238" s="333" t="s">
        <v>3</v>
      </c>
      <c r="I238" s="158"/>
      <c r="L238" s="156"/>
      <c r="M238" s="159"/>
      <c r="N238" s="160"/>
      <c r="O238" s="160"/>
      <c r="P238" s="160"/>
      <c r="Q238" s="160"/>
      <c r="R238" s="160"/>
      <c r="S238" s="160"/>
      <c r="T238" s="161"/>
      <c r="AT238" s="157" t="s">
        <v>140</v>
      </c>
      <c r="AU238" s="157" t="s">
        <v>81</v>
      </c>
      <c r="AV238" s="13" t="s">
        <v>79</v>
      </c>
      <c r="AW238" s="13" t="s">
        <v>33</v>
      </c>
      <c r="AX238" s="13" t="s">
        <v>72</v>
      </c>
      <c r="AY238" s="157" t="s">
        <v>126</v>
      </c>
    </row>
    <row r="239" spans="1:65" s="14" customFormat="1">
      <c r="B239" s="335"/>
      <c r="C239" s="336"/>
      <c r="D239" s="329" t="s">
        <v>140</v>
      </c>
      <c r="E239" s="337" t="s">
        <v>3</v>
      </c>
      <c r="F239" s="338" t="s">
        <v>350</v>
      </c>
      <c r="G239" s="336"/>
      <c r="H239" s="339">
        <v>2.016</v>
      </c>
      <c r="I239" s="164"/>
      <c r="L239" s="162"/>
      <c r="M239" s="165"/>
      <c r="N239" s="166"/>
      <c r="O239" s="166"/>
      <c r="P239" s="166"/>
      <c r="Q239" s="166"/>
      <c r="R239" s="166"/>
      <c r="S239" s="166"/>
      <c r="T239" s="167"/>
      <c r="AT239" s="163" t="s">
        <v>140</v>
      </c>
      <c r="AU239" s="163" t="s">
        <v>81</v>
      </c>
      <c r="AV239" s="14" t="s">
        <v>81</v>
      </c>
      <c r="AW239" s="14" t="s">
        <v>33</v>
      </c>
      <c r="AX239" s="14" t="s">
        <v>72</v>
      </c>
      <c r="AY239" s="163" t="s">
        <v>126</v>
      </c>
    </row>
    <row r="240" spans="1:65" s="13" customFormat="1">
      <c r="B240" s="331"/>
      <c r="C240" s="332"/>
      <c r="D240" s="329" t="s">
        <v>140</v>
      </c>
      <c r="E240" s="333" t="s">
        <v>3</v>
      </c>
      <c r="F240" s="334" t="s">
        <v>351</v>
      </c>
      <c r="G240" s="332"/>
      <c r="H240" s="333" t="s">
        <v>3</v>
      </c>
      <c r="I240" s="158"/>
      <c r="L240" s="156"/>
      <c r="M240" s="159"/>
      <c r="N240" s="160"/>
      <c r="O240" s="160"/>
      <c r="P240" s="160"/>
      <c r="Q240" s="160"/>
      <c r="R240" s="160"/>
      <c r="S240" s="160"/>
      <c r="T240" s="161"/>
      <c r="AT240" s="157" t="s">
        <v>140</v>
      </c>
      <c r="AU240" s="157" t="s">
        <v>81</v>
      </c>
      <c r="AV240" s="13" t="s">
        <v>79</v>
      </c>
      <c r="AW240" s="13" t="s">
        <v>33</v>
      </c>
      <c r="AX240" s="13" t="s">
        <v>72</v>
      </c>
      <c r="AY240" s="157" t="s">
        <v>126</v>
      </c>
    </row>
    <row r="241" spans="1:65" s="13" customFormat="1">
      <c r="B241" s="331"/>
      <c r="C241" s="332"/>
      <c r="D241" s="329" t="s">
        <v>140</v>
      </c>
      <c r="E241" s="333" t="s">
        <v>3</v>
      </c>
      <c r="F241" s="334" t="s">
        <v>352</v>
      </c>
      <c r="G241" s="332"/>
      <c r="H241" s="333" t="s">
        <v>3</v>
      </c>
      <c r="I241" s="158"/>
      <c r="L241" s="156"/>
      <c r="M241" s="159"/>
      <c r="N241" s="160"/>
      <c r="O241" s="160"/>
      <c r="P241" s="160"/>
      <c r="Q241" s="160"/>
      <c r="R241" s="160"/>
      <c r="S241" s="160"/>
      <c r="T241" s="161"/>
      <c r="AT241" s="157" t="s">
        <v>140</v>
      </c>
      <c r="AU241" s="157" t="s">
        <v>81</v>
      </c>
      <c r="AV241" s="13" t="s">
        <v>79</v>
      </c>
      <c r="AW241" s="13" t="s">
        <v>33</v>
      </c>
      <c r="AX241" s="13" t="s">
        <v>72</v>
      </c>
      <c r="AY241" s="157" t="s">
        <v>126</v>
      </c>
    </row>
    <row r="242" spans="1:65" s="13" customFormat="1">
      <c r="B242" s="331"/>
      <c r="C242" s="332"/>
      <c r="D242" s="329" t="s">
        <v>140</v>
      </c>
      <c r="E242" s="333" t="s">
        <v>3</v>
      </c>
      <c r="F242" s="334" t="s">
        <v>353</v>
      </c>
      <c r="G242" s="332"/>
      <c r="H242" s="333" t="s">
        <v>3</v>
      </c>
      <c r="I242" s="158"/>
      <c r="L242" s="156"/>
      <c r="M242" s="159"/>
      <c r="N242" s="160"/>
      <c r="O242" s="160"/>
      <c r="P242" s="160"/>
      <c r="Q242" s="160"/>
      <c r="R242" s="160"/>
      <c r="S242" s="160"/>
      <c r="T242" s="161"/>
      <c r="AT242" s="157" t="s">
        <v>140</v>
      </c>
      <c r="AU242" s="157" t="s">
        <v>81</v>
      </c>
      <c r="AV242" s="13" t="s">
        <v>79</v>
      </c>
      <c r="AW242" s="13" t="s">
        <v>33</v>
      </c>
      <c r="AX242" s="13" t="s">
        <v>72</v>
      </c>
      <c r="AY242" s="157" t="s">
        <v>126</v>
      </c>
    </row>
    <row r="243" spans="1:65" s="14" customFormat="1">
      <c r="B243" s="335"/>
      <c r="C243" s="336"/>
      <c r="D243" s="329" t="s">
        <v>140</v>
      </c>
      <c r="E243" s="337" t="s">
        <v>3</v>
      </c>
      <c r="F243" s="338" t="s">
        <v>354</v>
      </c>
      <c r="G243" s="336"/>
      <c r="H243" s="339">
        <v>6.3E-2</v>
      </c>
      <c r="I243" s="164"/>
      <c r="L243" s="162"/>
      <c r="M243" s="165"/>
      <c r="N243" s="166"/>
      <c r="O243" s="166"/>
      <c r="P243" s="166"/>
      <c r="Q243" s="166"/>
      <c r="R243" s="166"/>
      <c r="S243" s="166"/>
      <c r="T243" s="167"/>
      <c r="AT243" s="163" t="s">
        <v>140</v>
      </c>
      <c r="AU243" s="163" t="s">
        <v>81</v>
      </c>
      <c r="AV243" s="14" t="s">
        <v>81</v>
      </c>
      <c r="AW243" s="14" t="s">
        <v>33</v>
      </c>
      <c r="AX243" s="14" t="s">
        <v>72</v>
      </c>
      <c r="AY243" s="163" t="s">
        <v>126</v>
      </c>
    </row>
    <row r="244" spans="1:65" s="13" customFormat="1">
      <c r="B244" s="331"/>
      <c r="C244" s="332"/>
      <c r="D244" s="329" t="s">
        <v>140</v>
      </c>
      <c r="E244" s="333" t="s">
        <v>3</v>
      </c>
      <c r="F244" s="334" t="s">
        <v>355</v>
      </c>
      <c r="G244" s="332"/>
      <c r="H244" s="333" t="s">
        <v>3</v>
      </c>
      <c r="I244" s="158"/>
      <c r="L244" s="156"/>
      <c r="M244" s="159"/>
      <c r="N244" s="160"/>
      <c r="O244" s="160"/>
      <c r="P244" s="160"/>
      <c r="Q244" s="160"/>
      <c r="R244" s="160"/>
      <c r="S244" s="160"/>
      <c r="T244" s="161"/>
      <c r="AT244" s="157" t="s">
        <v>140</v>
      </c>
      <c r="AU244" s="157" t="s">
        <v>81</v>
      </c>
      <c r="AV244" s="13" t="s">
        <v>79</v>
      </c>
      <c r="AW244" s="13" t="s">
        <v>33</v>
      </c>
      <c r="AX244" s="13" t="s">
        <v>72</v>
      </c>
      <c r="AY244" s="157" t="s">
        <v>126</v>
      </c>
    </row>
    <row r="245" spans="1:65" s="14" customFormat="1">
      <c r="B245" s="335"/>
      <c r="C245" s="336"/>
      <c r="D245" s="329" t="s">
        <v>140</v>
      </c>
      <c r="E245" s="337" t="s">
        <v>3</v>
      </c>
      <c r="F245" s="338" t="s">
        <v>356</v>
      </c>
      <c r="G245" s="336"/>
      <c r="H245" s="339">
        <v>0.56499999999999995</v>
      </c>
      <c r="I245" s="164"/>
      <c r="L245" s="162"/>
      <c r="M245" s="165"/>
      <c r="N245" s="166"/>
      <c r="O245" s="166"/>
      <c r="P245" s="166"/>
      <c r="Q245" s="166"/>
      <c r="R245" s="166"/>
      <c r="S245" s="166"/>
      <c r="T245" s="167"/>
      <c r="AT245" s="163" t="s">
        <v>140</v>
      </c>
      <c r="AU245" s="163" t="s">
        <v>81</v>
      </c>
      <c r="AV245" s="14" t="s">
        <v>81</v>
      </c>
      <c r="AW245" s="14" t="s">
        <v>33</v>
      </c>
      <c r="AX245" s="14" t="s">
        <v>72</v>
      </c>
      <c r="AY245" s="163" t="s">
        <v>126</v>
      </c>
    </row>
    <row r="246" spans="1:65" s="13" customFormat="1">
      <c r="B246" s="331"/>
      <c r="C246" s="332"/>
      <c r="D246" s="329" t="s">
        <v>140</v>
      </c>
      <c r="E246" s="333" t="s">
        <v>3</v>
      </c>
      <c r="F246" s="334" t="s">
        <v>357</v>
      </c>
      <c r="G246" s="332"/>
      <c r="H246" s="333" t="s">
        <v>3</v>
      </c>
      <c r="I246" s="158"/>
      <c r="L246" s="156"/>
      <c r="M246" s="159"/>
      <c r="N246" s="160"/>
      <c r="O246" s="160"/>
      <c r="P246" s="160"/>
      <c r="Q246" s="160"/>
      <c r="R246" s="160"/>
      <c r="S246" s="160"/>
      <c r="T246" s="161"/>
      <c r="AT246" s="157" t="s">
        <v>140</v>
      </c>
      <c r="AU246" s="157" t="s">
        <v>81</v>
      </c>
      <c r="AV246" s="13" t="s">
        <v>79</v>
      </c>
      <c r="AW246" s="13" t="s">
        <v>33</v>
      </c>
      <c r="AX246" s="13" t="s">
        <v>72</v>
      </c>
      <c r="AY246" s="157" t="s">
        <v>126</v>
      </c>
    </row>
    <row r="247" spans="1:65" s="14" customFormat="1">
      <c r="B247" s="335"/>
      <c r="C247" s="336"/>
      <c r="D247" s="329" t="s">
        <v>140</v>
      </c>
      <c r="E247" s="337" t="s">
        <v>3</v>
      </c>
      <c r="F247" s="338" t="s">
        <v>358</v>
      </c>
      <c r="G247" s="336"/>
      <c r="H247" s="339">
        <v>9.4E-2</v>
      </c>
      <c r="I247" s="164"/>
      <c r="L247" s="162"/>
      <c r="M247" s="165"/>
      <c r="N247" s="166"/>
      <c r="O247" s="166"/>
      <c r="P247" s="166"/>
      <c r="Q247" s="166"/>
      <c r="R247" s="166"/>
      <c r="S247" s="166"/>
      <c r="T247" s="167"/>
      <c r="AT247" s="163" t="s">
        <v>140</v>
      </c>
      <c r="AU247" s="163" t="s">
        <v>81</v>
      </c>
      <c r="AV247" s="14" t="s">
        <v>81</v>
      </c>
      <c r="AW247" s="14" t="s">
        <v>33</v>
      </c>
      <c r="AX247" s="14" t="s">
        <v>72</v>
      </c>
      <c r="AY247" s="163" t="s">
        <v>126</v>
      </c>
    </row>
    <row r="248" spans="1:65" s="13" customFormat="1">
      <c r="B248" s="331"/>
      <c r="C248" s="332"/>
      <c r="D248" s="329" t="s">
        <v>140</v>
      </c>
      <c r="E248" s="333" t="s">
        <v>3</v>
      </c>
      <c r="F248" s="334" t="s">
        <v>359</v>
      </c>
      <c r="G248" s="332"/>
      <c r="H248" s="333" t="s">
        <v>3</v>
      </c>
      <c r="I248" s="158"/>
      <c r="L248" s="156"/>
      <c r="M248" s="159"/>
      <c r="N248" s="160"/>
      <c r="O248" s="160"/>
      <c r="P248" s="160"/>
      <c r="Q248" s="160"/>
      <c r="R248" s="160"/>
      <c r="S248" s="160"/>
      <c r="T248" s="161"/>
      <c r="AT248" s="157" t="s">
        <v>140</v>
      </c>
      <c r="AU248" s="157" t="s">
        <v>81</v>
      </c>
      <c r="AV248" s="13" t="s">
        <v>79</v>
      </c>
      <c r="AW248" s="13" t="s">
        <v>33</v>
      </c>
      <c r="AX248" s="13" t="s">
        <v>72</v>
      </c>
      <c r="AY248" s="157" t="s">
        <v>126</v>
      </c>
    </row>
    <row r="249" spans="1:65" s="14" customFormat="1">
      <c r="B249" s="335"/>
      <c r="C249" s="336"/>
      <c r="D249" s="329" t="s">
        <v>140</v>
      </c>
      <c r="E249" s="337" t="s">
        <v>3</v>
      </c>
      <c r="F249" s="338" t="s">
        <v>360</v>
      </c>
      <c r="G249" s="336"/>
      <c r="H249" s="339">
        <v>1</v>
      </c>
      <c r="I249" s="164"/>
      <c r="L249" s="162"/>
      <c r="M249" s="165"/>
      <c r="N249" s="166"/>
      <c r="O249" s="166"/>
      <c r="P249" s="166"/>
      <c r="Q249" s="166"/>
      <c r="R249" s="166"/>
      <c r="S249" s="166"/>
      <c r="T249" s="167"/>
      <c r="AT249" s="163" t="s">
        <v>140</v>
      </c>
      <c r="AU249" s="163" t="s">
        <v>81</v>
      </c>
      <c r="AV249" s="14" t="s">
        <v>81</v>
      </c>
      <c r="AW249" s="14" t="s">
        <v>33</v>
      </c>
      <c r="AX249" s="14" t="s">
        <v>72</v>
      </c>
      <c r="AY249" s="163" t="s">
        <v>126</v>
      </c>
    </row>
    <row r="250" spans="1:65" s="15" customFormat="1">
      <c r="B250" s="340"/>
      <c r="C250" s="341"/>
      <c r="D250" s="329" t="s">
        <v>140</v>
      </c>
      <c r="E250" s="342" t="s">
        <v>3</v>
      </c>
      <c r="F250" s="343" t="s">
        <v>144</v>
      </c>
      <c r="G250" s="341"/>
      <c r="H250" s="344">
        <v>3.738</v>
      </c>
      <c r="I250" s="170"/>
      <c r="L250" s="168"/>
      <c r="M250" s="171"/>
      <c r="N250" s="172"/>
      <c r="O250" s="172"/>
      <c r="P250" s="172"/>
      <c r="Q250" s="172"/>
      <c r="R250" s="172"/>
      <c r="S250" s="172"/>
      <c r="T250" s="173"/>
      <c r="AT250" s="169" t="s">
        <v>140</v>
      </c>
      <c r="AU250" s="169" t="s">
        <v>81</v>
      </c>
      <c r="AV250" s="15" t="s">
        <v>145</v>
      </c>
      <c r="AW250" s="15" t="s">
        <v>33</v>
      </c>
      <c r="AX250" s="15" t="s">
        <v>79</v>
      </c>
      <c r="AY250" s="169" t="s">
        <v>126</v>
      </c>
    </row>
    <row r="251" spans="1:65" s="2" customFormat="1" ht="16.5" customHeight="1">
      <c r="A251" s="33"/>
      <c r="B251" s="322"/>
      <c r="C251" s="323" t="s">
        <v>361</v>
      </c>
      <c r="D251" s="323" t="s">
        <v>129</v>
      </c>
      <c r="E251" s="324" t="s">
        <v>362</v>
      </c>
      <c r="F251" s="325" t="s">
        <v>363</v>
      </c>
      <c r="G251" s="326" t="s">
        <v>328</v>
      </c>
      <c r="H251" s="327">
        <v>35</v>
      </c>
      <c r="I251" s="145"/>
      <c r="J251" s="146">
        <f>ROUND(I251*H251,2)</f>
        <v>0</v>
      </c>
      <c r="K251" s="144" t="s">
        <v>133</v>
      </c>
      <c r="L251" s="34"/>
      <c r="M251" s="147" t="s">
        <v>3</v>
      </c>
      <c r="N251" s="148" t="s">
        <v>43</v>
      </c>
      <c r="O251" s="54"/>
      <c r="P251" s="149">
        <f>O251*H251</f>
        <v>0</v>
      </c>
      <c r="Q251" s="149">
        <v>0</v>
      </c>
      <c r="R251" s="149">
        <f>Q251*H251</f>
        <v>0</v>
      </c>
      <c r="S251" s="149">
        <v>0</v>
      </c>
      <c r="T251" s="150">
        <f>S251*H251</f>
        <v>0</v>
      </c>
      <c r="U251" s="33"/>
      <c r="V251" s="33"/>
      <c r="W251" s="33"/>
      <c r="X251" s="33"/>
      <c r="Y251" s="33"/>
      <c r="Z251" s="33"/>
      <c r="AA251" s="33"/>
      <c r="AB251" s="33"/>
      <c r="AC251" s="33"/>
      <c r="AD251" s="33"/>
      <c r="AE251" s="33"/>
      <c r="AR251" s="151" t="s">
        <v>145</v>
      </c>
      <c r="AT251" s="151" t="s">
        <v>129</v>
      </c>
      <c r="AU251" s="151" t="s">
        <v>81</v>
      </c>
      <c r="AY251" s="18" t="s">
        <v>126</v>
      </c>
      <c r="BE251" s="152">
        <f>IF(N251="základní",J251,0)</f>
        <v>0</v>
      </c>
      <c r="BF251" s="152">
        <f>IF(N251="snížená",J251,0)</f>
        <v>0</v>
      </c>
      <c r="BG251" s="152">
        <f>IF(N251="zákl. přenesená",J251,0)</f>
        <v>0</v>
      </c>
      <c r="BH251" s="152">
        <f>IF(N251="sníž. přenesená",J251,0)</f>
        <v>0</v>
      </c>
      <c r="BI251" s="152">
        <f>IF(N251="nulová",J251,0)</f>
        <v>0</v>
      </c>
      <c r="BJ251" s="18" t="s">
        <v>79</v>
      </c>
      <c r="BK251" s="152">
        <f>ROUND(I251*H251,2)</f>
        <v>0</v>
      </c>
      <c r="BL251" s="18" t="s">
        <v>145</v>
      </c>
      <c r="BM251" s="151" t="s">
        <v>364</v>
      </c>
    </row>
    <row r="252" spans="1:65" s="2" customFormat="1" ht="19.5">
      <c r="A252" s="33"/>
      <c r="B252" s="322"/>
      <c r="C252" s="328"/>
      <c r="D252" s="329" t="s">
        <v>136</v>
      </c>
      <c r="E252" s="328"/>
      <c r="F252" s="330" t="s">
        <v>365</v>
      </c>
      <c r="G252" s="328"/>
      <c r="H252" s="328"/>
      <c r="I252" s="153"/>
      <c r="J252" s="33"/>
      <c r="K252" s="33"/>
      <c r="L252" s="34"/>
      <c r="M252" s="154"/>
      <c r="N252" s="155"/>
      <c r="O252" s="54"/>
      <c r="P252" s="54"/>
      <c r="Q252" s="54"/>
      <c r="R252" s="54"/>
      <c r="S252" s="54"/>
      <c r="T252" s="55"/>
      <c r="U252" s="33"/>
      <c r="V252" s="33"/>
      <c r="W252" s="33"/>
      <c r="X252" s="33"/>
      <c r="Y252" s="33"/>
      <c r="Z252" s="33"/>
      <c r="AA252" s="33"/>
      <c r="AB252" s="33"/>
      <c r="AC252" s="33"/>
      <c r="AD252" s="33"/>
      <c r="AE252" s="33"/>
      <c r="AT252" s="18" t="s">
        <v>136</v>
      </c>
      <c r="AU252" s="18" t="s">
        <v>81</v>
      </c>
    </row>
    <row r="253" spans="1:65" s="2" customFormat="1" ht="243.75">
      <c r="A253" s="33"/>
      <c r="B253" s="322"/>
      <c r="C253" s="328"/>
      <c r="D253" s="329" t="s">
        <v>220</v>
      </c>
      <c r="E253" s="328"/>
      <c r="F253" s="353" t="s">
        <v>366</v>
      </c>
      <c r="G253" s="328"/>
      <c r="H253" s="328"/>
      <c r="I253" s="153"/>
      <c r="J253" s="33"/>
      <c r="K253" s="33"/>
      <c r="L253" s="34"/>
      <c r="M253" s="154"/>
      <c r="N253" s="155"/>
      <c r="O253" s="54"/>
      <c r="P253" s="54"/>
      <c r="Q253" s="54"/>
      <c r="R253" s="54"/>
      <c r="S253" s="54"/>
      <c r="T253" s="55"/>
      <c r="U253" s="33"/>
      <c r="V253" s="33"/>
      <c r="W253" s="33"/>
      <c r="X253" s="33"/>
      <c r="Y253" s="33"/>
      <c r="Z253" s="33"/>
      <c r="AA253" s="33"/>
      <c r="AB253" s="33"/>
      <c r="AC253" s="33"/>
      <c r="AD253" s="33"/>
      <c r="AE253" s="33"/>
      <c r="AT253" s="18" t="s">
        <v>220</v>
      </c>
      <c r="AU253" s="18" t="s">
        <v>81</v>
      </c>
    </row>
    <row r="254" spans="1:65" s="13" customFormat="1">
      <c r="B254" s="331"/>
      <c r="C254" s="332"/>
      <c r="D254" s="329" t="s">
        <v>140</v>
      </c>
      <c r="E254" s="333" t="s">
        <v>3</v>
      </c>
      <c r="F254" s="334" t="s">
        <v>367</v>
      </c>
      <c r="G254" s="332"/>
      <c r="H254" s="333" t="s">
        <v>3</v>
      </c>
      <c r="I254" s="158"/>
      <c r="L254" s="156"/>
      <c r="M254" s="159"/>
      <c r="N254" s="160"/>
      <c r="O254" s="160"/>
      <c r="P254" s="160"/>
      <c r="Q254" s="160"/>
      <c r="R254" s="160"/>
      <c r="S254" s="160"/>
      <c r="T254" s="161"/>
      <c r="AT254" s="157" t="s">
        <v>140</v>
      </c>
      <c r="AU254" s="157" t="s">
        <v>81</v>
      </c>
      <c r="AV254" s="13" t="s">
        <v>79</v>
      </c>
      <c r="AW254" s="13" t="s">
        <v>33</v>
      </c>
      <c r="AX254" s="13" t="s">
        <v>72</v>
      </c>
      <c r="AY254" s="157" t="s">
        <v>126</v>
      </c>
    </row>
    <row r="255" spans="1:65" s="14" customFormat="1">
      <c r="B255" s="335"/>
      <c r="C255" s="336"/>
      <c r="D255" s="329" t="s">
        <v>140</v>
      </c>
      <c r="E255" s="337" t="s">
        <v>3</v>
      </c>
      <c r="F255" s="338" t="s">
        <v>316</v>
      </c>
      <c r="G255" s="336"/>
      <c r="H255" s="339">
        <v>35</v>
      </c>
      <c r="I255" s="164"/>
      <c r="L255" s="162"/>
      <c r="M255" s="165"/>
      <c r="N255" s="166"/>
      <c r="O255" s="166"/>
      <c r="P255" s="166"/>
      <c r="Q255" s="166"/>
      <c r="R255" s="166"/>
      <c r="S255" s="166"/>
      <c r="T255" s="167"/>
      <c r="AT255" s="163" t="s">
        <v>140</v>
      </c>
      <c r="AU255" s="163" t="s">
        <v>81</v>
      </c>
      <c r="AV255" s="14" t="s">
        <v>81</v>
      </c>
      <c r="AW255" s="14" t="s">
        <v>33</v>
      </c>
      <c r="AX255" s="14" t="s">
        <v>72</v>
      </c>
      <c r="AY255" s="163" t="s">
        <v>126</v>
      </c>
    </row>
    <row r="256" spans="1:65" s="15" customFormat="1">
      <c r="B256" s="340"/>
      <c r="C256" s="341"/>
      <c r="D256" s="329" t="s">
        <v>140</v>
      </c>
      <c r="E256" s="342" t="s">
        <v>3</v>
      </c>
      <c r="F256" s="343" t="s">
        <v>144</v>
      </c>
      <c r="G256" s="341"/>
      <c r="H256" s="344">
        <v>35</v>
      </c>
      <c r="I256" s="170"/>
      <c r="L256" s="168"/>
      <c r="M256" s="171"/>
      <c r="N256" s="172"/>
      <c r="O256" s="172"/>
      <c r="P256" s="172"/>
      <c r="Q256" s="172"/>
      <c r="R256" s="172"/>
      <c r="S256" s="172"/>
      <c r="T256" s="173"/>
      <c r="AT256" s="169" t="s">
        <v>140</v>
      </c>
      <c r="AU256" s="169" t="s">
        <v>81</v>
      </c>
      <c r="AV256" s="15" t="s">
        <v>145</v>
      </c>
      <c r="AW256" s="15" t="s">
        <v>33</v>
      </c>
      <c r="AX256" s="15" t="s">
        <v>79</v>
      </c>
      <c r="AY256" s="169" t="s">
        <v>126</v>
      </c>
    </row>
    <row r="257" spans="1:65" s="2" customFormat="1" ht="16.5" customHeight="1">
      <c r="A257" s="33"/>
      <c r="B257" s="322"/>
      <c r="C257" s="323" t="s">
        <v>8</v>
      </c>
      <c r="D257" s="323" t="s">
        <v>129</v>
      </c>
      <c r="E257" s="324" t="s">
        <v>368</v>
      </c>
      <c r="F257" s="325" t="s">
        <v>369</v>
      </c>
      <c r="G257" s="326" t="s">
        <v>228</v>
      </c>
      <c r="H257" s="327">
        <v>1</v>
      </c>
      <c r="I257" s="145"/>
      <c r="J257" s="146">
        <f>ROUND(I257*H257,2)</f>
        <v>0</v>
      </c>
      <c r="K257" s="144" t="s">
        <v>133</v>
      </c>
      <c r="L257" s="34"/>
      <c r="M257" s="147" t="s">
        <v>3</v>
      </c>
      <c r="N257" s="148" t="s">
        <v>43</v>
      </c>
      <c r="O257" s="54"/>
      <c r="P257" s="149">
        <f>O257*H257</f>
        <v>0</v>
      </c>
      <c r="Q257" s="149">
        <v>0</v>
      </c>
      <c r="R257" s="149">
        <f>Q257*H257</f>
        <v>0</v>
      </c>
      <c r="S257" s="149">
        <v>0</v>
      </c>
      <c r="T257" s="150">
        <f>S257*H257</f>
        <v>0</v>
      </c>
      <c r="U257" s="33"/>
      <c r="V257" s="33"/>
      <c r="W257" s="33"/>
      <c r="X257" s="33"/>
      <c r="Y257" s="33"/>
      <c r="Z257" s="33"/>
      <c r="AA257" s="33"/>
      <c r="AB257" s="33"/>
      <c r="AC257" s="33"/>
      <c r="AD257" s="33"/>
      <c r="AE257" s="33"/>
      <c r="AR257" s="151" t="s">
        <v>145</v>
      </c>
      <c r="AT257" s="151" t="s">
        <v>129</v>
      </c>
      <c r="AU257" s="151" t="s">
        <v>81</v>
      </c>
      <c r="AY257" s="18" t="s">
        <v>126</v>
      </c>
      <c r="BE257" s="152">
        <f>IF(N257="základní",J257,0)</f>
        <v>0</v>
      </c>
      <c r="BF257" s="152">
        <f>IF(N257="snížená",J257,0)</f>
        <v>0</v>
      </c>
      <c r="BG257" s="152">
        <f>IF(N257="zákl. přenesená",J257,0)</f>
        <v>0</v>
      </c>
      <c r="BH257" s="152">
        <f>IF(N257="sníž. přenesená",J257,0)</f>
        <v>0</v>
      </c>
      <c r="BI257" s="152">
        <f>IF(N257="nulová",J257,0)</f>
        <v>0</v>
      </c>
      <c r="BJ257" s="18" t="s">
        <v>79</v>
      </c>
      <c r="BK257" s="152">
        <f>ROUND(I257*H257,2)</f>
        <v>0</v>
      </c>
      <c r="BL257" s="18" t="s">
        <v>145</v>
      </c>
      <c r="BM257" s="151" t="s">
        <v>370</v>
      </c>
    </row>
    <row r="258" spans="1:65" s="2" customFormat="1" ht="19.5">
      <c r="A258" s="33"/>
      <c r="B258" s="322"/>
      <c r="C258" s="328"/>
      <c r="D258" s="329" t="s">
        <v>136</v>
      </c>
      <c r="E258" s="328"/>
      <c r="F258" s="330" t="s">
        <v>371</v>
      </c>
      <c r="G258" s="328"/>
      <c r="H258" s="328"/>
      <c r="I258" s="153"/>
      <c r="J258" s="33"/>
      <c r="K258" s="33"/>
      <c r="L258" s="34"/>
      <c r="M258" s="154"/>
      <c r="N258" s="155"/>
      <c r="O258" s="54"/>
      <c r="P258" s="54"/>
      <c r="Q258" s="54"/>
      <c r="R258" s="54"/>
      <c r="S258" s="54"/>
      <c r="T258" s="55"/>
      <c r="U258" s="33"/>
      <c r="V258" s="33"/>
      <c r="W258" s="33"/>
      <c r="X258" s="33"/>
      <c r="Y258" s="33"/>
      <c r="Z258" s="33"/>
      <c r="AA258" s="33"/>
      <c r="AB258" s="33"/>
      <c r="AC258" s="33"/>
      <c r="AD258" s="33"/>
      <c r="AE258" s="33"/>
      <c r="AT258" s="18" t="s">
        <v>136</v>
      </c>
      <c r="AU258" s="18" t="s">
        <v>81</v>
      </c>
    </row>
    <row r="259" spans="1:65" s="2" customFormat="1" ht="39">
      <c r="A259" s="33"/>
      <c r="B259" s="322"/>
      <c r="C259" s="328"/>
      <c r="D259" s="329" t="s">
        <v>220</v>
      </c>
      <c r="E259" s="328"/>
      <c r="F259" s="353" t="s">
        <v>372</v>
      </c>
      <c r="G259" s="328"/>
      <c r="H259" s="328"/>
      <c r="I259" s="153"/>
      <c r="J259" s="33"/>
      <c r="K259" s="33"/>
      <c r="L259" s="34"/>
      <c r="M259" s="154"/>
      <c r="N259" s="155"/>
      <c r="O259" s="54"/>
      <c r="P259" s="54"/>
      <c r="Q259" s="54"/>
      <c r="R259" s="54"/>
      <c r="S259" s="54"/>
      <c r="T259" s="55"/>
      <c r="U259" s="33"/>
      <c r="V259" s="33"/>
      <c r="W259" s="33"/>
      <c r="X259" s="33"/>
      <c r="Y259" s="33"/>
      <c r="Z259" s="33"/>
      <c r="AA259" s="33"/>
      <c r="AB259" s="33"/>
      <c r="AC259" s="33"/>
      <c r="AD259" s="33"/>
      <c r="AE259" s="33"/>
      <c r="AT259" s="18" t="s">
        <v>220</v>
      </c>
      <c r="AU259" s="18" t="s">
        <v>81</v>
      </c>
    </row>
    <row r="260" spans="1:65" s="2" customFormat="1" ht="16.5" customHeight="1">
      <c r="A260" s="33"/>
      <c r="B260" s="322"/>
      <c r="C260" s="323" t="s">
        <v>373</v>
      </c>
      <c r="D260" s="323" t="s">
        <v>129</v>
      </c>
      <c r="E260" s="324" t="s">
        <v>374</v>
      </c>
      <c r="F260" s="325" t="s">
        <v>375</v>
      </c>
      <c r="G260" s="326" t="s">
        <v>228</v>
      </c>
      <c r="H260" s="327">
        <v>1</v>
      </c>
      <c r="I260" s="145"/>
      <c r="J260" s="146">
        <f>ROUND(I260*H260,2)</f>
        <v>0</v>
      </c>
      <c r="K260" s="144" t="s">
        <v>133</v>
      </c>
      <c r="L260" s="34"/>
      <c r="M260" s="147" t="s">
        <v>3</v>
      </c>
      <c r="N260" s="148" t="s">
        <v>43</v>
      </c>
      <c r="O260" s="54"/>
      <c r="P260" s="149">
        <f>O260*H260</f>
        <v>0</v>
      </c>
      <c r="Q260" s="149">
        <v>0</v>
      </c>
      <c r="R260" s="149">
        <f>Q260*H260</f>
        <v>0</v>
      </c>
      <c r="S260" s="149">
        <v>0</v>
      </c>
      <c r="T260" s="150">
        <f>S260*H260</f>
        <v>0</v>
      </c>
      <c r="U260" s="33"/>
      <c r="V260" s="33"/>
      <c r="W260" s="33"/>
      <c r="X260" s="33"/>
      <c r="Y260" s="33"/>
      <c r="Z260" s="33"/>
      <c r="AA260" s="33"/>
      <c r="AB260" s="33"/>
      <c r="AC260" s="33"/>
      <c r="AD260" s="33"/>
      <c r="AE260" s="33"/>
      <c r="AR260" s="151" t="s">
        <v>145</v>
      </c>
      <c r="AT260" s="151" t="s">
        <v>129</v>
      </c>
      <c r="AU260" s="151" t="s">
        <v>81</v>
      </c>
      <c r="AY260" s="18" t="s">
        <v>126</v>
      </c>
      <c r="BE260" s="152">
        <f>IF(N260="základní",J260,0)</f>
        <v>0</v>
      </c>
      <c r="BF260" s="152">
        <f>IF(N260="snížená",J260,0)</f>
        <v>0</v>
      </c>
      <c r="BG260" s="152">
        <f>IF(N260="zákl. přenesená",J260,0)</f>
        <v>0</v>
      </c>
      <c r="BH260" s="152">
        <f>IF(N260="sníž. přenesená",J260,0)</f>
        <v>0</v>
      </c>
      <c r="BI260" s="152">
        <f>IF(N260="nulová",J260,0)</f>
        <v>0</v>
      </c>
      <c r="BJ260" s="18" t="s">
        <v>79</v>
      </c>
      <c r="BK260" s="152">
        <f>ROUND(I260*H260,2)</f>
        <v>0</v>
      </c>
      <c r="BL260" s="18" t="s">
        <v>145</v>
      </c>
      <c r="BM260" s="151" t="s">
        <v>376</v>
      </c>
    </row>
    <row r="261" spans="1:65" s="2" customFormat="1" ht="19.5">
      <c r="A261" s="33"/>
      <c r="B261" s="322"/>
      <c r="C261" s="328"/>
      <c r="D261" s="329" t="s">
        <v>136</v>
      </c>
      <c r="E261" s="328"/>
      <c r="F261" s="330" t="s">
        <v>377</v>
      </c>
      <c r="G261" s="328"/>
      <c r="H261" s="328"/>
      <c r="I261" s="153"/>
      <c r="J261" s="33"/>
      <c r="K261" s="33"/>
      <c r="L261" s="34"/>
      <c r="M261" s="154"/>
      <c r="N261" s="155"/>
      <c r="O261" s="54"/>
      <c r="P261" s="54"/>
      <c r="Q261" s="54"/>
      <c r="R261" s="54"/>
      <c r="S261" s="54"/>
      <c r="T261" s="55"/>
      <c r="U261" s="33"/>
      <c r="V261" s="33"/>
      <c r="W261" s="33"/>
      <c r="X261" s="33"/>
      <c r="Y261" s="33"/>
      <c r="Z261" s="33"/>
      <c r="AA261" s="33"/>
      <c r="AB261" s="33"/>
      <c r="AC261" s="33"/>
      <c r="AD261" s="33"/>
      <c r="AE261" s="33"/>
      <c r="AT261" s="18" t="s">
        <v>136</v>
      </c>
      <c r="AU261" s="18" t="s">
        <v>81</v>
      </c>
    </row>
    <row r="262" spans="1:65" s="2" customFormat="1" ht="39">
      <c r="A262" s="33"/>
      <c r="B262" s="322"/>
      <c r="C262" s="328"/>
      <c r="D262" s="329" t="s">
        <v>220</v>
      </c>
      <c r="E262" s="328"/>
      <c r="F262" s="353" t="s">
        <v>372</v>
      </c>
      <c r="G262" s="328"/>
      <c r="H262" s="328"/>
      <c r="I262" s="153"/>
      <c r="J262" s="33"/>
      <c r="K262" s="33"/>
      <c r="L262" s="34"/>
      <c r="M262" s="154"/>
      <c r="N262" s="155"/>
      <c r="O262" s="54"/>
      <c r="P262" s="54"/>
      <c r="Q262" s="54"/>
      <c r="R262" s="54"/>
      <c r="S262" s="54"/>
      <c r="T262" s="55"/>
      <c r="U262" s="33"/>
      <c r="V262" s="33"/>
      <c r="W262" s="33"/>
      <c r="X262" s="33"/>
      <c r="Y262" s="33"/>
      <c r="Z262" s="33"/>
      <c r="AA262" s="33"/>
      <c r="AB262" s="33"/>
      <c r="AC262" s="33"/>
      <c r="AD262" s="33"/>
      <c r="AE262" s="33"/>
      <c r="AT262" s="18" t="s">
        <v>220</v>
      </c>
      <c r="AU262" s="18" t="s">
        <v>81</v>
      </c>
    </row>
    <row r="263" spans="1:65" s="2" customFormat="1" ht="16.5" customHeight="1">
      <c r="A263" s="33"/>
      <c r="B263" s="322"/>
      <c r="C263" s="323" t="s">
        <v>378</v>
      </c>
      <c r="D263" s="323" t="s">
        <v>129</v>
      </c>
      <c r="E263" s="324" t="s">
        <v>379</v>
      </c>
      <c r="F263" s="325" t="s">
        <v>380</v>
      </c>
      <c r="G263" s="326" t="s">
        <v>228</v>
      </c>
      <c r="H263" s="327">
        <v>1</v>
      </c>
      <c r="I263" s="145"/>
      <c r="J263" s="146">
        <f>ROUND(I263*H263,2)</f>
        <v>0</v>
      </c>
      <c r="K263" s="144" t="s">
        <v>133</v>
      </c>
      <c r="L263" s="34"/>
      <c r="M263" s="147" t="s">
        <v>3</v>
      </c>
      <c r="N263" s="148" t="s">
        <v>43</v>
      </c>
      <c r="O263" s="54"/>
      <c r="P263" s="149">
        <f>O263*H263</f>
        <v>0</v>
      </c>
      <c r="Q263" s="149">
        <v>0</v>
      </c>
      <c r="R263" s="149">
        <f>Q263*H263</f>
        <v>0</v>
      </c>
      <c r="S263" s="149">
        <v>0</v>
      </c>
      <c r="T263" s="150">
        <f>S263*H263</f>
        <v>0</v>
      </c>
      <c r="U263" s="33"/>
      <c r="V263" s="33"/>
      <c r="W263" s="33"/>
      <c r="X263" s="33"/>
      <c r="Y263" s="33"/>
      <c r="Z263" s="33"/>
      <c r="AA263" s="33"/>
      <c r="AB263" s="33"/>
      <c r="AC263" s="33"/>
      <c r="AD263" s="33"/>
      <c r="AE263" s="33"/>
      <c r="AR263" s="151" t="s">
        <v>145</v>
      </c>
      <c r="AT263" s="151" t="s">
        <v>129</v>
      </c>
      <c r="AU263" s="151" t="s">
        <v>81</v>
      </c>
      <c r="AY263" s="18" t="s">
        <v>126</v>
      </c>
      <c r="BE263" s="152">
        <f>IF(N263="základní",J263,0)</f>
        <v>0</v>
      </c>
      <c r="BF263" s="152">
        <f>IF(N263="snížená",J263,0)</f>
        <v>0</v>
      </c>
      <c r="BG263" s="152">
        <f>IF(N263="zákl. přenesená",J263,0)</f>
        <v>0</v>
      </c>
      <c r="BH263" s="152">
        <f>IF(N263="sníž. přenesená",J263,0)</f>
        <v>0</v>
      </c>
      <c r="BI263" s="152">
        <f>IF(N263="nulová",J263,0)</f>
        <v>0</v>
      </c>
      <c r="BJ263" s="18" t="s">
        <v>79</v>
      </c>
      <c r="BK263" s="152">
        <f>ROUND(I263*H263,2)</f>
        <v>0</v>
      </c>
      <c r="BL263" s="18" t="s">
        <v>145</v>
      </c>
      <c r="BM263" s="151" t="s">
        <v>381</v>
      </c>
    </row>
    <row r="264" spans="1:65" s="2" customFormat="1" ht="19.5">
      <c r="A264" s="33"/>
      <c r="B264" s="322"/>
      <c r="C264" s="328"/>
      <c r="D264" s="329" t="s">
        <v>136</v>
      </c>
      <c r="E264" s="328"/>
      <c r="F264" s="330" t="s">
        <v>382</v>
      </c>
      <c r="G264" s="328"/>
      <c r="H264" s="328"/>
      <c r="I264" s="153"/>
      <c r="J264" s="33"/>
      <c r="K264" s="33"/>
      <c r="L264" s="34"/>
      <c r="M264" s="154"/>
      <c r="N264" s="155"/>
      <c r="O264" s="54"/>
      <c r="P264" s="54"/>
      <c r="Q264" s="54"/>
      <c r="R264" s="54"/>
      <c r="S264" s="54"/>
      <c r="T264" s="55"/>
      <c r="U264" s="33"/>
      <c r="V264" s="33"/>
      <c r="W264" s="33"/>
      <c r="X264" s="33"/>
      <c r="Y264" s="33"/>
      <c r="Z264" s="33"/>
      <c r="AA264" s="33"/>
      <c r="AB264" s="33"/>
      <c r="AC264" s="33"/>
      <c r="AD264" s="33"/>
      <c r="AE264" s="33"/>
      <c r="AT264" s="18" t="s">
        <v>136</v>
      </c>
      <c r="AU264" s="18" t="s">
        <v>81</v>
      </c>
    </row>
    <row r="265" spans="1:65" s="2" customFormat="1" ht="39">
      <c r="A265" s="33"/>
      <c r="B265" s="322"/>
      <c r="C265" s="328"/>
      <c r="D265" s="329" t="s">
        <v>220</v>
      </c>
      <c r="E265" s="328"/>
      <c r="F265" s="353" t="s">
        <v>372</v>
      </c>
      <c r="G265" s="328"/>
      <c r="H265" s="328"/>
      <c r="I265" s="153"/>
      <c r="J265" s="33"/>
      <c r="K265" s="33"/>
      <c r="L265" s="34"/>
      <c r="M265" s="154"/>
      <c r="N265" s="155"/>
      <c r="O265" s="54"/>
      <c r="P265" s="54"/>
      <c r="Q265" s="54"/>
      <c r="R265" s="54"/>
      <c r="S265" s="54"/>
      <c r="T265" s="55"/>
      <c r="U265" s="33"/>
      <c r="V265" s="33"/>
      <c r="W265" s="33"/>
      <c r="X265" s="33"/>
      <c r="Y265" s="33"/>
      <c r="Z265" s="33"/>
      <c r="AA265" s="33"/>
      <c r="AB265" s="33"/>
      <c r="AC265" s="33"/>
      <c r="AD265" s="33"/>
      <c r="AE265" s="33"/>
      <c r="AT265" s="18" t="s">
        <v>220</v>
      </c>
      <c r="AU265" s="18" t="s">
        <v>81</v>
      </c>
    </row>
    <row r="266" spans="1:65" s="2" customFormat="1" ht="16.5" customHeight="1">
      <c r="A266" s="33"/>
      <c r="B266" s="322"/>
      <c r="C266" s="323" t="s">
        <v>383</v>
      </c>
      <c r="D266" s="323" t="s">
        <v>129</v>
      </c>
      <c r="E266" s="324" t="s">
        <v>384</v>
      </c>
      <c r="F266" s="325" t="s">
        <v>385</v>
      </c>
      <c r="G266" s="326" t="s">
        <v>217</v>
      </c>
      <c r="H266" s="327">
        <v>110</v>
      </c>
      <c r="I266" s="145"/>
      <c r="J266" s="146">
        <f>ROUND(I266*H266,2)</f>
        <v>0</v>
      </c>
      <c r="K266" s="144" t="s">
        <v>133</v>
      </c>
      <c r="L266" s="34"/>
      <c r="M266" s="147" t="s">
        <v>3</v>
      </c>
      <c r="N266" s="148" t="s">
        <v>43</v>
      </c>
      <c r="O266" s="54"/>
      <c r="P266" s="149">
        <f>O266*H266</f>
        <v>0</v>
      </c>
      <c r="Q266" s="149">
        <v>0</v>
      </c>
      <c r="R266" s="149">
        <f>Q266*H266</f>
        <v>0</v>
      </c>
      <c r="S266" s="149">
        <v>0</v>
      </c>
      <c r="T266" s="150">
        <f>S266*H266</f>
        <v>0</v>
      </c>
      <c r="U266" s="33"/>
      <c r="V266" s="33"/>
      <c r="W266" s="33"/>
      <c r="X266" s="33"/>
      <c r="Y266" s="33"/>
      <c r="Z266" s="33"/>
      <c r="AA266" s="33"/>
      <c r="AB266" s="33"/>
      <c r="AC266" s="33"/>
      <c r="AD266" s="33"/>
      <c r="AE266" s="33"/>
      <c r="AR266" s="151" t="s">
        <v>145</v>
      </c>
      <c r="AT266" s="151" t="s">
        <v>129</v>
      </c>
      <c r="AU266" s="151" t="s">
        <v>81</v>
      </c>
      <c r="AY266" s="18" t="s">
        <v>126</v>
      </c>
      <c r="BE266" s="152">
        <f>IF(N266="základní",J266,0)</f>
        <v>0</v>
      </c>
      <c r="BF266" s="152">
        <f>IF(N266="snížená",J266,0)</f>
        <v>0</v>
      </c>
      <c r="BG266" s="152">
        <f>IF(N266="zákl. přenesená",J266,0)</f>
        <v>0</v>
      </c>
      <c r="BH266" s="152">
        <f>IF(N266="sníž. přenesená",J266,0)</f>
        <v>0</v>
      </c>
      <c r="BI266" s="152">
        <f>IF(N266="nulová",J266,0)</f>
        <v>0</v>
      </c>
      <c r="BJ266" s="18" t="s">
        <v>79</v>
      </c>
      <c r="BK266" s="152">
        <f>ROUND(I266*H266,2)</f>
        <v>0</v>
      </c>
      <c r="BL266" s="18" t="s">
        <v>145</v>
      </c>
      <c r="BM266" s="151" t="s">
        <v>386</v>
      </c>
    </row>
    <row r="267" spans="1:65" s="2" customFormat="1">
      <c r="A267" s="33"/>
      <c r="B267" s="322"/>
      <c r="C267" s="328"/>
      <c r="D267" s="329" t="s">
        <v>136</v>
      </c>
      <c r="E267" s="328"/>
      <c r="F267" s="330" t="s">
        <v>387</v>
      </c>
      <c r="G267" s="328"/>
      <c r="H267" s="328"/>
      <c r="I267" s="153"/>
      <c r="J267" s="33"/>
      <c r="K267" s="33"/>
      <c r="L267" s="34"/>
      <c r="M267" s="154"/>
      <c r="N267" s="155"/>
      <c r="O267" s="54"/>
      <c r="P267" s="54"/>
      <c r="Q267" s="54"/>
      <c r="R267" s="54"/>
      <c r="S267" s="54"/>
      <c r="T267" s="55"/>
      <c r="U267" s="33"/>
      <c r="V267" s="33"/>
      <c r="W267" s="33"/>
      <c r="X267" s="33"/>
      <c r="Y267" s="33"/>
      <c r="Z267" s="33"/>
      <c r="AA267" s="33"/>
      <c r="AB267" s="33"/>
      <c r="AC267" s="33"/>
      <c r="AD267" s="33"/>
      <c r="AE267" s="33"/>
      <c r="AT267" s="18" t="s">
        <v>136</v>
      </c>
      <c r="AU267" s="18" t="s">
        <v>81</v>
      </c>
    </row>
    <row r="268" spans="1:65" s="2" customFormat="1" ht="48.75">
      <c r="A268" s="33"/>
      <c r="B268" s="322"/>
      <c r="C268" s="328"/>
      <c r="D268" s="329" t="s">
        <v>220</v>
      </c>
      <c r="E268" s="328"/>
      <c r="F268" s="353" t="s">
        <v>388</v>
      </c>
      <c r="G268" s="328"/>
      <c r="H268" s="328"/>
      <c r="I268" s="153"/>
      <c r="J268" s="33"/>
      <c r="K268" s="33"/>
      <c r="L268" s="34"/>
      <c r="M268" s="154"/>
      <c r="N268" s="155"/>
      <c r="O268" s="54"/>
      <c r="P268" s="54"/>
      <c r="Q268" s="54"/>
      <c r="R268" s="54"/>
      <c r="S268" s="54"/>
      <c r="T268" s="55"/>
      <c r="U268" s="33"/>
      <c r="V268" s="33"/>
      <c r="W268" s="33"/>
      <c r="X268" s="33"/>
      <c r="Y268" s="33"/>
      <c r="Z268" s="33"/>
      <c r="AA268" s="33"/>
      <c r="AB268" s="33"/>
      <c r="AC268" s="33"/>
      <c r="AD268" s="33"/>
      <c r="AE268" s="33"/>
      <c r="AT268" s="18" t="s">
        <v>220</v>
      </c>
      <c r="AU268" s="18" t="s">
        <v>81</v>
      </c>
    </row>
    <row r="269" spans="1:65" s="13" customFormat="1">
      <c r="B269" s="331"/>
      <c r="C269" s="332"/>
      <c r="D269" s="329" t="s">
        <v>140</v>
      </c>
      <c r="E269" s="333" t="s">
        <v>3</v>
      </c>
      <c r="F269" s="334" t="s">
        <v>222</v>
      </c>
      <c r="G269" s="332"/>
      <c r="H269" s="333" t="s">
        <v>3</v>
      </c>
      <c r="I269" s="158"/>
      <c r="L269" s="156"/>
      <c r="M269" s="159"/>
      <c r="N269" s="160"/>
      <c r="O269" s="160"/>
      <c r="P269" s="160"/>
      <c r="Q269" s="160"/>
      <c r="R269" s="160"/>
      <c r="S269" s="160"/>
      <c r="T269" s="161"/>
      <c r="AT269" s="157" t="s">
        <v>140</v>
      </c>
      <c r="AU269" s="157" t="s">
        <v>81</v>
      </c>
      <c r="AV269" s="13" t="s">
        <v>79</v>
      </c>
      <c r="AW269" s="13" t="s">
        <v>33</v>
      </c>
      <c r="AX269" s="13" t="s">
        <v>72</v>
      </c>
      <c r="AY269" s="157" t="s">
        <v>126</v>
      </c>
    </row>
    <row r="270" spans="1:65" s="13" customFormat="1">
      <c r="B270" s="331"/>
      <c r="C270" s="332"/>
      <c r="D270" s="329" t="s">
        <v>140</v>
      </c>
      <c r="E270" s="333" t="s">
        <v>3</v>
      </c>
      <c r="F270" s="334" t="s">
        <v>223</v>
      </c>
      <c r="G270" s="332"/>
      <c r="H270" s="333" t="s">
        <v>3</v>
      </c>
      <c r="I270" s="158"/>
      <c r="L270" s="156"/>
      <c r="M270" s="159"/>
      <c r="N270" s="160"/>
      <c r="O270" s="160"/>
      <c r="P270" s="160"/>
      <c r="Q270" s="160"/>
      <c r="R270" s="160"/>
      <c r="S270" s="160"/>
      <c r="T270" s="161"/>
      <c r="AT270" s="157" t="s">
        <v>140</v>
      </c>
      <c r="AU270" s="157" t="s">
        <v>81</v>
      </c>
      <c r="AV270" s="13" t="s">
        <v>79</v>
      </c>
      <c r="AW270" s="13" t="s">
        <v>33</v>
      </c>
      <c r="AX270" s="13" t="s">
        <v>72</v>
      </c>
      <c r="AY270" s="157" t="s">
        <v>126</v>
      </c>
    </row>
    <row r="271" spans="1:65" s="14" customFormat="1">
      <c r="B271" s="335"/>
      <c r="C271" s="336"/>
      <c r="D271" s="329" t="s">
        <v>140</v>
      </c>
      <c r="E271" s="337" t="s">
        <v>3</v>
      </c>
      <c r="F271" s="338" t="s">
        <v>224</v>
      </c>
      <c r="G271" s="336"/>
      <c r="H271" s="339">
        <v>107</v>
      </c>
      <c r="I271" s="164"/>
      <c r="L271" s="162"/>
      <c r="M271" s="165"/>
      <c r="N271" s="166"/>
      <c r="O271" s="166"/>
      <c r="P271" s="166"/>
      <c r="Q271" s="166"/>
      <c r="R271" s="166"/>
      <c r="S271" s="166"/>
      <c r="T271" s="167"/>
      <c r="AT271" s="163" t="s">
        <v>140</v>
      </c>
      <c r="AU271" s="163" t="s">
        <v>81</v>
      </c>
      <c r="AV271" s="14" t="s">
        <v>81</v>
      </c>
      <c r="AW271" s="14" t="s">
        <v>33</v>
      </c>
      <c r="AX271" s="14" t="s">
        <v>72</v>
      </c>
      <c r="AY271" s="163" t="s">
        <v>126</v>
      </c>
    </row>
    <row r="272" spans="1:65" s="13" customFormat="1">
      <c r="B272" s="331"/>
      <c r="C272" s="332"/>
      <c r="D272" s="329" t="s">
        <v>140</v>
      </c>
      <c r="E272" s="333" t="s">
        <v>3</v>
      </c>
      <c r="F272" s="334" t="s">
        <v>225</v>
      </c>
      <c r="G272" s="332"/>
      <c r="H272" s="333" t="s">
        <v>3</v>
      </c>
      <c r="I272" s="158"/>
      <c r="L272" s="156"/>
      <c r="M272" s="159"/>
      <c r="N272" s="160"/>
      <c r="O272" s="160"/>
      <c r="P272" s="160"/>
      <c r="Q272" s="160"/>
      <c r="R272" s="160"/>
      <c r="S272" s="160"/>
      <c r="T272" s="161"/>
      <c r="AT272" s="157" t="s">
        <v>140</v>
      </c>
      <c r="AU272" s="157" t="s">
        <v>81</v>
      </c>
      <c r="AV272" s="13" t="s">
        <v>79</v>
      </c>
      <c r="AW272" s="13" t="s">
        <v>33</v>
      </c>
      <c r="AX272" s="13" t="s">
        <v>72</v>
      </c>
      <c r="AY272" s="157" t="s">
        <v>126</v>
      </c>
    </row>
    <row r="273" spans="1:65" s="14" customFormat="1">
      <c r="B273" s="335"/>
      <c r="C273" s="336"/>
      <c r="D273" s="329" t="s">
        <v>140</v>
      </c>
      <c r="E273" s="337" t="s">
        <v>3</v>
      </c>
      <c r="F273" s="338" t="s">
        <v>146</v>
      </c>
      <c r="G273" s="336"/>
      <c r="H273" s="339">
        <v>3</v>
      </c>
      <c r="I273" s="164"/>
      <c r="L273" s="162"/>
      <c r="M273" s="165"/>
      <c r="N273" s="166"/>
      <c r="O273" s="166"/>
      <c r="P273" s="166"/>
      <c r="Q273" s="166"/>
      <c r="R273" s="166"/>
      <c r="S273" s="166"/>
      <c r="T273" s="167"/>
      <c r="AT273" s="163" t="s">
        <v>140</v>
      </c>
      <c r="AU273" s="163" t="s">
        <v>81</v>
      </c>
      <c r="AV273" s="14" t="s">
        <v>81</v>
      </c>
      <c r="AW273" s="14" t="s">
        <v>33</v>
      </c>
      <c r="AX273" s="14" t="s">
        <v>72</v>
      </c>
      <c r="AY273" s="163" t="s">
        <v>126</v>
      </c>
    </row>
    <row r="274" spans="1:65" s="15" customFormat="1">
      <c r="B274" s="340"/>
      <c r="C274" s="341"/>
      <c r="D274" s="329" t="s">
        <v>140</v>
      </c>
      <c r="E274" s="342" t="s">
        <v>3</v>
      </c>
      <c r="F274" s="343" t="s">
        <v>144</v>
      </c>
      <c r="G274" s="341"/>
      <c r="H274" s="344">
        <v>110</v>
      </c>
      <c r="I274" s="170"/>
      <c r="L274" s="168"/>
      <c r="M274" s="171"/>
      <c r="N274" s="172"/>
      <c r="O274" s="172"/>
      <c r="P274" s="172"/>
      <c r="Q274" s="172"/>
      <c r="R274" s="172"/>
      <c r="S274" s="172"/>
      <c r="T274" s="173"/>
      <c r="AT274" s="169" t="s">
        <v>140</v>
      </c>
      <c r="AU274" s="169" t="s">
        <v>81</v>
      </c>
      <c r="AV274" s="15" t="s">
        <v>145</v>
      </c>
      <c r="AW274" s="15" t="s">
        <v>33</v>
      </c>
      <c r="AX274" s="15" t="s">
        <v>79</v>
      </c>
      <c r="AY274" s="169" t="s">
        <v>126</v>
      </c>
    </row>
    <row r="275" spans="1:65" s="2" customFormat="1" ht="16.5" customHeight="1">
      <c r="A275" s="33"/>
      <c r="B275" s="322"/>
      <c r="C275" s="323" t="s">
        <v>389</v>
      </c>
      <c r="D275" s="323" t="s">
        <v>129</v>
      </c>
      <c r="E275" s="324" t="s">
        <v>390</v>
      </c>
      <c r="F275" s="325" t="s">
        <v>391</v>
      </c>
      <c r="G275" s="326" t="s">
        <v>228</v>
      </c>
      <c r="H275" s="327">
        <v>9</v>
      </c>
      <c r="I275" s="145"/>
      <c r="J275" s="146">
        <f>ROUND(I275*H275,2)</f>
        <v>0</v>
      </c>
      <c r="K275" s="144" t="s">
        <v>133</v>
      </c>
      <c r="L275" s="34"/>
      <c r="M275" s="147" t="s">
        <v>3</v>
      </c>
      <c r="N275" s="148" t="s">
        <v>43</v>
      </c>
      <c r="O275" s="54"/>
      <c r="P275" s="149">
        <f>O275*H275</f>
        <v>0</v>
      </c>
      <c r="Q275" s="149">
        <v>0</v>
      </c>
      <c r="R275" s="149">
        <f>Q275*H275</f>
        <v>0</v>
      </c>
      <c r="S275" s="149">
        <v>0</v>
      </c>
      <c r="T275" s="150">
        <f>S275*H275</f>
        <v>0</v>
      </c>
      <c r="U275" s="33"/>
      <c r="V275" s="33"/>
      <c r="W275" s="33"/>
      <c r="X275" s="33"/>
      <c r="Y275" s="33"/>
      <c r="Z275" s="33"/>
      <c r="AA275" s="33"/>
      <c r="AB275" s="33"/>
      <c r="AC275" s="33"/>
      <c r="AD275" s="33"/>
      <c r="AE275" s="33"/>
      <c r="AR275" s="151" t="s">
        <v>145</v>
      </c>
      <c r="AT275" s="151" t="s">
        <v>129</v>
      </c>
      <c r="AU275" s="151" t="s">
        <v>81</v>
      </c>
      <c r="AY275" s="18" t="s">
        <v>126</v>
      </c>
      <c r="BE275" s="152">
        <f>IF(N275="základní",J275,0)</f>
        <v>0</v>
      </c>
      <c r="BF275" s="152">
        <f>IF(N275="snížená",J275,0)</f>
        <v>0</v>
      </c>
      <c r="BG275" s="152">
        <f>IF(N275="zákl. přenesená",J275,0)</f>
        <v>0</v>
      </c>
      <c r="BH275" s="152">
        <f>IF(N275="sníž. přenesená",J275,0)</f>
        <v>0</v>
      </c>
      <c r="BI275" s="152">
        <f>IF(N275="nulová",J275,0)</f>
        <v>0</v>
      </c>
      <c r="BJ275" s="18" t="s">
        <v>79</v>
      </c>
      <c r="BK275" s="152">
        <f>ROUND(I275*H275,2)</f>
        <v>0</v>
      </c>
      <c r="BL275" s="18" t="s">
        <v>145</v>
      </c>
      <c r="BM275" s="151" t="s">
        <v>392</v>
      </c>
    </row>
    <row r="276" spans="1:65" s="2" customFormat="1" ht="19.5">
      <c r="A276" s="33"/>
      <c r="B276" s="322"/>
      <c r="C276" s="328"/>
      <c r="D276" s="329" t="s">
        <v>136</v>
      </c>
      <c r="E276" s="328"/>
      <c r="F276" s="330" t="s">
        <v>393</v>
      </c>
      <c r="G276" s="328"/>
      <c r="H276" s="328"/>
      <c r="I276" s="153"/>
      <c r="J276" s="33"/>
      <c r="K276" s="33"/>
      <c r="L276" s="34"/>
      <c r="M276" s="154"/>
      <c r="N276" s="155"/>
      <c r="O276" s="54"/>
      <c r="P276" s="54"/>
      <c r="Q276" s="54"/>
      <c r="R276" s="54"/>
      <c r="S276" s="54"/>
      <c r="T276" s="55"/>
      <c r="U276" s="33"/>
      <c r="V276" s="33"/>
      <c r="W276" s="33"/>
      <c r="X276" s="33"/>
      <c r="Y276" s="33"/>
      <c r="Z276" s="33"/>
      <c r="AA276" s="33"/>
      <c r="AB276" s="33"/>
      <c r="AC276" s="33"/>
      <c r="AD276" s="33"/>
      <c r="AE276" s="33"/>
      <c r="AT276" s="18" t="s">
        <v>136</v>
      </c>
      <c r="AU276" s="18" t="s">
        <v>81</v>
      </c>
    </row>
    <row r="277" spans="1:65" s="2" customFormat="1" ht="39">
      <c r="A277" s="33"/>
      <c r="B277" s="322"/>
      <c r="C277" s="328"/>
      <c r="D277" s="329" t="s">
        <v>220</v>
      </c>
      <c r="E277" s="328"/>
      <c r="F277" s="353" t="s">
        <v>372</v>
      </c>
      <c r="G277" s="328"/>
      <c r="H277" s="328"/>
      <c r="I277" s="153"/>
      <c r="J277" s="33"/>
      <c r="K277" s="33"/>
      <c r="L277" s="34"/>
      <c r="M277" s="154"/>
      <c r="N277" s="155"/>
      <c r="O277" s="54"/>
      <c r="P277" s="54"/>
      <c r="Q277" s="54"/>
      <c r="R277" s="54"/>
      <c r="S277" s="54"/>
      <c r="T277" s="55"/>
      <c r="U277" s="33"/>
      <c r="V277" s="33"/>
      <c r="W277" s="33"/>
      <c r="X277" s="33"/>
      <c r="Y277" s="33"/>
      <c r="Z277" s="33"/>
      <c r="AA277" s="33"/>
      <c r="AB277" s="33"/>
      <c r="AC277" s="33"/>
      <c r="AD277" s="33"/>
      <c r="AE277" s="33"/>
      <c r="AT277" s="18" t="s">
        <v>220</v>
      </c>
      <c r="AU277" s="18" t="s">
        <v>81</v>
      </c>
    </row>
    <row r="278" spans="1:65" s="14" customFormat="1">
      <c r="B278" s="335"/>
      <c r="C278" s="336"/>
      <c r="D278" s="329" t="s">
        <v>140</v>
      </c>
      <c r="E278" s="337" t="s">
        <v>3</v>
      </c>
      <c r="F278" s="338" t="s">
        <v>394</v>
      </c>
      <c r="G278" s="336"/>
      <c r="H278" s="339">
        <v>9</v>
      </c>
      <c r="I278" s="164"/>
      <c r="L278" s="162"/>
      <c r="M278" s="165"/>
      <c r="N278" s="166"/>
      <c r="O278" s="166"/>
      <c r="P278" s="166"/>
      <c r="Q278" s="166"/>
      <c r="R278" s="166"/>
      <c r="S278" s="166"/>
      <c r="T278" s="167"/>
      <c r="AT278" s="163" t="s">
        <v>140</v>
      </c>
      <c r="AU278" s="163" t="s">
        <v>81</v>
      </c>
      <c r="AV278" s="14" t="s">
        <v>81</v>
      </c>
      <c r="AW278" s="14" t="s">
        <v>33</v>
      </c>
      <c r="AX278" s="14" t="s">
        <v>72</v>
      </c>
      <c r="AY278" s="163" t="s">
        <v>126</v>
      </c>
    </row>
    <row r="279" spans="1:65" s="15" customFormat="1">
      <c r="B279" s="340"/>
      <c r="C279" s="341"/>
      <c r="D279" s="329" t="s">
        <v>140</v>
      </c>
      <c r="E279" s="342" t="s">
        <v>3</v>
      </c>
      <c r="F279" s="343" t="s">
        <v>144</v>
      </c>
      <c r="G279" s="341"/>
      <c r="H279" s="344">
        <v>9</v>
      </c>
      <c r="I279" s="170"/>
      <c r="L279" s="168"/>
      <c r="M279" s="171"/>
      <c r="N279" s="172"/>
      <c r="O279" s="172"/>
      <c r="P279" s="172"/>
      <c r="Q279" s="172"/>
      <c r="R279" s="172"/>
      <c r="S279" s="172"/>
      <c r="T279" s="173"/>
      <c r="AT279" s="169" t="s">
        <v>140</v>
      </c>
      <c r="AU279" s="169" t="s">
        <v>81</v>
      </c>
      <c r="AV279" s="15" t="s">
        <v>145</v>
      </c>
      <c r="AW279" s="15" t="s">
        <v>33</v>
      </c>
      <c r="AX279" s="15" t="s">
        <v>79</v>
      </c>
      <c r="AY279" s="169" t="s">
        <v>126</v>
      </c>
    </row>
    <row r="280" spans="1:65" s="2" customFormat="1" ht="16.5" customHeight="1">
      <c r="A280" s="33"/>
      <c r="B280" s="322"/>
      <c r="C280" s="323" t="s">
        <v>395</v>
      </c>
      <c r="D280" s="323" t="s">
        <v>129</v>
      </c>
      <c r="E280" s="324" t="s">
        <v>396</v>
      </c>
      <c r="F280" s="325" t="s">
        <v>397</v>
      </c>
      <c r="G280" s="326" t="s">
        <v>228</v>
      </c>
      <c r="H280" s="327">
        <v>9</v>
      </c>
      <c r="I280" s="145"/>
      <c r="J280" s="146">
        <f>ROUND(I280*H280,2)</f>
        <v>0</v>
      </c>
      <c r="K280" s="144" t="s">
        <v>133</v>
      </c>
      <c r="L280" s="34"/>
      <c r="M280" s="147" t="s">
        <v>3</v>
      </c>
      <c r="N280" s="148" t="s">
        <v>43</v>
      </c>
      <c r="O280" s="54"/>
      <c r="P280" s="149">
        <f>O280*H280</f>
        <v>0</v>
      </c>
      <c r="Q280" s="149">
        <v>0</v>
      </c>
      <c r="R280" s="149">
        <f>Q280*H280</f>
        <v>0</v>
      </c>
      <c r="S280" s="149">
        <v>0</v>
      </c>
      <c r="T280" s="150">
        <f>S280*H280</f>
        <v>0</v>
      </c>
      <c r="U280" s="33"/>
      <c r="V280" s="33"/>
      <c r="W280" s="33"/>
      <c r="X280" s="33"/>
      <c r="Y280" s="33"/>
      <c r="Z280" s="33"/>
      <c r="AA280" s="33"/>
      <c r="AB280" s="33"/>
      <c r="AC280" s="33"/>
      <c r="AD280" s="33"/>
      <c r="AE280" s="33"/>
      <c r="AR280" s="151" t="s">
        <v>145</v>
      </c>
      <c r="AT280" s="151" t="s">
        <v>129</v>
      </c>
      <c r="AU280" s="151" t="s">
        <v>81</v>
      </c>
      <c r="AY280" s="18" t="s">
        <v>126</v>
      </c>
      <c r="BE280" s="152">
        <f>IF(N280="základní",J280,0)</f>
        <v>0</v>
      </c>
      <c r="BF280" s="152">
        <f>IF(N280="snížená",J280,0)</f>
        <v>0</v>
      </c>
      <c r="BG280" s="152">
        <f>IF(N280="zákl. přenesená",J280,0)</f>
        <v>0</v>
      </c>
      <c r="BH280" s="152">
        <f>IF(N280="sníž. přenesená",J280,0)</f>
        <v>0</v>
      </c>
      <c r="BI280" s="152">
        <f>IF(N280="nulová",J280,0)</f>
        <v>0</v>
      </c>
      <c r="BJ280" s="18" t="s">
        <v>79</v>
      </c>
      <c r="BK280" s="152">
        <f>ROUND(I280*H280,2)</f>
        <v>0</v>
      </c>
      <c r="BL280" s="18" t="s">
        <v>145</v>
      </c>
      <c r="BM280" s="151" t="s">
        <v>398</v>
      </c>
    </row>
    <row r="281" spans="1:65" s="2" customFormat="1" ht="19.5">
      <c r="A281" s="33"/>
      <c r="B281" s="322"/>
      <c r="C281" s="328"/>
      <c r="D281" s="329" t="s">
        <v>136</v>
      </c>
      <c r="E281" s="328"/>
      <c r="F281" s="330" t="s">
        <v>399</v>
      </c>
      <c r="G281" s="328"/>
      <c r="H281" s="328"/>
      <c r="I281" s="153"/>
      <c r="J281" s="33"/>
      <c r="K281" s="33"/>
      <c r="L281" s="34"/>
      <c r="M281" s="154"/>
      <c r="N281" s="155"/>
      <c r="O281" s="54"/>
      <c r="P281" s="54"/>
      <c r="Q281" s="54"/>
      <c r="R281" s="54"/>
      <c r="S281" s="54"/>
      <c r="T281" s="55"/>
      <c r="U281" s="33"/>
      <c r="V281" s="33"/>
      <c r="W281" s="33"/>
      <c r="X281" s="33"/>
      <c r="Y281" s="33"/>
      <c r="Z281" s="33"/>
      <c r="AA281" s="33"/>
      <c r="AB281" s="33"/>
      <c r="AC281" s="33"/>
      <c r="AD281" s="33"/>
      <c r="AE281" s="33"/>
      <c r="AT281" s="18" t="s">
        <v>136</v>
      </c>
      <c r="AU281" s="18" t="s">
        <v>81</v>
      </c>
    </row>
    <row r="282" spans="1:65" s="2" customFormat="1" ht="39">
      <c r="A282" s="33"/>
      <c r="B282" s="322"/>
      <c r="C282" s="328"/>
      <c r="D282" s="329" t="s">
        <v>220</v>
      </c>
      <c r="E282" s="328"/>
      <c r="F282" s="353" t="s">
        <v>372</v>
      </c>
      <c r="G282" s="328"/>
      <c r="H282" s="328"/>
      <c r="I282" s="153"/>
      <c r="J282" s="33"/>
      <c r="K282" s="33"/>
      <c r="L282" s="34"/>
      <c r="M282" s="154"/>
      <c r="N282" s="155"/>
      <c r="O282" s="54"/>
      <c r="P282" s="54"/>
      <c r="Q282" s="54"/>
      <c r="R282" s="54"/>
      <c r="S282" s="54"/>
      <c r="T282" s="55"/>
      <c r="U282" s="33"/>
      <c r="V282" s="33"/>
      <c r="W282" s="33"/>
      <c r="X282" s="33"/>
      <c r="Y282" s="33"/>
      <c r="Z282" s="33"/>
      <c r="AA282" s="33"/>
      <c r="AB282" s="33"/>
      <c r="AC282" s="33"/>
      <c r="AD282" s="33"/>
      <c r="AE282" s="33"/>
      <c r="AT282" s="18" t="s">
        <v>220</v>
      </c>
      <c r="AU282" s="18" t="s">
        <v>81</v>
      </c>
    </row>
    <row r="283" spans="1:65" s="2" customFormat="1" ht="16.5" customHeight="1">
      <c r="A283" s="33"/>
      <c r="B283" s="322"/>
      <c r="C283" s="323" t="s">
        <v>400</v>
      </c>
      <c r="D283" s="323" t="s">
        <v>129</v>
      </c>
      <c r="E283" s="324" t="s">
        <v>401</v>
      </c>
      <c r="F283" s="325" t="s">
        <v>402</v>
      </c>
      <c r="G283" s="326" t="s">
        <v>228</v>
      </c>
      <c r="H283" s="327">
        <v>9</v>
      </c>
      <c r="I283" s="145"/>
      <c r="J283" s="146">
        <f>ROUND(I283*H283,2)</f>
        <v>0</v>
      </c>
      <c r="K283" s="144" t="s">
        <v>133</v>
      </c>
      <c r="L283" s="34"/>
      <c r="M283" s="147" t="s">
        <v>3</v>
      </c>
      <c r="N283" s="148" t="s">
        <v>43</v>
      </c>
      <c r="O283" s="54"/>
      <c r="P283" s="149">
        <f>O283*H283</f>
        <v>0</v>
      </c>
      <c r="Q283" s="149">
        <v>0</v>
      </c>
      <c r="R283" s="149">
        <f>Q283*H283</f>
        <v>0</v>
      </c>
      <c r="S283" s="149">
        <v>0</v>
      </c>
      <c r="T283" s="150">
        <f>S283*H283</f>
        <v>0</v>
      </c>
      <c r="U283" s="33"/>
      <c r="V283" s="33"/>
      <c r="W283" s="33"/>
      <c r="X283" s="33"/>
      <c r="Y283" s="33"/>
      <c r="Z283" s="33"/>
      <c r="AA283" s="33"/>
      <c r="AB283" s="33"/>
      <c r="AC283" s="33"/>
      <c r="AD283" s="33"/>
      <c r="AE283" s="33"/>
      <c r="AR283" s="151" t="s">
        <v>145</v>
      </c>
      <c r="AT283" s="151" t="s">
        <v>129</v>
      </c>
      <c r="AU283" s="151" t="s">
        <v>81</v>
      </c>
      <c r="AY283" s="18" t="s">
        <v>126</v>
      </c>
      <c r="BE283" s="152">
        <f>IF(N283="základní",J283,0)</f>
        <v>0</v>
      </c>
      <c r="BF283" s="152">
        <f>IF(N283="snížená",J283,0)</f>
        <v>0</v>
      </c>
      <c r="BG283" s="152">
        <f>IF(N283="zákl. přenesená",J283,0)</f>
        <v>0</v>
      </c>
      <c r="BH283" s="152">
        <f>IF(N283="sníž. přenesená",J283,0)</f>
        <v>0</v>
      </c>
      <c r="BI283" s="152">
        <f>IF(N283="nulová",J283,0)</f>
        <v>0</v>
      </c>
      <c r="BJ283" s="18" t="s">
        <v>79</v>
      </c>
      <c r="BK283" s="152">
        <f>ROUND(I283*H283,2)</f>
        <v>0</v>
      </c>
      <c r="BL283" s="18" t="s">
        <v>145</v>
      </c>
      <c r="BM283" s="151" t="s">
        <v>403</v>
      </c>
    </row>
    <row r="284" spans="1:65" s="2" customFormat="1" ht="19.5">
      <c r="A284" s="33"/>
      <c r="B284" s="322"/>
      <c r="C284" s="328"/>
      <c r="D284" s="329" t="s">
        <v>136</v>
      </c>
      <c r="E284" s="328"/>
      <c r="F284" s="330" t="s">
        <v>404</v>
      </c>
      <c r="G284" s="328"/>
      <c r="H284" s="328"/>
      <c r="I284" s="153"/>
      <c r="J284" s="33"/>
      <c r="K284" s="33"/>
      <c r="L284" s="34"/>
      <c r="M284" s="154"/>
      <c r="N284" s="155"/>
      <c r="O284" s="54"/>
      <c r="P284" s="54"/>
      <c r="Q284" s="54"/>
      <c r="R284" s="54"/>
      <c r="S284" s="54"/>
      <c r="T284" s="55"/>
      <c r="U284" s="33"/>
      <c r="V284" s="33"/>
      <c r="W284" s="33"/>
      <c r="X284" s="33"/>
      <c r="Y284" s="33"/>
      <c r="Z284" s="33"/>
      <c r="AA284" s="33"/>
      <c r="AB284" s="33"/>
      <c r="AC284" s="33"/>
      <c r="AD284" s="33"/>
      <c r="AE284" s="33"/>
      <c r="AT284" s="18" t="s">
        <v>136</v>
      </c>
      <c r="AU284" s="18" t="s">
        <v>81</v>
      </c>
    </row>
    <row r="285" spans="1:65" s="2" customFormat="1" ht="39">
      <c r="A285" s="33"/>
      <c r="B285" s="322"/>
      <c r="C285" s="328"/>
      <c r="D285" s="329" t="s">
        <v>220</v>
      </c>
      <c r="E285" s="328"/>
      <c r="F285" s="353" t="s">
        <v>372</v>
      </c>
      <c r="G285" s="328"/>
      <c r="H285" s="328"/>
      <c r="I285" s="153"/>
      <c r="J285" s="33"/>
      <c r="K285" s="33"/>
      <c r="L285" s="34"/>
      <c r="M285" s="154"/>
      <c r="N285" s="155"/>
      <c r="O285" s="54"/>
      <c r="P285" s="54"/>
      <c r="Q285" s="54"/>
      <c r="R285" s="54"/>
      <c r="S285" s="54"/>
      <c r="T285" s="55"/>
      <c r="U285" s="33"/>
      <c r="V285" s="33"/>
      <c r="W285" s="33"/>
      <c r="X285" s="33"/>
      <c r="Y285" s="33"/>
      <c r="Z285" s="33"/>
      <c r="AA285" s="33"/>
      <c r="AB285" s="33"/>
      <c r="AC285" s="33"/>
      <c r="AD285" s="33"/>
      <c r="AE285" s="33"/>
      <c r="AT285" s="18" t="s">
        <v>220</v>
      </c>
      <c r="AU285" s="18" t="s">
        <v>81</v>
      </c>
    </row>
    <row r="286" spans="1:65" s="2" customFormat="1" ht="16.5" customHeight="1">
      <c r="A286" s="33"/>
      <c r="B286" s="322"/>
      <c r="C286" s="323" t="s">
        <v>405</v>
      </c>
      <c r="D286" s="323" t="s">
        <v>129</v>
      </c>
      <c r="E286" s="324" t="s">
        <v>406</v>
      </c>
      <c r="F286" s="325" t="s">
        <v>407</v>
      </c>
      <c r="G286" s="326" t="s">
        <v>217</v>
      </c>
      <c r="H286" s="327">
        <v>550</v>
      </c>
      <c r="I286" s="145"/>
      <c r="J286" s="146">
        <f>ROUND(I286*H286,2)</f>
        <v>0</v>
      </c>
      <c r="K286" s="144" t="s">
        <v>133</v>
      </c>
      <c r="L286" s="34"/>
      <c r="M286" s="147" t="s">
        <v>3</v>
      </c>
      <c r="N286" s="148" t="s">
        <v>43</v>
      </c>
      <c r="O286" s="54"/>
      <c r="P286" s="149">
        <f>O286*H286</f>
        <v>0</v>
      </c>
      <c r="Q286" s="149">
        <v>0</v>
      </c>
      <c r="R286" s="149">
        <f>Q286*H286</f>
        <v>0</v>
      </c>
      <c r="S286" s="149">
        <v>0</v>
      </c>
      <c r="T286" s="150">
        <f>S286*H286</f>
        <v>0</v>
      </c>
      <c r="U286" s="33"/>
      <c r="V286" s="33"/>
      <c r="W286" s="33"/>
      <c r="X286" s="33"/>
      <c r="Y286" s="33"/>
      <c r="Z286" s="33"/>
      <c r="AA286" s="33"/>
      <c r="AB286" s="33"/>
      <c r="AC286" s="33"/>
      <c r="AD286" s="33"/>
      <c r="AE286" s="33"/>
      <c r="AR286" s="151" t="s">
        <v>145</v>
      </c>
      <c r="AT286" s="151" t="s">
        <v>129</v>
      </c>
      <c r="AU286" s="151" t="s">
        <v>81</v>
      </c>
      <c r="AY286" s="18" t="s">
        <v>126</v>
      </c>
      <c r="BE286" s="152">
        <f>IF(N286="základní",J286,0)</f>
        <v>0</v>
      </c>
      <c r="BF286" s="152">
        <f>IF(N286="snížená",J286,0)</f>
        <v>0</v>
      </c>
      <c r="BG286" s="152">
        <f>IF(N286="zákl. přenesená",J286,0)</f>
        <v>0</v>
      </c>
      <c r="BH286" s="152">
        <f>IF(N286="sníž. přenesená",J286,0)</f>
        <v>0</v>
      </c>
      <c r="BI286" s="152">
        <f>IF(N286="nulová",J286,0)</f>
        <v>0</v>
      </c>
      <c r="BJ286" s="18" t="s">
        <v>79</v>
      </c>
      <c r="BK286" s="152">
        <f>ROUND(I286*H286,2)</f>
        <v>0</v>
      </c>
      <c r="BL286" s="18" t="s">
        <v>145</v>
      </c>
      <c r="BM286" s="151" t="s">
        <v>408</v>
      </c>
    </row>
    <row r="287" spans="1:65" s="2" customFormat="1">
      <c r="A287" s="33"/>
      <c r="B287" s="322"/>
      <c r="C287" s="328"/>
      <c r="D287" s="329" t="s">
        <v>136</v>
      </c>
      <c r="E287" s="328"/>
      <c r="F287" s="330" t="s">
        <v>409</v>
      </c>
      <c r="G287" s="328"/>
      <c r="H287" s="328"/>
      <c r="I287" s="153"/>
      <c r="J287" s="33"/>
      <c r="K287" s="33"/>
      <c r="L287" s="34"/>
      <c r="M287" s="154"/>
      <c r="N287" s="155"/>
      <c r="O287" s="54"/>
      <c r="P287" s="54"/>
      <c r="Q287" s="54"/>
      <c r="R287" s="54"/>
      <c r="S287" s="54"/>
      <c r="T287" s="55"/>
      <c r="U287" s="33"/>
      <c r="V287" s="33"/>
      <c r="W287" s="33"/>
      <c r="X287" s="33"/>
      <c r="Y287" s="33"/>
      <c r="Z287" s="33"/>
      <c r="AA287" s="33"/>
      <c r="AB287" s="33"/>
      <c r="AC287" s="33"/>
      <c r="AD287" s="33"/>
      <c r="AE287" s="33"/>
      <c r="AT287" s="18" t="s">
        <v>136</v>
      </c>
      <c r="AU287" s="18" t="s">
        <v>81</v>
      </c>
    </row>
    <row r="288" spans="1:65" s="2" customFormat="1" ht="48.75">
      <c r="A288" s="33"/>
      <c r="B288" s="322"/>
      <c r="C288" s="328"/>
      <c r="D288" s="329" t="s">
        <v>220</v>
      </c>
      <c r="E288" s="328"/>
      <c r="F288" s="353" t="s">
        <v>388</v>
      </c>
      <c r="G288" s="328"/>
      <c r="H288" s="328"/>
      <c r="I288" s="153"/>
      <c r="J288" s="33"/>
      <c r="K288" s="33"/>
      <c r="L288" s="34"/>
      <c r="M288" s="154"/>
      <c r="N288" s="155"/>
      <c r="O288" s="54"/>
      <c r="P288" s="54"/>
      <c r="Q288" s="54"/>
      <c r="R288" s="54"/>
      <c r="S288" s="54"/>
      <c r="T288" s="55"/>
      <c r="U288" s="33"/>
      <c r="V288" s="33"/>
      <c r="W288" s="33"/>
      <c r="X288" s="33"/>
      <c r="Y288" s="33"/>
      <c r="Z288" s="33"/>
      <c r="AA288" s="33"/>
      <c r="AB288" s="33"/>
      <c r="AC288" s="33"/>
      <c r="AD288" s="33"/>
      <c r="AE288" s="33"/>
      <c r="AT288" s="18" t="s">
        <v>220</v>
      </c>
      <c r="AU288" s="18" t="s">
        <v>81</v>
      </c>
    </row>
    <row r="289" spans="1:65" s="14" customFormat="1">
      <c r="B289" s="335"/>
      <c r="C289" s="336"/>
      <c r="D289" s="329" t="s">
        <v>140</v>
      </c>
      <c r="E289" s="337" t="s">
        <v>3</v>
      </c>
      <c r="F289" s="338" t="s">
        <v>410</v>
      </c>
      <c r="G289" s="336"/>
      <c r="H289" s="339">
        <v>550</v>
      </c>
      <c r="I289" s="164"/>
      <c r="L289" s="162"/>
      <c r="M289" s="165"/>
      <c r="N289" s="166"/>
      <c r="O289" s="166"/>
      <c r="P289" s="166"/>
      <c r="Q289" s="166"/>
      <c r="R289" s="166"/>
      <c r="S289" s="166"/>
      <c r="T289" s="167"/>
      <c r="AT289" s="163" t="s">
        <v>140</v>
      </c>
      <c r="AU289" s="163" t="s">
        <v>81</v>
      </c>
      <c r="AV289" s="14" t="s">
        <v>81</v>
      </c>
      <c r="AW289" s="14" t="s">
        <v>33</v>
      </c>
      <c r="AX289" s="14" t="s">
        <v>72</v>
      </c>
      <c r="AY289" s="163" t="s">
        <v>126</v>
      </c>
    </row>
    <row r="290" spans="1:65" s="15" customFormat="1">
      <c r="B290" s="340"/>
      <c r="C290" s="341"/>
      <c r="D290" s="329" t="s">
        <v>140</v>
      </c>
      <c r="E290" s="342" t="s">
        <v>3</v>
      </c>
      <c r="F290" s="343" t="s">
        <v>144</v>
      </c>
      <c r="G290" s="341"/>
      <c r="H290" s="344">
        <v>550</v>
      </c>
      <c r="I290" s="170"/>
      <c r="L290" s="168"/>
      <c r="M290" s="171"/>
      <c r="N290" s="172"/>
      <c r="O290" s="172"/>
      <c r="P290" s="172"/>
      <c r="Q290" s="172"/>
      <c r="R290" s="172"/>
      <c r="S290" s="172"/>
      <c r="T290" s="173"/>
      <c r="AT290" s="169" t="s">
        <v>140</v>
      </c>
      <c r="AU290" s="169" t="s">
        <v>81</v>
      </c>
      <c r="AV290" s="15" t="s">
        <v>145</v>
      </c>
      <c r="AW290" s="15" t="s">
        <v>33</v>
      </c>
      <c r="AX290" s="15" t="s">
        <v>79</v>
      </c>
      <c r="AY290" s="169" t="s">
        <v>126</v>
      </c>
    </row>
    <row r="291" spans="1:65" s="2" customFormat="1" ht="16.5" customHeight="1">
      <c r="A291" s="33"/>
      <c r="B291" s="322"/>
      <c r="C291" s="323" t="s">
        <v>411</v>
      </c>
      <c r="D291" s="323" t="s">
        <v>129</v>
      </c>
      <c r="E291" s="324" t="s">
        <v>412</v>
      </c>
      <c r="F291" s="325" t="s">
        <v>413</v>
      </c>
      <c r="G291" s="326" t="s">
        <v>328</v>
      </c>
      <c r="H291" s="327">
        <v>448.41</v>
      </c>
      <c r="I291" s="145"/>
      <c r="J291" s="146">
        <f>ROUND(I291*H291,2)</f>
        <v>0</v>
      </c>
      <c r="K291" s="144" t="s">
        <v>133</v>
      </c>
      <c r="L291" s="34"/>
      <c r="M291" s="147" t="s">
        <v>3</v>
      </c>
      <c r="N291" s="148" t="s">
        <v>43</v>
      </c>
      <c r="O291" s="54"/>
      <c r="P291" s="149">
        <f>O291*H291</f>
        <v>0</v>
      </c>
      <c r="Q291" s="149">
        <v>0</v>
      </c>
      <c r="R291" s="149">
        <f>Q291*H291</f>
        <v>0</v>
      </c>
      <c r="S291" s="149">
        <v>0</v>
      </c>
      <c r="T291" s="150">
        <f>S291*H291</f>
        <v>0</v>
      </c>
      <c r="U291" s="33"/>
      <c r="V291" s="33"/>
      <c r="W291" s="33"/>
      <c r="X291" s="33"/>
      <c r="Y291" s="33"/>
      <c r="Z291" s="33"/>
      <c r="AA291" s="33"/>
      <c r="AB291" s="33"/>
      <c r="AC291" s="33"/>
      <c r="AD291" s="33"/>
      <c r="AE291" s="33"/>
      <c r="AR291" s="151" t="s">
        <v>145</v>
      </c>
      <c r="AT291" s="151" t="s">
        <v>129</v>
      </c>
      <c r="AU291" s="151" t="s">
        <v>81</v>
      </c>
      <c r="AY291" s="18" t="s">
        <v>126</v>
      </c>
      <c r="BE291" s="152">
        <f>IF(N291="základní",J291,0)</f>
        <v>0</v>
      </c>
      <c r="BF291" s="152">
        <f>IF(N291="snížená",J291,0)</f>
        <v>0</v>
      </c>
      <c r="BG291" s="152">
        <f>IF(N291="zákl. přenesená",J291,0)</f>
        <v>0</v>
      </c>
      <c r="BH291" s="152">
        <f>IF(N291="sníž. přenesená",J291,0)</f>
        <v>0</v>
      </c>
      <c r="BI291" s="152">
        <f>IF(N291="nulová",J291,0)</f>
        <v>0</v>
      </c>
      <c r="BJ291" s="18" t="s">
        <v>79</v>
      </c>
      <c r="BK291" s="152">
        <f>ROUND(I291*H291,2)</f>
        <v>0</v>
      </c>
      <c r="BL291" s="18" t="s">
        <v>145</v>
      </c>
      <c r="BM291" s="151" t="s">
        <v>414</v>
      </c>
    </row>
    <row r="292" spans="1:65" s="2" customFormat="1" ht="19.5">
      <c r="A292" s="33"/>
      <c r="B292" s="322"/>
      <c r="C292" s="328"/>
      <c r="D292" s="329" t="s">
        <v>136</v>
      </c>
      <c r="E292" s="328"/>
      <c r="F292" s="330" t="s">
        <v>415</v>
      </c>
      <c r="G292" s="328"/>
      <c r="H292" s="328"/>
      <c r="I292" s="153"/>
      <c r="J292" s="33"/>
      <c r="K292" s="33"/>
      <c r="L292" s="34"/>
      <c r="M292" s="154"/>
      <c r="N292" s="155"/>
      <c r="O292" s="54"/>
      <c r="P292" s="54"/>
      <c r="Q292" s="54"/>
      <c r="R292" s="54"/>
      <c r="S292" s="54"/>
      <c r="T292" s="55"/>
      <c r="U292" s="33"/>
      <c r="V292" s="33"/>
      <c r="W292" s="33"/>
      <c r="X292" s="33"/>
      <c r="Y292" s="33"/>
      <c r="Z292" s="33"/>
      <c r="AA292" s="33"/>
      <c r="AB292" s="33"/>
      <c r="AC292" s="33"/>
      <c r="AD292" s="33"/>
      <c r="AE292" s="33"/>
      <c r="AT292" s="18" t="s">
        <v>136</v>
      </c>
      <c r="AU292" s="18" t="s">
        <v>81</v>
      </c>
    </row>
    <row r="293" spans="1:65" s="2" customFormat="1" ht="58.5">
      <c r="A293" s="33"/>
      <c r="B293" s="322"/>
      <c r="C293" s="328"/>
      <c r="D293" s="329" t="s">
        <v>220</v>
      </c>
      <c r="E293" s="328"/>
      <c r="F293" s="353" t="s">
        <v>416</v>
      </c>
      <c r="G293" s="328"/>
      <c r="H293" s="328"/>
      <c r="I293" s="153"/>
      <c r="J293" s="33"/>
      <c r="K293" s="33"/>
      <c r="L293" s="34"/>
      <c r="M293" s="154"/>
      <c r="N293" s="155"/>
      <c r="O293" s="54"/>
      <c r="P293" s="54"/>
      <c r="Q293" s="54"/>
      <c r="R293" s="54"/>
      <c r="S293" s="54"/>
      <c r="T293" s="55"/>
      <c r="U293" s="33"/>
      <c r="V293" s="33"/>
      <c r="W293" s="33"/>
      <c r="X293" s="33"/>
      <c r="Y293" s="33"/>
      <c r="Z293" s="33"/>
      <c r="AA293" s="33"/>
      <c r="AB293" s="33"/>
      <c r="AC293" s="33"/>
      <c r="AD293" s="33"/>
      <c r="AE293" s="33"/>
      <c r="AT293" s="18" t="s">
        <v>220</v>
      </c>
      <c r="AU293" s="18" t="s">
        <v>81</v>
      </c>
    </row>
    <row r="294" spans="1:65" s="13" customFormat="1">
      <c r="B294" s="331"/>
      <c r="C294" s="332"/>
      <c r="D294" s="329" t="s">
        <v>140</v>
      </c>
      <c r="E294" s="333" t="s">
        <v>3</v>
      </c>
      <c r="F294" s="334" t="s">
        <v>417</v>
      </c>
      <c r="G294" s="332"/>
      <c r="H294" s="333" t="s">
        <v>3</v>
      </c>
      <c r="I294" s="158"/>
      <c r="L294" s="156"/>
      <c r="M294" s="159"/>
      <c r="N294" s="160"/>
      <c r="O294" s="160"/>
      <c r="P294" s="160"/>
      <c r="Q294" s="160"/>
      <c r="R294" s="160"/>
      <c r="S294" s="160"/>
      <c r="T294" s="161"/>
      <c r="AT294" s="157" t="s">
        <v>140</v>
      </c>
      <c r="AU294" s="157" t="s">
        <v>81</v>
      </c>
      <c r="AV294" s="13" t="s">
        <v>79</v>
      </c>
      <c r="AW294" s="13" t="s">
        <v>33</v>
      </c>
      <c r="AX294" s="13" t="s">
        <v>72</v>
      </c>
      <c r="AY294" s="157" t="s">
        <v>126</v>
      </c>
    </row>
    <row r="295" spans="1:65" s="14" customFormat="1">
      <c r="B295" s="335"/>
      <c r="C295" s="336"/>
      <c r="D295" s="329" t="s">
        <v>140</v>
      </c>
      <c r="E295" s="337" t="s">
        <v>3</v>
      </c>
      <c r="F295" s="338" t="s">
        <v>418</v>
      </c>
      <c r="G295" s="336"/>
      <c r="H295" s="339">
        <v>448.41</v>
      </c>
      <c r="I295" s="164"/>
      <c r="L295" s="162"/>
      <c r="M295" s="165"/>
      <c r="N295" s="166"/>
      <c r="O295" s="166"/>
      <c r="P295" s="166"/>
      <c r="Q295" s="166"/>
      <c r="R295" s="166"/>
      <c r="S295" s="166"/>
      <c r="T295" s="167"/>
      <c r="AT295" s="163" t="s">
        <v>140</v>
      </c>
      <c r="AU295" s="163" t="s">
        <v>81</v>
      </c>
      <c r="AV295" s="14" t="s">
        <v>81</v>
      </c>
      <c r="AW295" s="14" t="s">
        <v>33</v>
      </c>
      <c r="AX295" s="14" t="s">
        <v>72</v>
      </c>
      <c r="AY295" s="163" t="s">
        <v>126</v>
      </c>
    </row>
    <row r="296" spans="1:65" s="15" customFormat="1">
      <c r="B296" s="340"/>
      <c r="C296" s="341"/>
      <c r="D296" s="329" t="s">
        <v>140</v>
      </c>
      <c r="E296" s="342" t="s">
        <v>3</v>
      </c>
      <c r="F296" s="343" t="s">
        <v>144</v>
      </c>
      <c r="G296" s="341"/>
      <c r="H296" s="344">
        <v>448.41</v>
      </c>
      <c r="I296" s="170"/>
      <c r="L296" s="168"/>
      <c r="M296" s="171"/>
      <c r="N296" s="172"/>
      <c r="O296" s="172"/>
      <c r="P296" s="172"/>
      <c r="Q296" s="172"/>
      <c r="R296" s="172"/>
      <c r="S296" s="172"/>
      <c r="T296" s="173"/>
      <c r="AT296" s="169" t="s">
        <v>140</v>
      </c>
      <c r="AU296" s="169" t="s">
        <v>81</v>
      </c>
      <c r="AV296" s="15" t="s">
        <v>145</v>
      </c>
      <c r="AW296" s="15" t="s">
        <v>33</v>
      </c>
      <c r="AX296" s="15" t="s">
        <v>79</v>
      </c>
      <c r="AY296" s="169" t="s">
        <v>126</v>
      </c>
    </row>
    <row r="297" spans="1:65" s="2" customFormat="1" ht="16.5" customHeight="1">
      <c r="A297" s="33"/>
      <c r="B297" s="322"/>
      <c r="C297" s="323" t="s">
        <v>419</v>
      </c>
      <c r="D297" s="323" t="s">
        <v>129</v>
      </c>
      <c r="E297" s="324" t="s">
        <v>420</v>
      </c>
      <c r="F297" s="325" t="s">
        <v>421</v>
      </c>
      <c r="G297" s="326" t="s">
        <v>328</v>
      </c>
      <c r="H297" s="327">
        <v>224.20500000000001</v>
      </c>
      <c r="I297" s="145"/>
      <c r="J297" s="146">
        <f>ROUND(I297*H297,2)</f>
        <v>0</v>
      </c>
      <c r="K297" s="144" t="s">
        <v>133</v>
      </c>
      <c r="L297" s="34"/>
      <c r="M297" s="147" t="s">
        <v>3</v>
      </c>
      <c r="N297" s="148" t="s">
        <v>43</v>
      </c>
      <c r="O297" s="54"/>
      <c r="P297" s="149">
        <f>O297*H297</f>
        <v>0</v>
      </c>
      <c r="Q297" s="149">
        <v>0</v>
      </c>
      <c r="R297" s="149">
        <f>Q297*H297</f>
        <v>0</v>
      </c>
      <c r="S297" s="149">
        <v>0</v>
      </c>
      <c r="T297" s="150">
        <f>S297*H297</f>
        <v>0</v>
      </c>
      <c r="U297" s="33"/>
      <c r="V297" s="33"/>
      <c r="W297" s="33"/>
      <c r="X297" s="33"/>
      <c r="Y297" s="33"/>
      <c r="Z297" s="33"/>
      <c r="AA297" s="33"/>
      <c r="AB297" s="33"/>
      <c r="AC297" s="33"/>
      <c r="AD297" s="33"/>
      <c r="AE297" s="33"/>
      <c r="AR297" s="151" t="s">
        <v>145</v>
      </c>
      <c r="AT297" s="151" t="s">
        <v>129</v>
      </c>
      <c r="AU297" s="151" t="s">
        <v>81</v>
      </c>
      <c r="AY297" s="18" t="s">
        <v>126</v>
      </c>
      <c r="BE297" s="152">
        <f>IF(N297="základní",J297,0)</f>
        <v>0</v>
      </c>
      <c r="BF297" s="152">
        <f>IF(N297="snížená",J297,0)</f>
        <v>0</v>
      </c>
      <c r="BG297" s="152">
        <f>IF(N297="zákl. přenesená",J297,0)</f>
        <v>0</v>
      </c>
      <c r="BH297" s="152">
        <f>IF(N297="sníž. přenesená",J297,0)</f>
        <v>0</v>
      </c>
      <c r="BI297" s="152">
        <f>IF(N297="nulová",J297,0)</f>
        <v>0</v>
      </c>
      <c r="BJ297" s="18" t="s">
        <v>79</v>
      </c>
      <c r="BK297" s="152">
        <f>ROUND(I297*H297,2)</f>
        <v>0</v>
      </c>
      <c r="BL297" s="18" t="s">
        <v>145</v>
      </c>
      <c r="BM297" s="151" t="s">
        <v>422</v>
      </c>
    </row>
    <row r="298" spans="1:65" s="2" customFormat="1" ht="19.5">
      <c r="A298" s="33"/>
      <c r="B298" s="322"/>
      <c r="C298" s="328"/>
      <c r="D298" s="329" t="s">
        <v>136</v>
      </c>
      <c r="E298" s="328"/>
      <c r="F298" s="330" t="s">
        <v>423</v>
      </c>
      <c r="G298" s="328"/>
      <c r="H298" s="328"/>
      <c r="I298" s="153"/>
      <c r="J298" s="33"/>
      <c r="K298" s="33"/>
      <c r="L298" s="34"/>
      <c r="M298" s="154"/>
      <c r="N298" s="155"/>
      <c r="O298" s="54"/>
      <c r="P298" s="54"/>
      <c r="Q298" s="54"/>
      <c r="R298" s="54"/>
      <c r="S298" s="54"/>
      <c r="T298" s="55"/>
      <c r="U298" s="33"/>
      <c r="V298" s="33"/>
      <c r="W298" s="33"/>
      <c r="X298" s="33"/>
      <c r="Y298" s="33"/>
      <c r="Z298" s="33"/>
      <c r="AA298" s="33"/>
      <c r="AB298" s="33"/>
      <c r="AC298" s="33"/>
      <c r="AD298" s="33"/>
      <c r="AE298" s="33"/>
      <c r="AT298" s="18" t="s">
        <v>136</v>
      </c>
      <c r="AU298" s="18" t="s">
        <v>81</v>
      </c>
    </row>
    <row r="299" spans="1:65" s="2" customFormat="1" ht="87.75">
      <c r="A299" s="33"/>
      <c r="B299" s="322"/>
      <c r="C299" s="328"/>
      <c r="D299" s="329" t="s">
        <v>220</v>
      </c>
      <c r="E299" s="328"/>
      <c r="F299" s="353" t="s">
        <v>424</v>
      </c>
      <c r="G299" s="328"/>
      <c r="H299" s="328"/>
      <c r="I299" s="153"/>
      <c r="J299" s="33"/>
      <c r="K299" s="33"/>
      <c r="L299" s="34"/>
      <c r="M299" s="154"/>
      <c r="N299" s="155"/>
      <c r="O299" s="54"/>
      <c r="P299" s="54"/>
      <c r="Q299" s="54"/>
      <c r="R299" s="54"/>
      <c r="S299" s="54"/>
      <c r="T299" s="55"/>
      <c r="U299" s="33"/>
      <c r="V299" s="33"/>
      <c r="W299" s="33"/>
      <c r="X299" s="33"/>
      <c r="Y299" s="33"/>
      <c r="Z299" s="33"/>
      <c r="AA299" s="33"/>
      <c r="AB299" s="33"/>
      <c r="AC299" s="33"/>
      <c r="AD299" s="33"/>
      <c r="AE299" s="33"/>
      <c r="AT299" s="18" t="s">
        <v>220</v>
      </c>
      <c r="AU299" s="18" t="s">
        <v>81</v>
      </c>
    </row>
    <row r="300" spans="1:65" s="13" customFormat="1">
      <c r="B300" s="331"/>
      <c r="C300" s="332"/>
      <c r="D300" s="329" t="s">
        <v>140</v>
      </c>
      <c r="E300" s="333" t="s">
        <v>3</v>
      </c>
      <c r="F300" s="334" t="s">
        <v>425</v>
      </c>
      <c r="G300" s="332"/>
      <c r="H300" s="333" t="s">
        <v>3</v>
      </c>
      <c r="I300" s="158"/>
      <c r="L300" s="156"/>
      <c r="M300" s="159"/>
      <c r="N300" s="160"/>
      <c r="O300" s="160"/>
      <c r="P300" s="160"/>
      <c r="Q300" s="160"/>
      <c r="R300" s="160"/>
      <c r="S300" s="160"/>
      <c r="T300" s="161"/>
      <c r="AT300" s="157" t="s">
        <v>140</v>
      </c>
      <c r="AU300" s="157" t="s">
        <v>81</v>
      </c>
      <c r="AV300" s="13" t="s">
        <v>79</v>
      </c>
      <c r="AW300" s="13" t="s">
        <v>33</v>
      </c>
      <c r="AX300" s="13" t="s">
        <v>72</v>
      </c>
      <c r="AY300" s="157" t="s">
        <v>126</v>
      </c>
    </row>
    <row r="301" spans="1:65" s="14" customFormat="1">
      <c r="B301" s="335"/>
      <c r="C301" s="336"/>
      <c r="D301" s="329" t="s">
        <v>140</v>
      </c>
      <c r="E301" s="337" t="s">
        <v>3</v>
      </c>
      <c r="F301" s="338" t="s">
        <v>426</v>
      </c>
      <c r="G301" s="336"/>
      <c r="H301" s="339">
        <v>224.20500000000001</v>
      </c>
      <c r="I301" s="164"/>
      <c r="L301" s="162"/>
      <c r="M301" s="165"/>
      <c r="N301" s="166"/>
      <c r="O301" s="166"/>
      <c r="P301" s="166"/>
      <c r="Q301" s="166"/>
      <c r="R301" s="166"/>
      <c r="S301" s="166"/>
      <c r="T301" s="167"/>
      <c r="AT301" s="163" t="s">
        <v>140</v>
      </c>
      <c r="AU301" s="163" t="s">
        <v>81</v>
      </c>
      <c r="AV301" s="14" t="s">
        <v>81</v>
      </c>
      <c r="AW301" s="14" t="s">
        <v>33</v>
      </c>
      <c r="AX301" s="14" t="s">
        <v>72</v>
      </c>
      <c r="AY301" s="163" t="s">
        <v>126</v>
      </c>
    </row>
    <row r="302" spans="1:65" s="15" customFormat="1">
      <c r="B302" s="340"/>
      <c r="C302" s="341"/>
      <c r="D302" s="329" t="s">
        <v>140</v>
      </c>
      <c r="E302" s="342" t="s">
        <v>3</v>
      </c>
      <c r="F302" s="343" t="s">
        <v>144</v>
      </c>
      <c r="G302" s="341"/>
      <c r="H302" s="344">
        <v>224.20500000000001</v>
      </c>
      <c r="I302" s="170"/>
      <c r="L302" s="168"/>
      <c r="M302" s="171"/>
      <c r="N302" s="172"/>
      <c r="O302" s="172"/>
      <c r="P302" s="172"/>
      <c r="Q302" s="172"/>
      <c r="R302" s="172"/>
      <c r="S302" s="172"/>
      <c r="T302" s="173"/>
      <c r="AT302" s="169" t="s">
        <v>140</v>
      </c>
      <c r="AU302" s="169" t="s">
        <v>81</v>
      </c>
      <c r="AV302" s="15" t="s">
        <v>145</v>
      </c>
      <c r="AW302" s="15" t="s">
        <v>33</v>
      </c>
      <c r="AX302" s="15" t="s">
        <v>79</v>
      </c>
      <c r="AY302" s="169" t="s">
        <v>126</v>
      </c>
    </row>
    <row r="303" spans="1:65" s="2" customFormat="1" ht="16.5" customHeight="1">
      <c r="A303" s="33"/>
      <c r="B303" s="322"/>
      <c r="C303" s="323" t="s">
        <v>427</v>
      </c>
      <c r="D303" s="323" t="s">
        <v>129</v>
      </c>
      <c r="E303" s="324" t="s">
        <v>428</v>
      </c>
      <c r="F303" s="325" t="s">
        <v>429</v>
      </c>
      <c r="G303" s="326" t="s">
        <v>217</v>
      </c>
      <c r="H303" s="327">
        <v>110</v>
      </c>
      <c r="I303" s="145"/>
      <c r="J303" s="146">
        <f>ROUND(I303*H303,2)</f>
        <v>0</v>
      </c>
      <c r="K303" s="144" t="s">
        <v>3</v>
      </c>
      <c r="L303" s="34"/>
      <c r="M303" s="147" t="s">
        <v>3</v>
      </c>
      <c r="N303" s="148" t="s">
        <v>43</v>
      </c>
      <c r="O303" s="54"/>
      <c r="P303" s="149">
        <f>O303*H303</f>
        <v>0</v>
      </c>
      <c r="Q303" s="149">
        <v>0</v>
      </c>
      <c r="R303" s="149">
        <f>Q303*H303</f>
        <v>0</v>
      </c>
      <c r="S303" s="149">
        <v>0</v>
      </c>
      <c r="T303" s="150">
        <f>S303*H303</f>
        <v>0</v>
      </c>
      <c r="U303" s="33"/>
      <c r="V303" s="33"/>
      <c r="W303" s="33"/>
      <c r="X303" s="33"/>
      <c r="Y303" s="33"/>
      <c r="Z303" s="33"/>
      <c r="AA303" s="33"/>
      <c r="AB303" s="33"/>
      <c r="AC303" s="33"/>
      <c r="AD303" s="33"/>
      <c r="AE303" s="33"/>
      <c r="AR303" s="151" t="s">
        <v>145</v>
      </c>
      <c r="AT303" s="151" t="s">
        <v>129</v>
      </c>
      <c r="AU303" s="151" t="s">
        <v>81</v>
      </c>
      <c r="AY303" s="18" t="s">
        <v>126</v>
      </c>
      <c r="BE303" s="152">
        <f>IF(N303="základní",J303,0)</f>
        <v>0</v>
      </c>
      <c r="BF303" s="152">
        <f>IF(N303="snížená",J303,0)</f>
        <v>0</v>
      </c>
      <c r="BG303" s="152">
        <f>IF(N303="zákl. přenesená",J303,0)</f>
        <v>0</v>
      </c>
      <c r="BH303" s="152">
        <f>IF(N303="sníž. přenesená",J303,0)</f>
        <v>0</v>
      </c>
      <c r="BI303" s="152">
        <f>IF(N303="nulová",J303,0)</f>
        <v>0</v>
      </c>
      <c r="BJ303" s="18" t="s">
        <v>79</v>
      </c>
      <c r="BK303" s="152">
        <f>ROUND(I303*H303,2)</f>
        <v>0</v>
      </c>
      <c r="BL303" s="18" t="s">
        <v>145</v>
      </c>
      <c r="BM303" s="151" t="s">
        <v>430</v>
      </c>
    </row>
    <row r="304" spans="1:65" s="2" customFormat="1">
      <c r="A304" s="33"/>
      <c r="B304" s="322"/>
      <c r="C304" s="328"/>
      <c r="D304" s="329" t="s">
        <v>136</v>
      </c>
      <c r="E304" s="328"/>
      <c r="F304" s="330" t="s">
        <v>429</v>
      </c>
      <c r="G304" s="328"/>
      <c r="H304" s="328"/>
      <c r="I304" s="153"/>
      <c r="J304" s="33"/>
      <c r="K304" s="33"/>
      <c r="L304" s="34"/>
      <c r="M304" s="154"/>
      <c r="N304" s="155"/>
      <c r="O304" s="54"/>
      <c r="P304" s="54"/>
      <c r="Q304" s="54"/>
      <c r="R304" s="54"/>
      <c r="S304" s="54"/>
      <c r="T304" s="55"/>
      <c r="U304" s="33"/>
      <c r="V304" s="33"/>
      <c r="W304" s="33"/>
      <c r="X304" s="33"/>
      <c r="Y304" s="33"/>
      <c r="Z304" s="33"/>
      <c r="AA304" s="33"/>
      <c r="AB304" s="33"/>
      <c r="AC304" s="33"/>
      <c r="AD304" s="33"/>
      <c r="AE304" s="33"/>
      <c r="AT304" s="18" t="s">
        <v>136</v>
      </c>
      <c r="AU304" s="18" t="s">
        <v>81</v>
      </c>
    </row>
    <row r="305" spans="1:65" s="13" customFormat="1">
      <c r="B305" s="331"/>
      <c r="C305" s="332"/>
      <c r="D305" s="329" t="s">
        <v>140</v>
      </c>
      <c r="E305" s="333" t="s">
        <v>3</v>
      </c>
      <c r="F305" s="334" t="s">
        <v>222</v>
      </c>
      <c r="G305" s="332"/>
      <c r="H305" s="333" t="s">
        <v>3</v>
      </c>
      <c r="I305" s="158"/>
      <c r="L305" s="156"/>
      <c r="M305" s="159"/>
      <c r="N305" s="160"/>
      <c r="O305" s="160"/>
      <c r="P305" s="160"/>
      <c r="Q305" s="160"/>
      <c r="R305" s="160"/>
      <c r="S305" s="160"/>
      <c r="T305" s="161"/>
      <c r="AT305" s="157" t="s">
        <v>140</v>
      </c>
      <c r="AU305" s="157" t="s">
        <v>81</v>
      </c>
      <c r="AV305" s="13" t="s">
        <v>79</v>
      </c>
      <c r="AW305" s="13" t="s">
        <v>33</v>
      </c>
      <c r="AX305" s="13" t="s">
        <v>72</v>
      </c>
      <c r="AY305" s="157" t="s">
        <v>126</v>
      </c>
    </row>
    <row r="306" spans="1:65" s="13" customFormat="1">
      <c r="B306" s="331"/>
      <c r="C306" s="332"/>
      <c r="D306" s="329" t="s">
        <v>140</v>
      </c>
      <c r="E306" s="333" t="s">
        <v>3</v>
      </c>
      <c r="F306" s="334" t="s">
        <v>223</v>
      </c>
      <c r="G306" s="332"/>
      <c r="H306" s="333" t="s">
        <v>3</v>
      </c>
      <c r="I306" s="158"/>
      <c r="L306" s="156"/>
      <c r="M306" s="159"/>
      <c r="N306" s="160"/>
      <c r="O306" s="160"/>
      <c r="P306" s="160"/>
      <c r="Q306" s="160"/>
      <c r="R306" s="160"/>
      <c r="S306" s="160"/>
      <c r="T306" s="161"/>
      <c r="AT306" s="157" t="s">
        <v>140</v>
      </c>
      <c r="AU306" s="157" t="s">
        <v>81</v>
      </c>
      <c r="AV306" s="13" t="s">
        <v>79</v>
      </c>
      <c r="AW306" s="13" t="s">
        <v>33</v>
      </c>
      <c r="AX306" s="13" t="s">
        <v>72</v>
      </c>
      <c r="AY306" s="157" t="s">
        <v>126</v>
      </c>
    </row>
    <row r="307" spans="1:65" s="14" customFormat="1">
      <c r="B307" s="335"/>
      <c r="C307" s="336"/>
      <c r="D307" s="329" t="s">
        <v>140</v>
      </c>
      <c r="E307" s="337" t="s">
        <v>3</v>
      </c>
      <c r="F307" s="338" t="s">
        <v>224</v>
      </c>
      <c r="G307" s="336"/>
      <c r="H307" s="339">
        <v>107</v>
      </c>
      <c r="I307" s="164"/>
      <c r="L307" s="162"/>
      <c r="M307" s="165"/>
      <c r="N307" s="166"/>
      <c r="O307" s="166"/>
      <c r="P307" s="166"/>
      <c r="Q307" s="166"/>
      <c r="R307" s="166"/>
      <c r="S307" s="166"/>
      <c r="T307" s="167"/>
      <c r="AT307" s="163" t="s">
        <v>140</v>
      </c>
      <c r="AU307" s="163" t="s">
        <v>81</v>
      </c>
      <c r="AV307" s="14" t="s">
        <v>81</v>
      </c>
      <c r="AW307" s="14" t="s">
        <v>33</v>
      </c>
      <c r="AX307" s="14" t="s">
        <v>72</v>
      </c>
      <c r="AY307" s="163" t="s">
        <v>126</v>
      </c>
    </row>
    <row r="308" spans="1:65" s="13" customFormat="1">
      <c r="B308" s="331"/>
      <c r="C308" s="332"/>
      <c r="D308" s="329" t="s">
        <v>140</v>
      </c>
      <c r="E308" s="333" t="s">
        <v>3</v>
      </c>
      <c r="F308" s="334" t="s">
        <v>225</v>
      </c>
      <c r="G308" s="332"/>
      <c r="H308" s="333" t="s">
        <v>3</v>
      </c>
      <c r="I308" s="158"/>
      <c r="L308" s="156"/>
      <c r="M308" s="159"/>
      <c r="N308" s="160"/>
      <c r="O308" s="160"/>
      <c r="P308" s="160"/>
      <c r="Q308" s="160"/>
      <c r="R308" s="160"/>
      <c r="S308" s="160"/>
      <c r="T308" s="161"/>
      <c r="AT308" s="157" t="s">
        <v>140</v>
      </c>
      <c r="AU308" s="157" t="s">
        <v>81</v>
      </c>
      <c r="AV308" s="13" t="s">
        <v>79</v>
      </c>
      <c r="AW308" s="13" t="s">
        <v>33</v>
      </c>
      <c r="AX308" s="13" t="s">
        <v>72</v>
      </c>
      <c r="AY308" s="157" t="s">
        <v>126</v>
      </c>
    </row>
    <row r="309" spans="1:65" s="14" customFormat="1">
      <c r="B309" s="335"/>
      <c r="C309" s="336"/>
      <c r="D309" s="329" t="s">
        <v>140</v>
      </c>
      <c r="E309" s="337" t="s">
        <v>3</v>
      </c>
      <c r="F309" s="338" t="s">
        <v>146</v>
      </c>
      <c r="G309" s="336"/>
      <c r="H309" s="339">
        <v>3</v>
      </c>
      <c r="I309" s="164"/>
      <c r="L309" s="162"/>
      <c r="M309" s="165"/>
      <c r="N309" s="166"/>
      <c r="O309" s="166"/>
      <c r="P309" s="166"/>
      <c r="Q309" s="166"/>
      <c r="R309" s="166"/>
      <c r="S309" s="166"/>
      <c r="T309" s="167"/>
      <c r="AT309" s="163" t="s">
        <v>140</v>
      </c>
      <c r="AU309" s="163" t="s">
        <v>81</v>
      </c>
      <c r="AV309" s="14" t="s">
        <v>81</v>
      </c>
      <c r="AW309" s="14" t="s">
        <v>33</v>
      </c>
      <c r="AX309" s="14" t="s">
        <v>72</v>
      </c>
      <c r="AY309" s="163" t="s">
        <v>126</v>
      </c>
    </row>
    <row r="310" spans="1:65" s="15" customFormat="1">
      <c r="B310" s="340"/>
      <c r="C310" s="341"/>
      <c r="D310" s="329" t="s">
        <v>140</v>
      </c>
      <c r="E310" s="342" t="s">
        <v>3</v>
      </c>
      <c r="F310" s="343" t="s">
        <v>144</v>
      </c>
      <c r="G310" s="341"/>
      <c r="H310" s="344">
        <v>110</v>
      </c>
      <c r="I310" s="170"/>
      <c r="L310" s="168"/>
      <c r="M310" s="171"/>
      <c r="N310" s="172"/>
      <c r="O310" s="172"/>
      <c r="P310" s="172"/>
      <c r="Q310" s="172"/>
      <c r="R310" s="172"/>
      <c r="S310" s="172"/>
      <c r="T310" s="173"/>
      <c r="AT310" s="169" t="s">
        <v>140</v>
      </c>
      <c r="AU310" s="169" t="s">
        <v>81</v>
      </c>
      <c r="AV310" s="15" t="s">
        <v>145</v>
      </c>
      <c r="AW310" s="15" t="s">
        <v>33</v>
      </c>
      <c r="AX310" s="15" t="s">
        <v>79</v>
      </c>
      <c r="AY310" s="169" t="s">
        <v>126</v>
      </c>
    </row>
    <row r="311" spans="1:65" s="2" customFormat="1" ht="16.5" customHeight="1">
      <c r="A311" s="33"/>
      <c r="B311" s="322"/>
      <c r="C311" s="323" t="s">
        <v>431</v>
      </c>
      <c r="D311" s="323" t="s">
        <v>129</v>
      </c>
      <c r="E311" s="324" t="s">
        <v>432</v>
      </c>
      <c r="F311" s="325" t="s">
        <v>433</v>
      </c>
      <c r="G311" s="326" t="s">
        <v>434</v>
      </c>
      <c r="H311" s="327">
        <v>1</v>
      </c>
      <c r="I311" s="145"/>
      <c r="J311" s="146">
        <f>ROUND(I311*H311,2)</f>
        <v>0</v>
      </c>
      <c r="K311" s="144" t="s">
        <v>3</v>
      </c>
      <c r="L311" s="34"/>
      <c r="M311" s="147" t="s">
        <v>3</v>
      </c>
      <c r="N311" s="148" t="s">
        <v>43</v>
      </c>
      <c r="O311" s="54"/>
      <c r="P311" s="149">
        <f>O311*H311</f>
        <v>0</v>
      </c>
      <c r="Q311" s="149">
        <v>0</v>
      </c>
      <c r="R311" s="149">
        <f>Q311*H311</f>
        <v>0</v>
      </c>
      <c r="S311" s="149">
        <v>0</v>
      </c>
      <c r="T311" s="150">
        <f>S311*H311</f>
        <v>0</v>
      </c>
      <c r="U311" s="33"/>
      <c r="V311" s="33"/>
      <c r="W311" s="33"/>
      <c r="X311" s="33"/>
      <c r="Y311" s="33"/>
      <c r="Z311" s="33"/>
      <c r="AA311" s="33"/>
      <c r="AB311" s="33"/>
      <c r="AC311" s="33"/>
      <c r="AD311" s="33"/>
      <c r="AE311" s="33"/>
      <c r="AR311" s="151" t="s">
        <v>145</v>
      </c>
      <c r="AT311" s="151" t="s">
        <v>129</v>
      </c>
      <c r="AU311" s="151" t="s">
        <v>81</v>
      </c>
      <c r="AY311" s="18" t="s">
        <v>126</v>
      </c>
      <c r="BE311" s="152">
        <f>IF(N311="základní",J311,0)</f>
        <v>0</v>
      </c>
      <c r="BF311" s="152">
        <f>IF(N311="snížená",J311,0)</f>
        <v>0</v>
      </c>
      <c r="BG311" s="152">
        <f>IF(N311="zákl. přenesená",J311,0)</f>
        <v>0</v>
      </c>
      <c r="BH311" s="152">
        <f>IF(N311="sníž. přenesená",J311,0)</f>
        <v>0</v>
      </c>
      <c r="BI311" s="152">
        <f>IF(N311="nulová",J311,0)</f>
        <v>0</v>
      </c>
      <c r="BJ311" s="18" t="s">
        <v>79</v>
      </c>
      <c r="BK311" s="152">
        <f>ROUND(I311*H311,2)</f>
        <v>0</v>
      </c>
      <c r="BL311" s="18" t="s">
        <v>145</v>
      </c>
      <c r="BM311" s="151" t="s">
        <v>435</v>
      </c>
    </row>
    <row r="312" spans="1:65" s="2" customFormat="1">
      <c r="A312" s="33"/>
      <c r="B312" s="322"/>
      <c r="C312" s="328"/>
      <c r="D312" s="329" t="s">
        <v>136</v>
      </c>
      <c r="E312" s="328"/>
      <c r="F312" s="330" t="s">
        <v>433</v>
      </c>
      <c r="G312" s="328"/>
      <c r="H312" s="328"/>
      <c r="I312" s="153"/>
      <c r="J312" s="33"/>
      <c r="K312" s="33"/>
      <c r="L312" s="34"/>
      <c r="M312" s="154"/>
      <c r="N312" s="155"/>
      <c r="O312" s="54"/>
      <c r="P312" s="54"/>
      <c r="Q312" s="54"/>
      <c r="R312" s="54"/>
      <c r="S312" s="54"/>
      <c r="T312" s="55"/>
      <c r="U312" s="33"/>
      <c r="V312" s="33"/>
      <c r="W312" s="33"/>
      <c r="X312" s="33"/>
      <c r="Y312" s="33"/>
      <c r="Z312" s="33"/>
      <c r="AA312" s="33"/>
      <c r="AB312" s="33"/>
      <c r="AC312" s="33"/>
      <c r="AD312" s="33"/>
      <c r="AE312" s="33"/>
      <c r="AT312" s="18" t="s">
        <v>136</v>
      </c>
      <c r="AU312" s="18" t="s">
        <v>81</v>
      </c>
    </row>
    <row r="313" spans="1:65" s="13" customFormat="1">
      <c r="B313" s="331"/>
      <c r="C313" s="332"/>
      <c r="D313" s="329" t="s">
        <v>140</v>
      </c>
      <c r="E313" s="333" t="s">
        <v>3</v>
      </c>
      <c r="F313" s="334" t="s">
        <v>222</v>
      </c>
      <c r="G313" s="332"/>
      <c r="H313" s="333" t="s">
        <v>3</v>
      </c>
      <c r="I313" s="158"/>
      <c r="L313" s="156"/>
      <c r="M313" s="159"/>
      <c r="N313" s="160"/>
      <c r="O313" s="160"/>
      <c r="P313" s="160"/>
      <c r="Q313" s="160"/>
      <c r="R313" s="160"/>
      <c r="S313" s="160"/>
      <c r="T313" s="161"/>
      <c r="AT313" s="157" t="s">
        <v>140</v>
      </c>
      <c r="AU313" s="157" t="s">
        <v>81</v>
      </c>
      <c r="AV313" s="13" t="s">
        <v>79</v>
      </c>
      <c r="AW313" s="13" t="s">
        <v>33</v>
      </c>
      <c r="AX313" s="13" t="s">
        <v>72</v>
      </c>
      <c r="AY313" s="157" t="s">
        <v>126</v>
      </c>
    </row>
    <row r="314" spans="1:65" s="13" customFormat="1">
      <c r="B314" s="331"/>
      <c r="C314" s="332"/>
      <c r="D314" s="329" t="s">
        <v>140</v>
      </c>
      <c r="E314" s="333" t="s">
        <v>3</v>
      </c>
      <c r="F314" s="334" t="s">
        <v>232</v>
      </c>
      <c r="G314" s="332"/>
      <c r="H314" s="333" t="s">
        <v>3</v>
      </c>
      <c r="I314" s="158"/>
      <c r="L314" s="156"/>
      <c r="M314" s="159"/>
      <c r="N314" s="160"/>
      <c r="O314" s="160"/>
      <c r="P314" s="160"/>
      <c r="Q314" s="160"/>
      <c r="R314" s="160"/>
      <c r="S314" s="160"/>
      <c r="T314" s="161"/>
      <c r="AT314" s="157" t="s">
        <v>140</v>
      </c>
      <c r="AU314" s="157" t="s">
        <v>81</v>
      </c>
      <c r="AV314" s="13" t="s">
        <v>79</v>
      </c>
      <c r="AW314" s="13" t="s">
        <v>33</v>
      </c>
      <c r="AX314" s="13" t="s">
        <v>72</v>
      </c>
      <c r="AY314" s="157" t="s">
        <v>126</v>
      </c>
    </row>
    <row r="315" spans="1:65" s="14" customFormat="1">
      <c r="B315" s="335"/>
      <c r="C315" s="336"/>
      <c r="D315" s="329" t="s">
        <v>140</v>
      </c>
      <c r="E315" s="337" t="s">
        <v>3</v>
      </c>
      <c r="F315" s="338" t="s">
        <v>79</v>
      </c>
      <c r="G315" s="336"/>
      <c r="H315" s="339">
        <v>1</v>
      </c>
      <c r="I315" s="164"/>
      <c r="L315" s="162"/>
      <c r="M315" s="165"/>
      <c r="N315" s="166"/>
      <c r="O315" s="166"/>
      <c r="P315" s="166"/>
      <c r="Q315" s="166"/>
      <c r="R315" s="166"/>
      <c r="S315" s="166"/>
      <c r="T315" s="167"/>
      <c r="AT315" s="163" t="s">
        <v>140</v>
      </c>
      <c r="AU315" s="163" t="s">
        <v>81</v>
      </c>
      <c r="AV315" s="14" t="s">
        <v>81</v>
      </c>
      <c r="AW315" s="14" t="s">
        <v>33</v>
      </c>
      <c r="AX315" s="14" t="s">
        <v>72</v>
      </c>
      <c r="AY315" s="163" t="s">
        <v>126</v>
      </c>
    </row>
    <row r="316" spans="1:65" s="15" customFormat="1">
      <c r="B316" s="340"/>
      <c r="C316" s="341"/>
      <c r="D316" s="329" t="s">
        <v>140</v>
      </c>
      <c r="E316" s="342" t="s">
        <v>3</v>
      </c>
      <c r="F316" s="343" t="s">
        <v>144</v>
      </c>
      <c r="G316" s="341"/>
      <c r="H316" s="344">
        <v>1</v>
      </c>
      <c r="I316" s="170"/>
      <c r="L316" s="168"/>
      <c r="M316" s="171"/>
      <c r="N316" s="172"/>
      <c r="O316" s="172"/>
      <c r="P316" s="172"/>
      <c r="Q316" s="172"/>
      <c r="R316" s="172"/>
      <c r="S316" s="172"/>
      <c r="T316" s="173"/>
      <c r="AT316" s="169" t="s">
        <v>140</v>
      </c>
      <c r="AU316" s="169" t="s">
        <v>81</v>
      </c>
      <c r="AV316" s="15" t="s">
        <v>145</v>
      </c>
      <c r="AW316" s="15" t="s">
        <v>33</v>
      </c>
      <c r="AX316" s="15" t="s">
        <v>79</v>
      </c>
      <c r="AY316" s="169" t="s">
        <v>126</v>
      </c>
    </row>
    <row r="317" spans="1:65" s="2" customFormat="1" ht="16.5" customHeight="1">
      <c r="A317" s="33"/>
      <c r="B317" s="322"/>
      <c r="C317" s="323" t="s">
        <v>436</v>
      </c>
      <c r="D317" s="323" t="s">
        <v>129</v>
      </c>
      <c r="E317" s="324" t="s">
        <v>437</v>
      </c>
      <c r="F317" s="325" t="s">
        <v>438</v>
      </c>
      <c r="G317" s="326" t="s">
        <v>328</v>
      </c>
      <c r="H317" s="327">
        <v>150</v>
      </c>
      <c r="I317" s="145"/>
      <c r="J317" s="146">
        <f>ROUND(I317*H317,2)</f>
        <v>0</v>
      </c>
      <c r="K317" s="144" t="s">
        <v>133</v>
      </c>
      <c r="L317" s="34"/>
      <c r="M317" s="147" t="s">
        <v>3</v>
      </c>
      <c r="N317" s="148" t="s">
        <v>43</v>
      </c>
      <c r="O317" s="54"/>
      <c r="P317" s="149">
        <f>O317*H317</f>
        <v>0</v>
      </c>
      <c r="Q317" s="149">
        <v>0</v>
      </c>
      <c r="R317" s="149">
        <f>Q317*H317</f>
        <v>0</v>
      </c>
      <c r="S317" s="149">
        <v>0</v>
      </c>
      <c r="T317" s="150">
        <f>S317*H317</f>
        <v>0</v>
      </c>
      <c r="U317" s="33"/>
      <c r="V317" s="33"/>
      <c r="W317" s="33"/>
      <c r="X317" s="33"/>
      <c r="Y317" s="33"/>
      <c r="Z317" s="33"/>
      <c r="AA317" s="33"/>
      <c r="AB317" s="33"/>
      <c r="AC317" s="33"/>
      <c r="AD317" s="33"/>
      <c r="AE317" s="33"/>
      <c r="AR317" s="151" t="s">
        <v>145</v>
      </c>
      <c r="AT317" s="151" t="s">
        <v>129</v>
      </c>
      <c r="AU317" s="151" t="s">
        <v>81</v>
      </c>
      <c r="AY317" s="18" t="s">
        <v>126</v>
      </c>
      <c r="BE317" s="152">
        <f>IF(N317="základní",J317,0)</f>
        <v>0</v>
      </c>
      <c r="BF317" s="152">
        <f>IF(N317="snížená",J317,0)</f>
        <v>0</v>
      </c>
      <c r="BG317" s="152">
        <f>IF(N317="zákl. přenesená",J317,0)</f>
        <v>0</v>
      </c>
      <c r="BH317" s="152">
        <f>IF(N317="sníž. přenesená",J317,0)</f>
        <v>0</v>
      </c>
      <c r="BI317" s="152">
        <f>IF(N317="nulová",J317,0)</f>
        <v>0</v>
      </c>
      <c r="BJ317" s="18" t="s">
        <v>79</v>
      </c>
      <c r="BK317" s="152">
        <f>ROUND(I317*H317,2)</f>
        <v>0</v>
      </c>
      <c r="BL317" s="18" t="s">
        <v>145</v>
      </c>
      <c r="BM317" s="151" t="s">
        <v>439</v>
      </c>
    </row>
    <row r="318" spans="1:65" s="2" customFormat="1" ht="19.5">
      <c r="A318" s="33"/>
      <c r="B318" s="322"/>
      <c r="C318" s="328"/>
      <c r="D318" s="329" t="s">
        <v>136</v>
      </c>
      <c r="E318" s="328"/>
      <c r="F318" s="330" t="s">
        <v>440</v>
      </c>
      <c r="G318" s="328"/>
      <c r="H318" s="328"/>
      <c r="I318" s="153"/>
      <c r="J318" s="33"/>
      <c r="K318" s="33"/>
      <c r="L318" s="34"/>
      <c r="M318" s="154"/>
      <c r="N318" s="155"/>
      <c r="O318" s="54"/>
      <c r="P318" s="54"/>
      <c r="Q318" s="54"/>
      <c r="R318" s="54"/>
      <c r="S318" s="54"/>
      <c r="T318" s="55"/>
      <c r="U318" s="33"/>
      <c r="V318" s="33"/>
      <c r="W318" s="33"/>
      <c r="X318" s="33"/>
      <c r="Y318" s="33"/>
      <c r="Z318" s="33"/>
      <c r="AA318" s="33"/>
      <c r="AB318" s="33"/>
      <c r="AC318" s="33"/>
      <c r="AD318" s="33"/>
      <c r="AE318" s="33"/>
      <c r="AT318" s="18" t="s">
        <v>136</v>
      </c>
      <c r="AU318" s="18" t="s">
        <v>81</v>
      </c>
    </row>
    <row r="319" spans="1:65" s="2" customFormat="1" ht="126.75">
      <c r="A319" s="33"/>
      <c r="B319" s="322"/>
      <c r="C319" s="328"/>
      <c r="D319" s="329" t="s">
        <v>220</v>
      </c>
      <c r="E319" s="328"/>
      <c r="F319" s="353" t="s">
        <v>441</v>
      </c>
      <c r="G319" s="328"/>
      <c r="H319" s="328"/>
      <c r="I319" s="153"/>
      <c r="J319" s="33"/>
      <c r="K319" s="33"/>
      <c r="L319" s="34"/>
      <c r="M319" s="154"/>
      <c r="N319" s="155"/>
      <c r="O319" s="54"/>
      <c r="P319" s="54"/>
      <c r="Q319" s="54"/>
      <c r="R319" s="54"/>
      <c r="S319" s="54"/>
      <c r="T319" s="55"/>
      <c r="U319" s="33"/>
      <c r="V319" s="33"/>
      <c r="W319" s="33"/>
      <c r="X319" s="33"/>
      <c r="Y319" s="33"/>
      <c r="Z319" s="33"/>
      <c r="AA319" s="33"/>
      <c r="AB319" s="33"/>
      <c r="AC319" s="33"/>
      <c r="AD319" s="33"/>
      <c r="AE319" s="33"/>
      <c r="AT319" s="18" t="s">
        <v>220</v>
      </c>
      <c r="AU319" s="18" t="s">
        <v>81</v>
      </c>
    </row>
    <row r="320" spans="1:65" s="13" customFormat="1">
      <c r="B320" s="331"/>
      <c r="C320" s="332"/>
      <c r="D320" s="329" t="s">
        <v>140</v>
      </c>
      <c r="E320" s="333" t="s">
        <v>3</v>
      </c>
      <c r="F320" s="334" t="s">
        <v>222</v>
      </c>
      <c r="G320" s="332"/>
      <c r="H320" s="333" t="s">
        <v>3</v>
      </c>
      <c r="I320" s="158"/>
      <c r="L320" s="156"/>
      <c r="M320" s="159"/>
      <c r="N320" s="160"/>
      <c r="O320" s="160"/>
      <c r="P320" s="160"/>
      <c r="Q320" s="160"/>
      <c r="R320" s="160"/>
      <c r="S320" s="160"/>
      <c r="T320" s="161"/>
      <c r="AT320" s="157" t="s">
        <v>140</v>
      </c>
      <c r="AU320" s="157" t="s">
        <v>81</v>
      </c>
      <c r="AV320" s="13" t="s">
        <v>79</v>
      </c>
      <c r="AW320" s="13" t="s">
        <v>33</v>
      </c>
      <c r="AX320" s="13" t="s">
        <v>72</v>
      </c>
      <c r="AY320" s="157" t="s">
        <v>126</v>
      </c>
    </row>
    <row r="321" spans="1:65" s="13" customFormat="1">
      <c r="B321" s="331"/>
      <c r="C321" s="332"/>
      <c r="D321" s="329" t="s">
        <v>140</v>
      </c>
      <c r="E321" s="333" t="s">
        <v>3</v>
      </c>
      <c r="F321" s="334" t="s">
        <v>442</v>
      </c>
      <c r="G321" s="332"/>
      <c r="H321" s="333" t="s">
        <v>3</v>
      </c>
      <c r="I321" s="158"/>
      <c r="L321" s="156"/>
      <c r="M321" s="159"/>
      <c r="N321" s="160"/>
      <c r="O321" s="160"/>
      <c r="P321" s="160"/>
      <c r="Q321" s="160"/>
      <c r="R321" s="160"/>
      <c r="S321" s="160"/>
      <c r="T321" s="161"/>
      <c r="AT321" s="157" t="s">
        <v>140</v>
      </c>
      <c r="AU321" s="157" t="s">
        <v>81</v>
      </c>
      <c r="AV321" s="13" t="s">
        <v>79</v>
      </c>
      <c r="AW321" s="13" t="s">
        <v>33</v>
      </c>
      <c r="AX321" s="13" t="s">
        <v>72</v>
      </c>
      <c r="AY321" s="157" t="s">
        <v>126</v>
      </c>
    </row>
    <row r="322" spans="1:65" s="14" customFormat="1">
      <c r="B322" s="335"/>
      <c r="C322" s="336"/>
      <c r="D322" s="329" t="s">
        <v>140</v>
      </c>
      <c r="E322" s="337" t="s">
        <v>3</v>
      </c>
      <c r="F322" s="338" t="s">
        <v>443</v>
      </c>
      <c r="G322" s="336"/>
      <c r="H322" s="339">
        <v>150</v>
      </c>
      <c r="I322" s="164"/>
      <c r="L322" s="162"/>
      <c r="M322" s="165"/>
      <c r="N322" s="166"/>
      <c r="O322" s="166"/>
      <c r="P322" s="166"/>
      <c r="Q322" s="166"/>
      <c r="R322" s="166"/>
      <c r="S322" s="166"/>
      <c r="T322" s="167"/>
      <c r="AT322" s="163" t="s">
        <v>140</v>
      </c>
      <c r="AU322" s="163" t="s">
        <v>81</v>
      </c>
      <c r="AV322" s="14" t="s">
        <v>81</v>
      </c>
      <c r="AW322" s="14" t="s">
        <v>33</v>
      </c>
      <c r="AX322" s="14" t="s">
        <v>72</v>
      </c>
      <c r="AY322" s="163" t="s">
        <v>126</v>
      </c>
    </row>
    <row r="323" spans="1:65" s="15" customFormat="1">
      <c r="B323" s="340"/>
      <c r="C323" s="341"/>
      <c r="D323" s="329" t="s">
        <v>140</v>
      </c>
      <c r="E323" s="342" t="s">
        <v>3</v>
      </c>
      <c r="F323" s="343" t="s">
        <v>144</v>
      </c>
      <c r="G323" s="341"/>
      <c r="H323" s="344">
        <v>150</v>
      </c>
      <c r="I323" s="170"/>
      <c r="L323" s="168"/>
      <c r="M323" s="171"/>
      <c r="N323" s="172"/>
      <c r="O323" s="172"/>
      <c r="P323" s="172"/>
      <c r="Q323" s="172"/>
      <c r="R323" s="172"/>
      <c r="S323" s="172"/>
      <c r="T323" s="173"/>
      <c r="AT323" s="169" t="s">
        <v>140</v>
      </c>
      <c r="AU323" s="169" t="s">
        <v>81</v>
      </c>
      <c r="AV323" s="15" t="s">
        <v>145</v>
      </c>
      <c r="AW323" s="15" t="s">
        <v>33</v>
      </c>
      <c r="AX323" s="15" t="s">
        <v>79</v>
      </c>
      <c r="AY323" s="169" t="s">
        <v>126</v>
      </c>
    </row>
    <row r="324" spans="1:65" s="2" customFormat="1" ht="16.5" customHeight="1">
      <c r="A324" s="33"/>
      <c r="B324" s="322"/>
      <c r="C324" s="323" t="s">
        <v>444</v>
      </c>
      <c r="D324" s="323" t="s">
        <v>129</v>
      </c>
      <c r="E324" s="324" t="s">
        <v>445</v>
      </c>
      <c r="F324" s="325" t="s">
        <v>446</v>
      </c>
      <c r="G324" s="326" t="s">
        <v>228</v>
      </c>
      <c r="H324" s="327">
        <v>1</v>
      </c>
      <c r="I324" s="145"/>
      <c r="J324" s="146">
        <f>ROUND(I324*H324,2)</f>
        <v>0</v>
      </c>
      <c r="K324" s="144" t="s">
        <v>133</v>
      </c>
      <c r="L324" s="34"/>
      <c r="M324" s="147" t="s">
        <v>3</v>
      </c>
      <c r="N324" s="148" t="s">
        <v>43</v>
      </c>
      <c r="O324" s="54"/>
      <c r="P324" s="149">
        <f>O324*H324</f>
        <v>0</v>
      </c>
      <c r="Q324" s="149">
        <v>0</v>
      </c>
      <c r="R324" s="149">
        <f>Q324*H324</f>
        <v>0</v>
      </c>
      <c r="S324" s="149">
        <v>0</v>
      </c>
      <c r="T324" s="150">
        <f>S324*H324</f>
        <v>0</v>
      </c>
      <c r="U324" s="33"/>
      <c r="V324" s="33"/>
      <c r="W324" s="33"/>
      <c r="X324" s="33"/>
      <c r="Y324" s="33"/>
      <c r="Z324" s="33"/>
      <c r="AA324" s="33"/>
      <c r="AB324" s="33"/>
      <c r="AC324" s="33"/>
      <c r="AD324" s="33"/>
      <c r="AE324" s="33"/>
      <c r="AR324" s="151" t="s">
        <v>145</v>
      </c>
      <c r="AT324" s="151" t="s">
        <v>129</v>
      </c>
      <c r="AU324" s="151" t="s">
        <v>81</v>
      </c>
      <c r="AY324" s="18" t="s">
        <v>126</v>
      </c>
      <c r="BE324" s="152">
        <f>IF(N324="základní",J324,0)</f>
        <v>0</v>
      </c>
      <c r="BF324" s="152">
        <f>IF(N324="snížená",J324,0)</f>
        <v>0</v>
      </c>
      <c r="BG324" s="152">
        <f>IF(N324="zákl. přenesená",J324,0)</f>
        <v>0</v>
      </c>
      <c r="BH324" s="152">
        <f>IF(N324="sníž. přenesená",J324,0)</f>
        <v>0</v>
      </c>
      <c r="BI324" s="152">
        <f>IF(N324="nulová",J324,0)</f>
        <v>0</v>
      </c>
      <c r="BJ324" s="18" t="s">
        <v>79</v>
      </c>
      <c r="BK324" s="152">
        <f>ROUND(I324*H324,2)</f>
        <v>0</v>
      </c>
      <c r="BL324" s="18" t="s">
        <v>145</v>
      </c>
      <c r="BM324" s="151" t="s">
        <v>447</v>
      </c>
    </row>
    <row r="325" spans="1:65" s="2" customFormat="1" ht="19.5">
      <c r="A325" s="33"/>
      <c r="B325" s="322"/>
      <c r="C325" s="328"/>
      <c r="D325" s="329" t="s">
        <v>136</v>
      </c>
      <c r="E325" s="328"/>
      <c r="F325" s="330" t="s">
        <v>448</v>
      </c>
      <c r="G325" s="328"/>
      <c r="H325" s="328"/>
      <c r="I325" s="153"/>
      <c r="J325" s="33"/>
      <c r="K325" s="33"/>
      <c r="L325" s="34"/>
      <c r="M325" s="154"/>
      <c r="N325" s="155"/>
      <c r="O325" s="54"/>
      <c r="P325" s="54"/>
      <c r="Q325" s="54"/>
      <c r="R325" s="54"/>
      <c r="S325" s="54"/>
      <c r="T325" s="55"/>
      <c r="U325" s="33"/>
      <c r="V325" s="33"/>
      <c r="W325" s="33"/>
      <c r="X325" s="33"/>
      <c r="Y325" s="33"/>
      <c r="Z325" s="33"/>
      <c r="AA325" s="33"/>
      <c r="AB325" s="33"/>
      <c r="AC325" s="33"/>
      <c r="AD325" s="33"/>
      <c r="AE325" s="33"/>
      <c r="AT325" s="18" t="s">
        <v>136</v>
      </c>
      <c r="AU325" s="18" t="s">
        <v>81</v>
      </c>
    </row>
    <row r="326" spans="1:65" s="2" customFormat="1" ht="58.5">
      <c r="A326" s="33"/>
      <c r="B326" s="322"/>
      <c r="C326" s="328"/>
      <c r="D326" s="329" t="s">
        <v>220</v>
      </c>
      <c r="E326" s="328"/>
      <c r="F326" s="353" t="s">
        <v>449</v>
      </c>
      <c r="G326" s="328"/>
      <c r="H326" s="328"/>
      <c r="I326" s="153"/>
      <c r="J326" s="33"/>
      <c r="K326" s="33"/>
      <c r="L326" s="34"/>
      <c r="M326" s="154"/>
      <c r="N326" s="155"/>
      <c r="O326" s="54"/>
      <c r="P326" s="54"/>
      <c r="Q326" s="54"/>
      <c r="R326" s="54"/>
      <c r="S326" s="54"/>
      <c r="T326" s="55"/>
      <c r="U326" s="33"/>
      <c r="V326" s="33"/>
      <c r="W326" s="33"/>
      <c r="X326" s="33"/>
      <c r="Y326" s="33"/>
      <c r="Z326" s="33"/>
      <c r="AA326" s="33"/>
      <c r="AB326" s="33"/>
      <c r="AC326" s="33"/>
      <c r="AD326" s="33"/>
      <c r="AE326" s="33"/>
      <c r="AT326" s="18" t="s">
        <v>220</v>
      </c>
      <c r="AU326" s="18" t="s">
        <v>81</v>
      </c>
    </row>
    <row r="327" spans="1:65" s="13" customFormat="1">
      <c r="B327" s="331"/>
      <c r="C327" s="332"/>
      <c r="D327" s="329" t="s">
        <v>140</v>
      </c>
      <c r="E327" s="333" t="s">
        <v>3</v>
      </c>
      <c r="F327" s="334" t="s">
        <v>222</v>
      </c>
      <c r="G327" s="332"/>
      <c r="H327" s="333" t="s">
        <v>3</v>
      </c>
      <c r="I327" s="158"/>
      <c r="L327" s="156"/>
      <c r="M327" s="159"/>
      <c r="N327" s="160"/>
      <c r="O327" s="160"/>
      <c r="P327" s="160"/>
      <c r="Q327" s="160"/>
      <c r="R327" s="160"/>
      <c r="S327" s="160"/>
      <c r="T327" s="161"/>
      <c r="AT327" s="157" t="s">
        <v>140</v>
      </c>
      <c r="AU327" s="157" t="s">
        <v>81</v>
      </c>
      <c r="AV327" s="13" t="s">
        <v>79</v>
      </c>
      <c r="AW327" s="13" t="s">
        <v>33</v>
      </c>
      <c r="AX327" s="13" t="s">
        <v>72</v>
      </c>
      <c r="AY327" s="157" t="s">
        <v>126</v>
      </c>
    </row>
    <row r="328" spans="1:65" s="13" customFormat="1">
      <c r="B328" s="331"/>
      <c r="C328" s="332"/>
      <c r="D328" s="329" t="s">
        <v>140</v>
      </c>
      <c r="E328" s="333" t="s">
        <v>3</v>
      </c>
      <c r="F328" s="334" t="s">
        <v>232</v>
      </c>
      <c r="G328" s="332"/>
      <c r="H328" s="333" t="s">
        <v>3</v>
      </c>
      <c r="I328" s="158"/>
      <c r="L328" s="156"/>
      <c r="M328" s="159"/>
      <c r="N328" s="160"/>
      <c r="O328" s="160"/>
      <c r="P328" s="160"/>
      <c r="Q328" s="160"/>
      <c r="R328" s="160"/>
      <c r="S328" s="160"/>
      <c r="T328" s="161"/>
      <c r="AT328" s="157" t="s">
        <v>140</v>
      </c>
      <c r="AU328" s="157" t="s">
        <v>81</v>
      </c>
      <c r="AV328" s="13" t="s">
        <v>79</v>
      </c>
      <c r="AW328" s="13" t="s">
        <v>33</v>
      </c>
      <c r="AX328" s="13" t="s">
        <v>72</v>
      </c>
      <c r="AY328" s="157" t="s">
        <v>126</v>
      </c>
    </row>
    <row r="329" spans="1:65" s="14" customFormat="1">
      <c r="B329" s="335"/>
      <c r="C329" s="336"/>
      <c r="D329" s="329" t="s">
        <v>140</v>
      </c>
      <c r="E329" s="337" t="s">
        <v>3</v>
      </c>
      <c r="F329" s="338" t="s">
        <v>79</v>
      </c>
      <c r="G329" s="336"/>
      <c r="H329" s="339">
        <v>1</v>
      </c>
      <c r="I329" s="164"/>
      <c r="L329" s="162"/>
      <c r="M329" s="165"/>
      <c r="N329" s="166"/>
      <c r="O329" s="166"/>
      <c r="P329" s="166"/>
      <c r="Q329" s="166"/>
      <c r="R329" s="166"/>
      <c r="S329" s="166"/>
      <c r="T329" s="167"/>
      <c r="AT329" s="163" t="s">
        <v>140</v>
      </c>
      <c r="AU329" s="163" t="s">
        <v>81</v>
      </c>
      <c r="AV329" s="14" t="s">
        <v>81</v>
      </c>
      <c r="AW329" s="14" t="s">
        <v>33</v>
      </c>
      <c r="AX329" s="14" t="s">
        <v>72</v>
      </c>
      <c r="AY329" s="163" t="s">
        <v>126</v>
      </c>
    </row>
    <row r="330" spans="1:65" s="15" customFormat="1">
      <c r="B330" s="340"/>
      <c r="C330" s="341"/>
      <c r="D330" s="329" t="s">
        <v>140</v>
      </c>
      <c r="E330" s="342" t="s">
        <v>3</v>
      </c>
      <c r="F330" s="343" t="s">
        <v>144</v>
      </c>
      <c r="G330" s="341"/>
      <c r="H330" s="344">
        <v>1</v>
      </c>
      <c r="I330" s="170"/>
      <c r="L330" s="168"/>
      <c r="M330" s="171"/>
      <c r="N330" s="172"/>
      <c r="O330" s="172"/>
      <c r="P330" s="172"/>
      <c r="Q330" s="172"/>
      <c r="R330" s="172"/>
      <c r="S330" s="172"/>
      <c r="T330" s="173"/>
      <c r="AT330" s="169" t="s">
        <v>140</v>
      </c>
      <c r="AU330" s="169" t="s">
        <v>81</v>
      </c>
      <c r="AV330" s="15" t="s">
        <v>145</v>
      </c>
      <c r="AW330" s="15" t="s">
        <v>33</v>
      </c>
      <c r="AX330" s="15" t="s">
        <v>79</v>
      </c>
      <c r="AY330" s="169" t="s">
        <v>126</v>
      </c>
    </row>
    <row r="331" spans="1:65" s="2" customFormat="1" ht="21.75" customHeight="1">
      <c r="A331" s="33"/>
      <c r="B331" s="322"/>
      <c r="C331" s="323" t="s">
        <v>316</v>
      </c>
      <c r="D331" s="323" t="s">
        <v>129</v>
      </c>
      <c r="E331" s="324" t="s">
        <v>450</v>
      </c>
      <c r="F331" s="325" t="s">
        <v>451</v>
      </c>
      <c r="G331" s="326" t="s">
        <v>217</v>
      </c>
      <c r="H331" s="327">
        <v>2500</v>
      </c>
      <c r="I331" s="145"/>
      <c r="J331" s="146">
        <f>ROUND(I331*H331,2)</f>
        <v>0</v>
      </c>
      <c r="K331" s="144" t="s">
        <v>133</v>
      </c>
      <c r="L331" s="34"/>
      <c r="M331" s="147" t="s">
        <v>3</v>
      </c>
      <c r="N331" s="148" t="s">
        <v>43</v>
      </c>
      <c r="O331" s="54"/>
      <c r="P331" s="149">
        <f>O331*H331</f>
        <v>0</v>
      </c>
      <c r="Q331" s="149">
        <v>0</v>
      </c>
      <c r="R331" s="149">
        <f>Q331*H331</f>
        <v>0</v>
      </c>
      <c r="S331" s="149">
        <v>0</v>
      </c>
      <c r="T331" s="150">
        <f>S331*H331</f>
        <v>0</v>
      </c>
      <c r="U331" s="33"/>
      <c r="V331" s="33"/>
      <c r="W331" s="33"/>
      <c r="X331" s="33"/>
      <c r="Y331" s="33"/>
      <c r="Z331" s="33"/>
      <c r="AA331" s="33"/>
      <c r="AB331" s="33"/>
      <c r="AC331" s="33"/>
      <c r="AD331" s="33"/>
      <c r="AE331" s="33"/>
      <c r="AR331" s="151" t="s">
        <v>145</v>
      </c>
      <c r="AT331" s="151" t="s">
        <v>129</v>
      </c>
      <c r="AU331" s="151" t="s">
        <v>81</v>
      </c>
      <c r="AY331" s="18" t="s">
        <v>126</v>
      </c>
      <c r="BE331" s="152">
        <f>IF(N331="základní",J331,0)</f>
        <v>0</v>
      </c>
      <c r="BF331" s="152">
        <f>IF(N331="snížená",J331,0)</f>
        <v>0</v>
      </c>
      <c r="BG331" s="152">
        <f>IF(N331="zákl. přenesená",J331,0)</f>
        <v>0</v>
      </c>
      <c r="BH331" s="152">
        <f>IF(N331="sníž. přenesená",J331,0)</f>
        <v>0</v>
      </c>
      <c r="BI331" s="152">
        <f>IF(N331="nulová",J331,0)</f>
        <v>0</v>
      </c>
      <c r="BJ331" s="18" t="s">
        <v>79</v>
      </c>
      <c r="BK331" s="152">
        <f>ROUND(I331*H331,2)</f>
        <v>0</v>
      </c>
      <c r="BL331" s="18" t="s">
        <v>145</v>
      </c>
      <c r="BM331" s="151" t="s">
        <v>452</v>
      </c>
    </row>
    <row r="332" spans="1:65" s="2" customFormat="1" ht="19.5">
      <c r="A332" s="33"/>
      <c r="B332" s="322"/>
      <c r="C332" s="328"/>
      <c r="D332" s="329" t="s">
        <v>136</v>
      </c>
      <c r="E332" s="328"/>
      <c r="F332" s="330" t="s">
        <v>453</v>
      </c>
      <c r="G332" s="328"/>
      <c r="H332" s="328"/>
      <c r="I332" s="153"/>
      <c r="J332" s="33"/>
      <c r="K332" s="33"/>
      <c r="L332" s="34"/>
      <c r="M332" s="154"/>
      <c r="N332" s="155"/>
      <c r="O332" s="54"/>
      <c r="P332" s="54"/>
      <c r="Q332" s="54"/>
      <c r="R332" s="54"/>
      <c r="S332" s="54"/>
      <c r="T332" s="55"/>
      <c r="U332" s="33"/>
      <c r="V332" s="33"/>
      <c r="W332" s="33"/>
      <c r="X332" s="33"/>
      <c r="Y332" s="33"/>
      <c r="Z332" s="33"/>
      <c r="AA332" s="33"/>
      <c r="AB332" s="33"/>
      <c r="AC332" s="33"/>
      <c r="AD332" s="33"/>
      <c r="AE332" s="33"/>
      <c r="AT332" s="18" t="s">
        <v>136</v>
      </c>
      <c r="AU332" s="18" t="s">
        <v>81</v>
      </c>
    </row>
    <row r="333" spans="1:65" s="2" customFormat="1" ht="78">
      <c r="A333" s="33"/>
      <c r="B333" s="322"/>
      <c r="C333" s="328"/>
      <c r="D333" s="329" t="s">
        <v>220</v>
      </c>
      <c r="E333" s="328"/>
      <c r="F333" s="353" t="s">
        <v>454</v>
      </c>
      <c r="G333" s="328"/>
      <c r="H333" s="328"/>
      <c r="I333" s="153"/>
      <c r="J333" s="33"/>
      <c r="K333" s="33"/>
      <c r="L333" s="34"/>
      <c r="M333" s="154"/>
      <c r="N333" s="155"/>
      <c r="O333" s="54"/>
      <c r="P333" s="54"/>
      <c r="Q333" s="54"/>
      <c r="R333" s="54"/>
      <c r="S333" s="54"/>
      <c r="T333" s="55"/>
      <c r="U333" s="33"/>
      <c r="V333" s="33"/>
      <c r="W333" s="33"/>
      <c r="X333" s="33"/>
      <c r="Y333" s="33"/>
      <c r="Z333" s="33"/>
      <c r="AA333" s="33"/>
      <c r="AB333" s="33"/>
      <c r="AC333" s="33"/>
      <c r="AD333" s="33"/>
      <c r="AE333" s="33"/>
      <c r="AT333" s="18" t="s">
        <v>220</v>
      </c>
      <c r="AU333" s="18" t="s">
        <v>81</v>
      </c>
    </row>
    <row r="334" spans="1:65" s="13" customFormat="1">
      <c r="B334" s="331"/>
      <c r="C334" s="332"/>
      <c r="D334" s="329" t="s">
        <v>140</v>
      </c>
      <c r="E334" s="333" t="s">
        <v>3</v>
      </c>
      <c r="F334" s="334" t="s">
        <v>455</v>
      </c>
      <c r="G334" s="332"/>
      <c r="H334" s="333" t="s">
        <v>3</v>
      </c>
      <c r="I334" s="158"/>
      <c r="L334" s="156"/>
      <c r="M334" s="159"/>
      <c r="N334" s="160"/>
      <c r="O334" s="160"/>
      <c r="P334" s="160"/>
      <c r="Q334" s="160"/>
      <c r="R334" s="160"/>
      <c r="S334" s="160"/>
      <c r="T334" s="161"/>
      <c r="AT334" s="157" t="s">
        <v>140</v>
      </c>
      <c r="AU334" s="157" t="s">
        <v>81</v>
      </c>
      <c r="AV334" s="13" t="s">
        <v>79</v>
      </c>
      <c r="AW334" s="13" t="s">
        <v>33</v>
      </c>
      <c r="AX334" s="13" t="s">
        <v>72</v>
      </c>
      <c r="AY334" s="157" t="s">
        <v>126</v>
      </c>
    </row>
    <row r="335" spans="1:65" s="13" customFormat="1">
      <c r="B335" s="331"/>
      <c r="C335" s="332"/>
      <c r="D335" s="329" t="s">
        <v>140</v>
      </c>
      <c r="E335" s="333" t="s">
        <v>3</v>
      </c>
      <c r="F335" s="334" t="s">
        <v>456</v>
      </c>
      <c r="G335" s="332"/>
      <c r="H335" s="333" t="s">
        <v>3</v>
      </c>
      <c r="I335" s="158"/>
      <c r="L335" s="156"/>
      <c r="M335" s="159"/>
      <c r="N335" s="160"/>
      <c r="O335" s="160"/>
      <c r="P335" s="160"/>
      <c r="Q335" s="160"/>
      <c r="R335" s="160"/>
      <c r="S335" s="160"/>
      <c r="T335" s="161"/>
      <c r="AT335" s="157" t="s">
        <v>140</v>
      </c>
      <c r="AU335" s="157" t="s">
        <v>81</v>
      </c>
      <c r="AV335" s="13" t="s">
        <v>79</v>
      </c>
      <c r="AW335" s="13" t="s">
        <v>33</v>
      </c>
      <c r="AX335" s="13" t="s">
        <v>72</v>
      </c>
      <c r="AY335" s="157" t="s">
        <v>126</v>
      </c>
    </row>
    <row r="336" spans="1:65" s="14" customFormat="1">
      <c r="B336" s="335"/>
      <c r="C336" s="336"/>
      <c r="D336" s="329" t="s">
        <v>140</v>
      </c>
      <c r="E336" s="337" t="s">
        <v>3</v>
      </c>
      <c r="F336" s="338" t="s">
        <v>457</v>
      </c>
      <c r="G336" s="336"/>
      <c r="H336" s="339">
        <v>2500</v>
      </c>
      <c r="I336" s="164"/>
      <c r="L336" s="162"/>
      <c r="M336" s="165"/>
      <c r="N336" s="166"/>
      <c r="O336" s="166"/>
      <c r="P336" s="166"/>
      <c r="Q336" s="166"/>
      <c r="R336" s="166"/>
      <c r="S336" s="166"/>
      <c r="T336" s="167"/>
      <c r="AT336" s="163" t="s">
        <v>140</v>
      </c>
      <c r="AU336" s="163" t="s">
        <v>81</v>
      </c>
      <c r="AV336" s="14" t="s">
        <v>81</v>
      </c>
      <c r="AW336" s="14" t="s">
        <v>33</v>
      </c>
      <c r="AX336" s="14" t="s">
        <v>72</v>
      </c>
      <c r="AY336" s="163" t="s">
        <v>126</v>
      </c>
    </row>
    <row r="337" spans="1:65" s="15" customFormat="1">
      <c r="B337" s="340"/>
      <c r="C337" s="341"/>
      <c r="D337" s="329" t="s">
        <v>140</v>
      </c>
      <c r="E337" s="342" t="s">
        <v>3</v>
      </c>
      <c r="F337" s="343" t="s">
        <v>144</v>
      </c>
      <c r="G337" s="341"/>
      <c r="H337" s="344">
        <v>2500</v>
      </c>
      <c r="I337" s="170"/>
      <c r="L337" s="168"/>
      <c r="M337" s="171"/>
      <c r="N337" s="172"/>
      <c r="O337" s="172"/>
      <c r="P337" s="172"/>
      <c r="Q337" s="172"/>
      <c r="R337" s="172"/>
      <c r="S337" s="172"/>
      <c r="T337" s="173"/>
      <c r="AT337" s="169" t="s">
        <v>140</v>
      </c>
      <c r="AU337" s="169" t="s">
        <v>81</v>
      </c>
      <c r="AV337" s="15" t="s">
        <v>145</v>
      </c>
      <c r="AW337" s="15" t="s">
        <v>33</v>
      </c>
      <c r="AX337" s="15" t="s">
        <v>79</v>
      </c>
      <c r="AY337" s="169" t="s">
        <v>126</v>
      </c>
    </row>
    <row r="338" spans="1:65" s="2" customFormat="1" ht="21.75" customHeight="1">
      <c r="A338" s="33"/>
      <c r="B338" s="322"/>
      <c r="C338" s="323" t="s">
        <v>458</v>
      </c>
      <c r="D338" s="323" t="s">
        <v>129</v>
      </c>
      <c r="E338" s="324" t="s">
        <v>459</v>
      </c>
      <c r="F338" s="325" t="s">
        <v>460</v>
      </c>
      <c r="G338" s="326" t="s">
        <v>217</v>
      </c>
      <c r="H338" s="327">
        <v>2500</v>
      </c>
      <c r="I338" s="145"/>
      <c r="J338" s="146">
        <f>ROUND(I338*H338,2)</f>
        <v>0</v>
      </c>
      <c r="K338" s="144" t="s">
        <v>133</v>
      </c>
      <c r="L338" s="34"/>
      <c r="M338" s="147" t="s">
        <v>3</v>
      </c>
      <c r="N338" s="148" t="s">
        <v>43</v>
      </c>
      <c r="O338" s="54"/>
      <c r="P338" s="149">
        <f>O338*H338</f>
        <v>0</v>
      </c>
      <c r="Q338" s="149">
        <v>0</v>
      </c>
      <c r="R338" s="149">
        <f>Q338*H338</f>
        <v>0</v>
      </c>
      <c r="S338" s="149">
        <v>0</v>
      </c>
      <c r="T338" s="150">
        <f>S338*H338</f>
        <v>0</v>
      </c>
      <c r="U338" s="33"/>
      <c r="V338" s="33"/>
      <c r="W338" s="33"/>
      <c r="X338" s="33"/>
      <c r="Y338" s="33"/>
      <c r="Z338" s="33"/>
      <c r="AA338" s="33"/>
      <c r="AB338" s="33"/>
      <c r="AC338" s="33"/>
      <c r="AD338" s="33"/>
      <c r="AE338" s="33"/>
      <c r="AR338" s="151" t="s">
        <v>145</v>
      </c>
      <c r="AT338" s="151" t="s">
        <v>129</v>
      </c>
      <c r="AU338" s="151" t="s">
        <v>81</v>
      </c>
      <c r="AY338" s="18" t="s">
        <v>126</v>
      </c>
      <c r="BE338" s="152">
        <f>IF(N338="základní",J338,0)</f>
        <v>0</v>
      </c>
      <c r="BF338" s="152">
        <f>IF(N338="snížená",J338,0)</f>
        <v>0</v>
      </c>
      <c r="BG338" s="152">
        <f>IF(N338="zákl. přenesená",J338,0)</f>
        <v>0</v>
      </c>
      <c r="BH338" s="152">
        <f>IF(N338="sníž. přenesená",J338,0)</f>
        <v>0</v>
      </c>
      <c r="BI338" s="152">
        <f>IF(N338="nulová",J338,0)</f>
        <v>0</v>
      </c>
      <c r="BJ338" s="18" t="s">
        <v>79</v>
      </c>
      <c r="BK338" s="152">
        <f>ROUND(I338*H338,2)</f>
        <v>0</v>
      </c>
      <c r="BL338" s="18" t="s">
        <v>145</v>
      </c>
      <c r="BM338" s="151" t="s">
        <v>461</v>
      </c>
    </row>
    <row r="339" spans="1:65" s="2" customFormat="1">
      <c r="A339" s="33"/>
      <c r="B339" s="322"/>
      <c r="C339" s="328"/>
      <c r="D339" s="329" t="s">
        <v>136</v>
      </c>
      <c r="E339" s="328"/>
      <c r="F339" s="330" t="s">
        <v>462</v>
      </c>
      <c r="G339" s="328"/>
      <c r="H339" s="328"/>
      <c r="I339" s="153"/>
      <c r="J339" s="33"/>
      <c r="K339" s="33"/>
      <c r="L339" s="34"/>
      <c r="M339" s="154"/>
      <c r="N339" s="155"/>
      <c r="O339" s="54"/>
      <c r="P339" s="54"/>
      <c r="Q339" s="54"/>
      <c r="R339" s="54"/>
      <c r="S339" s="54"/>
      <c r="T339" s="55"/>
      <c r="U339" s="33"/>
      <c r="V339" s="33"/>
      <c r="W339" s="33"/>
      <c r="X339" s="33"/>
      <c r="Y339" s="33"/>
      <c r="Z339" s="33"/>
      <c r="AA339" s="33"/>
      <c r="AB339" s="33"/>
      <c r="AC339" s="33"/>
      <c r="AD339" s="33"/>
      <c r="AE339" s="33"/>
      <c r="AT339" s="18" t="s">
        <v>136</v>
      </c>
      <c r="AU339" s="18" t="s">
        <v>81</v>
      </c>
    </row>
    <row r="340" spans="1:65" s="2" customFormat="1" ht="48.75">
      <c r="A340" s="33"/>
      <c r="B340" s="322"/>
      <c r="C340" s="328"/>
      <c r="D340" s="329" t="s">
        <v>220</v>
      </c>
      <c r="E340" s="328"/>
      <c r="F340" s="353" t="s">
        <v>463</v>
      </c>
      <c r="G340" s="328"/>
      <c r="H340" s="328"/>
      <c r="I340" s="153"/>
      <c r="J340" s="33"/>
      <c r="K340" s="33"/>
      <c r="L340" s="34"/>
      <c r="M340" s="154"/>
      <c r="N340" s="155"/>
      <c r="O340" s="54"/>
      <c r="P340" s="54"/>
      <c r="Q340" s="54"/>
      <c r="R340" s="54"/>
      <c r="S340" s="54"/>
      <c r="T340" s="55"/>
      <c r="U340" s="33"/>
      <c r="V340" s="33"/>
      <c r="W340" s="33"/>
      <c r="X340" s="33"/>
      <c r="Y340" s="33"/>
      <c r="Z340" s="33"/>
      <c r="AA340" s="33"/>
      <c r="AB340" s="33"/>
      <c r="AC340" s="33"/>
      <c r="AD340" s="33"/>
      <c r="AE340" s="33"/>
      <c r="AT340" s="18" t="s">
        <v>220</v>
      </c>
      <c r="AU340" s="18" t="s">
        <v>81</v>
      </c>
    </row>
    <row r="341" spans="1:65" s="13" customFormat="1">
      <c r="B341" s="331"/>
      <c r="C341" s="332"/>
      <c r="D341" s="329" t="s">
        <v>140</v>
      </c>
      <c r="E341" s="333" t="s">
        <v>3</v>
      </c>
      <c r="F341" s="334" t="s">
        <v>455</v>
      </c>
      <c r="G341" s="332"/>
      <c r="H341" s="333" t="s">
        <v>3</v>
      </c>
      <c r="I341" s="158"/>
      <c r="L341" s="156"/>
      <c r="M341" s="159"/>
      <c r="N341" s="160"/>
      <c r="O341" s="160"/>
      <c r="P341" s="160"/>
      <c r="Q341" s="160"/>
      <c r="R341" s="160"/>
      <c r="S341" s="160"/>
      <c r="T341" s="161"/>
      <c r="AT341" s="157" t="s">
        <v>140</v>
      </c>
      <c r="AU341" s="157" t="s">
        <v>81</v>
      </c>
      <c r="AV341" s="13" t="s">
        <v>79</v>
      </c>
      <c r="AW341" s="13" t="s">
        <v>33</v>
      </c>
      <c r="AX341" s="13" t="s">
        <v>72</v>
      </c>
      <c r="AY341" s="157" t="s">
        <v>126</v>
      </c>
    </row>
    <row r="342" spans="1:65" s="13" customFormat="1">
      <c r="B342" s="331"/>
      <c r="C342" s="332"/>
      <c r="D342" s="329" t="s">
        <v>140</v>
      </c>
      <c r="E342" s="333" t="s">
        <v>3</v>
      </c>
      <c r="F342" s="334" t="s">
        <v>456</v>
      </c>
      <c r="G342" s="332"/>
      <c r="H342" s="333" t="s">
        <v>3</v>
      </c>
      <c r="I342" s="158"/>
      <c r="L342" s="156"/>
      <c r="M342" s="159"/>
      <c r="N342" s="160"/>
      <c r="O342" s="160"/>
      <c r="P342" s="160"/>
      <c r="Q342" s="160"/>
      <c r="R342" s="160"/>
      <c r="S342" s="160"/>
      <c r="T342" s="161"/>
      <c r="AT342" s="157" t="s">
        <v>140</v>
      </c>
      <c r="AU342" s="157" t="s">
        <v>81</v>
      </c>
      <c r="AV342" s="13" t="s">
        <v>79</v>
      </c>
      <c r="AW342" s="13" t="s">
        <v>33</v>
      </c>
      <c r="AX342" s="13" t="s">
        <v>72</v>
      </c>
      <c r="AY342" s="157" t="s">
        <v>126</v>
      </c>
    </row>
    <row r="343" spans="1:65" s="14" customFormat="1">
      <c r="B343" s="335"/>
      <c r="C343" s="336"/>
      <c r="D343" s="329" t="s">
        <v>140</v>
      </c>
      <c r="E343" s="337" t="s">
        <v>3</v>
      </c>
      <c r="F343" s="338" t="s">
        <v>457</v>
      </c>
      <c r="G343" s="336"/>
      <c r="H343" s="339">
        <v>2500</v>
      </c>
      <c r="I343" s="164"/>
      <c r="L343" s="162"/>
      <c r="M343" s="165"/>
      <c r="N343" s="166"/>
      <c r="O343" s="166"/>
      <c r="P343" s="166"/>
      <c r="Q343" s="166"/>
      <c r="R343" s="166"/>
      <c r="S343" s="166"/>
      <c r="T343" s="167"/>
      <c r="AT343" s="163" t="s">
        <v>140</v>
      </c>
      <c r="AU343" s="163" t="s">
        <v>81</v>
      </c>
      <c r="AV343" s="14" t="s">
        <v>81</v>
      </c>
      <c r="AW343" s="14" t="s">
        <v>33</v>
      </c>
      <c r="AX343" s="14" t="s">
        <v>72</v>
      </c>
      <c r="AY343" s="163" t="s">
        <v>126</v>
      </c>
    </row>
    <row r="344" spans="1:65" s="15" customFormat="1">
      <c r="B344" s="340"/>
      <c r="C344" s="341"/>
      <c r="D344" s="329" t="s">
        <v>140</v>
      </c>
      <c r="E344" s="342" t="s">
        <v>3</v>
      </c>
      <c r="F344" s="343" t="s">
        <v>144</v>
      </c>
      <c r="G344" s="341"/>
      <c r="H344" s="344">
        <v>2500</v>
      </c>
      <c r="I344" s="170"/>
      <c r="L344" s="168"/>
      <c r="M344" s="171"/>
      <c r="N344" s="172"/>
      <c r="O344" s="172"/>
      <c r="P344" s="172"/>
      <c r="Q344" s="172"/>
      <c r="R344" s="172"/>
      <c r="S344" s="172"/>
      <c r="T344" s="173"/>
      <c r="AT344" s="169" t="s">
        <v>140</v>
      </c>
      <c r="AU344" s="169" t="s">
        <v>81</v>
      </c>
      <c r="AV344" s="15" t="s">
        <v>145</v>
      </c>
      <c r="AW344" s="15" t="s">
        <v>33</v>
      </c>
      <c r="AX344" s="15" t="s">
        <v>79</v>
      </c>
      <c r="AY344" s="169" t="s">
        <v>126</v>
      </c>
    </row>
    <row r="345" spans="1:65" s="2" customFormat="1" ht="16.5" customHeight="1">
      <c r="A345" s="33"/>
      <c r="B345" s="322"/>
      <c r="C345" s="354" t="s">
        <v>464</v>
      </c>
      <c r="D345" s="354" t="s">
        <v>465</v>
      </c>
      <c r="E345" s="355" t="s">
        <v>466</v>
      </c>
      <c r="F345" s="356" t="s">
        <v>467</v>
      </c>
      <c r="G345" s="357" t="s">
        <v>468</v>
      </c>
      <c r="H345" s="358">
        <v>582.41999999999996</v>
      </c>
      <c r="I345" s="178"/>
      <c r="J345" s="179">
        <f>ROUND(I345*H345,2)</f>
        <v>0</v>
      </c>
      <c r="K345" s="177" t="s">
        <v>133</v>
      </c>
      <c r="L345" s="180"/>
      <c r="M345" s="181" t="s">
        <v>3</v>
      </c>
      <c r="N345" s="182" t="s">
        <v>43</v>
      </c>
      <c r="O345" s="54"/>
      <c r="P345" s="149">
        <f>O345*H345</f>
        <v>0</v>
      </c>
      <c r="Q345" s="149">
        <v>1</v>
      </c>
      <c r="R345" s="149">
        <f>Q345*H345</f>
        <v>582.41999999999996</v>
      </c>
      <c r="S345" s="149">
        <v>0</v>
      </c>
      <c r="T345" s="150">
        <f>S345*H345</f>
        <v>0</v>
      </c>
      <c r="U345" s="33"/>
      <c r="V345" s="33"/>
      <c r="W345" s="33"/>
      <c r="X345" s="33"/>
      <c r="Y345" s="33"/>
      <c r="Z345" s="33"/>
      <c r="AA345" s="33"/>
      <c r="AB345" s="33"/>
      <c r="AC345" s="33"/>
      <c r="AD345" s="33"/>
      <c r="AE345" s="33"/>
      <c r="AR345" s="151" t="s">
        <v>171</v>
      </c>
      <c r="AT345" s="151" t="s">
        <v>465</v>
      </c>
      <c r="AU345" s="151" t="s">
        <v>81</v>
      </c>
      <c r="AY345" s="18" t="s">
        <v>126</v>
      </c>
      <c r="BE345" s="152">
        <f>IF(N345="základní",J345,0)</f>
        <v>0</v>
      </c>
      <c r="BF345" s="152">
        <f>IF(N345="snížená",J345,0)</f>
        <v>0</v>
      </c>
      <c r="BG345" s="152">
        <f>IF(N345="zákl. přenesená",J345,0)</f>
        <v>0</v>
      </c>
      <c r="BH345" s="152">
        <f>IF(N345="sníž. přenesená",J345,0)</f>
        <v>0</v>
      </c>
      <c r="BI345" s="152">
        <f>IF(N345="nulová",J345,0)</f>
        <v>0</v>
      </c>
      <c r="BJ345" s="18" t="s">
        <v>79</v>
      </c>
      <c r="BK345" s="152">
        <f>ROUND(I345*H345,2)</f>
        <v>0</v>
      </c>
      <c r="BL345" s="18" t="s">
        <v>145</v>
      </c>
      <c r="BM345" s="151" t="s">
        <v>469</v>
      </c>
    </row>
    <row r="346" spans="1:65" s="2" customFormat="1">
      <c r="A346" s="33"/>
      <c r="B346" s="322"/>
      <c r="C346" s="328"/>
      <c r="D346" s="329" t="s">
        <v>136</v>
      </c>
      <c r="E346" s="328"/>
      <c r="F346" s="330" t="s">
        <v>467</v>
      </c>
      <c r="G346" s="328"/>
      <c r="H346" s="328"/>
      <c r="I346" s="153"/>
      <c r="J346" s="33"/>
      <c r="K346" s="33"/>
      <c r="L346" s="34"/>
      <c r="M346" s="154"/>
      <c r="N346" s="155"/>
      <c r="O346" s="54"/>
      <c r="P346" s="54"/>
      <c r="Q346" s="54"/>
      <c r="R346" s="54"/>
      <c r="S346" s="54"/>
      <c r="T346" s="55"/>
      <c r="U346" s="33"/>
      <c r="V346" s="33"/>
      <c r="W346" s="33"/>
      <c r="X346" s="33"/>
      <c r="Y346" s="33"/>
      <c r="Z346" s="33"/>
      <c r="AA346" s="33"/>
      <c r="AB346" s="33"/>
      <c r="AC346" s="33"/>
      <c r="AD346" s="33"/>
      <c r="AE346" s="33"/>
      <c r="AT346" s="18" t="s">
        <v>136</v>
      </c>
      <c r="AU346" s="18" t="s">
        <v>81</v>
      </c>
    </row>
    <row r="347" spans="1:65" s="14" customFormat="1">
      <c r="B347" s="335"/>
      <c r="C347" s="336"/>
      <c r="D347" s="329" t="s">
        <v>140</v>
      </c>
      <c r="E347" s="337" t="s">
        <v>3</v>
      </c>
      <c r="F347" s="338" t="s">
        <v>470</v>
      </c>
      <c r="G347" s="336"/>
      <c r="H347" s="339">
        <v>656.625</v>
      </c>
      <c r="I347" s="164"/>
      <c r="L347" s="162"/>
      <c r="M347" s="165"/>
      <c r="N347" s="166"/>
      <c r="O347" s="166"/>
      <c r="P347" s="166"/>
      <c r="Q347" s="166"/>
      <c r="R347" s="166"/>
      <c r="S347" s="166"/>
      <c r="T347" s="167"/>
      <c r="AT347" s="163" t="s">
        <v>140</v>
      </c>
      <c r="AU347" s="163" t="s">
        <v>81</v>
      </c>
      <c r="AV347" s="14" t="s">
        <v>81</v>
      </c>
      <c r="AW347" s="14" t="s">
        <v>33</v>
      </c>
      <c r="AX347" s="14" t="s">
        <v>72</v>
      </c>
      <c r="AY347" s="163" t="s">
        <v>126</v>
      </c>
    </row>
    <row r="348" spans="1:65" s="13" customFormat="1">
      <c r="B348" s="331"/>
      <c r="C348" s="332"/>
      <c r="D348" s="329" t="s">
        <v>140</v>
      </c>
      <c r="E348" s="333" t="s">
        <v>3</v>
      </c>
      <c r="F348" s="334" t="s">
        <v>471</v>
      </c>
      <c r="G348" s="332"/>
      <c r="H348" s="333" t="s">
        <v>3</v>
      </c>
      <c r="I348" s="158"/>
      <c r="L348" s="156"/>
      <c r="M348" s="159"/>
      <c r="N348" s="160"/>
      <c r="O348" s="160"/>
      <c r="P348" s="160"/>
      <c r="Q348" s="160"/>
      <c r="R348" s="160"/>
      <c r="S348" s="160"/>
      <c r="T348" s="161"/>
      <c r="AT348" s="157" t="s">
        <v>140</v>
      </c>
      <c r="AU348" s="157" t="s">
        <v>81</v>
      </c>
      <c r="AV348" s="13" t="s">
        <v>79</v>
      </c>
      <c r="AW348" s="13" t="s">
        <v>33</v>
      </c>
      <c r="AX348" s="13" t="s">
        <v>72</v>
      </c>
      <c r="AY348" s="157" t="s">
        <v>126</v>
      </c>
    </row>
    <row r="349" spans="1:65" s="14" customFormat="1">
      <c r="B349" s="335"/>
      <c r="C349" s="336"/>
      <c r="D349" s="329" t="s">
        <v>140</v>
      </c>
      <c r="E349" s="337" t="s">
        <v>3</v>
      </c>
      <c r="F349" s="338" t="s">
        <v>472</v>
      </c>
      <c r="G349" s="336"/>
      <c r="H349" s="339">
        <v>-74.204999999999998</v>
      </c>
      <c r="I349" s="164"/>
      <c r="L349" s="162"/>
      <c r="M349" s="165"/>
      <c r="N349" s="166"/>
      <c r="O349" s="166"/>
      <c r="P349" s="166"/>
      <c r="Q349" s="166"/>
      <c r="R349" s="166"/>
      <c r="S349" s="166"/>
      <c r="T349" s="167"/>
      <c r="AT349" s="163" t="s">
        <v>140</v>
      </c>
      <c r="AU349" s="163" t="s">
        <v>81</v>
      </c>
      <c r="AV349" s="14" t="s">
        <v>81</v>
      </c>
      <c r="AW349" s="14" t="s">
        <v>33</v>
      </c>
      <c r="AX349" s="14" t="s">
        <v>72</v>
      </c>
      <c r="AY349" s="163" t="s">
        <v>126</v>
      </c>
    </row>
    <row r="350" spans="1:65" s="15" customFormat="1">
      <c r="B350" s="340"/>
      <c r="C350" s="341"/>
      <c r="D350" s="329" t="s">
        <v>140</v>
      </c>
      <c r="E350" s="342" t="s">
        <v>3</v>
      </c>
      <c r="F350" s="343" t="s">
        <v>144</v>
      </c>
      <c r="G350" s="341"/>
      <c r="H350" s="344">
        <v>582.41999999999996</v>
      </c>
      <c r="I350" s="170"/>
      <c r="L350" s="168"/>
      <c r="M350" s="171"/>
      <c r="N350" s="172"/>
      <c r="O350" s="172"/>
      <c r="P350" s="172"/>
      <c r="Q350" s="172"/>
      <c r="R350" s="172"/>
      <c r="S350" s="172"/>
      <c r="T350" s="173"/>
      <c r="AT350" s="169" t="s">
        <v>140</v>
      </c>
      <c r="AU350" s="169" t="s">
        <v>81</v>
      </c>
      <c r="AV350" s="15" t="s">
        <v>145</v>
      </c>
      <c r="AW350" s="15" t="s">
        <v>33</v>
      </c>
      <c r="AX350" s="15" t="s">
        <v>79</v>
      </c>
      <c r="AY350" s="169" t="s">
        <v>126</v>
      </c>
    </row>
    <row r="351" spans="1:65" s="2" customFormat="1" ht="16.5" customHeight="1">
      <c r="A351" s="33"/>
      <c r="B351" s="322"/>
      <c r="C351" s="323" t="s">
        <v>473</v>
      </c>
      <c r="D351" s="323" t="s">
        <v>129</v>
      </c>
      <c r="E351" s="324" t="s">
        <v>474</v>
      </c>
      <c r="F351" s="325" t="s">
        <v>475</v>
      </c>
      <c r="G351" s="326" t="s">
        <v>217</v>
      </c>
      <c r="H351" s="327">
        <v>2500</v>
      </c>
      <c r="I351" s="145"/>
      <c r="J351" s="146">
        <f>ROUND(I351*H351,2)</f>
        <v>0</v>
      </c>
      <c r="K351" s="144" t="s">
        <v>133</v>
      </c>
      <c r="L351" s="34"/>
      <c r="M351" s="147" t="s">
        <v>3</v>
      </c>
      <c r="N351" s="148" t="s">
        <v>43</v>
      </c>
      <c r="O351" s="54"/>
      <c r="P351" s="149">
        <f>O351*H351</f>
        <v>0</v>
      </c>
      <c r="Q351" s="149">
        <v>0</v>
      </c>
      <c r="R351" s="149">
        <f>Q351*H351</f>
        <v>0</v>
      </c>
      <c r="S351" s="149">
        <v>0</v>
      </c>
      <c r="T351" s="150">
        <f>S351*H351</f>
        <v>0</v>
      </c>
      <c r="U351" s="33"/>
      <c r="V351" s="33"/>
      <c r="W351" s="33"/>
      <c r="X351" s="33"/>
      <c r="Y351" s="33"/>
      <c r="Z351" s="33"/>
      <c r="AA351" s="33"/>
      <c r="AB351" s="33"/>
      <c r="AC351" s="33"/>
      <c r="AD351" s="33"/>
      <c r="AE351" s="33"/>
      <c r="AR351" s="151" t="s">
        <v>145</v>
      </c>
      <c r="AT351" s="151" t="s">
        <v>129</v>
      </c>
      <c r="AU351" s="151" t="s">
        <v>81</v>
      </c>
      <c r="AY351" s="18" t="s">
        <v>126</v>
      </c>
      <c r="BE351" s="152">
        <f>IF(N351="základní",J351,0)</f>
        <v>0</v>
      </c>
      <c r="BF351" s="152">
        <f>IF(N351="snížená",J351,0)</f>
        <v>0</v>
      </c>
      <c r="BG351" s="152">
        <f>IF(N351="zákl. přenesená",J351,0)</f>
        <v>0</v>
      </c>
      <c r="BH351" s="152">
        <f>IF(N351="sníž. přenesená",J351,0)</f>
        <v>0</v>
      </c>
      <c r="BI351" s="152">
        <f>IF(N351="nulová",J351,0)</f>
        <v>0</v>
      </c>
      <c r="BJ351" s="18" t="s">
        <v>79</v>
      </c>
      <c r="BK351" s="152">
        <f>ROUND(I351*H351,2)</f>
        <v>0</v>
      </c>
      <c r="BL351" s="18" t="s">
        <v>145</v>
      </c>
      <c r="BM351" s="151" t="s">
        <v>476</v>
      </c>
    </row>
    <row r="352" spans="1:65" s="2" customFormat="1">
      <c r="A352" s="33"/>
      <c r="B352" s="322"/>
      <c r="C352" s="328"/>
      <c r="D352" s="329" t="s">
        <v>136</v>
      </c>
      <c r="E352" s="328"/>
      <c r="F352" s="330" t="s">
        <v>477</v>
      </c>
      <c r="G352" s="328"/>
      <c r="H352" s="328"/>
      <c r="I352" s="153"/>
      <c r="J352" s="33"/>
      <c r="K352" s="33"/>
      <c r="L352" s="34"/>
      <c r="M352" s="154"/>
      <c r="N352" s="155"/>
      <c r="O352" s="54"/>
      <c r="P352" s="54"/>
      <c r="Q352" s="54"/>
      <c r="R352" s="54"/>
      <c r="S352" s="54"/>
      <c r="T352" s="55"/>
      <c r="U352" s="33"/>
      <c r="V352" s="33"/>
      <c r="W352" s="33"/>
      <c r="X352" s="33"/>
      <c r="Y352" s="33"/>
      <c r="Z352" s="33"/>
      <c r="AA352" s="33"/>
      <c r="AB352" s="33"/>
      <c r="AC352" s="33"/>
      <c r="AD352" s="33"/>
      <c r="AE352" s="33"/>
      <c r="AT352" s="18" t="s">
        <v>136</v>
      </c>
      <c r="AU352" s="18" t="s">
        <v>81</v>
      </c>
    </row>
    <row r="353" spans="1:65" s="2" customFormat="1" ht="107.25">
      <c r="A353" s="33"/>
      <c r="B353" s="322"/>
      <c r="C353" s="328"/>
      <c r="D353" s="329" t="s">
        <v>220</v>
      </c>
      <c r="E353" s="328"/>
      <c r="F353" s="353" t="s">
        <v>478</v>
      </c>
      <c r="G353" s="328"/>
      <c r="H353" s="328"/>
      <c r="I353" s="153"/>
      <c r="J353" s="33"/>
      <c r="K353" s="33"/>
      <c r="L353" s="34"/>
      <c r="M353" s="154"/>
      <c r="N353" s="155"/>
      <c r="O353" s="54"/>
      <c r="P353" s="54"/>
      <c r="Q353" s="54"/>
      <c r="R353" s="54"/>
      <c r="S353" s="54"/>
      <c r="T353" s="55"/>
      <c r="U353" s="33"/>
      <c r="V353" s="33"/>
      <c r="W353" s="33"/>
      <c r="X353" s="33"/>
      <c r="Y353" s="33"/>
      <c r="Z353" s="33"/>
      <c r="AA353" s="33"/>
      <c r="AB353" s="33"/>
      <c r="AC353" s="33"/>
      <c r="AD353" s="33"/>
      <c r="AE353" s="33"/>
      <c r="AT353" s="18" t="s">
        <v>220</v>
      </c>
      <c r="AU353" s="18" t="s">
        <v>81</v>
      </c>
    </row>
    <row r="354" spans="1:65" s="13" customFormat="1">
      <c r="B354" s="331"/>
      <c r="C354" s="332"/>
      <c r="D354" s="329" t="s">
        <v>140</v>
      </c>
      <c r="E354" s="333" t="s">
        <v>3</v>
      </c>
      <c r="F354" s="334" t="s">
        <v>455</v>
      </c>
      <c r="G354" s="332"/>
      <c r="H354" s="333" t="s">
        <v>3</v>
      </c>
      <c r="I354" s="158"/>
      <c r="L354" s="156"/>
      <c r="M354" s="159"/>
      <c r="N354" s="160"/>
      <c r="O354" s="160"/>
      <c r="P354" s="160"/>
      <c r="Q354" s="160"/>
      <c r="R354" s="160"/>
      <c r="S354" s="160"/>
      <c r="T354" s="161"/>
      <c r="AT354" s="157" t="s">
        <v>140</v>
      </c>
      <c r="AU354" s="157" t="s">
        <v>81</v>
      </c>
      <c r="AV354" s="13" t="s">
        <v>79</v>
      </c>
      <c r="AW354" s="13" t="s">
        <v>33</v>
      </c>
      <c r="AX354" s="13" t="s">
        <v>72</v>
      </c>
      <c r="AY354" s="157" t="s">
        <v>126</v>
      </c>
    </row>
    <row r="355" spans="1:65" s="13" customFormat="1">
      <c r="B355" s="331"/>
      <c r="C355" s="332"/>
      <c r="D355" s="329" t="s">
        <v>140</v>
      </c>
      <c r="E355" s="333" t="s">
        <v>3</v>
      </c>
      <c r="F355" s="334" t="s">
        <v>456</v>
      </c>
      <c r="G355" s="332"/>
      <c r="H355" s="333" t="s">
        <v>3</v>
      </c>
      <c r="I355" s="158"/>
      <c r="L355" s="156"/>
      <c r="M355" s="159"/>
      <c r="N355" s="160"/>
      <c r="O355" s="160"/>
      <c r="P355" s="160"/>
      <c r="Q355" s="160"/>
      <c r="R355" s="160"/>
      <c r="S355" s="160"/>
      <c r="T355" s="161"/>
      <c r="AT355" s="157" t="s">
        <v>140</v>
      </c>
      <c r="AU355" s="157" t="s">
        <v>81</v>
      </c>
      <c r="AV355" s="13" t="s">
        <v>79</v>
      </c>
      <c r="AW355" s="13" t="s">
        <v>33</v>
      </c>
      <c r="AX355" s="13" t="s">
        <v>72</v>
      </c>
      <c r="AY355" s="157" t="s">
        <v>126</v>
      </c>
    </row>
    <row r="356" spans="1:65" s="14" customFormat="1">
      <c r="B356" s="335"/>
      <c r="C356" s="336"/>
      <c r="D356" s="329" t="s">
        <v>140</v>
      </c>
      <c r="E356" s="337" t="s">
        <v>3</v>
      </c>
      <c r="F356" s="338" t="s">
        <v>457</v>
      </c>
      <c r="G356" s="336"/>
      <c r="H356" s="339">
        <v>2500</v>
      </c>
      <c r="I356" s="164"/>
      <c r="L356" s="162"/>
      <c r="M356" s="165"/>
      <c r="N356" s="166"/>
      <c r="O356" s="166"/>
      <c r="P356" s="166"/>
      <c r="Q356" s="166"/>
      <c r="R356" s="166"/>
      <c r="S356" s="166"/>
      <c r="T356" s="167"/>
      <c r="AT356" s="163" t="s">
        <v>140</v>
      </c>
      <c r="AU356" s="163" t="s">
        <v>81</v>
      </c>
      <c r="AV356" s="14" t="s">
        <v>81</v>
      </c>
      <c r="AW356" s="14" t="s">
        <v>33</v>
      </c>
      <c r="AX356" s="14" t="s">
        <v>72</v>
      </c>
      <c r="AY356" s="163" t="s">
        <v>126</v>
      </c>
    </row>
    <row r="357" spans="1:65" s="15" customFormat="1">
      <c r="B357" s="340"/>
      <c r="C357" s="341"/>
      <c r="D357" s="329" t="s">
        <v>140</v>
      </c>
      <c r="E357" s="342" t="s">
        <v>3</v>
      </c>
      <c r="F357" s="343" t="s">
        <v>144</v>
      </c>
      <c r="G357" s="341"/>
      <c r="H357" s="344">
        <v>2500</v>
      </c>
      <c r="I357" s="170"/>
      <c r="L357" s="168"/>
      <c r="M357" s="171"/>
      <c r="N357" s="172"/>
      <c r="O357" s="172"/>
      <c r="P357" s="172"/>
      <c r="Q357" s="172"/>
      <c r="R357" s="172"/>
      <c r="S357" s="172"/>
      <c r="T357" s="173"/>
      <c r="AT357" s="169" t="s">
        <v>140</v>
      </c>
      <c r="AU357" s="169" t="s">
        <v>81</v>
      </c>
      <c r="AV357" s="15" t="s">
        <v>145</v>
      </c>
      <c r="AW357" s="15" t="s">
        <v>33</v>
      </c>
      <c r="AX357" s="15" t="s">
        <v>79</v>
      </c>
      <c r="AY357" s="169" t="s">
        <v>126</v>
      </c>
    </row>
    <row r="358" spans="1:65" s="2" customFormat="1" ht="16.5" customHeight="1">
      <c r="A358" s="33"/>
      <c r="B358" s="322"/>
      <c r="C358" s="354" t="s">
        <v>479</v>
      </c>
      <c r="D358" s="354" t="s">
        <v>465</v>
      </c>
      <c r="E358" s="355" t="s">
        <v>480</v>
      </c>
      <c r="F358" s="356" t="s">
        <v>481</v>
      </c>
      <c r="G358" s="357" t="s">
        <v>482</v>
      </c>
      <c r="H358" s="358">
        <v>51.5</v>
      </c>
      <c r="I358" s="178"/>
      <c r="J358" s="179">
        <f>ROUND(I358*H358,2)</f>
        <v>0</v>
      </c>
      <c r="K358" s="177" t="s">
        <v>133</v>
      </c>
      <c r="L358" s="180"/>
      <c r="M358" s="181" t="s">
        <v>3</v>
      </c>
      <c r="N358" s="182" t="s">
        <v>43</v>
      </c>
      <c r="O358" s="54"/>
      <c r="P358" s="149">
        <f>O358*H358</f>
        <v>0</v>
      </c>
      <c r="Q358" s="149">
        <v>1E-3</v>
      </c>
      <c r="R358" s="149">
        <f>Q358*H358</f>
        <v>5.1500000000000004E-2</v>
      </c>
      <c r="S358" s="149">
        <v>0</v>
      </c>
      <c r="T358" s="150">
        <f>S358*H358</f>
        <v>0</v>
      </c>
      <c r="U358" s="33"/>
      <c r="V358" s="33"/>
      <c r="W358" s="33"/>
      <c r="X358" s="33"/>
      <c r="Y358" s="33"/>
      <c r="Z358" s="33"/>
      <c r="AA358" s="33"/>
      <c r="AB358" s="33"/>
      <c r="AC358" s="33"/>
      <c r="AD358" s="33"/>
      <c r="AE358" s="33"/>
      <c r="AR358" s="151" t="s">
        <v>171</v>
      </c>
      <c r="AT358" s="151" t="s">
        <v>465</v>
      </c>
      <c r="AU358" s="151" t="s">
        <v>81</v>
      </c>
      <c r="AY358" s="18" t="s">
        <v>126</v>
      </c>
      <c r="BE358" s="152">
        <f>IF(N358="základní",J358,0)</f>
        <v>0</v>
      </c>
      <c r="BF358" s="152">
        <f>IF(N358="snížená",J358,0)</f>
        <v>0</v>
      </c>
      <c r="BG358" s="152">
        <f>IF(N358="zákl. přenesená",J358,0)</f>
        <v>0</v>
      </c>
      <c r="BH358" s="152">
        <f>IF(N358="sníž. přenesená",J358,0)</f>
        <v>0</v>
      </c>
      <c r="BI358" s="152">
        <f>IF(N358="nulová",J358,0)</f>
        <v>0</v>
      </c>
      <c r="BJ358" s="18" t="s">
        <v>79</v>
      </c>
      <c r="BK358" s="152">
        <f>ROUND(I358*H358,2)</f>
        <v>0</v>
      </c>
      <c r="BL358" s="18" t="s">
        <v>145</v>
      </c>
      <c r="BM358" s="151" t="s">
        <v>483</v>
      </c>
    </row>
    <row r="359" spans="1:65" s="2" customFormat="1">
      <c r="A359" s="33"/>
      <c r="B359" s="322"/>
      <c r="C359" s="328"/>
      <c r="D359" s="329" t="s">
        <v>136</v>
      </c>
      <c r="E359" s="328"/>
      <c r="F359" s="330" t="s">
        <v>481</v>
      </c>
      <c r="G359" s="328"/>
      <c r="H359" s="328"/>
      <c r="I359" s="153"/>
      <c r="J359" s="33"/>
      <c r="K359" s="33"/>
      <c r="L359" s="34"/>
      <c r="M359" s="154"/>
      <c r="N359" s="155"/>
      <c r="O359" s="54"/>
      <c r="P359" s="54"/>
      <c r="Q359" s="54"/>
      <c r="R359" s="54"/>
      <c r="S359" s="54"/>
      <c r="T359" s="55"/>
      <c r="U359" s="33"/>
      <c r="V359" s="33"/>
      <c r="W359" s="33"/>
      <c r="X359" s="33"/>
      <c r="Y359" s="33"/>
      <c r="Z359" s="33"/>
      <c r="AA359" s="33"/>
      <c r="AB359" s="33"/>
      <c r="AC359" s="33"/>
      <c r="AD359" s="33"/>
      <c r="AE359" s="33"/>
      <c r="AT359" s="18" t="s">
        <v>136</v>
      </c>
      <c r="AU359" s="18" t="s">
        <v>81</v>
      </c>
    </row>
    <row r="360" spans="1:65" s="14" customFormat="1">
      <c r="B360" s="335"/>
      <c r="C360" s="336"/>
      <c r="D360" s="329" t="s">
        <v>140</v>
      </c>
      <c r="E360" s="337" t="s">
        <v>3</v>
      </c>
      <c r="F360" s="338" t="s">
        <v>484</v>
      </c>
      <c r="G360" s="336"/>
      <c r="H360" s="339">
        <v>51.5</v>
      </c>
      <c r="I360" s="164"/>
      <c r="L360" s="162"/>
      <c r="M360" s="165"/>
      <c r="N360" s="166"/>
      <c r="O360" s="166"/>
      <c r="P360" s="166"/>
      <c r="Q360" s="166"/>
      <c r="R360" s="166"/>
      <c r="S360" s="166"/>
      <c r="T360" s="167"/>
      <c r="AT360" s="163" t="s">
        <v>140</v>
      </c>
      <c r="AU360" s="163" t="s">
        <v>81</v>
      </c>
      <c r="AV360" s="14" t="s">
        <v>81</v>
      </c>
      <c r="AW360" s="14" t="s">
        <v>33</v>
      </c>
      <c r="AX360" s="14" t="s">
        <v>72</v>
      </c>
      <c r="AY360" s="163" t="s">
        <v>126</v>
      </c>
    </row>
    <row r="361" spans="1:65" s="15" customFormat="1">
      <c r="B361" s="340"/>
      <c r="C361" s="341"/>
      <c r="D361" s="329" t="s">
        <v>140</v>
      </c>
      <c r="E361" s="342" t="s">
        <v>3</v>
      </c>
      <c r="F361" s="343" t="s">
        <v>144</v>
      </c>
      <c r="G361" s="341"/>
      <c r="H361" s="344">
        <v>51.5</v>
      </c>
      <c r="I361" s="170"/>
      <c r="L361" s="168"/>
      <c r="M361" s="171"/>
      <c r="N361" s="172"/>
      <c r="O361" s="172"/>
      <c r="P361" s="172"/>
      <c r="Q361" s="172"/>
      <c r="R361" s="172"/>
      <c r="S361" s="172"/>
      <c r="T361" s="173"/>
      <c r="AT361" s="169" t="s">
        <v>140</v>
      </c>
      <c r="AU361" s="169" t="s">
        <v>81</v>
      </c>
      <c r="AV361" s="15" t="s">
        <v>145</v>
      </c>
      <c r="AW361" s="15" t="s">
        <v>33</v>
      </c>
      <c r="AX361" s="15" t="s">
        <v>79</v>
      </c>
      <c r="AY361" s="169" t="s">
        <v>126</v>
      </c>
    </row>
    <row r="362" spans="1:65" s="2" customFormat="1" ht="16.5" customHeight="1">
      <c r="A362" s="33"/>
      <c r="B362" s="322"/>
      <c r="C362" s="323" t="s">
        <v>485</v>
      </c>
      <c r="D362" s="323" t="s">
        <v>129</v>
      </c>
      <c r="E362" s="324" t="s">
        <v>486</v>
      </c>
      <c r="F362" s="325" t="s">
        <v>487</v>
      </c>
      <c r="G362" s="326" t="s">
        <v>217</v>
      </c>
      <c r="H362" s="327">
        <v>2500</v>
      </c>
      <c r="I362" s="145"/>
      <c r="J362" s="146">
        <f>ROUND(I362*H362,2)</f>
        <v>0</v>
      </c>
      <c r="K362" s="144" t="s">
        <v>133</v>
      </c>
      <c r="L362" s="34"/>
      <c r="M362" s="147" t="s">
        <v>3</v>
      </c>
      <c r="N362" s="148" t="s">
        <v>43</v>
      </c>
      <c r="O362" s="54"/>
      <c r="P362" s="149">
        <f>O362*H362</f>
        <v>0</v>
      </c>
      <c r="Q362" s="149">
        <v>0</v>
      </c>
      <c r="R362" s="149">
        <f>Q362*H362</f>
        <v>0</v>
      </c>
      <c r="S362" s="149">
        <v>0</v>
      </c>
      <c r="T362" s="150">
        <f>S362*H362</f>
        <v>0</v>
      </c>
      <c r="U362" s="33"/>
      <c r="V362" s="33"/>
      <c r="W362" s="33"/>
      <c r="X362" s="33"/>
      <c r="Y362" s="33"/>
      <c r="Z362" s="33"/>
      <c r="AA362" s="33"/>
      <c r="AB362" s="33"/>
      <c r="AC362" s="33"/>
      <c r="AD362" s="33"/>
      <c r="AE362" s="33"/>
      <c r="AR362" s="151" t="s">
        <v>145</v>
      </c>
      <c r="AT362" s="151" t="s">
        <v>129</v>
      </c>
      <c r="AU362" s="151" t="s">
        <v>81</v>
      </c>
      <c r="AY362" s="18" t="s">
        <v>126</v>
      </c>
      <c r="BE362" s="152">
        <f>IF(N362="základní",J362,0)</f>
        <v>0</v>
      </c>
      <c r="BF362" s="152">
        <f>IF(N362="snížená",J362,0)</f>
        <v>0</v>
      </c>
      <c r="BG362" s="152">
        <f>IF(N362="zákl. přenesená",J362,0)</f>
        <v>0</v>
      </c>
      <c r="BH362" s="152">
        <f>IF(N362="sníž. přenesená",J362,0)</f>
        <v>0</v>
      </c>
      <c r="BI362" s="152">
        <f>IF(N362="nulová",J362,0)</f>
        <v>0</v>
      </c>
      <c r="BJ362" s="18" t="s">
        <v>79</v>
      </c>
      <c r="BK362" s="152">
        <f>ROUND(I362*H362,2)</f>
        <v>0</v>
      </c>
      <c r="BL362" s="18" t="s">
        <v>145</v>
      </c>
      <c r="BM362" s="151" t="s">
        <v>488</v>
      </c>
    </row>
    <row r="363" spans="1:65" s="2" customFormat="1">
      <c r="A363" s="33"/>
      <c r="B363" s="322"/>
      <c r="C363" s="328"/>
      <c r="D363" s="329" t="s">
        <v>136</v>
      </c>
      <c r="E363" s="328"/>
      <c r="F363" s="330" t="s">
        <v>489</v>
      </c>
      <c r="G363" s="328"/>
      <c r="H363" s="328"/>
      <c r="I363" s="153"/>
      <c r="J363" s="33"/>
      <c r="K363" s="33"/>
      <c r="L363" s="34"/>
      <c r="M363" s="154"/>
      <c r="N363" s="155"/>
      <c r="O363" s="54"/>
      <c r="P363" s="54"/>
      <c r="Q363" s="54"/>
      <c r="R363" s="54"/>
      <c r="S363" s="54"/>
      <c r="T363" s="55"/>
      <c r="U363" s="33"/>
      <c r="V363" s="33"/>
      <c r="W363" s="33"/>
      <c r="X363" s="33"/>
      <c r="Y363" s="33"/>
      <c r="Z363" s="33"/>
      <c r="AA363" s="33"/>
      <c r="AB363" s="33"/>
      <c r="AC363" s="33"/>
      <c r="AD363" s="33"/>
      <c r="AE363" s="33"/>
      <c r="AT363" s="18" t="s">
        <v>136</v>
      </c>
      <c r="AU363" s="18" t="s">
        <v>81</v>
      </c>
    </row>
    <row r="364" spans="1:65" s="2" customFormat="1" ht="87.75">
      <c r="A364" s="33"/>
      <c r="B364" s="322"/>
      <c r="C364" s="328"/>
      <c r="D364" s="329" t="s">
        <v>220</v>
      </c>
      <c r="E364" s="328"/>
      <c r="F364" s="353" t="s">
        <v>490</v>
      </c>
      <c r="G364" s="328"/>
      <c r="H364" s="328"/>
      <c r="I364" s="153"/>
      <c r="J364" s="33"/>
      <c r="K364" s="33"/>
      <c r="L364" s="34"/>
      <c r="M364" s="154"/>
      <c r="N364" s="155"/>
      <c r="O364" s="54"/>
      <c r="P364" s="54"/>
      <c r="Q364" s="54"/>
      <c r="R364" s="54"/>
      <c r="S364" s="54"/>
      <c r="T364" s="55"/>
      <c r="U364" s="33"/>
      <c r="V364" s="33"/>
      <c r="W364" s="33"/>
      <c r="X364" s="33"/>
      <c r="Y364" s="33"/>
      <c r="Z364" s="33"/>
      <c r="AA364" s="33"/>
      <c r="AB364" s="33"/>
      <c r="AC364" s="33"/>
      <c r="AD364" s="33"/>
      <c r="AE364" s="33"/>
      <c r="AT364" s="18" t="s">
        <v>220</v>
      </c>
      <c r="AU364" s="18" t="s">
        <v>81</v>
      </c>
    </row>
    <row r="365" spans="1:65" s="13" customFormat="1">
      <c r="B365" s="331"/>
      <c r="C365" s="332"/>
      <c r="D365" s="329" t="s">
        <v>140</v>
      </c>
      <c r="E365" s="333" t="s">
        <v>3</v>
      </c>
      <c r="F365" s="334" t="s">
        <v>455</v>
      </c>
      <c r="G365" s="332"/>
      <c r="H365" s="333" t="s">
        <v>3</v>
      </c>
      <c r="I365" s="158"/>
      <c r="L365" s="156"/>
      <c r="M365" s="159"/>
      <c r="N365" s="160"/>
      <c r="O365" s="160"/>
      <c r="P365" s="160"/>
      <c r="Q365" s="160"/>
      <c r="R365" s="160"/>
      <c r="S365" s="160"/>
      <c r="T365" s="161"/>
      <c r="AT365" s="157" t="s">
        <v>140</v>
      </c>
      <c r="AU365" s="157" t="s">
        <v>81</v>
      </c>
      <c r="AV365" s="13" t="s">
        <v>79</v>
      </c>
      <c r="AW365" s="13" t="s">
        <v>33</v>
      </c>
      <c r="AX365" s="13" t="s">
        <v>72</v>
      </c>
      <c r="AY365" s="157" t="s">
        <v>126</v>
      </c>
    </row>
    <row r="366" spans="1:65" s="13" customFormat="1">
      <c r="B366" s="331"/>
      <c r="C366" s="332"/>
      <c r="D366" s="329" t="s">
        <v>140</v>
      </c>
      <c r="E366" s="333" t="s">
        <v>3</v>
      </c>
      <c r="F366" s="334" t="s">
        <v>456</v>
      </c>
      <c r="G366" s="332"/>
      <c r="H366" s="333" t="s">
        <v>3</v>
      </c>
      <c r="I366" s="158"/>
      <c r="L366" s="156"/>
      <c r="M366" s="159"/>
      <c r="N366" s="160"/>
      <c r="O366" s="160"/>
      <c r="P366" s="160"/>
      <c r="Q366" s="160"/>
      <c r="R366" s="160"/>
      <c r="S366" s="160"/>
      <c r="T366" s="161"/>
      <c r="AT366" s="157" t="s">
        <v>140</v>
      </c>
      <c r="AU366" s="157" t="s">
        <v>81</v>
      </c>
      <c r="AV366" s="13" t="s">
        <v>79</v>
      </c>
      <c r="AW366" s="13" t="s">
        <v>33</v>
      </c>
      <c r="AX366" s="13" t="s">
        <v>72</v>
      </c>
      <c r="AY366" s="157" t="s">
        <v>126</v>
      </c>
    </row>
    <row r="367" spans="1:65" s="14" customFormat="1">
      <c r="B367" s="335"/>
      <c r="C367" s="336"/>
      <c r="D367" s="329" t="s">
        <v>140</v>
      </c>
      <c r="E367" s="337" t="s">
        <v>3</v>
      </c>
      <c r="F367" s="338" t="s">
        <v>457</v>
      </c>
      <c r="G367" s="336"/>
      <c r="H367" s="339">
        <v>2500</v>
      </c>
      <c r="I367" s="164"/>
      <c r="L367" s="162"/>
      <c r="M367" s="165"/>
      <c r="N367" s="166"/>
      <c r="O367" s="166"/>
      <c r="P367" s="166"/>
      <c r="Q367" s="166"/>
      <c r="R367" s="166"/>
      <c r="S367" s="166"/>
      <c r="T367" s="167"/>
      <c r="AT367" s="163" t="s">
        <v>140</v>
      </c>
      <c r="AU367" s="163" t="s">
        <v>81</v>
      </c>
      <c r="AV367" s="14" t="s">
        <v>81</v>
      </c>
      <c r="AW367" s="14" t="s">
        <v>33</v>
      </c>
      <c r="AX367" s="14" t="s">
        <v>72</v>
      </c>
      <c r="AY367" s="163" t="s">
        <v>126</v>
      </c>
    </row>
    <row r="368" spans="1:65" s="15" customFormat="1">
      <c r="B368" s="340"/>
      <c r="C368" s="341"/>
      <c r="D368" s="329" t="s">
        <v>140</v>
      </c>
      <c r="E368" s="342" t="s">
        <v>3</v>
      </c>
      <c r="F368" s="343" t="s">
        <v>144</v>
      </c>
      <c r="G368" s="341"/>
      <c r="H368" s="344">
        <v>2500</v>
      </c>
      <c r="I368" s="170"/>
      <c r="L368" s="168"/>
      <c r="M368" s="171"/>
      <c r="N368" s="172"/>
      <c r="O368" s="172"/>
      <c r="P368" s="172"/>
      <c r="Q368" s="172"/>
      <c r="R368" s="172"/>
      <c r="S368" s="172"/>
      <c r="T368" s="173"/>
      <c r="AT368" s="169" t="s">
        <v>140</v>
      </c>
      <c r="AU368" s="169" t="s">
        <v>81</v>
      </c>
      <c r="AV368" s="15" t="s">
        <v>145</v>
      </c>
      <c r="AW368" s="15" t="s">
        <v>33</v>
      </c>
      <c r="AX368" s="15" t="s">
        <v>79</v>
      </c>
      <c r="AY368" s="169" t="s">
        <v>126</v>
      </c>
    </row>
    <row r="369" spans="1:65" s="2" customFormat="1" ht="16.5" customHeight="1">
      <c r="A369" s="33"/>
      <c r="B369" s="322"/>
      <c r="C369" s="323" t="s">
        <v>491</v>
      </c>
      <c r="D369" s="323" t="s">
        <v>129</v>
      </c>
      <c r="E369" s="324" t="s">
        <v>492</v>
      </c>
      <c r="F369" s="325" t="s">
        <v>493</v>
      </c>
      <c r="G369" s="326" t="s">
        <v>217</v>
      </c>
      <c r="H369" s="327">
        <v>1591.9639999999999</v>
      </c>
      <c r="I369" s="145"/>
      <c r="J369" s="146">
        <f>ROUND(I369*H369,2)</f>
        <v>0</v>
      </c>
      <c r="K369" s="144" t="s">
        <v>133</v>
      </c>
      <c r="L369" s="34"/>
      <c r="M369" s="147" t="s">
        <v>3</v>
      </c>
      <c r="N369" s="148" t="s">
        <v>43</v>
      </c>
      <c r="O369" s="54"/>
      <c r="P369" s="149">
        <f>O369*H369</f>
        <v>0</v>
      </c>
      <c r="Q369" s="149">
        <v>0</v>
      </c>
      <c r="R369" s="149">
        <f>Q369*H369</f>
        <v>0</v>
      </c>
      <c r="S369" s="149">
        <v>0</v>
      </c>
      <c r="T369" s="150">
        <f>S369*H369</f>
        <v>0</v>
      </c>
      <c r="U369" s="33"/>
      <c r="V369" s="33"/>
      <c r="W369" s="33"/>
      <c r="X369" s="33"/>
      <c r="Y369" s="33"/>
      <c r="Z369" s="33"/>
      <c r="AA369" s="33"/>
      <c r="AB369" s="33"/>
      <c r="AC369" s="33"/>
      <c r="AD369" s="33"/>
      <c r="AE369" s="33"/>
      <c r="AR369" s="151" t="s">
        <v>145</v>
      </c>
      <c r="AT369" s="151" t="s">
        <v>129</v>
      </c>
      <c r="AU369" s="151" t="s">
        <v>81</v>
      </c>
      <c r="AY369" s="18" t="s">
        <v>126</v>
      </c>
      <c r="BE369" s="152">
        <f>IF(N369="základní",J369,0)</f>
        <v>0</v>
      </c>
      <c r="BF369" s="152">
        <f>IF(N369="snížená",J369,0)</f>
        <v>0</v>
      </c>
      <c r="BG369" s="152">
        <f>IF(N369="zákl. přenesená",J369,0)</f>
        <v>0</v>
      </c>
      <c r="BH369" s="152">
        <f>IF(N369="sníž. přenesená",J369,0)</f>
        <v>0</v>
      </c>
      <c r="BI369" s="152">
        <f>IF(N369="nulová",J369,0)</f>
        <v>0</v>
      </c>
      <c r="BJ369" s="18" t="s">
        <v>79</v>
      </c>
      <c r="BK369" s="152">
        <f>ROUND(I369*H369,2)</f>
        <v>0</v>
      </c>
      <c r="BL369" s="18" t="s">
        <v>145</v>
      </c>
      <c r="BM369" s="151" t="s">
        <v>494</v>
      </c>
    </row>
    <row r="370" spans="1:65" s="2" customFormat="1">
      <c r="A370" s="33"/>
      <c r="B370" s="322"/>
      <c r="C370" s="328"/>
      <c r="D370" s="329" t="s">
        <v>136</v>
      </c>
      <c r="E370" s="328"/>
      <c r="F370" s="330" t="s">
        <v>495</v>
      </c>
      <c r="G370" s="328"/>
      <c r="H370" s="328"/>
      <c r="I370" s="153"/>
      <c r="J370" s="33"/>
      <c r="K370" s="33"/>
      <c r="L370" s="34"/>
      <c r="M370" s="154"/>
      <c r="N370" s="155"/>
      <c r="O370" s="54"/>
      <c r="P370" s="54"/>
      <c r="Q370" s="54"/>
      <c r="R370" s="54"/>
      <c r="S370" s="54"/>
      <c r="T370" s="55"/>
      <c r="U370" s="33"/>
      <c r="V370" s="33"/>
      <c r="W370" s="33"/>
      <c r="X370" s="33"/>
      <c r="Y370" s="33"/>
      <c r="Z370" s="33"/>
      <c r="AA370" s="33"/>
      <c r="AB370" s="33"/>
      <c r="AC370" s="33"/>
      <c r="AD370" s="33"/>
      <c r="AE370" s="33"/>
      <c r="AT370" s="18" t="s">
        <v>136</v>
      </c>
      <c r="AU370" s="18" t="s">
        <v>81</v>
      </c>
    </row>
    <row r="371" spans="1:65" s="2" customFormat="1" ht="87.75">
      <c r="A371" s="33"/>
      <c r="B371" s="322"/>
      <c r="C371" s="328"/>
      <c r="D371" s="329" t="s">
        <v>220</v>
      </c>
      <c r="E371" s="328"/>
      <c r="F371" s="353" t="s">
        <v>490</v>
      </c>
      <c r="G371" s="328"/>
      <c r="H371" s="328"/>
      <c r="I371" s="153"/>
      <c r="J371" s="33"/>
      <c r="K371" s="33"/>
      <c r="L371" s="34"/>
      <c r="M371" s="154"/>
      <c r="N371" s="155"/>
      <c r="O371" s="54"/>
      <c r="P371" s="54"/>
      <c r="Q371" s="54"/>
      <c r="R371" s="54"/>
      <c r="S371" s="54"/>
      <c r="T371" s="55"/>
      <c r="U371" s="33"/>
      <c r="V371" s="33"/>
      <c r="W371" s="33"/>
      <c r="X371" s="33"/>
      <c r="Y371" s="33"/>
      <c r="Z371" s="33"/>
      <c r="AA371" s="33"/>
      <c r="AB371" s="33"/>
      <c r="AC371" s="33"/>
      <c r="AD371" s="33"/>
      <c r="AE371" s="33"/>
      <c r="AT371" s="18" t="s">
        <v>220</v>
      </c>
      <c r="AU371" s="18" t="s">
        <v>81</v>
      </c>
    </row>
    <row r="372" spans="1:65" s="13" customFormat="1">
      <c r="B372" s="331"/>
      <c r="C372" s="332"/>
      <c r="D372" s="329" t="s">
        <v>140</v>
      </c>
      <c r="E372" s="333" t="s">
        <v>3</v>
      </c>
      <c r="F372" s="334" t="s">
        <v>348</v>
      </c>
      <c r="G372" s="332"/>
      <c r="H372" s="333" t="s">
        <v>3</v>
      </c>
      <c r="I372" s="158"/>
      <c r="L372" s="156"/>
      <c r="M372" s="159"/>
      <c r="N372" s="160"/>
      <c r="O372" s="160"/>
      <c r="P372" s="160"/>
      <c r="Q372" s="160"/>
      <c r="R372" s="160"/>
      <c r="S372" s="160"/>
      <c r="T372" s="161"/>
      <c r="AT372" s="157" t="s">
        <v>140</v>
      </c>
      <c r="AU372" s="157" t="s">
        <v>81</v>
      </c>
      <c r="AV372" s="13" t="s">
        <v>79</v>
      </c>
      <c r="AW372" s="13" t="s">
        <v>33</v>
      </c>
      <c r="AX372" s="13" t="s">
        <v>72</v>
      </c>
      <c r="AY372" s="157" t="s">
        <v>126</v>
      </c>
    </row>
    <row r="373" spans="1:65" s="13" customFormat="1">
      <c r="B373" s="331"/>
      <c r="C373" s="332"/>
      <c r="D373" s="329" t="s">
        <v>140</v>
      </c>
      <c r="E373" s="333" t="s">
        <v>3</v>
      </c>
      <c r="F373" s="334" t="s">
        <v>496</v>
      </c>
      <c r="G373" s="332"/>
      <c r="H373" s="333" t="s">
        <v>3</v>
      </c>
      <c r="I373" s="158"/>
      <c r="L373" s="156"/>
      <c r="M373" s="159"/>
      <c r="N373" s="160"/>
      <c r="O373" s="160"/>
      <c r="P373" s="160"/>
      <c r="Q373" s="160"/>
      <c r="R373" s="160"/>
      <c r="S373" s="160"/>
      <c r="T373" s="161"/>
      <c r="AT373" s="157" t="s">
        <v>140</v>
      </c>
      <c r="AU373" s="157" t="s">
        <v>81</v>
      </c>
      <c r="AV373" s="13" t="s">
        <v>79</v>
      </c>
      <c r="AW373" s="13" t="s">
        <v>33</v>
      </c>
      <c r="AX373" s="13" t="s">
        <v>72</v>
      </c>
      <c r="AY373" s="157" t="s">
        <v>126</v>
      </c>
    </row>
    <row r="374" spans="1:65" s="14" customFormat="1">
      <c r="B374" s="335"/>
      <c r="C374" s="336"/>
      <c r="D374" s="329" t="s">
        <v>140</v>
      </c>
      <c r="E374" s="337" t="s">
        <v>3</v>
      </c>
      <c r="F374" s="338" t="s">
        <v>497</v>
      </c>
      <c r="G374" s="336"/>
      <c r="H374" s="339">
        <v>2.52</v>
      </c>
      <c r="I374" s="164"/>
      <c r="L374" s="162"/>
      <c r="M374" s="165"/>
      <c r="N374" s="166"/>
      <c r="O374" s="166"/>
      <c r="P374" s="166"/>
      <c r="Q374" s="166"/>
      <c r="R374" s="166"/>
      <c r="S374" s="166"/>
      <c r="T374" s="167"/>
      <c r="AT374" s="163" t="s">
        <v>140</v>
      </c>
      <c r="AU374" s="163" t="s">
        <v>81</v>
      </c>
      <c r="AV374" s="14" t="s">
        <v>81</v>
      </c>
      <c r="AW374" s="14" t="s">
        <v>33</v>
      </c>
      <c r="AX374" s="14" t="s">
        <v>72</v>
      </c>
      <c r="AY374" s="163" t="s">
        <v>126</v>
      </c>
    </row>
    <row r="375" spans="1:65" s="13" customFormat="1">
      <c r="B375" s="331"/>
      <c r="C375" s="332"/>
      <c r="D375" s="329" t="s">
        <v>140</v>
      </c>
      <c r="E375" s="333" t="s">
        <v>3</v>
      </c>
      <c r="F375" s="334" t="s">
        <v>498</v>
      </c>
      <c r="G375" s="332"/>
      <c r="H375" s="333" t="s">
        <v>3</v>
      </c>
      <c r="I375" s="158"/>
      <c r="L375" s="156"/>
      <c r="M375" s="159"/>
      <c r="N375" s="160"/>
      <c r="O375" s="160"/>
      <c r="P375" s="160"/>
      <c r="Q375" s="160"/>
      <c r="R375" s="160"/>
      <c r="S375" s="160"/>
      <c r="T375" s="161"/>
      <c r="AT375" s="157" t="s">
        <v>140</v>
      </c>
      <c r="AU375" s="157" t="s">
        <v>81</v>
      </c>
      <c r="AV375" s="13" t="s">
        <v>79</v>
      </c>
      <c r="AW375" s="13" t="s">
        <v>33</v>
      </c>
      <c r="AX375" s="13" t="s">
        <v>72</v>
      </c>
      <c r="AY375" s="157" t="s">
        <v>126</v>
      </c>
    </row>
    <row r="376" spans="1:65" s="14" customFormat="1">
      <c r="B376" s="335"/>
      <c r="C376" s="336"/>
      <c r="D376" s="329" t="s">
        <v>140</v>
      </c>
      <c r="E376" s="337" t="s">
        <v>3</v>
      </c>
      <c r="F376" s="338" t="s">
        <v>499</v>
      </c>
      <c r="G376" s="336"/>
      <c r="H376" s="339">
        <v>1</v>
      </c>
      <c r="I376" s="164"/>
      <c r="L376" s="162"/>
      <c r="M376" s="165"/>
      <c r="N376" s="166"/>
      <c r="O376" s="166"/>
      <c r="P376" s="166"/>
      <c r="Q376" s="166"/>
      <c r="R376" s="166"/>
      <c r="S376" s="166"/>
      <c r="T376" s="167"/>
      <c r="AT376" s="163" t="s">
        <v>140</v>
      </c>
      <c r="AU376" s="163" t="s">
        <v>81</v>
      </c>
      <c r="AV376" s="14" t="s">
        <v>81</v>
      </c>
      <c r="AW376" s="14" t="s">
        <v>33</v>
      </c>
      <c r="AX376" s="14" t="s">
        <v>72</v>
      </c>
      <c r="AY376" s="163" t="s">
        <v>126</v>
      </c>
    </row>
    <row r="377" spans="1:65" s="13" customFormat="1">
      <c r="B377" s="331"/>
      <c r="C377" s="332"/>
      <c r="D377" s="329" t="s">
        <v>140</v>
      </c>
      <c r="E377" s="333" t="s">
        <v>3</v>
      </c>
      <c r="F377" s="334" t="s">
        <v>351</v>
      </c>
      <c r="G377" s="332"/>
      <c r="H377" s="333" t="s">
        <v>3</v>
      </c>
      <c r="I377" s="158"/>
      <c r="L377" s="156"/>
      <c r="M377" s="159"/>
      <c r="N377" s="160"/>
      <c r="O377" s="160"/>
      <c r="P377" s="160"/>
      <c r="Q377" s="160"/>
      <c r="R377" s="160"/>
      <c r="S377" s="160"/>
      <c r="T377" s="161"/>
      <c r="AT377" s="157" t="s">
        <v>140</v>
      </c>
      <c r="AU377" s="157" t="s">
        <v>81</v>
      </c>
      <c r="AV377" s="13" t="s">
        <v>79</v>
      </c>
      <c r="AW377" s="13" t="s">
        <v>33</v>
      </c>
      <c r="AX377" s="13" t="s">
        <v>72</v>
      </c>
      <c r="AY377" s="157" t="s">
        <v>126</v>
      </c>
    </row>
    <row r="378" spans="1:65" s="13" customFormat="1">
      <c r="B378" s="331"/>
      <c r="C378" s="332"/>
      <c r="D378" s="329" t="s">
        <v>140</v>
      </c>
      <c r="E378" s="333" t="s">
        <v>3</v>
      </c>
      <c r="F378" s="334" t="s">
        <v>500</v>
      </c>
      <c r="G378" s="332"/>
      <c r="H378" s="333" t="s">
        <v>3</v>
      </c>
      <c r="I378" s="158"/>
      <c r="L378" s="156"/>
      <c r="M378" s="159"/>
      <c r="N378" s="160"/>
      <c r="O378" s="160"/>
      <c r="P378" s="160"/>
      <c r="Q378" s="160"/>
      <c r="R378" s="160"/>
      <c r="S378" s="160"/>
      <c r="T378" s="161"/>
      <c r="AT378" s="157" t="s">
        <v>140</v>
      </c>
      <c r="AU378" s="157" t="s">
        <v>81</v>
      </c>
      <c r="AV378" s="13" t="s">
        <v>79</v>
      </c>
      <c r="AW378" s="13" t="s">
        <v>33</v>
      </c>
      <c r="AX378" s="13" t="s">
        <v>72</v>
      </c>
      <c r="AY378" s="157" t="s">
        <v>126</v>
      </c>
    </row>
    <row r="379" spans="1:65" s="13" customFormat="1">
      <c r="B379" s="331"/>
      <c r="C379" s="332"/>
      <c r="D379" s="329" t="s">
        <v>140</v>
      </c>
      <c r="E379" s="333" t="s">
        <v>3</v>
      </c>
      <c r="F379" s="334" t="s">
        <v>353</v>
      </c>
      <c r="G379" s="332"/>
      <c r="H379" s="333" t="s">
        <v>3</v>
      </c>
      <c r="I379" s="158"/>
      <c r="L379" s="156"/>
      <c r="M379" s="159"/>
      <c r="N379" s="160"/>
      <c r="O379" s="160"/>
      <c r="P379" s="160"/>
      <c r="Q379" s="160"/>
      <c r="R379" s="160"/>
      <c r="S379" s="160"/>
      <c r="T379" s="161"/>
      <c r="AT379" s="157" t="s">
        <v>140</v>
      </c>
      <c r="AU379" s="157" t="s">
        <v>81</v>
      </c>
      <c r="AV379" s="13" t="s">
        <v>79</v>
      </c>
      <c r="AW379" s="13" t="s">
        <v>33</v>
      </c>
      <c r="AX379" s="13" t="s">
        <v>72</v>
      </c>
      <c r="AY379" s="157" t="s">
        <v>126</v>
      </c>
    </row>
    <row r="380" spans="1:65" s="14" customFormat="1">
      <c r="B380" s="335"/>
      <c r="C380" s="336"/>
      <c r="D380" s="329" t="s">
        <v>140</v>
      </c>
      <c r="E380" s="337" t="s">
        <v>3</v>
      </c>
      <c r="F380" s="338" t="s">
        <v>501</v>
      </c>
      <c r="G380" s="336"/>
      <c r="H380" s="339">
        <v>0.126</v>
      </c>
      <c r="I380" s="164"/>
      <c r="L380" s="162"/>
      <c r="M380" s="165"/>
      <c r="N380" s="166"/>
      <c r="O380" s="166"/>
      <c r="P380" s="166"/>
      <c r="Q380" s="166"/>
      <c r="R380" s="166"/>
      <c r="S380" s="166"/>
      <c r="T380" s="167"/>
      <c r="AT380" s="163" t="s">
        <v>140</v>
      </c>
      <c r="AU380" s="163" t="s">
        <v>81</v>
      </c>
      <c r="AV380" s="14" t="s">
        <v>81</v>
      </c>
      <c r="AW380" s="14" t="s">
        <v>33</v>
      </c>
      <c r="AX380" s="14" t="s">
        <v>72</v>
      </c>
      <c r="AY380" s="163" t="s">
        <v>126</v>
      </c>
    </row>
    <row r="381" spans="1:65" s="13" customFormat="1">
      <c r="B381" s="331"/>
      <c r="C381" s="332"/>
      <c r="D381" s="329" t="s">
        <v>140</v>
      </c>
      <c r="E381" s="333" t="s">
        <v>3</v>
      </c>
      <c r="F381" s="334" t="s">
        <v>355</v>
      </c>
      <c r="G381" s="332"/>
      <c r="H381" s="333" t="s">
        <v>3</v>
      </c>
      <c r="I381" s="158"/>
      <c r="L381" s="156"/>
      <c r="M381" s="159"/>
      <c r="N381" s="160"/>
      <c r="O381" s="160"/>
      <c r="P381" s="160"/>
      <c r="Q381" s="160"/>
      <c r="R381" s="160"/>
      <c r="S381" s="160"/>
      <c r="T381" s="161"/>
      <c r="AT381" s="157" t="s">
        <v>140</v>
      </c>
      <c r="AU381" s="157" t="s">
        <v>81</v>
      </c>
      <c r="AV381" s="13" t="s">
        <v>79</v>
      </c>
      <c r="AW381" s="13" t="s">
        <v>33</v>
      </c>
      <c r="AX381" s="13" t="s">
        <v>72</v>
      </c>
      <c r="AY381" s="157" t="s">
        <v>126</v>
      </c>
    </row>
    <row r="382" spans="1:65" s="14" customFormat="1">
      <c r="B382" s="335"/>
      <c r="C382" s="336"/>
      <c r="D382" s="329" t="s">
        <v>140</v>
      </c>
      <c r="E382" s="337" t="s">
        <v>3</v>
      </c>
      <c r="F382" s="338" t="s">
        <v>502</v>
      </c>
      <c r="G382" s="336"/>
      <c r="H382" s="339">
        <v>1.1299999999999999</v>
      </c>
      <c r="I382" s="164"/>
      <c r="L382" s="162"/>
      <c r="M382" s="165"/>
      <c r="N382" s="166"/>
      <c r="O382" s="166"/>
      <c r="P382" s="166"/>
      <c r="Q382" s="166"/>
      <c r="R382" s="166"/>
      <c r="S382" s="166"/>
      <c r="T382" s="167"/>
      <c r="AT382" s="163" t="s">
        <v>140</v>
      </c>
      <c r="AU382" s="163" t="s">
        <v>81</v>
      </c>
      <c r="AV382" s="14" t="s">
        <v>81</v>
      </c>
      <c r="AW382" s="14" t="s">
        <v>33</v>
      </c>
      <c r="AX382" s="14" t="s">
        <v>72</v>
      </c>
      <c r="AY382" s="163" t="s">
        <v>126</v>
      </c>
    </row>
    <row r="383" spans="1:65" s="13" customFormat="1">
      <c r="B383" s="331"/>
      <c r="C383" s="332"/>
      <c r="D383" s="329" t="s">
        <v>140</v>
      </c>
      <c r="E383" s="333" t="s">
        <v>3</v>
      </c>
      <c r="F383" s="334" t="s">
        <v>357</v>
      </c>
      <c r="G383" s="332"/>
      <c r="H383" s="333" t="s">
        <v>3</v>
      </c>
      <c r="I383" s="158"/>
      <c r="L383" s="156"/>
      <c r="M383" s="159"/>
      <c r="N383" s="160"/>
      <c r="O383" s="160"/>
      <c r="P383" s="160"/>
      <c r="Q383" s="160"/>
      <c r="R383" s="160"/>
      <c r="S383" s="160"/>
      <c r="T383" s="161"/>
      <c r="AT383" s="157" t="s">
        <v>140</v>
      </c>
      <c r="AU383" s="157" t="s">
        <v>81</v>
      </c>
      <c r="AV383" s="13" t="s">
        <v>79</v>
      </c>
      <c r="AW383" s="13" t="s">
        <v>33</v>
      </c>
      <c r="AX383" s="13" t="s">
        <v>72</v>
      </c>
      <c r="AY383" s="157" t="s">
        <v>126</v>
      </c>
    </row>
    <row r="384" spans="1:65" s="14" customFormat="1">
      <c r="B384" s="335"/>
      <c r="C384" s="336"/>
      <c r="D384" s="329" t="s">
        <v>140</v>
      </c>
      <c r="E384" s="337" t="s">
        <v>3</v>
      </c>
      <c r="F384" s="338" t="s">
        <v>503</v>
      </c>
      <c r="G384" s="336"/>
      <c r="H384" s="339">
        <v>0.188</v>
      </c>
      <c r="I384" s="164"/>
      <c r="L384" s="162"/>
      <c r="M384" s="165"/>
      <c r="N384" s="166"/>
      <c r="O384" s="166"/>
      <c r="P384" s="166"/>
      <c r="Q384" s="166"/>
      <c r="R384" s="166"/>
      <c r="S384" s="166"/>
      <c r="T384" s="167"/>
      <c r="AT384" s="163" t="s">
        <v>140</v>
      </c>
      <c r="AU384" s="163" t="s">
        <v>81</v>
      </c>
      <c r="AV384" s="14" t="s">
        <v>81</v>
      </c>
      <c r="AW384" s="14" t="s">
        <v>33</v>
      </c>
      <c r="AX384" s="14" t="s">
        <v>72</v>
      </c>
      <c r="AY384" s="163" t="s">
        <v>126</v>
      </c>
    </row>
    <row r="385" spans="1:65" s="13" customFormat="1">
      <c r="B385" s="331"/>
      <c r="C385" s="332"/>
      <c r="D385" s="329" t="s">
        <v>140</v>
      </c>
      <c r="E385" s="333" t="s">
        <v>3</v>
      </c>
      <c r="F385" s="334" t="s">
        <v>455</v>
      </c>
      <c r="G385" s="332"/>
      <c r="H385" s="333" t="s">
        <v>3</v>
      </c>
      <c r="I385" s="158"/>
      <c r="L385" s="156"/>
      <c r="M385" s="159"/>
      <c r="N385" s="160"/>
      <c r="O385" s="160"/>
      <c r="P385" s="160"/>
      <c r="Q385" s="160"/>
      <c r="R385" s="160"/>
      <c r="S385" s="160"/>
      <c r="T385" s="161"/>
      <c r="AT385" s="157" t="s">
        <v>140</v>
      </c>
      <c r="AU385" s="157" t="s">
        <v>81</v>
      </c>
      <c r="AV385" s="13" t="s">
        <v>79</v>
      </c>
      <c r="AW385" s="13" t="s">
        <v>33</v>
      </c>
      <c r="AX385" s="13" t="s">
        <v>72</v>
      </c>
      <c r="AY385" s="157" t="s">
        <v>126</v>
      </c>
    </row>
    <row r="386" spans="1:65" s="13" customFormat="1">
      <c r="B386" s="331"/>
      <c r="C386" s="332"/>
      <c r="D386" s="329" t="s">
        <v>140</v>
      </c>
      <c r="E386" s="333" t="s">
        <v>3</v>
      </c>
      <c r="F386" s="334" t="s">
        <v>504</v>
      </c>
      <c r="G386" s="332"/>
      <c r="H386" s="333" t="s">
        <v>3</v>
      </c>
      <c r="I386" s="158"/>
      <c r="L386" s="156"/>
      <c r="M386" s="159"/>
      <c r="N386" s="160"/>
      <c r="O386" s="160"/>
      <c r="P386" s="160"/>
      <c r="Q386" s="160"/>
      <c r="R386" s="160"/>
      <c r="S386" s="160"/>
      <c r="T386" s="161"/>
      <c r="AT386" s="157" t="s">
        <v>140</v>
      </c>
      <c r="AU386" s="157" t="s">
        <v>81</v>
      </c>
      <c r="AV386" s="13" t="s">
        <v>79</v>
      </c>
      <c r="AW386" s="13" t="s">
        <v>33</v>
      </c>
      <c r="AX386" s="13" t="s">
        <v>72</v>
      </c>
      <c r="AY386" s="157" t="s">
        <v>126</v>
      </c>
    </row>
    <row r="387" spans="1:65" s="14" customFormat="1">
      <c r="B387" s="335"/>
      <c r="C387" s="336"/>
      <c r="D387" s="329" t="s">
        <v>140</v>
      </c>
      <c r="E387" s="337" t="s">
        <v>3</v>
      </c>
      <c r="F387" s="338" t="s">
        <v>505</v>
      </c>
      <c r="G387" s="336"/>
      <c r="H387" s="339">
        <v>1363.5</v>
      </c>
      <c r="I387" s="164"/>
      <c r="L387" s="162"/>
      <c r="M387" s="165"/>
      <c r="N387" s="166"/>
      <c r="O387" s="166"/>
      <c r="P387" s="166"/>
      <c r="Q387" s="166"/>
      <c r="R387" s="166"/>
      <c r="S387" s="166"/>
      <c r="T387" s="167"/>
      <c r="AT387" s="163" t="s">
        <v>140</v>
      </c>
      <c r="AU387" s="163" t="s">
        <v>81</v>
      </c>
      <c r="AV387" s="14" t="s">
        <v>81</v>
      </c>
      <c r="AW387" s="14" t="s">
        <v>33</v>
      </c>
      <c r="AX387" s="14" t="s">
        <v>72</v>
      </c>
      <c r="AY387" s="163" t="s">
        <v>126</v>
      </c>
    </row>
    <row r="388" spans="1:65" s="13" customFormat="1">
      <c r="B388" s="331"/>
      <c r="C388" s="332"/>
      <c r="D388" s="329" t="s">
        <v>140</v>
      </c>
      <c r="E388" s="333" t="s">
        <v>3</v>
      </c>
      <c r="F388" s="334" t="s">
        <v>506</v>
      </c>
      <c r="G388" s="332"/>
      <c r="H388" s="333" t="s">
        <v>3</v>
      </c>
      <c r="I388" s="158"/>
      <c r="L388" s="156"/>
      <c r="M388" s="159"/>
      <c r="N388" s="160"/>
      <c r="O388" s="160"/>
      <c r="P388" s="160"/>
      <c r="Q388" s="160"/>
      <c r="R388" s="160"/>
      <c r="S388" s="160"/>
      <c r="T388" s="161"/>
      <c r="AT388" s="157" t="s">
        <v>140</v>
      </c>
      <c r="AU388" s="157" t="s">
        <v>81</v>
      </c>
      <c r="AV388" s="13" t="s">
        <v>79</v>
      </c>
      <c r="AW388" s="13" t="s">
        <v>33</v>
      </c>
      <c r="AX388" s="13" t="s">
        <v>72</v>
      </c>
      <c r="AY388" s="157" t="s">
        <v>126</v>
      </c>
    </row>
    <row r="389" spans="1:65" s="14" customFormat="1">
      <c r="B389" s="335"/>
      <c r="C389" s="336"/>
      <c r="D389" s="329" t="s">
        <v>140</v>
      </c>
      <c r="E389" s="337" t="s">
        <v>3</v>
      </c>
      <c r="F389" s="338" t="s">
        <v>507</v>
      </c>
      <c r="G389" s="336"/>
      <c r="H389" s="339">
        <v>223.5</v>
      </c>
      <c r="I389" s="164"/>
      <c r="L389" s="162"/>
      <c r="M389" s="165"/>
      <c r="N389" s="166"/>
      <c r="O389" s="166"/>
      <c r="P389" s="166"/>
      <c r="Q389" s="166"/>
      <c r="R389" s="166"/>
      <c r="S389" s="166"/>
      <c r="T389" s="167"/>
      <c r="AT389" s="163" t="s">
        <v>140</v>
      </c>
      <c r="AU389" s="163" t="s">
        <v>81</v>
      </c>
      <c r="AV389" s="14" t="s">
        <v>81</v>
      </c>
      <c r="AW389" s="14" t="s">
        <v>33</v>
      </c>
      <c r="AX389" s="14" t="s">
        <v>72</v>
      </c>
      <c r="AY389" s="163" t="s">
        <v>126</v>
      </c>
    </row>
    <row r="390" spans="1:65" s="15" customFormat="1">
      <c r="B390" s="340"/>
      <c r="C390" s="341"/>
      <c r="D390" s="329" t="s">
        <v>140</v>
      </c>
      <c r="E390" s="342" t="s">
        <v>3</v>
      </c>
      <c r="F390" s="343" t="s">
        <v>144</v>
      </c>
      <c r="G390" s="341"/>
      <c r="H390" s="344">
        <v>1591.9639999999999</v>
      </c>
      <c r="I390" s="170"/>
      <c r="L390" s="168"/>
      <c r="M390" s="171"/>
      <c r="N390" s="172"/>
      <c r="O390" s="172"/>
      <c r="P390" s="172"/>
      <c r="Q390" s="172"/>
      <c r="R390" s="172"/>
      <c r="S390" s="172"/>
      <c r="T390" s="173"/>
      <c r="AT390" s="169" t="s">
        <v>140</v>
      </c>
      <c r="AU390" s="169" t="s">
        <v>81</v>
      </c>
      <c r="AV390" s="15" t="s">
        <v>145</v>
      </c>
      <c r="AW390" s="15" t="s">
        <v>33</v>
      </c>
      <c r="AX390" s="15" t="s">
        <v>79</v>
      </c>
      <c r="AY390" s="169" t="s">
        <v>126</v>
      </c>
    </row>
    <row r="391" spans="1:65" s="2" customFormat="1" ht="16.5" customHeight="1">
      <c r="A391" s="33"/>
      <c r="B391" s="322"/>
      <c r="C391" s="323" t="s">
        <v>508</v>
      </c>
      <c r="D391" s="323" t="s">
        <v>129</v>
      </c>
      <c r="E391" s="324" t="s">
        <v>509</v>
      </c>
      <c r="F391" s="325" t="s">
        <v>510</v>
      </c>
      <c r="G391" s="326" t="s">
        <v>305</v>
      </c>
      <c r="H391" s="327">
        <v>10</v>
      </c>
      <c r="I391" s="145"/>
      <c r="J391" s="146">
        <f>ROUND(I391*H391,2)</f>
        <v>0</v>
      </c>
      <c r="K391" s="144" t="s">
        <v>133</v>
      </c>
      <c r="L391" s="34"/>
      <c r="M391" s="147" t="s">
        <v>3</v>
      </c>
      <c r="N391" s="148" t="s">
        <v>43</v>
      </c>
      <c r="O391" s="54"/>
      <c r="P391" s="149">
        <f>O391*H391</f>
        <v>0</v>
      </c>
      <c r="Q391" s="149">
        <v>0</v>
      </c>
      <c r="R391" s="149">
        <f>Q391*H391</f>
        <v>0</v>
      </c>
      <c r="S391" s="149">
        <v>0</v>
      </c>
      <c r="T391" s="150">
        <f>S391*H391</f>
        <v>0</v>
      </c>
      <c r="U391" s="33"/>
      <c r="V391" s="33"/>
      <c r="W391" s="33"/>
      <c r="X391" s="33"/>
      <c r="Y391" s="33"/>
      <c r="Z391" s="33"/>
      <c r="AA391" s="33"/>
      <c r="AB391" s="33"/>
      <c r="AC391" s="33"/>
      <c r="AD391" s="33"/>
      <c r="AE391" s="33"/>
      <c r="AR391" s="151" t="s">
        <v>145</v>
      </c>
      <c r="AT391" s="151" t="s">
        <v>129</v>
      </c>
      <c r="AU391" s="151" t="s">
        <v>81</v>
      </c>
      <c r="AY391" s="18" t="s">
        <v>126</v>
      </c>
      <c r="BE391" s="152">
        <f>IF(N391="základní",J391,0)</f>
        <v>0</v>
      </c>
      <c r="BF391" s="152">
        <f>IF(N391="snížená",J391,0)</f>
        <v>0</v>
      </c>
      <c r="BG391" s="152">
        <f>IF(N391="zákl. přenesená",J391,0)</f>
        <v>0</v>
      </c>
      <c r="BH391" s="152">
        <f>IF(N391="sníž. přenesená",J391,0)</f>
        <v>0</v>
      </c>
      <c r="BI391" s="152">
        <f>IF(N391="nulová",J391,0)</f>
        <v>0</v>
      </c>
      <c r="BJ391" s="18" t="s">
        <v>79</v>
      </c>
      <c r="BK391" s="152">
        <f>ROUND(I391*H391,2)</f>
        <v>0</v>
      </c>
      <c r="BL391" s="18" t="s">
        <v>145</v>
      </c>
      <c r="BM391" s="151" t="s">
        <v>511</v>
      </c>
    </row>
    <row r="392" spans="1:65" s="2" customFormat="1" ht="19.5">
      <c r="A392" s="33"/>
      <c r="B392" s="322"/>
      <c r="C392" s="328"/>
      <c r="D392" s="329" t="s">
        <v>136</v>
      </c>
      <c r="E392" s="328"/>
      <c r="F392" s="330" t="s">
        <v>512</v>
      </c>
      <c r="G392" s="328"/>
      <c r="H392" s="328"/>
      <c r="I392" s="153"/>
      <c r="J392" s="33"/>
      <c r="K392" s="33"/>
      <c r="L392" s="34"/>
      <c r="M392" s="154"/>
      <c r="N392" s="155"/>
      <c r="O392" s="54"/>
      <c r="P392" s="54"/>
      <c r="Q392" s="54"/>
      <c r="R392" s="54"/>
      <c r="S392" s="54"/>
      <c r="T392" s="55"/>
      <c r="U392" s="33"/>
      <c r="V392" s="33"/>
      <c r="W392" s="33"/>
      <c r="X392" s="33"/>
      <c r="Y392" s="33"/>
      <c r="Z392" s="33"/>
      <c r="AA392" s="33"/>
      <c r="AB392" s="33"/>
      <c r="AC392" s="33"/>
      <c r="AD392" s="33"/>
      <c r="AE392" s="33"/>
      <c r="AT392" s="18" t="s">
        <v>136</v>
      </c>
      <c r="AU392" s="18" t="s">
        <v>81</v>
      </c>
    </row>
    <row r="393" spans="1:65" s="2" customFormat="1" ht="68.25">
      <c r="A393" s="33"/>
      <c r="B393" s="322"/>
      <c r="C393" s="328"/>
      <c r="D393" s="329" t="s">
        <v>220</v>
      </c>
      <c r="E393" s="328"/>
      <c r="F393" s="353" t="s">
        <v>513</v>
      </c>
      <c r="G393" s="328"/>
      <c r="H393" s="328"/>
      <c r="I393" s="153"/>
      <c r="J393" s="33"/>
      <c r="K393" s="33"/>
      <c r="L393" s="34"/>
      <c r="M393" s="154"/>
      <c r="N393" s="155"/>
      <c r="O393" s="54"/>
      <c r="P393" s="54"/>
      <c r="Q393" s="54"/>
      <c r="R393" s="54"/>
      <c r="S393" s="54"/>
      <c r="T393" s="55"/>
      <c r="U393" s="33"/>
      <c r="V393" s="33"/>
      <c r="W393" s="33"/>
      <c r="X393" s="33"/>
      <c r="Y393" s="33"/>
      <c r="Z393" s="33"/>
      <c r="AA393" s="33"/>
      <c r="AB393" s="33"/>
      <c r="AC393" s="33"/>
      <c r="AD393" s="33"/>
      <c r="AE393" s="33"/>
      <c r="AT393" s="18" t="s">
        <v>220</v>
      </c>
      <c r="AU393" s="18" t="s">
        <v>81</v>
      </c>
    </row>
    <row r="394" spans="1:65" s="2" customFormat="1" ht="16.5" customHeight="1">
      <c r="A394" s="33"/>
      <c r="B394" s="322"/>
      <c r="C394" s="354" t="s">
        <v>514</v>
      </c>
      <c r="D394" s="354" t="s">
        <v>465</v>
      </c>
      <c r="E394" s="355" t="s">
        <v>515</v>
      </c>
      <c r="F394" s="356" t="s">
        <v>516</v>
      </c>
      <c r="G394" s="357" t="s">
        <v>217</v>
      </c>
      <c r="H394" s="358">
        <v>12</v>
      </c>
      <c r="I394" s="178"/>
      <c r="J394" s="179">
        <f>ROUND(I394*H394,2)</f>
        <v>0</v>
      </c>
      <c r="K394" s="177" t="s">
        <v>133</v>
      </c>
      <c r="L394" s="180"/>
      <c r="M394" s="181" t="s">
        <v>3</v>
      </c>
      <c r="N394" s="182" t="s">
        <v>43</v>
      </c>
      <c r="O394" s="54"/>
      <c r="P394" s="149">
        <f>O394*H394</f>
        <v>0</v>
      </c>
      <c r="Q394" s="149">
        <v>4.0000000000000002E-4</v>
      </c>
      <c r="R394" s="149">
        <f>Q394*H394</f>
        <v>4.8000000000000004E-3</v>
      </c>
      <c r="S394" s="149">
        <v>0</v>
      </c>
      <c r="T394" s="150">
        <f>S394*H394</f>
        <v>0</v>
      </c>
      <c r="U394" s="33"/>
      <c r="V394" s="33"/>
      <c r="W394" s="33"/>
      <c r="X394" s="33"/>
      <c r="Y394" s="33"/>
      <c r="Z394" s="33"/>
      <c r="AA394" s="33"/>
      <c r="AB394" s="33"/>
      <c r="AC394" s="33"/>
      <c r="AD394" s="33"/>
      <c r="AE394" s="33"/>
      <c r="AR394" s="151" t="s">
        <v>171</v>
      </c>
      <c r="AT394" s="151" t="s">
        <v>465</v>
      </c>
      <c r="AU394" s="151" t="s">
        <v>81</v>
      </c>
      <c r="AY394" s="18" t="s">
        <v>126</v>
      </c>
      <c r="BE394" s="152">
        <f>IF(N394="základní",J394,0)</f>
        <v>0</v>
      </c>
      <c r="BF394" s="152">
        <f>IF(N394="snížená",J394,0)</f>
        <v>0</v>
      </c>
      <c r="BG394" s="152">
        <f>IF(N394="zákl. přenesená",J394,0)</f>
        <v>0</v>
      </c>
      <c r="BH394" s="152">
        <f>IF(N394="sníž. přenesená",J394,0)</f>
        <v>0</v>
      </c>
      <c r="BI394" s="152">
        <f>IF(N394="nulová",J394,0)</f>
        <v>0</v>
      </c>
      <c r="BJ394" s="18" t="s">
        <v>79</v>
      </c>
      <c r="BK394" s="152">
        <f>ROUND(I394*H394,2)</f>
        <v>0</v>
      </c>
      <c r="BL394" s="18" t="s">
        <v>145</v>
      </c>
      <c r="BM394" s="151" t="s">
        <v>517</v>
      </c>
    </row>
    <row r="395" spans="1:65" s="2" customFormat="1">
      <c r="A395" s="33"/>
      <c r="B395" s="322"/>
      <c r="C395" s="328"/>
      <c r="D395" s="329" t="s">
        <v>136</v>
      </c>
      <c r="E395" s="328"/>
      <c r="F395" s="330" t="s">
        <v>516</v>
      </c>
      <c r="G395" s="328"/>
      <c r="H395" s="328"/>
      <c r="I395" s="153"/>
      <c r="J395" s="33"/>
      <c r="K395" s="33"/>
      <c r="L395" s="34"/>
      <c r="M395" s="154"/>
      <c r="N395" s="155"/>
      <c r="O395" s="54"/>
      <c r="P395" s="54"/>
      <c r="Q395" s="54"/>
      <c r="R395" s="54"/>
      <c r="S395" s="54"/>
      <c r="T395" s="55"/>
      <c r="U395" s="33"/>
      <c r="V395" s="33"/>
      <c r="W395" s="33"/>
      <c r="X395" s="33"/>
      <c r="Y395" s="33"/>
      <c r="Z395" s="33"/>
      <c r="AA395" s="33"/>
      <c r="AB395" s="33"/>
      <c r="AC395" s="33"/>
      <c r="AD395" s="33"/>
      <c r="AE395" s="33"/>
      <c r="AT395" s="18" t="s">
        <v>136</v>
      </c>
      <c r="AU395" s="18" t="s">
        <v>81</v>
      </c>
    </row>
    <row r="396" spans="1:65" s="14" customFormat="1">
      <c r="B396" s="335"/>
      <c r="C396" s="336"/>
      <c r="D396" s="329" t="s">
        <v>140</v>
      </c>
      <c r="E396" s="337" t="s">
        <v>3</v>
      </c>
      <c r="F396" s="338" t="s">
        <v>518</v>
      </c>
      <c r="G396" s="336"/>
      <c r="H396" s="339">
        <v>12</v>
      </c>
      <c r="I396" s="164"/>
      <c r="L396" s="162"/>
      <c r="M396" s="165"/>
      <c r="N396" s="166"/>
      <c r="O396" s="166"/>
      <c r="P396" s="166"/>
      <c r="Q396" s="166"/>
      <c r="R396" s="166"/>
      <c r="S396" s="166"/>
      <c r="T396" s="167"/>
      <c r="AT396" s="163" t="s">
        <v>140</v>
      </c>
      <c r="AU396" s="163" t="s">
        <v>81</v>
      </c>
      <c r="AV396" s="14" t="s">
        <v>81</v>
      </c>
      <c r="AW396" s="14" t="s">
        <v>33</v>
      </c>
      <c r="AX396" s="14" t="s">
        <v>72</v>
      </c>
      <c r="AY396" s="163" t="s">
        <v>126</v>
      </c>
    </row>
    <row r="397" spans="1:65" s="15" customFormat="1">
      <c r="B397" s="340"/>
      <c r="C397" s="341"/>
      <c r="D397" s="329" t="s">
        <v>140</v>
      </c>
      <c r="E397" s="342" t="s">
        <v>3</v>
      </c>
      <c r="F397" s="343" t="s">
        <v>144</v>
      </c>
      <c r="G397" s="341"/>
      <c r="H397" s="344">
        <v>12</v>
      </c>
      <c r="I397" s="170"/>
      <c r="L397" s="168"/>
      <c r="M397" s="171"/>
      <c r="N397" s="172"/>
      <c r="O397" s="172"/>
      <c r="P397" s="172"/>
      <c r="Q397" s="172"/>
      <c r="R397" s="172"/>
      <c r="S397" s="172"/>
      <c r="T397" s="173"/>
      <c r="AT397" s="169" t="s">
        <v>140</v>
      </c>
      <c r="AU397" s="169" t="s">
        <v>81</v>
      </c>
      <c r="AV397" s="15" t="s">
        <v>145</v>
      </c>
      <c r="AW397" s="15" t="s">
        <v>33</v>
      </c>
      <c r="AX397" s="15" t="s">
        <v>79</v>
      </c>
      <c r="AY397" s="169" t="s">
        <v>126</v>
      </c>
    </row>
    <row r="398" spans="1:65" s="2" customFormat="1" ht="16.5" customHeight="1">
      <c r="A398" s="33"/>
      <c r="B398" s="322"/>
      <c r="C398" s="323" t="s">
        <v>519</v>
      </c>
      <c r="D398" s="323" t="s">
        <v>129</v>
      </c>
      <c r="E398" s="324" t="s">
        <v>520</v>
      </c>
      <c r="F398" s="325" t="s">
        <v>521</v>
      </c>
      <c r="G398" s="326" t="s">
        <v>217</v>
      </c>
      <c r="H398" s="327">
        <v>2500</v>
      </c>
      <c r="I398" s="145"/>
      <c r="J398" s="146">
        <f>ROUND(I398*H398,2)</f>
        <v>0</v>
      </c>
      <c r="K398" s="144" t="s">
        <v>133</v>
      </c>
      <c r="L398" s="34"/>
      <c r="M398" s="147" t="s">
        <v>3</v>
      </c>
      <c r="N398" s="148" t="s">
        <v>43</v>
      </c>
      <c r="O398" s="54"/>
      <c r="P398" s="149">
        <f>O398*H398</f>
        <v>0</v>
      </c>
      <c r="Q398" s="149">
        <v>0</v>
      </c>
      <c r="R398" s="149">
        <f>Q398*H398</f>
        <v>0</v>
      </c>
      <c r="S398" s="149">
        <v>0</v>
      </c>
      <c r="T398" s="150">
        <f>S398*H398</f>
        <v>0</v>
      </c>
      <c r="U398" s="33"/>
      <c r="V398" s="33"/>
      <c r="W398" s="33"/>
      <c r="X398" s="33"/>
      <c r="Y398" s="33"/>
      <c r="Z398" s="33"/>
      <c r="AA398" s="33"/>
      <c r="AB398" s="33"/>
      <c r="AC398" s="33"/>
      <c r="AD398" s="33"/>
      <c r="AE398" s="33"/>
      <c r="AR398" s="151" t="s">
        <v>145</v>
      </c>
      <c r="AT398" s="151" t="s">
        <v>129</v>
      </c>
      <c r="AU398" s="151" t="s">
        <v>81</v>
      </c>
      <c r="AY398" s="18" t="s">
        <v>126</v>
      </c>
      <c r="BE398" s="152">
        <f>IF(N398="základní",J398,0)</f>
        <v>0</v>
      </c>
      <c r="BF398" s="152">
        <f>IF(N398="snížená",J398,0)</f>
        <v>0</v>
      </c>
      <c r="BG398" s="152">
        <f>IF(N398="zákl. přenesená",J398,0)</f>
        <v>0</v>
      </c>
      <c r="BH398" s="152">
        <f>IF(N398="sníž. přenesená",J398,0)</f>
        <v>0</v>
      </c>
      <c r="BI398" s="152">
        <f>IF(N398="nulová",J398,0)</f>
        <v>0</v>
      </c>
      <c r="BJ398" s="18" t="s">
        <v>79</v>
      </c>
      <c r="BK398" s="152">
        <f>ROUND(I398*H398,2)</f>
        <v>0</v>
      </c>
      <c r="BL398" s="18" t="s">
        <v>145</v>
      </c>
      <c r="BM398" s="151" t="s">
        <v>522</v>
      </c>
    </row>
    <row r="399" spans="1:65" s="2" customFormat="1">
      <c r="A399" s="33"/>
      <c r="B399" s="322"/>
      <c r="C399" s="328"/>
      <c r="D399" s="329" t="s">
        <v>136</v>
      </c>
      <c r="E399" s="328"/>
      <c r="F399" s="330" t="s">
        <v>523</v>
      </c>
      <c r="G399" s="328"/>
      <c r="H399" s="328"/>
      <c r="I399" s="153"/>
      <c r="J399" s="33"/>
      <c r="K399" s="33"/>
      <c r="L399" s="34"/>
      <c r="M399" s="154"/>
      <c r="N399" s="155"/>
      <c r="O399" s="54"/>
      <c r="P399" s="54"/>
      <c r="Q399" s="54"/>
      <c r="R399" s="54"/>
      <c r="S399" s="54"/>
      <c r="T399" s="55"/>
      <c r="U399" s="33"/>
      <c r="V399" s="33"/>
      <c r="W399" s="33"/>
      <c r="X399" s="33"/>
      <c r="Y399" s="33"/>
      <c r="Z399" s="33"/>
      <c r="AA399" s="33"/>
      <c r="AB399" s="33"/>
      <c r="AC399" s="33"/>
      <c r="AD399" s="33"/>
      <c r="AE399" s="33"/>
      <c r="AT399" s="18" t="s">
        <v>136</v>
      </c>
      <c r="AU399" s="18" t="s">
        <v>81</v>
      </c>
    </row>
    <row r="400" spans="1:65" s="2" customFormat="1" ht="39">
      <c r="A400" s="33"/>
      <c r="B400" s="322"/>
      <c r="C400" s="328"/>
      <c r="D400" s="329" t="s">
        <v>220</v>
      </c>
      <c r="E400" s="328"/>
      <c r="F400" s="353" t="s">
        <v>524</v>
      </c>
      <c r="G400" s="328"/>
      <c r="H400" s="328"/>
      <c r="I400" s="153"/>
      <c r="J400" s="33"/>
      <c r="K400" s="33"/>
      <c r="L400" s="34"/>
      <c r="M400" s="154"/>
      <c r="N400" s="155"/>
      <c r="O400" s="54"/>
      <c r="P400" s="54"/>
      <c r="Q400" s="54"/>
      <c r="R400" s="54"/>
      <c r="S400" s="54"/>
      <c r="T400" s="55"/>
      <c r="U400" s="33"/>
      <c r="V400" s="33"/>
      <c r="W400" s="33"/>
      <c r="X400" s="33"/>
      <c r="Y400" s="33"/>
      <c r="Z400" s="33"/>
      <c r="AA400" s="33"/>
      <c r="AB400" s="33"/>
      <c r="AC400" s="33"/>
      <c r="AD400" s="33"/>
      <c r="AE400" s="33"/>
      <c r="AT400" s="18" t="s">
        <v>220</v>
      </c>
      <c r="AU400" s="18" t="s">
        <v>81</v>
      </c>
    </row>
    <row r="401" spans="1:65" s="2" customFormat="1" ht="16.5" customHeight="1">
      <c r="A401" s="33"/>
      <c r="B401" s="322"/>
      <c r="C401" s="323" t="s">
        <v>525</v>
      </c>
      <c r="D401" s="323" t="s">
        <v>129</v>
      </c>
      <c r="E401" s="324" t="s">
        <v>526</v>
      </c>
      <c r="F401" s="325" t="s">
        <v>527</v>
      </c>
      <c r="G401" s="326" t="s">
        <v>228</v>
      </c>
      <c r="H401" s="327">
        <v>15</v>
      </c>
      <c r="I401" s="145"/>
      <c r="J401" s="146">
        <f>ROUND(I401*H401,2)</f>
        <v>0</v>
      </c>
      <c r="K401" s="144" t="s">
        <v>133</v>
      </c>
      <c r="L401" s="34"/>
      <c r="M401" s="147" t="s">
        <v>3</v>
      </c>
      <c r="N401" s="148" t="s">
        <v>43</v>
      </c>
      <c r="O401" s="54"/>
      <c r="P401" s="149">
        <f>O401*H401</f>
        <v>0</v>
      </c>
      <c r="Q401" s="149">
        <v>4.4839999999999998E-2</v>
      </c>
      <c r="R401" s="149">
        <f>Q401*H401</f>
        <v>0.67259999999999998</v>
      </c>
      <c r="S401" s="149">
        <v>0</v>
      </c>
      <c r="T401" s="150">
        <f>S401*H401</f>
        <v>0</v>
      </c>
      <c r="U401" s="33"/>
      <c r="V401" s="33"/>
      <c r="W401" s="33"/>
      <c r="X401" s="33"/>
      <c r="Y401" s="33"/>
      <c r="Z401" s="33"/>
      <c r="AA401" s="33"/>
      <c r="AB401" s="33"/>
      <c r="AC401" s="33"/>
      <c r="AD401" s="33"/>
      <c r="AE401" s="33"/>
      <c r="AR401" s="151" t="s">
        <v>145</v>
      </c>
      <c r="AT401" s="151" t="s">
        <v>129</v>
      </c>
      <c r="AU401" s="151" t="s">
        <v>81</v>
      </c>
      <c r="AY401" s="18" t="s">
        <v>126</v>
      </c>
      <c r="BE401" s="152">
        <f>IF(N401="základní",J401,0)</f>
        <v>0</v>
      </c>
      <c r="BF401" s="152">
        <f>IF(N401="snížená",J401,0)</f>
        <v>0</v>
      </c>
      <c r="BG401" s="152">
        <f>IF(N401="zákl. přenesená",J401,0)</f>
        <v>0</v>
      </c>
      <c r="BH401" s="152">
        <f>IF(N401="sníž. přenesená",J401,0)</f>
        <v>0</v>
      </c>
      <c r="BI401" s="152">
        <f>IF(N401="nulová",J401,0)</f>
        <v>0</v>
      </c>
      <c r="BJ401" s="18" t="s">
        <v>79</v>
      </c>
      <c r="BK401" s="152">
        <f>ROUND(I401*H401,2)</f>
        <v>0</v>
      </c>
      <c r="BL401" s="18" t="s">
        <v>145</v>
      </c>
      <c r="BM401" s="151" t="s">
        <v>528</v>
      </c>
    </row>
    <row r="402" spans="1:65" s="2" customFormat="1" ht="19.5">
      <c r="A402" s="33"/>
      <c r="B402" s="322"/>
      <c r="C402" s="328"/>
      <c r="D402" s="329" t="s">
        <v>136</v>
      </c>
      <c r="E402" s="328"/>
      <c r="F402" s="330" t="s">
        <v>529</v>
      </c>
      <c r="G402" s="328"/>
      <c r="H402" s="328"/>
      <c r="I402" s="153"/>
      <c r="J402" s="33"/>
      <c r="K402" s="33"/>
      <c r="L402" s="34"/>
      <c r="M402" s="154"/>
      <c r="N402" s="155"/>
      <c r="O402" s="54"/>
      <c r="P402" s="54"/>
      <c r="Q402" s="54"/>
      <c r="R402" s="54"/>
      <c r="S402" s="54"/>
      <c r="T402" s="55"/>
      <c r="U402" s="33"/>
      <c r="V402" s="33"/>
      <c r="W402" s="33"/>
      <c r="X402" s="33"/>
      <c r="Y402" s="33"/>
      <c r="Z402" s="33"/>
      <c r="AA402" s="33"/>
      <c r="AB402" s="33"/>
      <c r="AC402" s="33"/>
      <c r="AD402" s="33"/>
      <c r="AE402" s="33"/>
      <c r="AT402" s="18" t="s">
        <v>136</v>
      </c>
      <c r="AU402" s="18" t="s">
        <v>81</v>
      </c>
    </row>
    <row r="403" spans="1:65" s="13" customFormat="1">
      <c r="B403" s="331"/>
      <c r="C403" s="332"/>
      <c r="D403" s="329" t="s">
        <v>140</v>
      </c>
      <c r="E403" s="333" t="s">
        <v>3</v>
      </c>
      <c r="F403" s="334" t="s">
        <v>222</v>
      </c>
      <c r="G403" s="332"/>
      <c r="H403" s="333" t="s">
        <v>3</v>
      </c>
      <c r="I403" s="158"/>
      <c r="L403" s="156"/>
      <c r="M403" s="159"/>
      <c r="N403" s="160"/>
      <c r="O403" s="160"/>
      <c r="P403" s="160"/>
      <c r="Q403" s="160"/>
      <c r="R403" s="160"/>
      <c r="S403" s="160"/>
      <c r="T403" s="161"/>
      <c r="AT403" s="157" t="s">
        <v>140</v>
      </c>
      <c r="AU403" s="157" t="s">
        <v>81</v>
      </c>
      <c r="AV403" s="13" t="s">
        <v>79</v>
      </c>
      <c r="AW403" s="13" t="s">
        <v>33</v>
      </c>
      <c r="AX403" s="13" t="s">
        <v>72</v>
      </c>
      <c r="AY403" s="157" t="s">
        <v>126</v>
      </c>
    </row>
    <row r="404" spans="1:65" s="13" customFormat="1">
      <c r="B404" s="331"/>
      <c r="C404" s="332"/>
      <c r="D404" s="329" t="s">
        <v>140</v>
      </c>
      <c r="E404" s="333" t="s">
        <v>3</v>
      </c>
      <c r="F404" s="334" t="s">
        <v>530</v>
      </c>
      <c r="G404" s="332"/>
      <c r="H404" s="333" t="s">
        <v>3</v>
      </c>
      <c r="I404" s="158"/>
      <c r="L404" s="156"/>
      <c r="M404" s="159"/>
      <c r="N404" s="160"/>
      <c r="O404" s="160"/>
      <c r="P404" s="160"/>
      <c r="Q404" s="160"/>
      <c r="R404" s="160"/>
      <c r="S404" s="160"/>
      <c r="T404" s="161"/>
      <c r="AT404" s="157" t="s">
        <v>140</v>
      </c>
      <c r="AU404" s="157" t="s">
        <v>81</v>
      </c>
      <c r="AV404" s="13" t="s">
        <v>79</v>
      </c>
      <c r="AW404" s="13" t="s">
        <v>33</v>
      </c>
      <c r="AX404" s="13" t="s">
        <v>72</v>
      </c>
      <c r="AY404" s="157" t="s">
        <v>126</v>
      </c>
    </row>
    <row r="405" spans="1:65" s="14" customFormat="1">
      <c r="B405" s="335"/>
      <c r="C405" s="336"/>
      <c r="D405" s="329" t="s">
        <v>140</v>
      </c>
      <c r="E405" s="337" t="s">
        <v>3</v>
      </c>
      <c r="F405" s="338" t="s">
        <v>9</v>
      </c>
      <c r="G405" s="336"/>
      <c r="H405" s="339">
        <v>15</v>
      </c>
      <c r="I405" s="164"/>
      <c r="L405" s="162"/>
      <c r="M405" s="165"/>
      <c r="N405" s="166"/>
      <c r="O405" s="166"/>
      <c r="P405" s="166"/>
      <c r="Q405" s="166"/>
      <c r="R405" s="166"/>
      <c r="S405" s="166"/>
      <c r="T405" s="167"/>
      <c r="AT405" s="163" t="s">
        <v>140</v>
      </c>
      <c r="AU405" s="163" t="s">
        <v>81</v>
      </c>
      <c r="AV405" s="14" t="s">
        <v>81</v>
      </c>
      <c r="AW405" s="14" t="s">
        <v>33</v>
      </c>
      <c r="AX405" s="14" t="s">
        <v>72</v>
      </c>
      <c r="AY405" s="163" t="s">
        <v>126</v>
      </c>
    </row>
    <row r="406" spans="1:65" s="15" customFormat="1">
      <c r="B406" s="340"/>
      <c r="C406" s="341"/>
      <c r="D406" s="329" t="s">
        <v>140</v>
      </c>
      <c r="E406" s="342" t="s">
        <v>3</v>
      </c>
      <c r="F406" s="343" t="s">
        <v>144</v>
      </c>
      <c r="G406" s="341"/>
      <c r="H406" s="344">
        <v>15</v>
      </c>
      <c r="I406" s="170"/>
      <c r="L406" s="168"/>
      <c r="M406" s="171"/>
      <c r="N406" s="172"/>
      <c r="O406" s="172"/>
      <c r="P406" s="172"/>
      <c r="Q406" s="172"/>
      <c r="R406" s="172"/>
      <c r="S406" s="172"/>
      <c r="T406" s="173"/>
      <c r="AT406" s="169" t="s">
        <v>140</v>
      </c>
      <c r="AU406" s="169" t="s">
        <v>81</v>
      </c>
      <c r="AV406" s="15" t="s">
        <v>145</v>
      </c>
      <c r="AW406" s="15" t="s">
        <v>33</v>
      </c>
      <c r="AX406" s="15" t="s">
        <v>79</v>
      </c>
      <c r="AY406" s="169" t="s">
        <v>126</v>
      </c>
    </row>
    <row r="407" spans="1:65" s="2" customFormat="1" ht="16.5" customHeight="1">
      <c r="A407" s="33"/>
      <c r="B407" s="322"/>
      <c r="C407" s="323" t="s">
        <v>531</v>
      </c>
      <c r="D407" s="323" t="s">
        <v>129</v>
      </c>
      <c r="E407" s="324" t="s">
        <v>532</v>
      </c>
      <c r="F407" s="325" t="s">
        <v>533</v>
      </c>
      <c r="G407" s="326" t="s">
        <v>328</v>
      </c>
      <c r="H407" s="327">
        <v>1.4</v>
      </c>
      <c r="I407" s="145"/>
      <c r="J407" s="146">
        <f>ROUND(I407*H407,2)</f>
        <v>0</v>
      </c>
      <c r="K407" s="144" t="s">
        <v>133</v>
      </c>
      <c r="L407" s="34"/>
      <c r="M407" s="147" t="s">
        <v>3</v>
      </c>
      <c r="N407" s="148" t="s">
        <v>43</v>
      </c>
      <c r="O407" s="54"/>
      <c r="P407" s="149">
        <f>O407*H407</f>
        <v>0</v>
      </c>
      <c r="Q407" s="149">
        <v>0</v>
      </c>
      <c r="R407" s="149">
        <f>Q407*H407</f>
        <v>0</v>
      </c>
      <c r="S407" s="149">
        <v>0</v>
      </c>
      <c r="T407" s="150">
        <f>S407*H407</f>
        <v>0</v>
      </c>
      <c r="U407" s="33"/>
      <c r="V407" s="33"/>
      <c r="W407" s="33"/>
      <c r="X407" s="33"/>
      <c r="Y407" s="33"/>
      <c r="Z407" s="33"/>
      <c r="AA407" s="33"/>
      <c r="AB407" s="33"/>
      <c r="AC407" s="33"/>
      <c r="AD407" s="33"/>
      <c r="AE407" s="33"/>
      <c r="AR407" s="151" t="s">
        <v>145</v>
      </c>
      <c r="AT407" s="151" t="s">
        <v>129</v>
      </c>
      <c r="AU407" s="151" t="s">
        <v>81</v>
      </c>
      <c r="AY407" s="18" t="s">
        <v>126</v>
      </c>
      <c r="BE407" s="152">
        <f>IF(N407="základní",J407,0)</f>
        <v>0</v>
      </c>
      <c r="BF407" s="152">
        <f>IF(N407="snížená",J407,0)</f>
        <v>0</v>
      </c>
      <c r="BG407" s="152">
        <f>IF(N407="zákl. přenesená",J407,0)</f>
        <v>0</v>
      </c>
      <c r="BH407" s="152">
        <f>IF(N407="sníž. přenesená",J407,0)</f>
        <v>0</v>
      </c>
      <c r="BI407" s="152">
        <f>IF(N407="nulová",J407,0)</f>
        <v>0</v>
      </c>
      <c r="BJ407" s="18" t="s">
        <v>79</v>
      </c>
      <c r="BK407" s="152">
        <f>ROUND(I407*H407,2)</f>
        <v>0</v>
      </c>
      <c r="BL407" s="18" t="s">
        <v>145</v>
      </c>
      <c r="BM407" s="151" t="s">
        <v>534</v>
      </c>
    </row>
    <row r="408" spans="1:65" s="2" customFormat="1">
      <c r="A408" s="33"/>
      <c r="B408" s="322"/>
      <c r="C408" s="328"/>
      <c r="D408" s="329" t="s">
        <v>136</v>
      </c>
      <c r="E408" s="328"/>
      <c r="F408" s="330" t="s">
        <v>535</v>
      </c>
      <c r="G408" s="328"/>
      <c r="H408" s="328"/>
      <c r="I408" s="153"/>
      <c r="J408" s="33"/>
      <c r="K408" s="33"/>
      <c r="L408" s="34"/>
      <c r="M408" s="154"/>
      <c r="N408" s="155"/>
      <c r="O408" s="54"/>
      <c r="P408" s="54"/>
      <c r="Q408" s="54"/>
      <c r="R408" s="54"/>
      <c r="S408" s="54"/>
      <c r="T408" s="55"/>
      <c r="U408" s="33"/>
      <c r="V408" s="33"/>
      <c r="W408" s="33"/>
      <c r="X408" s="33"/>
      <c r="Y408" s="33"/>
      <c r="Z408" s="33"/>
      <c r="AA408" s="33"/>
      <c r="AB408" s="33"/>
      <c r="AC408" s="33"/>
      <c r="AD408" s="33"/>
      <c r="AE408" s="33"/>
      <c r="AT408" s="18" t="s">
        <v>136</v>
      </c>
      <c r="AU408" s="18" t="s">
        <v>81</v>
      </c>
    </row>
    <row r="409" spans="1:65" s="14" customFormat="1">
      <c r="B409" s="335"/>
      <c r="C409" s="336"/>
      <c r="D409" s="329" t="s">
        <v>140</v>
      </c>
      <c r="E409" s="337" t="s">
        <v>3</v>
      </c>
      <c r="F409" s="338" t="s">
        <v>536</v>
      </c>
      <c r="G409" s="336"/>
      <c r="H409" s="339">
        <v>0.9</v>
      </c>
      <c r="I409" s="164"/>
      <c r="L409" s="162"/>
      <c r="M409" s="165"/>
      <c r="N409" s="166"/>
      <c r="O409" s="166"/>
      <c r="P409" s="166"/>
      <c r="Q409" s="166"/>
      <c r="R409" s="166"/>
      <c r="S409" s="166"/>
      <c r="T409" s="167"/>
      <c r="AT409" s="163" t="s">
        <v>140</v>
      </c>
      <c r="AU409" s="163" t="s">
        <v>81</v>
      </c>
      <c r="AV409" s="14" t="s">
        <v>81</v>
      </c>
      <c r="AW409" s="14" t="s">
        <v>33</v>
      </c>
      <c r="AX409" s="14" t="s">
        <v>72</v>
      </c>
      <c r="AY409" s="163" t="s">
        <v>126</v>
      </c>
    </row>
    <row r="410" spans="1:65" s="14" customFormat="1">
      <c r="B410" s="335"/>
      <c r="C410" s="336"/>
      <c r="D410" s="329" t="s">
        <v>140</v>
      </c>
      <c r="E410" s="337" t="s">
        <v>3</v>
      </c>
      <c r="F410" s="338" t="s">
        <v>537</v>
      </c>
      <c r="G410" s="336"/>
      <c r="H410" s="339">
        <v>0.5</v>
      </c>
      <c r="I410" s="164"/>
      <c r="L410" s="162"/>
      <c r="M410" s="165"/>
      <c r="N410" s="166"/>
      <c r="O410" s="166"/>
      <c r="P410" s="166"/>
      <c r="Q410" s="166"/>
      <c r="R410" s="166"/>
      <c r="S410" s="166"/>
      <c r="T410" s="167"/>
      <c r="AT410" s="163" t="s">
        <v>140</v>
      </c>
      <c r="AU410" s="163" t="s">
        <v>81</v>
      </c>
      <c r="AV410" s="14" t="s">
        <v>81</v>
      </c>
      <c r="AW410" s="14" t="s">
        <v>33</v>
      </c>
      <c r="AX410" s="14" t="s">
        <v>72</v>
      </c>
      <c r="AY410" s="163" t="s">
        <v>126</v>
      </c>
    </row>
    <row r="411" spans="1:65" s="15" customFormat="1">
      <c r="B411" s="340"/>
      <c r="C411" s="341"/>
      <c r="D411" s="329" t="s">
        <v>140</v>
      </c>
      <c r="E411" s="342" t="s">
        <v>3</v>
      </c>
      <c r="F411" s="343" t="s">
        <v>144</v>
      </c>
      <c r="G411" s="341"/>
      <c r="H411" s="344">
        <v>1.4</v>
      </c>
      <c r="I411" s="170"/>
      <c r="L411" s="168"/>
      <c r="M411" s="171"/>
      <c r="N411" s="172"/>
      <c r="O411" s="172"/>
      <c r="P411" s="172"/>
      <c r="Q411" s="172"/>
      <c r="R411" s="172"/>
      <c r="S411" s="172"/>
      <c r="T411" s="173"/>
      <c r="AT411" s="169" t="s">
        <v>140</v>
      </c>
      <c r="AU411" s="169" t="s">
        <v>81</v>
      </c>
      <c r="AV411" s="15" t="s">
        <v>145</v>
      </c>
      <c r="AW411" s="15" t="s">
        <v>33</v>
      </c>
      <c r="AX411" s="15" t="s">
        <v>79</v>
      </c>
      <c r="AY411" s="169" t="s">
        <v>126</v>
      </c>
    </row>
    <row r="412" spans="1:65" s="2" customFormat="1" ht="16.5" customHeight="1">
      <c r="A412" s="33"/>
      <c r="B412" s="322"/>
      <c r="C412" s="323" t="s">
        <v>538</v>
      </c>
      <c r="D412" s="323" t="s">
        <v>129</v>
      </c>
      <c r="E412" s="324" t="s">
        <v>539</v>
      </c>
      <c r="F412" s="325" t="s">
        <v>540</v>
      </c>
      <c r="G412" s="326" t="s">
        <v>328</v>
      </c>
      <c r="H412" s="327">
        <v>2.5</v>
      </c>
      <c r="I412" s="145"/>
      <c r="J412" s="146">
        <f>ROUND(I412*H412,2)</f>
        <v>0</v>
      </c>
      <c r="K412" s="144" t="s">
        <v>133</v>
      </c>
      <c r="L412" s="34"/>
      <c r="M412" s="147" t="s">
        <v>3</v>
      </c>
      <c r="N412" s="148" t="s">
        <v>43</v>
      </c>
      <c r="O412" s="54"/>
      <c r="P412" s="149">
        <f>O412*H412</f>
        <v>0</v>
      </c>
      <c r="Q412" s="149">
        <v>0</v>
      </c>
      <c r="R412" s="149">
        <f>Q412*H412</f>
        <v>0</v>
      </c>
      <c r="S412" s="149">
        <v>0</v>
      </c>
      <c r="T412" s="150">
        <f>S412*H412</f>
        <v>0</v>
      </c>
      <c r="U412" s="33"/>
      <c r="V412" s="33"/>
      <c r="W412" s="33"/>
      <c r="X412" s="33"/>
      <c r="Y412" s="33"/>
      <c r="Z412" s="33"/>
      <c r="AA412" s="33"/>
      <c r="AB412" s="33"/>
      <c r="AC412" s="33"/>
      <c r="AD412" s="33"/>
      <c r="AE412" s="33"/>
      <c r="AR412" s="151" t="s">
        <v>145</v>
      </c>
      <c r="AT412" s="151" t="s">
        <v>129</v>
      </c>
      <c r="AU412" s="151" t="s">
        <v>81</v>
      </c>
      <c r="AY412" s="18" t="s">
        <v>126</v>
      </c>
      <c r="BE412" s="152">
        <f>IF(N412="základní",J412,0)</f>
        <v>0</v>
      </c>
      <c r="BF412" s="152">
        <f>IF(N412="snížená",J412,0)</f>
        <v>0</v>
      </c>
      <c r="BG412" s="152">
        <f>IF(N412="zákl. přenesená",J412,0)</f>
        <v>0</v>
      </c>
      <c r="BH412" s="152">
        <f>IF(N412="sníž. přenesená",J412,0)</f>
        <v>0</v>
      </c>
      <c r="BI412" s="152">
        <f>IF(N412="nulová",J412,0)</f>
        <v>0</v>
      </c>
      <c r="BJ412" s="18" t="s">
        <v>79</v>
      </c>
      <c r="BK412" s="152">
        <f>ROUND(I412*H412,2)</f>
        <v>0</v>
      </c>
      <c r="BL412" s="18" t="s">
        <v>145</v>
      </c>
      <c r="BM412" s="151" t="s">
        <v>541</v>
      </c>
    </row>
    <row r="413" spans="1:65" s="2" customFormat="1">
      <c r="A413" s="33"/>
      <c r="B413" s="322"/>
      <c r="C413" s="328"/>
      <c r="D413" s="329" t="s">
        <v>136</v>
      </c>
      <c r="E413" s="328"/>
      <c r="F413" s="330" t="s">
        <v>542</v>
      </c>
      <c r="G413" s="328"/>
      <c r="H413" s="328"/>
      <c r="I413" s="153"/>
      <c r="J413" s="33"/>
      <c r="K413" s="33"/>
      <c r="L413" s="34"/>
      <c r="M413" s="154"/>
      <c r="N413" s="155"/>
      <c r="O413" s="54"/>
      <c r="P413" s="54"/>
      <c r="Q413" s="54"/>
      <c r="R413" s="54"/>
      <c r="S413" s="54"/>
      <c r="T413" s="55"/>
      <c r="U413" s="33"/>
      <c r="V413" s="33"/>
      <c r="W413" s="33"/>
      <c r="X413" s="33"/>
      <c r="Y413" s="33"/>
      <c r="Z413" s="33"/>
      <c r="AA413" s="33"/>
      <c r="AB413" s="33"/>
      <c r="AC413" s="33"/>
      <c r="AD413" s="33"/>
      <c r="AE413" s="33"/>
      <c r="AT413" s="18" t="s">
        <v>136</v>
      </c>
      <c r="AU413" s="18" t="s">
        <v>81</v>
      </c>
    </row>
    <row r="414" spans="1:65" s="14" customFormat="1">
      <c r="B414" s="335"/>
      <c r="C414" s="336"/>
      <c r="D414" s="329" t="s">
        <v>140</v>
      </c>
      <c r="E414" s="337" t="s">
        <v>3</v>
      </c>
      <c r="F414" s="338" t="s">
        <v>543</v>
      </c>
      <c r="G414" s="336"/>
      <c r="H414" s="339">
        <v>2.5</v>
      </c>
      <c r="I414" s="164"/>
      <c r="L414" s="162"/>
      <c r="M414" s="165"/>
      <c r="N414" s="166"/>
      <c r="O414" s="166"/>
      <c r="P414" s="166"/>
      <c r="Q414" s="166"/>
      <c r="R414" s="166"/>
      <c r="S414" s="166"/>
      <c r="T414" s="167"/>
      <c r="AT414" s="163" t="s">
        <v>140</v>
      </c>
      <c r="AU414" s="163" t="s">
        <v>81</v>
      </c>
      <c r="AV414" s="14" t="s">
        <v>81</v>
      </c>
      <c r="AW414" s="14" t="s">
        <v>33</v>
      </c>
      <c r="AX414" s="14" t="s">
        <v>72</v>
      </c>
      <c r="AY414" s="163" t="s">
        <v>126</v>
      </c>
    </row>
    <row r="415" spans="1:65" s="15" customFormat="1">
      <c r="B415" s="340"/>
      <c r="C415" s="341"/>
      <c r="D415" s="329" t="s">
        <v>140</v>
      </c>
      <c r="E415" s="342" t="s">
        <v>3</v>
      </c>
      <c r="F415" s="343" t="s">
        <v>144</v>
      </c>
      <c r="G415" s="341"/>
      <c r="H415" s="344">
        <v>2.5</v>
      </c>
      <c r="I415" s="170"/>
      <c r="L415" s="168"/>
      <c r="M415" s="171"/>
      <c r="N415" s="172"/>
      <c r="O415" s="172"/>
      <c r="P415" s="172"/>
      <c r="Q415" s="172"/>
      <c r="R415" s="172"/>
      <c r="S415" s="172"/>
      <c r="T415" s="173"/>
      <c r="AT415" s="169" t="s">
        <v>140</v>
      </c>
      <c r="AU415" s="169" t="s">
        <v>81</v>
      </c>
      <c r="AV415" s="15" t="s">
        <v>145</v>
      </c>
      <c r="AW415" s="15" t="s">
        <v>33</v>
      </c>
      <c r="AX415" s="15" t="s">
        <v>79</v>
      </c>
      <c r="AY415" s="169" t="s">
        <v>126</v>
      </c>
    </row>
    <row r="416" spans="1:65" s="2" customFormat="1" ht="16.5" customHeight="1">
      <c r="A416" s="33"/>
      <c r="B416" s="322"/>
      <c r="C416" s="323" t="s">
        <v>285</v>
      </c>
      <c r="D416" s="323" t="s">
        <v>129</v>
      </c>
      <c r="E416" s="324" t="s">
        <v>544</v>
      </c>
      <c r="F416" s="325" t="s">
        <v>545</v>
      </c>
      <c r="G416" s="326" t="s">
        <v>328</v>
      </c>
      <c r="H416" s="327">
        <v>3.9</v>
      </c>
      <c r="I416" s="145"/>
      <c r="J416" s="146">
        <f>ROUND(I416*H416,2)</f>
        <v>0</v>
      </c>
      <c r="K416" s="144" t="s">
        <v>133</v>
      </c>
      <c r="L416" s="34"/>
      <c r="M416" s="147" t="s">
        <v>3</v>
      </c>
      <c r="N416" s="148" t="s">
        <v>43</v>
      </c>
      <c r="O416" s="54"/>
      <c r="P416" s="149">
        <f>O416*H416</f>
        <v>0</v>
      </c>
      <c r="Q416" s="149">
        <v>0</v>
      </c>
      <c r="R416" s="149">
        <f>Q416*H416</f>
        <v>0</v>
      </c>
      <c r="S416" s="149">
        <v>0</v>
      </c>
      <c r="T416" s="150">
        <f>S416*H416</f>
        <v>0</v>
      </c>
      <c r="U416" s="33"/>
      <c r="V416" s="33"/>
      <c r="W416" s="33"/>
      <c r="X416" s="33"/>
      <c r="Y416" s="33"/>
      <c r="Z416" s="33"/>
      <c r="AA416" s="33"/>
      <c r="AB416" s="33"/>
      <c r="AC416" s="33"/>
      <c r="AD416" s="33"/>
      <c r="AE416" s="33"/>
      <c r="AR416" s="151" t="s">
        <v>145</v>
      </c>
      <c r="AT416" s="151" t="s">
        <v>129</v>
      </c>
      <c r="AU416" s="151" t="s">
        <v>81</v>
      </c>
      <c r="AY416" s="18" t="s">
        <v>126</v>
      </c>
      <c r="BE416" s="152">
        <f>IF(N416="základní",J416,0)</f>
        <v>0</v>
      </c>
      <c r="BF416" s="152">
        <f>IF(N416="snížená",J416,0)</f>
        <v>0</v>
      </c>
      <c r="BG416" s="152">
        <f>IF(N416="zákl. přenesená",J416,0)</f>
        <v>0</v>
      </c>
      <c r="BH416" s="152">
        <f>IF(N416="sníž. přenesená",J416,0)</f>
        <v>0</v>
      </c>
      <c r="BI416" s="152">
        <f>IF(N416="nulová",J416,0)</f>
        <v>0</v>
      </c>
      <c r="BJ416" s="18" t="s">
        <v>79</v>
      </c>
      <c r="BK416" s="152">
        <f>ROUND(I416*H416,2)</f>
        <v>0</v>
      </c>
      <c r="BL416" s="18" t="s">
        <v>145</v>
      </c>
      <c r="BM416" s="151" t="s">
        <v>546</v>
      </c>
    </row>
    <row r="417" spans="1:65" s="2" customFormat="1">
      <c r="A417" s="33"/>
      <c r="B417" s="322"/>
      <c r="C417" s="328"/>
      <c r="D417" s="329" t="s">
        <v>136</v>
      </c>
      <c r="E417" s="328"/>
      <c r="F417" s="330" t="s">
        <v>547</v>
      </c>
      <c r="G417" s="328"/>
      <c r="H417" s="328"/>
      <c r="I417" s="153"/>
      <c r="J417" s="33"/>
      <c r="K417" s="33"/>
      <c r="L417" s="34"/>
      <c r="M417" s="154"/>
      <c r="N417" s="155"/>
      <c r="O417" s="54"/>
      <c r="P417" s="54"/>
      <c r="Q417" s="54"/>
      <c r="R417" s="54"/>
      <c r="S417" s="54"/>
      <c r="T417" s="55"/>
      <c r="U417" s="33"/>
      <c r="V417" s="33"/>
      <c r="W417" s="33"/>
      <c r="X417" s="33"/>
      <c r="Y417" s="33"/>
      <c r="Z417" s="33"/>
      <c r="AA417" s="33"/>
      <c r="AB417" s="33"/>
      <c r="AC417" s="33"/>
      <c r="AD417" s="33"/>
      <c r="AE417" s="33"/>
      <c r="AT417" s="18" t="s">
        <v>136</v>
      </c>
      <c r="AU417" s="18" t="s">
        <v>81</v>
      </c>
    </row>
    <row r="418" spans="1:65" s="2" customFormat="1" ht="48.75">
      <c r="A418" s="33"/>
      <c r="B418" s="322"/>
      <c r="C418" s="328"/>
      <c r="D418" s="329" t="s">
        <v>220</v>
      </c>
      <c r="E418" s="328"/>
      <c r="F418" s="353" t="s">
        <v>548</v>
      </c>
      <c r="G418" s="328"/>
      <c r="H418" s="328"/>
      <c r="I418" s="153"/>
      <c r="J418" s="33"/>
      <c r="K418" s="33"/>
      <c r="L418" s="34"/>
      <c r="M418" s="154"/>
      <c r="N418" s="155"/>
      <c r="O418" s="54"/>
      <c r="P418" s="54"/>
      <c r="Q418" s="54"/>
      <c r="R418" s="54"/>
      <c r="S418" s="54"/>
      <c r="T418" s="55"/>
      <c r="U418" s="33"/>
      <c r="V418" s="33"/>
      <c r="W418" s="33"/>
      <c r="X418" s="33"/>
      <c r="Y418" s="33"/>
      <c r="Z418" s="33"/>
      <c r="AA418" s="33"/>
      <c r="AB418" s="33"/>
      <c r="AC418" s="33"/>
      <c r="AD418" s="33"/>
      <c r="AE418" s="33"/>
      <c r="AT418" s="18" t="s">
        <v>220</v>
      </c>
      <c r="AU418" s="18" t="s">
        <v>81</v>
      </c>
    </row>
    <row r="419" spans="1:65" s="14" customFormat="1">
      <c r="B419" s="335"/>
      <c r="C419" s="336"/>
      <c r="D419" s="329" t="s">
        <v>140</v>
      </c>
      <c r="E419" s="337" t="s">
        <v>3</v>
      </c>
      <c r="F419" s="338" t="s">
        <v>549</v>
      </c>
      <c r="G419" s="336"/>
      <c r="H419" s="339">
        <v>3.9</v>
      </c>
      <c r="I419" s="164"/>
      <c r="L419" s="162"/>
      <c r="M419" s="165"/>
      <c r="N419" s="166"/>
      <c r="O419" s="166"/>
      <c r="P419" s="166"/>
      <c r="Q419" s="166"/>
      <c r="R419" s="166"/>
      <c r="S419" s="166"/>
      <c r="T419" s="167"/>
      <c r="AT419" s="163" t="s">
        <v>140</v>
      </c>
      <c r="AU419" s="163" t="s">
        <v>81</v>
      </c>
      <c r="AV419" s="14" t="s">
        <v>81</v>
      </c>
      <c r="AW419" s="14" t="s">
        <v>33</v>
      </c>
      <c r="AX419" s="14" t="s">
        <v>72</v>
      </c>
      <c r="AY419" s="163" t="s">
        <v>126</v>
      </c>
    </row>
    <row r="420" spans="1:65" s="15" customFormat="1">
      <c r="B420" s="340"/>
      <c r="C420" s="341"/>
      <c r="D420" s="329" t="s">
        <v>140</v>
      </c>
      <c r="E420" s="342" t="s">
        <v>3</v>
      </c>
      <c r="F420" s="343" t="s">
        <v>144</v>
      </c>
      <c r="G420" s="341"/>
      <c r="H420" s="344">
        <v>3.9</v>
      </c>
      <c r="I420" s="170"/>
      <c r="L420" s="168"/>
      <c r="M420" s="171"/>
      <c r="N420" s="172"/>
      <c r="O420" s="172"/>
      <c r="P420" s="172"/>
      <c r="Q420" s="172"/>
      <c r="R420" s="172"/>
      <c r="S420" s="172"/>
      <c r="T420" s="173"/>
      <c r="AT420" s="169" t="s">
        <v>140</v>
      </c>
      <c r="AU420" s="169" t="s">
        <v>81</v>
      </c>
      <c r="AV420" s="15" t="s">
        <v>145</v>
      </c>
      <c r="AW420" s="15" t="s">
        <v>33</v>
      </c>
      <c r="AX420" s="15" t="s">
        <v>79</v>
      </c>
      <c r="AY420" s="169" t="s">
        <v>126</v>
      </c>
    </row>
    <row r="421" spans="1:65" s="2" customFormat="1" ht="16.5" customHeight="1">
      <c r="A421" s="33"/>
      <c r="B421" s="322"/>
      <c r="C421" s="323" t="s">
        <v>550</v>
      </c>
      <c r="D421" s="323" t="s">
        <v>129</v>
      </c>
      <c r="E421" s="324" t="s">
        <v>551</v>
      </c>
      <c r="F421" s="325" t="s">
        <v>552</v>
      </c>
      <c r="G421" s="326" t="s">
        <v>328</v>
      </c>
      <c r="H421" s="327">
        <v>35.1</v>
      </c>
      <c r="I421" s="145"/>
      <c r="J421" s="146">
        <f>ROUND(I421*H421,2)</f>
        <v>0</v>
      </c>
      <c r="K421" s="144" t="s">
        <v>133</v>
      </c>
      <c r="L421" s="34"/>
      <c r="M421" s="147" t="s">
        <v>3</v>
      </c>
      <c r="N421" s="148" t="s">
        <v>43</v>
      </c>
      <c r="O421" s="54"/>
      <c r="P421" s="149">
        <f>O421*H421</f>
        <v>0</v>
      </c>
      <c r="Q421" s="149">
        <v>0</v>
      </c>
      <c r="R421" s="149">
        <f>Q421*H421</f>
        <v>0</v>
      </c>
      <c r="S421" s="149">
        <v>0</v>
      </c>
      <c r="T421" s="150">
        <f>S421*H421</f>
        <v>0</v>
      </c>
      <c r="U421" s="33"/>
      <c r="V421" s="33"/>
      <c r="W421" s="33"/>
      <c r="X421" s="33"/>
      <c r="Y421" s="33"/>
      <c r="Z421" s="33"/>
      <c r="AA421" s="33"/>
      <c r="AB421" s="33"/>
      <c r="AC421" s="33"/>
      <c r="AD421" s="33"/>
      <c r="AE421" s="33"/>
      <c r="AR421" s="151" t="s">
        <v>145</v>
      </c>
      <c r="AT421" s="151" t="s">
        <v>129</v>
      </c>
      <c r="AU421" s="151" t="s">
        <v>81</v>
      </c>
      <c r="AY421" s="18" t="s">
        <v>126</v>
      </c>
      <c r="BE421" s="152">
        <f>IF(N421="základní",J421,0)</f>
        <v>0</v>
      </c>
      <c r="BF421" s="152">
        <f>IF(N421="snížená",J421,0)</f>
        <v>0</v>
      </c>
      <c r="BG421" s="152">
        <f>IF(N421="zákl. přenesená",J421,0)</f>
        <v>0</v>
      </c>
      <c r="BH421" s="152">
        <f>IF(N421="sníž. přenesená",J421,0)</f>
        <v>0</v>
      </c>
      <c r="BI421" s="152">
        <f>IF(N421="nulová",J421,0)</f>
        <v>0</v>
      </c>
      <c r="BJ421" s="18" t="s">
        <v>79</v>
      </c>
      <c r="BK421" s="152">
        <f>ROUND(I421*H421,2)</f>
        <v>0</v>
      </c>
      <c r="BL421" s="18" t="s">
        <v>145</v>
      </c>
      <c r="BM421" s="151" t="s">
        <v>553</v>
      </c>
    </row>
    <row r="422" spans="1:65" s="2" customFormat="1">
      <c r="A422" s="33"/>
      <c r="B422" s="322"/>
      <c r="C422" s="328"/>
      <c r="D422" s="329" t="s">
        <v>136</v>
      </c>
      <c r="E422" s="328"/>
      <c r="F422" s="330" t="s">
        <v>554</v>
      </c>
      <c r="G422" s="328"/>
      <c r="H422" s="328"/>
      <c r="I422" s="153"/>
      <c r="J422" s="33"/>
      <c r="K422" s="33"/>
      <c r="L422" s="34"/>
      <c r="M422" s="154"/>
      <c r="N422" s="155"/>
      <c r="O422" s="54"/>
      <c r="P422" s="54"/>
      <c r="Q422" s="54"/>
      <c r="R422" s="54"/>
      <c r="S422" s="54"/>
      <c r="T422" s="55"/>
      <c r="U422" s="33"/>
      <c r="V422" s="33"/>
      <c r="W422" s="33"/>
      <c r="X422" s="33"/>
      <c r="Y422" s="33"/>
      <c r="Z422" s="33"/>
      <c r="AA422" s="33"/>
      <c r="AB422" s="33"/>
      <c r="AC422" s="33"/>
      <c r="AD422" s="33"/>
      <c r="AE422" s="33"/>
      <c r="AT422" s="18" t="s">
        <v>136</v>
      </c>
      <c r="AU422" s="18" t="s">
        <v>81</v>
      </c>
    </row>
    <row r="423" spans="1:65" s="2" customFormat="1" ht="48.75">
      <c r="A423" s="33"/>
      <c r="B423" s="322"/>
      <c r="C423" s="328"/>
      <c r="D423" s="329" t="s">
        <v>220</v>
      </c>
      <c r="E423" s="328"/>
      <c r="F423" s="353" t="s">
        <v>548</v>
      </c>
      <c r="G423" s="328"/>
      <c r="H423" s="328"/>
      <c r="I423" s="153"/>
      <c r="J423" s="33"/>
      <c r="K423" s="33"/>
      <c r="L423" s="34"/>
      <c r="M423" s="154"/>
      <c r="N423" s="155"/>
      <c r="O423" s="54"/>
      <c r="P423" s="54"/>
      <c r="Q423" s="54"/>
      <c r="R423" s="54"/>
      <c r="S423" s="54"/>
      <c r="T423" s="55"/>
      <c r="U423" s="33"/>
      <c r="V423" s="33"/>
      <c r="W423" s="33"/>
      <c r="X423" s="33"/>
      <c r="Y423" s="33"/>
      <c r="Z423" s="33"/>
      <c r="AA423" s="33"/>
      <c r="AB423" s="33"/>
      <c r="AC423" s="33"/>
      <c r="AD423" s="33"/>
      <c r="AE423" s="33"/>
      <c r="AT423" s="18" t="s">
        <v>220</v>
      </c>
      <c r="AU423" s="18" t="s">
        <v>81</v>
      </c>
    </row>
    <row r="424" spans="1:65" s="14" customFormat="1">
      <c r="B424" s="335"/>
      <c r="C424" s="336"/>
      <c r="D424" s="329" t="s">
        <v>140</v>
      </c>
      <c r="E424" s="337" t="s">
        <v>3</v>
      </c>
      <c r="F424" s="338" t="s">
        <v>555</v>
      </c>
      <c r="G424" s="336"/>
      <c r="H424" s="339">
        <v>35.1</v>
      </c>
      <c r="I424" s="164"/>
      <c r="L424" s="162"/>
      <c r="M424" s="165"/>
      <c r="N424" s="166"/>
      <c r="O424" s="166"/>
      <c r="P424" s="166"/>
      <c r="Q424" s="166"/>
      <c r="R424" s="166"/>
      <c r="S424" s="166"/>
      <c r="T424" s="167"/>
      <c r="AT424" s="163" t="s">
        <v>140</v>
      </c>
      <c r="AU424" s="163" t="s">
        <v>81</v>
      </c>
      <c r="AV424" s="14" t="s">
        <v>81</v>
      </c>
      <c r="AW424" s="14" t="s">
        <v>33</v>
      </c>
      <c r="AX424" s="14" t="s">
        <v>72</v>
      </c>
      <c r="AY424" s="163" t="s">
        <v>126</v>
      </c>
    </row>
    <row r="425" spans="1:65" s="15" customFormat="1">
      <c r="B425" s="340"/>
      <c r="C425" s="341"/>
      <c r="D425" s="329" t="s">
        <v>140</v>
      </c>
      <c r="E425" s="342" t="s">
        <v>3</v>
      </c>
      <c r="F425" s="343" t="s">
        <v>144</v>
      </c>
      <c r="G425" s="341"/>
      <c r="H425" s="344">
        <v>35.1</v>
      </c>
      <c r="I425" s="170"/>
      <c r="L425" s="168"/>
      <c r="M425" s="171"/>
      <c r="N425" s="172"/>
      <c r="O425" s="172"/>
      <c r="P425" s="172"/>
      <c r="Q425" s="172"/>
      <c r="R425" s="172"/>
      <c r="S425" s="172"/>
      <c r="T425" s="173"/>
      <c r="AT425" s="169" t="s">
        <v>140</v>
      </c>
      <c r="AU425" s="169" t="s">
        <v>81</v>
      </c>
      <c r="AV425" s="15" t="s">
        <v>145</v>
      </c>
      <c r="AW425" s="15" t="s">
        <v>33</v>
      </c>
      <c r="AX425" s="15" t="s">
        <v>79</v>
      </c>
      <c r="AY425" s="169" t="s">
        <v>126</v>
      </c>
    </row>
    <row r="426" spans="1:65" s="2" customFormat="1" ht="16.5" customHeight="1">
      <c r="A426" s="33"/>
      <c r="B426" s="322"/>
      <c r="C426" s="354" t="s">
        <v>556</v>
      </c>
      <c r="D426" s="354" t="s">
        <v>465</v>
      </c>
      <c r="E426" s="355" t="s">
        <v>557</v>
      </c>
      <c r="F426" s="356" t="s">
        <v>558</v>
      </c>
      <c r="G426" s="357" t="s">
        <v>328</v>
      </c>
      <c r="H426" s="358">
        <v>4.29</v>
      </c>
      <c r="I426" s="178"/>
      <c r="J426" s="179">
        <f>ROUND(I426*H426,2)</f>
        <v>0</v>
      </c>
      <c r="K426" s="177" t="s">
        <v>133</v>
      </c>
      <c r="L426" s="180"/>
      <c r="M426" s="181" t="s">
        <v>3</v>
      </c>
      <c r="N426" s="182" t="s">
        <v>43</v>
      </c>
      <c r="O426" s="54"/>
      <c r="P426" s="149">
        <f>O426*H426</f>
        <v>0</v>
      </c>
      <c r="Q426" s="149">
        <v>0</v>
      </c>
      <c r="R426" s="149">
        <f>Q426*H426</f>
        <v>0</v>
      </c>
      <c r="S426" s="149">
        <v>0</v>
      </c>
      <c r="T426" s="150">
        <f>S426*H426</f>
        <v>0</v>
      </c>
      <c r="U426" s="33"/>
      <c r="V426" s="33"/>
      <c r="W426" s="33"/>
      <c r="X426" s="33"/>
      <c r="Y426" s="33"/>
      <c r="Z426" s="33"/>
      <c r="AA426" s="33"/>
      <c r="AB426" s="33"/>
      <c r="AC426" s="33"/>
      <c r="AD426" s="33"/>
      <c r="AE426" s="33"/>
      <c r="AR426" s="151" t="s">
        <v>171</v>
      </c>
      <c r="AT426" s="151" t="s">
        <v>465</v>
      </c>
      <c r="AU426" s="151" t="s">
        <v>81</v>
      </c>
      <c r="AY426" s="18" t="s">
        <v>126</v>
      </c>
      <c r="BE426" s="152">
        <f>IF(N426="základní",J426,0)</f>
        <v>0</v>
      </c>
      <c r="BF426" s="152">
        <f>IF(N426="snížená",J426,0)</f>
        <v>0</v>
      </c>
      <c r="BG426" s="152">
        <f>IF(N426="zákl. přenesená",J426,0)</f>
        <v>0</v>
      </c>
      <c r="BH426" s="152">
        <f>IF(N426="sníž. přenesená",J426,0)</f>
        <v>0</v>
      </c>
      <c r="BI426" s="152">
        <f>IF(N426="nulová",J426,0)</f>
        <v>0</v>
      </c>
      <c r="BJ426" s="18" t="s">
        <v>79</v>
      </c>
      <c r="BK426" s="152">
        <f>ROUND(I426*H426,2)</f>
        <v>0</v>
      </c>
      <c r="BL426" s="18" t="s">
        <v>145</v>
      </c>
      <c r="BM426" s="151" t="s">
        <v>559</v>
      </c>
    </row>
    <row r="427" spans="1:65" s="2" customFormat="1">
      <c r="A427" s="33"/>
      <c r="B427" s="322"/>
      <c r="C427" s="328"/>
      <c r="D427" s="329" t="s">
        <v>136</v>
      </c>
      <c r="E427" s="328"/>
      <c r="F427" s="330" t="s">
        <v>558</v>
      </c>
      <c r="G427" s="328"/>
      <c r="H427" s="328"/>
      <c r="I427" s="153"/>
      <c r="J427" s="33"/>
      <c r="K427" s="33"/>
      <c r="L427" s="34"/>
      <c r="M427" s="154"/>
      <c r="N427" s="155"/>
      <c r="O427" s="54"/>
      <c r="P427" s="54"/>
      <c r="Q427" s="54"/>
      <c r="R427" s="54"/>
      <c r="S427" s="54"/>
      <c r="T427" s="55"/>
      <c r="U427" s="33"/>
      <c r="V427" s="33"/>
      <c r="W427" s="33"/>
      <c r="X427" s="33"/>
      <c r="Y427" s="33"/>
      <c r="Z427" s="33"/>
      <c r="AA427" s="33"/>
      <c r="AB427" s="33"/>
      <c r="AC427" s="33"/>
      <c r="AD427" s="33"/>
      <c r="AE427" s="33"/>
      <c r="AT427" s="18" t="s">
        <v>136</v>
      </c>
      <c r="AU427" s="18" t="s">
        <v>81</v>
      </c>
    </row>
    <row r="428" spans="1:65" s="14" customFormat="1">
      <c r="B428" s="335"/>
      <c r="C428" s="336"/>
      <c r="D428" s="329" t="s">
        <v>140</v>
      </c>
      <c r="E428" s="337" t="s">
        <v>3</v>
      </c>
      <c r="F428" s="338" t="s">
        <v>560</v>
      </c>
      <c r="G428" s="336"/>
      <c r="H428" s="339">
        <v>4.29</v>
      </c>
      <c r="I428" s="164"/>
      <c r="L428" s="162"/>
      <c r="M428" s="165"/>
      <c r="N428" s="166"/>
      <c r="O428" s="166"/>
      <c r="P428" s="166"/>
      <c r="Q428" s="166"/>
      <c r="R428" s="166"/>
      <c r="S428" s="166"/>
      <c r="T428" s="167"/>
      <c r="AT428" s="163" t="s">
        <v>140</v>
      </c>
      <c r="AU428" s="163" t="s">
        <v>81</v>
      </c>
      <c r="AV428" s="14" t="s">
        <v>81</v>
      </c>
      <c r="AW428" s="14" t="s">
        <v>33</v>
      </c>
      <c r="AX428" s="14" t="s">
        <v>72</v>
      </c>
      <c r="AY428" s="163" t="s">
        <v>126</v>
      </c>
    </row>
    <row r="429" spans="1:65" s="15" customFormat="1">
      <c r="B429" s="340"/>
      <c r="C429" s="341"/>
      <c r="D429" s="329" t="s">
        <v>140</v>
      </c>
      <c r="E429" s="342" t="s">
        <v>3</v>
      </c>
      <c r="F429" s="343" t="s">
        <v>144</v>
      </c>
      <c r="G429" s="341"/>
      <c r="H429" s="344">
        <v>4.29</v>
      </c>
      <c r="I429" s="170"/>
      <c r="L429" s="168"/>
      <c r="M429" s="171"/>
      <c r="N429" s="172"/>
      <c r="O429" s="172"/>
      <c r="P429" s="172"/>
      <c r="Q429" s="172"/>
      <c r="R429" s="172"/>
      <c r="S429" s="172"/>
      <c r="T429" s="173"/>
      <c r="AT429" s="169" t="s">
        <v>140</v>
      </c>
      <c r="AU429" s="169" t="s">
        <v>81</v>
      </c>
      <c r="AV429" s="15" t="s">
        <v>145</v>
      </c>
      <c r="AW429" s="15" t="s">
        <v>33</v>
      </c>
      <c r="AX429" s="15" t="s">
        <v>79</v>
      </c>
      <c r="AY429" s="169" t="s">
        <v>126</v>
      </c>
    </row>
    <row r="430" spans="1:65" s="2" customFormat="1" ht="16.5" customHeight="1">
      <c r="A430" s="33"/>
      <c r="B430" s="322"/>
      <c r="C430" s="323" t="s">
        <v>561</v>
      </c>
      <c r="D430" s="323" t="s">
        <v>129</v>
      </c>
      <c r="E430" s="324" t="s">
        <v>562</v>
      </c>
      <c r="F430" s="325" t="s">
        <v>563</v>
      </c>
      <c r="G430" s="326" t="s">
        <v>228</v>
      </c>
      <c r="H430" s="327">
        <v>50</v>
      </c>
      <c r="I430" s="145"/>
      <c r="J430" s="146">
        <f>ROUND(I430*H430,2)</f>
        <v>0</v>
      </c>
      <c r="K430" s="144" t="s">
        <v>3</v>
      </c>
      <c r="L430" s="34"/>
      <c r="M430" s="147" t="s">
        <v>3</v>
      </c>
      <c r="N430" s="148" t="s">
        <v>43</v>
      </c>
      <c r="O430" s="54"/>
      <c r="P430" s="149">
        <f>O430*H430</f>
        <v>0</v>
      </c>
      <c r="Q430" s="149">
        <v>0</v>
      </c>
      <c r="R430" s="149">
        <f>Q430*H430</f>
        <v>0</v>
      </c>
      <c r="S430" s="149">
        <v>0</v>
      </c>
      <c r="T430" s="150">
        <f>S430*H430</f>
        <v>0</v>
      </c>
      <c r="U430" s="33"/>
      <c r="V430" s="33"/>
      <c r="W430" s="33"/>
      <c r="X430" s="33"/>
      <c r="Y430" s="33"/>
      <c r="Z430" s="33"/>
      <c r="AA430" s="33"/>
      <c r="AB430" s="33"/>
      <c r="AC430" s="33"/>
      <c r="AD430" s="33"/>
      <c r="AE430" s="33"/>
      <c r="AR430" s="151" t="s">
        <v>145</v>
      </c>
      <c r="AT430" s="151" t="s">
        <v>129</v>
      </c>
      <c r="AU430" s="151" t="s">
        <v>81</v>
      </c>
      <c r="AY430" s="18" t="s">
        <v>126</v>
      </c>
      <c r="BE430" s="152">
        <f>IF(N430="základní",J430,0)</f>
        <v>0</v>
      </c>
      <c r="BF430" s="152">
        <f>IF(N430="snížená",J430,0)</f>
        <v>0</v>
      </c>
      <c r="BG430" s="152">
        <f>IF(N430="zákl. přenesená",J430,0)</f>
        <v>0</v>
      </c>
      <c r="BH430" s="152">
        <f>IF(N430="sníž. přenesená",J430,0)</f>
        <v>0</v>
      </c>
      <c r="BI430" s="152">
        <f>IF(N430="nulová",J430,0)</f>
        <v>0</v>
      </c>
      <c r="BJ430" s="18" t="s">
        <v>79</v>
      </c>
      <c r="BK430" s="152">
        <f>ROUND(I430*H430,2)</f>
        <v>0</v>
      </c>
      <c r="BL430" s="18" t="s">
        <v>145</v>
      </c>
      <c r="BM430" s="151" t="s">
        <v>564</v>
      </c>
    </row>
    <row r="431" spans="1:65" s="2" customFormat="1">
      <c r="A431" s="33"/>
      <c r="B431" s="322"/>
      <c r="C431" s="328"/>
      <c r="D431" s="329" t="s">
        <v>136</v>
      </c>
      <c r="E431" s="328"/>
      <c r="F431" s="330" t="s">
        <v>563</v>
      </c>
      <c r="G431" s="328"/>
      <c r="H431" s="328"/>
      <c r="I431" s="153"/>
      <c r="J431" s="33"/>
      <c r="K431" s="33"/>
      <c r="L431" s="34"/>
      <c r="M431" s="154"/>
      <c r="N431" s="155"/>
      <c r="O431" s="54"/>
      <c r="P431" s="54"/>
      <c r="Q431" s="54"/>
      <c r="R431" s="54"/>
      <c r="S431" s="54"/>
      <c r="T431" s="55"/>
      <c r="U431" s="33"/>
      <c r="V431" s="33"/>
      <c r="W431" s="33"/>
      <c r="X431" s="33"/>
      <c r="Y431" s="33"/>
      <c r="Z431" s="33"/>
      <c r="AA431" s="33"/>
      <c r="AB431" s="33"/>
      <c r="AC431" s="33"/>
      <c r="AD431" s="33"/>
      <c r="AE431" s="33"/>
      <c r="AT431" s="18" t="s">
        <v>136</v>
      </c>
      <c r="AU431" s="18" t="s">
        <v>81</v>
      </c>
    </row>
    <row r="432" spans="1:65" s="13" customFormat="1">
      <c r="B432" s="331"/>
      <c r="C432" s="332"/>
      <c r="D432" s="329" t="s">
        <v>140</v>
      </c>
      <c r="E432" s="333" t="s">
        <v>3</v>
      </c>
      <c r="F432" s="334" t="s">
        <v>455</v>
      </c>
      <c r="G432" s="332"/>
      <c r="H432" s="333" t="s">
        <v>3</v>
      </c>
      <c r="I432" s="158"/>
      <c r="L432" s="156"/>
      <c r="M432" s="159"/>
      <c r="N432" s="160"/>
      <c r="O432" s="160"/>
      <c r="P432" s="160"/>
      <c r="Q432" s="160"/>
      <c r="R432" s="160"/>
      <c r="S432" s="160"/>
      <c r="T432" s="161"/>
      <c r="AT432" s="157" t="s">
        <v>140</v>
      </c>
      <c r="AU432" s="157" t="s">
        <v>81</v>
      </c>
      <c r="AV432" s="13" t="s">
        <v>79</v>
      </c>
      <c r="AW432" s="13" t="s">
        <v>33</v>
      </c>
      <c r="AX432" s="13" t="s">
        <v>72</v>
      </c>
      <c r="AY432" s="157" t="s">
        <v>126</v>
      </c>
    </row>
    <row r="433" spans="1:65" s="13" customFormat="1">
      <c r="B433" s="331"/>
      <c r="C433" s="332"/>
      <c r="D433" s="329" t="s">
        <v>140</v>
      </c>
      <c r="E433" s="333" t="s">
        <v>3</v>
      </c>
      <c r="F433" s="334" t="s">
        <v>565</v>
      </c>
      <c r="G433" s="332"/>
      <c r="H433" s="333" t="s">
        <v>3</v>
      </c>
      <c r="I433" s="158"/>
      <c r="L433" s="156"/>
      <c r="M433" s="159"/>
      <c r="N433" s="160"/>
      <c r="O433" s="160"/>
      <c r="P433" s="160"/>
      <c r="Q433" s="160"/>
      <c r="R433" s="160"/>
      <c r="S433" s="160"/>
      <c r="T433" s="161"/>
      <c r="AT433" s="157" t="s">
        <v>140</v>
      </c>
      <c r="AU433" s="157" t="s">
        <v>81</v>
      </c>
      <c r="AV433" s="13" t="s">
        <v>79</v>
      </c>
      <c r="AW433" s="13" t="s">
        <v>33</v>
      </c>
      <c r="AX433" s="13" t="s">
        <v>72</v>
      </c>
      <c r="AY433" s="157" t="s">
        <v>126</v>
      </c>
    </row>
    <row r="434" spans="1:65" s="14" customFormat="1">
      <c r="B434" s="335"/>
      <c r="C434" s="336"/>
      <c r="D434" s="329" t="s">
        <v>140</v>
      </c>
      <c r="E434" s="337" t="s">
        <v>3</v>
      </c>
      <c r="F434" s="338" t="s">
        <v>556</v>
      </c>
      <c r="G434" s="336"/>
      <c r="H434" s="339">
        <v>50</v>
      </c>
      <c r="I434" s="164"/>
      <c r="L434" s="162"/>
      <c r="M434" s="165"/>
      <c r="N434" s="166"/>
      <c r="O434" s="166"/>
      <c r="P434" s="166"/>
      <c r="Q434" s="166"/>
      <c r="R434" s="166"/>
      <c r="S434" s="166"/>
      <c r="T434" s="167"/>
      <c r="AT434" s="163" t="s">
        <v>140</v>
      </c>
      <c r="AU434" s="163" t="s">
        <v>81</v>
      </c>
      <c r="AV434" s="14" t="s">
        <v>81</v>
      </c>
      <c r="AW434" s="14" t="s">
        <v>33</v>
      </c>
      <c r="AX434" s="14" t="s">
        <v>72</v>
      </c>
      <c r="AY434" s="163" t="s">
        <v>126</v>
      </c>
    </row>
    <row r="435" spans="1:65" s="15" customFormat="1">
      <c r="B435" s="340"/>
      <c r="C435" s="341"/>
      <c r="D435" s="329" t="s">
        <v>140</v>
      </c>
      <c r="E435" s="342" t="s">
        <v>3</v>
      </c>
      <c r="F435" s="343" t="s">
        <v>144</v>
      </c>
      <c r="G435" s="341"/>
      <c r="H435" s="344">
        <v>50</v>
      </c>
      <c r="I435" s="170"/>
      <c r="L435" s="168"/>
      <c r="M435" s="171"/>
      <c r="N435" s="172"/>
      <c r="O435" s="172"/>
      <c r="P435" s="172"/>
      <c r="Q435" s="172"/>
      <c r="R435" s="172"/>
      <c r="S435" s="172"/>
      <c r="T435" s="173"/>
      <c r="AT435" s="169" t="s">
        <v>140</v>
      </c>
      <c r="AU435" s="169" t="s">
        <v>81</v>
      </c>
      <c r="AV435" s="15" t="s">
        <v>145</v>
      </c>
      <c r="AW435" s="15" t="s">
        <v>33</v>
      </c>
      <c r="AX435" s="15" t="s">
        <v>79</v>
      </c>
      <c r="AY435" s="169" t="s">
        <v>126</v>
      </c>
    </row>
    <row r="436" spans="1:65" s="2" customFormat="1" ht="16.5" customHeight="1">
      <c r="A436" s="33"/>
      <c r="B436" s="322"/>
      <c r="C436" s="323" t="s">
        <v>566</v>
      </c>
      <c r="D436" s="323" t="s">
        <v>129</v>
      </c>
      <c r="E436" s="324" t="s">
        <v>567</v>
      </c>
      <c r="F436" s="325" t="s">
        <v>568</v>
      </c>
      <c r="G436" s="326" t="s">
        <v>228</v>
      </c>
      <c r="H436" s="327">
        <v>2</v>
      </c>
      <c r="I436" s="145"/>
      <c r="J436" s="146">
        <f>ROUND(I436*H436,2)</f>
        <v>0</v>
      </c>
      <c r="K436" s="144" t="s">
        <v>3</v>
      </c>
      <c r="L436" s="34"/>
      <c r="M436" s="147" t="s">
        <v>3</v>
      </c>
      <c r="N436" s="148" t="s">
        <v>43</v>
      </c>
      <c r="O436" s="54"/>
      <c r="P436" s="149">
        <f>O436*H436</f>
        <v>0</v>
      </c>
      <c r="Q436" s="149">
        <v>0</v>
      </c>
      <c r="R436" s="149">
        <f>Q436*H436</f>
        <v>0</v>
      </c>
      <c r="S436" s="149">
        <v>0</v>
      </c>
      <c r="T436" s="150">
        <f>S436*H436</f>
        <v>0</v>
      </c>
      <c r="U436" s="33"/>
      <c r="V436" s="33"/>
      <c r="W436" s="33"/>
      <c r="X436" s="33"/>
      <c r="Y436" s="33"/>
      <c r="Z436" s="33"/>
      <c r="AA436" s="33"/>
      <c r="AB436" s="33"/>
      <c r="AC436" s="33"/>
      <c r="AD436" s="33"/>
      <c r="AE436" s="33"/>
      <c r="AR436" s="151" t="s">
        <v>145</v>
      </c>
      <c r="AT436" s="151" t="s">
        <v>129</v>
      </c>
      <c r="AU436" s="151" t="s">
        <v>81</v>
      </c>
      <c r="AY436" s="18" t="s">
        <v>126</v>
      </c>
      <c r="BE436" s="152">
        <f>IF(N436="základní",J436,0)</f>
        <v>0</v>
      </c>
      <c r="BF436" s="152">
        <f>IF(N436="snížená",J436,0)</f>
        <v>0</v>
      </c>
      <c r="BG436" s="152">
        <f>IF(N436="zákl. přenesená",J436,0)</f>
        <v>0</v>
      </c>
      <c r="BH436" s="152">
        <f>IF(N436="sníž. přenesená",J436,0)</f>
        <v>0</v>
      </c>
      <c r="BI436" s="152">
        <f>IF(N436="nulová",J436,0)</f>
        <v>0</v>
      </c>
      <c r="BJ436" s="18" t="s">
        <v>79</v>
      </c>
      <c r="BK436" s="152">
        <f>ROUND(I436*H436,2)</f>
        <v>0</v>
      </c>
      <c r="BL436" s="18" t="s">
        <v>145</v>
      </c>
      <c r="BM436" s="151" t="s">
        <v>569</v>
      </c>
    </row>
    <row r="437" spans="1:65" s="2" customFormat="1">
      <c r="A437" s="33"/>
      <c r="B437" s="322"/>
      <c r="C437" s="328"/>
      <c r="D437" s="329" t="s">
        <v>136</v>
      </c>
      <c r="E437" s="328"/>
      <c r="F437" s="330" t="s">
        <v>568</v>
      </c>
      <c r="G437" s="328"/>
      <c r="H437" s="328"/>
      <c r="I437" s="153"/>
      <c r="J437" s="33"/>
      <c r="K437" s="33"/>
      <c r="L437" s="34"/>
      <c r="M437" s="154"/>
      <c r="N437" s="155"/>
      <c r="O437" s="54"/>
      <c r="P437" s="54"/>
      <c r="Q437" s="54"/>
      <c r="R437" s="54"/>
      <c r="S437" s="54"/>
      <c r="T437" s="55"/>
      <c r="U437" s="33"/>
      <c r="V437" s="33"/>
      <c r="W437" s="33"/>
      <c r="X437" s="33"/>
      <c r="Y437" s="33"/>
      <c r="Z437" s="33"/>
      <c r="AA437" s="33"/>
      <c r="AB437" s="33"/>
      <c r="AC437" s="33"/>
      <c r="AD437" s="33"/>
      <c r="AE437" s="33"/>
      <c r="AT437" s="18" t="s">
        <v>136</v>
      </c>
      <c r="AU437" s="18" t="s">
        <v>81</v>
      </c>
    </row>
    <row r="438" spans="1:65" s="13" customFormat="1">
      <c r="B438" s="331"/>
      <c r="C438" s="332"/>
      <c r="D438" s="329" t="s">
        <v>140</v>
      </c>
      <c r="E438" s="333" t="s">
        <v>3</v>
      </c>
      <c r="F438" s="334" t="s">
        <v>455</v>
      </c>
      <c r="G438" s="332"/>
      <c r="H438" s="333" t="s">
        <v>3</v>
      </c>
      <c r="I438" s="158"/>
      <c r="L438" s="156"/>
      <c r="M438" s="159"/>
      <c r="N438" s="160"/>
      <c r="O438" s="160"/>
      <c r="P438" s="160"/>
      <c r="Q438" s="160"/>
      <c r="R438" s="160"/>
      <c r="S438" s="160"/>
      <c r="T438" s="161"/>
      <c r="AT438" s="157" t="s">
        <v>140</v>
      </c>
      <c r="AU438" s="157" t="s">
        <v>81</v>
      </c>
      <c r="AV438" s="13" t="s">
        <v>79</v>
      </c>
      <c r="AW438" s="13" t="s">
        <v>33</v>
      </c>
      <c r="AX438" s="13" t="s">
        <v>72</v>
      </c>
      <c r="AY438" s="157" t="s">
        <v>126</v>
      </c>
    </row>
    <row r="439" spans="1:65" s="13" customFormat="1">
      <c r="B439" s="331"/>
      <c r="C439" s="332"/>
      <c r="D439" s="329" t="s">
        <v>140</v>
      </c>
      <c r="E439" s="333" t="s">
        <v>3</v>
      </c>
      <c r="F439" s="334" t="s">
        <v>570</v>
      </c>
      <c r="G439" s="332"/>
      <c r="H439" s="333" t="s">
        <v>3</v>
      </c>
      <c r="I439" s="158"/>
      <c r="L439" s="156"/>
      <c r="M439" s="159"/>
      <c r="N439" s="160"/>
      <c r="O439" s="160"/>
      <c r="P439" s="160"/>
      <c r="Q439" s="160"/>
      <c r="R439" s="160"/>
      <c r="S439" s="160"/>
      <c r="T439" s="161"/>
      <c r="AT439" s="157" t="s">
        <v>140</v>
      </c>
      <c r="AU439" s="157" t="s">
        <v>81</v>
      </c>
      <c r="AV439" s="13" t="s">
        <v>79</v>
      </c>
      <c r="AW439" s="13" t="s">
        <v>33</v>
      </c>
      <c r="AX439" s="13" t="s">
        <v>72</v>
      </c>
      <c r="AY439" s="157" t="s">
        <v>126</v>
      </c>
    </row>
    <row r="440" spans="1:65" s="14" customFormat="1">
      <c r="B440" s="335"/>
      <c r="C440" s="336"/>
      <c r="D440" s="329" t="s">
        <v>140</v>
      </c>
      <c r="E440" s="337" t="s">
        <v>3</v>
      </c>
      <c r="F440" s="338" t="s">
        <v>81</v>
      </c>
      <c r="G440" s="336"/>
      <c r="H440" s="339">
        <v>2</v>
      </c>
      <c r="I440" s="164"/>
      <c r="L440" s="162"/>
      <c r="M440" s="165"/>
      <c r="N440" s="166"/>
      <c r="O440" s="166"/>
      <c r="P440" s="166"/>
      <c r="Q440" s="166"/>
      <c r="R440" s="166"/>
      <c r="S440" s="166"/>
      <c r="T440" s="167"/>
      <c r="AT440" s="163" t="s">
        <v>140</v>
      </c>
      <c r="AU440" s="163" t="s">
        <v>81</v>
      </c>
      <c r="AV440" s="14" t="s">
        <v>81</v>
      </c>
      <c r="AW440" s="14" t="s">
        <v>33</v>
      </c>
      <c r="AX440" s="14" t="s">
        <v>72</v>
      </c>
      <c r="AY440" s="163" t="s">
        <v>126</v>
      </c>
    </row>
    <row r="441" spans="1:65" s="15" customFormat="1">
      <c r="B441" s="340"/>
      <c r="C441" s="341"/>
      <c r="D441" s="329" t="s">
        <v>140</v>
      </c>
      <c r="E441" s="342" t="s">
        <v>3</v>
      </c>
      <c r="F441" s="343" t="s">
        <v>144</v>
      </c>
      <c r="G441" s="341"/>
      <c r="H441" s="344">
        <v>2</v>
      </c>
      <c r="I441" s="170"/>
      <c r="L441" s="168"/>
      <c r="M441" s="171"/>
      <c r="N441" s="172"/>
      <c r="O441" s="172"/>
      <c r="P441" s="172"/>
      <c r="Q441" s="172"/>
      <c r="R441" s="172"/>
      <c r="S441" s="172"/>
      <c r="T441" s="173"/>
      <c r="AT441" s="169" t="s">
        <v>140</v>
      </c>
      <c r="AU441" s="169" t="s">
        <v>81</v>
      </c>
      <c r="AV441" s="15" t="s">
        <v>145</v>
      </c>
      <c r="AW441" s="15" t="s">
        <v>33</v>
      </c>
      <c r="AX441" s="15" t="s">
        <v>79</v>
      </c>
      <c r="AY441" s="169" t="s">
        <v>126</v>
      </c>
    </row>
    <row r="442" spans="1:65" s="2" customFormat="1" ht="16.5" customHeight="1">
      <c r="A442" s="33"/>
      <c r="B442" s="322"/>
      <c r="C442" s="323" t="s">
        <v>571</v>
      </c>
      <c r="D442" s="323" t="s">
        <v>129</v>
      </c>
      <c r="E442" s="324" t="s">
        <v>572</v>
      </c>
      <c r="F442" s="325" t="s">
        <v>573</v>
      </c>
      <c r="G442" s="326" t="s">
        <v>228</v>
      </c>
      <c r="H442" s="327">
        <v>1</v>
      </c>
      <c r="I442" s="145"/>
      <c r="J442" s="146">
        <f>ROUND(I442*H442,2)</f>
        <v>0</v>
      </c>
      <c r="K442" s="144" t="s">
        <v>3</v>
      </c>
      <c r="L442" s="34"/>
      <c r="M442" s="147" t="s">
        <v>3</v>
      </c>
      <c r="N442" s="148" t="s">
        <v>43</v>
      </c>
      <c r="O442" s="54"/>
      <c r="P442" s="149">
        <f>O442*H442</f>
        <v>0</v>
      </c>
      <c r="Q442" s="149">
        <v>0</v>
      </c>
      <c r="R442" s="149">
        <f>Q442*H442</f>
        <v>0</v>
      </c>
      <c r="S442" s="149">
        <v>0</v>
      </c>
      <c r="T442" s="150">
        <f>S442*H442</f>
        <v>0</v>
      </c>
      <c r="U442" s="33"/>
      <c r="V442" s="33"/>
      <c r="W442" s="33"/>
      <c r="X442" s="33"/>
      <c r="Y442" s="33"/>
      <c r="Z442" s="33"/>
      <c r="AA442" s="33"/>
      <c r="AB442" s="33"/>
      <c r="AC442" s="33"/>
      <c r="AD442" s="33"/>
      <c r="AE442" s="33"/>
      <c r="AR442" s="151" t="s">
        <v>145</v>
      </c>
      <c r="AT442" s="151" t="s">
        <v>129</v>
      </c>
      <c r="AU442" s="151" t="s">
        <v>81</v>
      </c>
      <c r="AY442" s="18" t="s">
        <v>126</v>
      </c>
      <c r="BE442" s="152">
        <f>IF(N442="základní",J442,0)</f>
        <v>0</v>
      </c>
      <c r="BF442" s="152">
        <f>IF(N442="snížená",J442,0)</f>
        <v>0</v>
      </c>
      <c r="BG442" s="152">
        <f>IF(N442="zákl. přenesená",J442,0)</f>
        <v>0</v>
      </c>
      <c r="BH442" s="152">
        <f>IF(N442="sníž. přenesená",J442,0)</f>
        <v>0</v>
      </c>
      <c r="BI442" s="152">
        <f>IF(N442="nulová",J442,0)</f>
        <v>0</v>
      </c>
      <c r="BJ442" s="18" t="s">
        <v>79</v>
      </c>
      <c r="BK442" s="152">
        <f>ROUND(I442*H442,2)</f>
        <v>0</v>
      </c>
      <c r="BL442" s="18" t="s">
        <v>145</v>
      </c>
      <c r="BM442" s="151" t="s">
        <v>574</v>
      </c>
    </row>
    <row r="443" spans="1:65" s="2" customFormat="1">
      <c r="A443" s="33"/>
      <c r="B443" s="322"/>
      <c r="C443" s="328"/>
      <c r="D443" s="329" t="s">
        <v>136</v>
      </c>
      <c r="E443" s="328"/>
      <c r="F443" s="330" t="s">
        <v>573</v>
      </c>
      <c r="G443" s="328"/>
      <c r="H443" s="328"/>
      <c r="I443" s="153"/>
      <c r="J443" s="33"/>
      <c r="K443" s="33"/>
      <c r="L443" s="34"/>
      <c r="M443" s="154"/>
      <c r="N443" s="155"/>
      <c r="O443" s="54"/>
      <c r="P443" s="54"/>
      <c r="Q443" s="54"/>
      <c r="R443" s="54"/>
      <c r="S443" s="54"/>
      <c r="T443" s="55"/>
      <c r="U443" s="33"/>
      <c r="V443" s="33"/>
      <c r="W443" s="33"/>
      <c r="X443" s="33"/>
      <c r="Y443" s="33"/>
      <c r="Z443" s="33"/>
      <c r="AA443" s="33"/>
      <c r="AB443" s="33"/>
      <c r="AC443" s="33"/>
      <c r="AD443" s="33"/>
      <c r="AE443" s="33"/>
      <c r="AT443" s="18" t="s">
        <v>136</v>
      </c>
      <c r="AU443" s="18" t="s">
        <v>81</v>
      </c>
    </row>
    <row r="444" spans="1:65" s="13" customFormat="1">
      <c r="B444" s="331"/>
      <c r="C444" s="332"/>
      <c r="D444" s="329" t="s">
        <v>140</v>
      </c>
      <c r="E444" s="333" t="s">
        <v>3</v>
      </c>
      <c r="F444" s="334" t="s">
        <v>455</v>
      </c>
      <c r="G444" s="332"/>
      <c r="H444" s="333" t="s">
        <v>3</v>
      </c>
      <c r="I444" s="158"/>
      <c r="L444" s="156"/>
      <c r="M444" s="159"/>
      <c r="N444" s="160"/>
      <c r="O444" s="160"/>
      <c r="P444" s="160"/>
      <c r="Q444" s="160"/>
      <c r="R444" s="160"/>
      <c r="S444" s="160"/>
      <c r="T444" s="161"/>
      <c r="AT444" s="157" t="s">
        <v>140</v>
      </c>
      <c r="AU444" s="157" t="s">
        <v>81</v>
      </c>
      <c r="AV444" s="13" t="s">
        <v>79</v>
      </c>
      <c r="AW444" s="13" t="s">
        <v>33</v>
      </c>
      <c r="AX444" s="13" t="s">
        <v>72</v>
      </c>
      <c r="AY444" s="157" t="s">
        <v>126</v>
      </c>
    </row>
    <row r="445" spans="1:65" s="13" customFormat="1">
      <c r="B445" s="331"/>
      <c r="C445" s="332"/>
      <c r="D445" s="329" t="s">
        <v>140</v>
      </c>
      <c r="E445" s="333" t="s">
        <v>3</v>
      </c>
      <c r="F445" s="334" t="s">
        <v>570</v>
      </c>
      <c r="G445" s="332"/>
      <c r="H445" s="333" t="s">
        <v>3</v>
      </c>
      <c r="I445" s="158"/>
      <c r="L445" s="156"/>
      <c r="M445" s="159"/>
      <c r="N445" s="160"/>
      <c r="O445" s="160"/>
      <c r="P445" s="160"/>
      <c r="Q445" s="160"/>
      <c r="R445" s="160"/>
      <c r="S445" s="160"/>
      <c r="T445" s="161"/>
      <c r="AT445" s="157" t="s">
        <v>140</v>
      </c>
      <c r="AU445" s="157" t="s">
        <v>81</v>
      </c>
      <c r="AV445" s="13" t="s">
        <v>79</v>
      </c>
      <c r="AW445" s="13" t="s">
        <v>33</v>
      </c>
      <c r="AX445" s="13" t="s">
        <v>72</v>
      </c>
      <c r="AY445" s="157" t="s">
        <v>126</v>
      </c>
    </row>
    <row r="446" spans="1:65" s="14" customFormat="1">
      <c r="B446" s="335"/>
      <c r="C446" s="336"/>
      <c r="D446" s="329" t="s">
        <v>140</v>
      </c>
      <c r="E446" s="337" t="s">
        <v>3</v>
      </c>
      <c r="F446" s="338" t="s">
        <v>79</v>
      </c>
      <c r="G446" s="336"/>
      <c r="H446" s="339">
        <v>1</v>
      </c>
      <c r="I446" s="164"/>
      <c r="L446" s="162"/>
      <c r="M446" s="165"/>
      <c r="N446" s="166"/>
      <c r="O446" s="166"/>
      <c r="P446" s="166"/>
      <c r="Q446" s="166"/>
      <c r="R446" s="166"/>
      <c r="S446" s="166"/>
      <c r="T446" s="167"/>
      <c r="AT446" s="163" t="s">
        <v>140</v>
      </c>
      <c r="AU446" s="163" t="s">
        <v>81</v>
      </c>
      <c r="AV446" s="14" t="s">
        <v>81</v>
      </c>
      <c r="AW446" s="14" t="s">
        <v>33</v>
      </c>
      <c r="AX446" s="14" t="s">
        <v>72</v>
      </c>
      <c r="AY446" s="163" t="s">
        <v>126</v>
      </c>
    </row>
    <row r="447" spans="1:65" s="15" customFormat="1">
      <c r="B447" s="340"/>
      <c r="C447" s="341"/>
      <c r="D447" s="329" t="s">
        <v>140</v>
      </c>
      <c r="E447" s="342" t="s">
        <v>3</v>
      </c>
      <c r="F447" s="343" t="s">
        <v>144</v>
      </c>
      <c r="G447" s="341"/>
      <c r="H447" s="344">
        <v>1</v>
      </c>
      <c r="I447" s="170"/>
      <c r="L447" s="168"/>
      <c r="M447" s="171"/>
      <c r="N447" s="172"/>
      <c r="O447" s="172"/>
      <c r="P447" s="172"/>
      <c r="Q447" s="172"/>
      <c r="R447" s="172"/>
      <c r="S447" s="172"/>
      <c r="T447" s="173"/>
      <c r="AT447" s="169" t="s">
        <v>140</v>
      </c>
      <c r="AU447" s="169" t="s">
        <v>81</v>
      </c>
      <c r="AV447" s="15" t="s">
        <v>145</v>
      </c>
      <c r="AW447" s="15" t="s">
        <v>33</v>
      </c>
      <c r="AX447" s="15" t="s">
        <v>79</v>
      </c>
      <c r="AY447" s="169" t="s">
        <v>126</v>
      </c>
    </row>
    <row r="448" spans="1:65" s="2" customFormat="1" ht="16.5" customHeight="1">
      <c r="A448" s="33"/>
      <c r="B448" s="322"/>
      <c r="C448" s="323" t="s">
        <v>575</v>
      </c>
      <c r="D448" s="323" t="s">
        <v>129</v>
      </c>
      <c r="E448" s="324" t="s">
        <v>576</v>
      </c>
      <c r="F448" s="325" t="s">
        <v>577</v>
      </c>
      <c r="G448" s="326" t="s">
        <v>228</v>
      </c>
      <c r="H448" s="327">
        <v>60</v>
      </c>
      <c r="I448" s="145"/>
      <c r="J448" s="146">
        <f>ROUND(I448*H448,2)</f>
        <v>0</v>
      </c>
      <c r="K448" s="144" t="s">
        <v>3</v>
      </c>
      <c r="L448" s="34"/>
      <c r="M448" s="147" t="s">
        <v>3</v>
      </c>
      <c r="N448" s="148" t="s">
        <v>43</v>
      </c>
      <c r="O448" s="54"/>
      <c r="P448" s="149">
        <f>O448*H448</f>
        <v>0</v>
      </c>
      <c r="Q448" s="149">
        <v>0</v>
      </c>
      <c r="R448" s="149">
        <f>Q448*H448</f>
        <v>0</v>
      </c>
      <c r="S448" s="149">
        <v>0</v>
      </c>
      <c r="T448" s="150">
        <f>S448*H448</f>
        <v>0</v>
      </c>
      <c r="U448" s="33"/>
      <c r="V448" s="33"/>
      <c r="W448" s="33"/>
      <c r="X448" s="33"/>
      <c r="Y448" s="33"/>
      <c r="Z448" s="33"/>
      <c r="AA448" s="33"/>
      <c r="AB448" s="33"/>
      <c r="AC448" s="33"/>
      <c r="AD448" s="33"/>
      <c r="AE448" s="33"/>
      <c r="AR448" s="151" t="s">
        <v>145</v>
      </c>
      <c r="AT448" s="151" t="s">
        <v>129</v>
      </c>
      <c r="AU448" s="151" t="s">
        <v>81</v>
      </c>
      <c r="AY448" s="18" t="s">
        <v>126</v>
      </c>
      <c r="BE448" s="152">
        <f>IF(N448="základní",J448,0)</f>
        <v>0</v>
      </c>
      <c r="BF448" s="152">
        <f>IF(N448="snížená",J448,0)</f>
        <v>0</v>
      </c>
      <c r="BG448" s="152">
        <f>IF(N448="zákl. přenesená",J448,0)</f>
        <v>0</v>
      </c>
      <c r="BH448" s="152">
        <f>IF(N448="sníž. přenesená",J448,0)</f>
        <v>0</v>
      </c>
      <c r="BI448" s="152">
        <f>IF(N448="nulová",J448,0)</f>
        <v>0</v>
      </c>
      <c r="BJ448" s="18" t="s">
        <v>79</v>
      </c>
      <c r="BK448" s="152">
        <f>ROUND(I448*H448,2)</f>
        <v>0</v>
      </c>
      <c r="BL448" s="18" t="s">
        <v>145</v>
      </c>
      <c r="BM448" s="151" t="s">
        <v>578</v>
      </c>
    </row>
    <row r="449" spans="1:65" s="2" customFormat="1">
      <c r="A449" s="33"/>
      <c r="B449" s="322"/>
      <c r="C449" s="328"/>
      <c r="D449" s="329" t="s">
        <v>136</v>
      </c>
      <c r="E449" s="328"/>
      <c r="F449" s="330" t="s">
        <v>577</v>
      </c>
      <c r="G449" s="328"/>
      <c r="H449" s="328"/>
      <c r="I449" s="153"/>
      <c r="J449" s="33"/>
      <c r="K449" s="33"/>
      <c r="L449" s="34"/>
      <c r="M449" s="154"/>
      <c r="N449" s="155"/>
      <c r="O449" s="54"/>
      <c r="P449" s="54"/>
      <c r="Q449" s="54"/>
      <c r="R449" s="54"/>
      <c r="S449" s="54"/>
      <c r="T449" s="55"/>
      <c r="U449" s="33"/>
      <c r="V449" s="33"/>
      <c r="W449" s="33"/>
      <c r="X449" s="33"/>
      <c r="Y449" s="33"/>
      <c r="Z449" s="33"/>
      <c r="AA449" s="33"/>
      <c r="AB449" s="33"/>
      <c r="AC449" s="33"/>
      <c r="AD449" s="33"/>
      <c r="AE449" s="33"/>
      <c r="AT449" s="18" t="s">
        <v>136</v>
      </c>
      <c r="AU449" s="18" t="s">
        <v>81</v>
      </c>
    </row>
    <row r="450" spans="1:65" s="13" customFormat="1">
      <c r="B450" s="331"/>
      <c r="C450" s="332"/>
      <c r="D450" s="329" t="s">
        <v>140</v>
      </c>
      <c r="E450" s="333" t="s">
        <v>3</v>
      </c>
      <c r="F450" s="334" t="s">
        <v>455</v>
      </c>
      <c r="G450" s="332"/>
      <c r="H450" s="333" t="s">
        <v>3</v>
      </c>
      <c r="I450" s="158"/>
      <c r="L450" s="156"/>
      <c r="M450" s="159"/>
      <c r="N450" s="160"/>
      <c r="O450" s="160"/>
      <c r="P450" s="160"/>
      <c r="Q450" s="160"/>
      <c r="R450" s="160"/>
      <c r="S450" s="160"/>
      <c r="T450" s="161"/>
      <c r="AT450" s="157" t="s">
        <v>140</v>
      </c>
      <c r="AU450" s="157" t="s">
        <v>81</v>
      </c>
      <c r="AV450" s="13" t="s">
        <v>79</v>
      </c>
      <c r="AW450" s="13" t="s">
        <v>33</v>
      </c>
      <c r="AX450" s="13" t="s">
        <v>72</v>
      </c>
      <c r="AY450" s="157" t="s">
        <v>126</v>
      </c>
    </row>
    <row r="451" spans="1:65" s="13" customFormat="1">
      <c r="B451" s="331"/>
      <c r="C451" s="332"/>
      <c r="D451" s="329" t="s">
        <v>140</v>
      </c>
      <c r="E451" s="333" t="s">
        <v>3</v>
      </c>
      <c r="F451" s="334" t="s">
        <v>570</v>
      </c>
      <c r="G451" s="332"/>
      <c r="H451" s="333" t="s">
        <v>3</v>
      </c>
      <c r="I451" s="158"/>
      <c r="L451" s="156"/>
      <c r="M451" s="159"/>
      <c r="N451" s="160"/>
      <c r="O451" s="160"/>
      <c r="P451" s="160"/>
      <c r="Q451" s="160"/>
      <c r="R451" s="160"/>
      <c r="S451" s="160"/>
      <c r="T451" s="161"/>
      <c r="AT451" s="157" t="s">
        <v>140</v>
      </c>
      <c r="AU451" s="157" t="s">
        <v>81</v>
      </c>
      <c r="AV451" s="13" t="s">
        <v>79</v>
      </c>
      <c r="AW451" s="13" t="s">
        <v>33</v>
      </c>
      <c r="AX451" s="13" t="s">
        <v>72</v>
      </c>
      <c r="AY451" s="157" t="s">
        <v>126</v>
      </c>
    </row>
    <row r="452" spans="1:65" s="14" customFormat="1">
      <c r="B452" s="335"/>
      <c r="C452" s="336"/>
      <c r="D452" s="329" t="s">
        <v>140</v>
      </c>
      <c r="E452" s="337" t="s">
        <v>3</v>
      </c>
      <c r="F452" s="338" t="s">
        <v>579</v>
      </c>
      <c r="G452" s="336"/>
      <c r="H452" s="339">
        <v>60</v>
      </c>
      <c r="I452" s="164"/>
      <c r="L452" s="162"/>
      <c r="M452" s="165"/>
      <c r="N452" s="166"/>
      <c r="O452" s="166"/>
      <c r="P452" s="166"/>
      <c r="Q452" s="166"/>
      <c r="R452" s="166"/>
      <c r="S452" s="166"/>
      <c r="T452" s="167"/>
      <c r="AT452" s="163" t="s">
        <v>140</v>
      </c>
      <c r="AU452" s="163" t="s">
        <v>81</v>
      </c>
      <c r="AV452" s="14" t="s">
        <v>81</v>
      </c>
      <c r="AW452" s="14" t="s">
        <v>33</v>
      </c>
      <c r="AX452" s="14" t="s">
        <v>72</v>
      </c>
      <c r="AY452" s="163" t="s">
        <v>126</v>
      </c>
    </row>
    <row r="453" spans="1:65" s="15" customFormat="1">
      <c r="B453" s="340"/>
      <c r="C453" s="341"/>
      <c r="D453" s="329" t="s">
        <v>140</v>
      </c>
      <c r="E453" s="342" t="s">
        <v>3</v>
      </c>
      <c r="F453" s="343" t="s">
        <v>144</v>
      </c>
      <c r="G453" s="341"/>
      <c r="H453" s="344">
        <v>60</v>
      </c>
      <c r="I453" s="170"/>
      <c r="L453" s="168"/>
      <c r="M453" s="171"/>
      <c r="N453" s="172"/>
      <c r="O453" s="172"/>
      <c r="P453" s="172"/>
      <c r="Q453" s="172"/>
      <c r="R453" s="172"/>
      <c r="S453" s="172"/>
      <c r="T453" s="173"/>
      <c r="AT453" s="169" t="s">
        <v>140</v>
      </c>
      <c r="AU453" s="169" t="s">
        <v>81</v>
      </c>
      <c r="AV453" s="15" t="s">
        <v>145</v>
      </c>
      <c r="AW453" s="15" t="s">
        <v>33</v>
      </c>
      <c r="AX453" s="15" t="s">
        <v>79</v>
      </c>
      <c r="AY453" s="169" t="s">
        <v>126</v>
      </c>
    </row>
    <row r="454" spans="1:65" s="2" customFormat="1" ht="16.5" customHeight="1">
      <c r="A454" s="33"/>
      <c r="B454" s="322"/>
      <c r="C454" s="323" t="s">
        <v>580</v>
      </c>
      <c r="D454" s="323" t="s">
        <v>129</v>
      </c>
      <c r="E454" s="324" t="s">
        <v>581</v>
      </c>
      <c r="F454" s="325" t="s">
        <v>582</v>
      </c>
      <c r="G454" s="326" t="s">
        <v>217</v>
      </c>
      <c r="H454" s="327">
        <v>2500</v>
      </c>
      <c r="I454" s="145"/>
      <c r="J454" s="146">
        <f>ROUND(I454*H454,2)</f>
        <v>0</v>
      </c>
      <c r="K454" s="144" t="s">
        <v>3</v>
      </c>
      <c r="L454" s="34"/>
      <c r="M454" s="147" t="s">
        <v>3</v>
      </c>
      <c r="N454" s="148" t="s">
        <v>43</v>
      </c>
      <c r="O454" s="54"/>
      <c r="P454" s="149">
        <f>O454*H454</f>
        <v>0</v>
      </c>
      <c r="Q454" s="149">
        <v>0</v>
      </c>
      <c r="R454" s="149">
        <f>Q454*H454</f>
        <v>0</v>
      </c>
      <c r="S454" s="149">
        <v>0</v>
      </c>
      <c r="T454" s="150">
        <f>S454*H454</f>
        <v>0</v>
      </c>
      <c r="U454" s="33"/>
      <c r="V454" s="33"/>
      <c r="W454" s="33"/>
      <c r="X454" s="33"/>
      <c r="Y454" s="33"/>
      <c r="Z454" s="33"/>
      <c r="AA454" s="33"/>
      <c r="AB454" s="33"/>
      <c r="AC454" s="33"/>
      <c r="AD454" s="33"/>
      <c r="AE454" s="33"/>
      <c r="AR454" s="151" t="s">
        <v>145</v>
      </c>
      <c r="AT454" s="151" t="s">
        <v>129</v>
      </c>
      <c r="AU454" s="151" t="s">
        <v>81</v>
      </c>
      <c r="AY454" s="18" t="s">
        <v>126</v>
      </c>
      <c r="BE454" s="152">
        <f>IF(N454="základní",J454,0)</f>
        <v>0</v>
      </c>
      <c r="BF454" s="152">
        <f>IF(N454="snížená",J454,0)</f>
        <v>0</v>
      </c>
      <c r="BG454" s="152">
        <f>IF(N454="zákl. přenesená",J454,0)</f>
        <v>0</v>
      </c>
      <c r="BH454" s="152">
        <f>IF(N454="sníž. přenesená",J454,0)</f>
        <v>0</v>
      </c>
      <c r="BI454" s="152">
        <f>IF(N454="nulová",J454,0)</f>
        <v>0</v>
      </c>
      <c r="BJ454" s="18" t="s">
        <v>79</v>
      </c>
      <c r="BK454" s="152">
        <f>ROUND(I454*H454,2)</f>
        <v>0</v>
      </c>
      <c r="BL454" s="18" t="s">
        <v>145</v>
      </c>
      <c r="BM454" s="151" t="s">
        <v>583</v>
      </c>
    </row>
    <row r="455" spans="1:65" s="2" customFormat="1">
      <c r="A455" s="33"/>
      <c r="B455" s="322"/>
      <c r="C455" s="328"/>
      <c r="D455" s="329" t="s">
        <v>136</v>
      </c>
      <c r="E455" s="328"/>
      <c r="F455" s="330" t="s">
        <v>582</v>
      </c>
      <c r="G455" s="328"/>
      <c r="H455" s="328"/>
      <c r="I455" s="153"/>
      <c r="J455" s="33"/>
      <c r="K455" s="33"/>
      <c r="L455" s="34"/>
      <c r="M455" s="154"/>
      <c r="N455" s="155"/>
      <c r="O455" s="54"/>
      <c r="P455" s="54"/>
      <c r="Q455" s="54"/>
      <c r="R455" s="54"/>
      <c r="S455" s="54"/>
      <c r="T455" s="55"/>
      <c r="U455" s="33"/>
      <c r="V455" s="33"/>
      <c r="W455" s="33"/>
      <c r="X455" s="33"/>
      <c r="Y455" s="33"/>
      <c r="Z455" s="33"/>
      <c r="AA455" s="33"/>
      <c r="AB455" s="33"/>
      <c r="AC455" s="33"/>
      <c r="AD455" s="33"/>
      <c r="AE455" s="33"/>
      <c r="AT455" s="18" t="s">
        <v>136</v>
      </c>
      <c r="AU455" s="18" t="s">
        <v>81</v>
      </c>
    </row>
    <row r="456" spans="1:65" s="2" customFormat="1" ht="16.5" customHeight="1">
      <c r="A456" s="33"/>
      <c r="B456" s="322"/>
      <c r="C456" s="323" t="s">
        <v>584</v>
      </c>
      <c r="D456" s="323" t="s">
        <v>129</v>
      </c>
      <c r="E456" s="324" t="s">
        <v>585</v>
      </c>
      <c r="F456" s="325" t="s">
        <v>586</v>
      </c>
      <c r="G456" s="326" t="s">
        <v>228</v>
      </c>
      <c r="H456" s="327">
        <v>50</v>
      </c>
      <c r="I456" s="145"/>
      <c r="J456" s="146">
        <f>ROUND(I456*H456,2)</f>
        <v>0</v>
      </c>
      <c r="K456" s="144" t="s">
        <v>3</v>
      </c>
      <c r="L456" s="34"/>
      <c r="M456" s="147" t="s">
        <v>3</v>
      </c>
      <c r="N456" s="148" t="s">
        <v>43</v>
      </c>
      <c r="O456" s="54"/>
      <c r="P456" s="149">
        <f>O456*H456</f>
        <v>0</v>
      </c>
      <c r="Q456" s="149">
        <v>0</v>
      </c>
      <c r="R456" s="149">
        <f>Q456*H456</f>
        <v>0</v>
      </c>
      <c r="S456" s="149">
        <v>0</v>
      </c>
      <c r="T456" s="150">
        <f>S456*H456</f>
        <v>0</v>
      </c>
      <c r="U456" s="33"/>
      <c r="V456" s="33"/>
      <c r="W456" s="33"/>
      <c r="X456" s="33"/>
      <c r="Y456" s="33"/>
      <c r="Z456" s="33"/>
      <c r="AA456" s="33"/>
      <c r="AB456" s="33"/>
      <c r="AC456" s="33"/>
      <c r="AD456" s="33"/>
      <c r="AE456" s="33"/>
      <c r="AR456" s="151" t="s">
        <v>145</v>
      </c>
      <c r="AT456" s="151" t="s">
        <v>129</v>
      </c>
      <c r="AU456" s="151" t="s">
        <v>81</v>
      </c>
      <c r="AY456" s="18" t="s">
        <v>126</v>
      </c>
      <c r="BE456" s="152">
        <f>IF(N456="základní",J456,0)</f>
        <v>0</v>
      </c>
      <c r="BF456" s="152">
        <f>IF(N456="snížená",J456,0)</f>
        <v>0</v>
      </c>
      <c r="BG456" s="152">
        <f>IF(N456="zákl. přenesená",J456,0)</f>
        <v>0</v>
      </c>
      <c r="BH456" s="152">
        <f>IF(N456="sníž. přenesená",J456,0)</f>
        <v>0</v>
      </c>
      <c r="BI456" s="152">
        <f>IF(N456="nulová",J456,0)</f>
        <v>0</v>
      </c>
      <c r="BJ456" s="18" t="s">
        <v>79</v>
      </c>
      <c r="BK456" s="152">
        <f>ROUND(I456*H456,2)</f>
        <v>0</v>
      </c>
      <c r="BL456" s="18" t="s">
        <v>145</v>
      </c>
      <c r="BM456" s="151" t="s">
        <v>587</v>
      </c>
    </row>
    <row r="457" spans="1:65" s="2" customFormat="1">
      <c r="A457" s="33"/>
      <c r="B457" s="322"/>
      <c r="C457" s="328"/>
      <c r="D457" s="329" t="s">
        <v>136</v>
      </c>
      <c r="E457" s="328"/>
      <c r="F457" s="330" t="s">
        <v>586</v>
      </c>
      <c r="G457" s="328"/>
      <c r="H457" s="328"/>
      <c r="I457" s="153"/>
      <c r="J457" s="33"/>
      <c r="K457" s="33"/>
      <c r="L457" s="34"/>
      <c r="M457" s="154"/>
      <c r="N457" s="155"/>
      <c r="O457" s="54"/>
      <c r="P457" s="54"/>
      <c r="Q457" s="54"/>
      <c r="R457" s="54"/>
      <c r="S457" s="54"/>
      <c r="T457" s="55"/>
      <c r="U457" s="33"/>
      <c r="V457" s="33"/>
      <c r="W457" s="33"/>
      <c r="X457" s="33"/>
      <c r="Y457" s="33"/>
      <c r="Z457" s="33"/>
      <c r="AA457" s="33"/>
      <c r="AB457" s="33"/>
      <c r="AC457" s="33"/>
      <c r="AD457" s="33"/>
      <c r="AE457" s="33"/>
      <c r="AT457" s="18" t="s">
        <v>136</v>
      </c>
      <c r="AU457" s="18" t="s">
        <v>81</v>
      </c>
    </row>
    <row r="458" spans="1:65" s="2" customFormat="1" ht="16.5" customHeight="1">
      <c r="A458" s="33"/>
      <c r="B458" s="322"/>
      <c r="C458" s="323" t="s">
        <v>588</v>
      </c>
      <c r="D458" s="323" t="s">
        <v>129</v>
      </c>
      <c r="E458" s="324" t="s">
        <v>589</v>
      </c>
      <c r="F458" s="325" t="s">
        <v>590</v>
      </c>
      <c r="G458" s="326" t="s">
        <v>228</v>
      </c>
      <c r="H458" s="327">
        <v>3</v>
      </c>
      <c r="I458" s="145"/>
      <c r="J458" s="146">
        <f>ROUND(I458*H458,2)</f>
        <v>0</v>
      </c>
      <c r="K458" s="144" t="s">
        <v>3</v>
      </c>
      <c r="L458" s="34"/>
      <c r="M458" s="147" t="s">
        <v>3</v>
      </c>
      <c r="N458" s="148" t="s">
        <v>43</v>
      </c>
      <c r="O458" s="54"/>
      <c r="P458" s="149">
        <f>O458*H458</f>
        <v>0</v>
      </c>
      <c r="Q458" s="149">
        <v>0</v>
      </c>
      <c r="R458" s="149">
        <f>Q458*H458</f>
        <v>0</v>
      </c>
      <c r="S458" s="149">
        <v>0</v>
      </c>
      <c r="T458" s="150">
        <f>S458*H458</f>
        <v>0</v>
      </c>
      <c r="U458" s="33"/>
      <c r="V458" s="33"/>
      <c r="W458" s="33"/>
      <c r="X458" s="33"/>
      <c r="Y458" s="33"/>
      <c r="Z458" s="33"/>
      <c r="AA458" s="33"/>
      <c r="AB458" s="33"/>
      <c r="AC458" s="33"/>
      <c r="AD458" s="33"/>
      <c r="AE458" s="33"/>
      <c r="AR458" s="151" t="s">
        <v>145</v>
      </c>
      <c r="AT458" s="151" t="s">
        <v>129</v>
      </c>
      <c r="AU458" s="151" t="s">
        <v>81</v>
      </c>
      <c r="AY458" s="18" t="s">
        <v>126</v>
      </c>
      <c r="BE458" s="152">
        <f>IF(N458="základní",J458,0)</f>
        <v>0</v>
      </c>
      <c r="BF458" s="152">
        <f>IF(N458="snížená",J458,0)</f>
        <v>0</v>
      </c>
      <c r="BG458" s="152">
        <f>IF(N458="zákl. přenesená",J458,0)</f>
        <v>0</v>
      </c>
      <c r="BH458" s="152">
        <f>IF(N458="sníž. přenesená",J458,0)</f>
        <v>0</v>
      </c>
      <c r="BI458" s="152">
        <f>IF(N458="nulová",J458,0)</f>
        <v>0</v>
      </c>
      <c r="BJ458" s="18" t="s">
        <v>79</v>
      </c>
      <c r="BK458" s="152">
        <f>ROUND(I458*H458,2)</f>
        <v>0</v>
      </c>
      <c r="BL458" s="18" t="s">
        <v>145</v>
      </c>
      <c r="BM458" s="151" t="s">
        <v>591</v>
      </c>
    </row>
    <row r="459" spans="1:65" s="2" customFormat="1">
      <c r="A459" s="33"/>
      <c r="B459" s="322"/>
      <c r="C459" s="328"/>
      <c r="D459" s="329" t="s">
        <v>136</v>
      </c>
      <c r="E459" s="328"/>
      <c r="F459" s="330" t="s">
        <v>590</v>
      </c>
      <c r="G459" s="328"/>
      <c r="H459" s="328"/>
      <c r="I459" s="153"/>
      <c r="J459" s="33"/>
      <c r="K459" s="33"/>
      <c r="L459" s="34"/>
      <c r="M459" s="154"/>
      <c r="N459" s="155"/>
      <c r="O459" s="54"/>
      <c r="P459" s="54"/>
      <c r="Q459" s="54"/>
      <c r="R459" s="54"/>
      <c r="S459" s="54"/>
      <c r="T459" s="55"/>
      <c r="U459" s="33"/>
      <c r="V459" s="33"/>
      <c r="W459" s="33"/>
      <c r="X459" s="33"/>
      <c r="Y459" s="33"/>
      <c r="Z459" s="33"/>
      <c r="AA459" s="33"/>
      <c r="AB459" s="33"/>
      <c r="AC459" s="33"/>
      <c r="AD459" s="33"/>
      <c r="AE459" s="33"/>
      <c r="AT459" s="18" t="s">
        <v>136</v>
      </c>
      <c r="AU459" s="18" t="s">
        <v>81</v>
      </c>
    </row>
    <row r="460" spans="1:65" s="2" customFormat="1" ht="16.5" customHeight="1">
      <c r="A460" s="33"/>
      <c r="B460" s="322"/>
      <c r="C460" s="323" t="s">
        <v>592</v>
      </c>
      <c r="D460" s="323" t="s">
        <v>129</v>
      </c>
      <c r="E460" s="324" t="s">
        <v>593</v>
      </c>
      <c r="F460" s="325" t="s">
        <v>594</v>
      </c>
      <c r="G460" s="326" t="s">
        <v>228</v>
      </c>
      <c r="H460" s="327">
        <v>60</v>
      </c>
      <c r="I460" s="145"/>
      <c r="J460" s="146">
        <f>ROUND(I460*H460,2)</f>
        <v>0</v>
      </c>
      <c r="K460" s="144" t="s">
        <v>3</v>
      </c>
      <c r="L460" s="34"/>
      <c r="M460" s="147" t="s">
        <v>3</v>
      </c>
      <c r="N460" s="148" t="s">
        <v>43</v>
      </c>
      <c r="O460" s="54"/>
      <c r="P460" s="149">
        <f>O460*H460</f>
        <v>0</v>
      </c>
      <c r="Q460" s="149">
        <v>0</v>
      </c>
      <c r="R460" s="149">
        <f>Q460*H460</f>
        <v>0</v>
      </c>
      <c r="S460" s="149">
        <v>0</v>
      </c>
      <c r="T460" s="150">
        <f>S460*H460</f>
        <v>0</v>
      </c>
      <c r="U460" s="33"/>
      <c r="V460" s="33"/>
      <c r="W460" s="33"/>
      <c r="X460" s="33"/>
      <c r="Y460" s="33"/>
      <c r="Z460" s="33"/>
      <c r="AA460" s="33"/>
      <c r="AB460" s="33"/>
      <c r="AC460" s="33"/>
      <c r="AD460" s="33"/>
      <c r="AE460" s="33"/>
      <c r="AR460" s="151" t="s">
        <v>145</v>
      </c>
      <c r="AT460" s="151" t="s">
        <v>129</v>
      </c>
      <c r="AU460" s="151" t="s">
        <v>81</v>
      </c>
      <c r="AY460" s="18" t="s">
        <v>126</v>
      </c>
      <c r="BE460" s="152">
        <f>IF(N460="základní",J460,0)</f>
        <v>0</v>
      </c>
      <c r="BF460" s="152">
        <f>IF(N460="snížená",J460,0)</f>
        <v>0</v>
      </c>
      <c r="BG460" s="152">
        <f>IF(N460="zákl. přenesená",J460,0)</f>
        <v>0</v>
      </c>
      <c r="BH460" s="152">
        <f>IF(N460="sníž. přenesená",J460,0)</f>
        <v>0</v>
      </c>
      <c r="BI460" s="152">
        <f>IF(N460="nulová",J460,0)</f>
        <v>0</v>
      </c>
      <c r="BJ460" s="18" t="s">
        <v>79</v>
      </c>
      <c r="BK460" s="152">
        <f>ROUND(I460*H460,2)</f>
        <v>0</v>
      </c>
      <c r="BL460" s="18" t="s">
        <v>145</v>
      </c>
      <c r="BM460" s="151" t="s">
        <v>595</v>
      </c>
    </row>
    <row r="461" spans="1:65" s="2" customFormat="1">
      <c r="A461" s="33"/>
      <c r="B461" s="322"/>
      <c r="C461" s="328"/>
      <c r="D461" s="329" t="s">
        <v>136</v>
      </c>
      <c r="E461" s="328"/>
      <c r="F461" s="330" t="s">
        <v>594</v>
      </c>
      <c r="G461" s="328"/>
      <c r="H461" s="328"/>
      <c r="I461" s="153"/>
      <c r="J461" s="33"/>
      <c r="K461" s="33"/>
      <c r="L461" s="34"/>
      <c r="M461" s="154"/>
      <c r="N461" s="155"/>
      <c r="O461" s="54"/>
      <c r="P461" s="54"/>
      <c r="Q461" s="54"/>
      <c r="R461" s="54"/>
      <c r="S461" s="54"/>
      <c r="T461" s="55"/>
      <c r="U461" s="33"/>
      <c r="V461" s="33"/>
      <c r="W461" s="33"/>
      <c r="X461" s="33"/>
      <c r="Y461" s="33"/>
      <c r="Z461" s="33"/>
      <c r="AA461" s="33"/>
      <c r="AB461" s="33"/>
      <c r="AC461" s="33"/>
      <c r="AD461" s="33"/>
      <c r="AE461" s="33"/>
      <c r="AT461" s="18" t="s">
        <v>136</v>
      </c>
      <c r="AU461" s="18" t="s">
        <v>81</v>
      </c>
    </row>
    <row r="462" spans="1:65" s="12" customFormat="1" ht="22.9" customHeight="1">
      <c r="B462" s="345"/>
      <c r="C462" s="346"/>
      <c r="D462" s="347" t="s">
        <v>71</v>
      </c>
      <c r="E462" s="348" t="s">
        <v>81</v>
      </c>
      <c r="F462" s="348" t="s">
        <v>596</v>
      </c>
      <c r="G462" s="346"/>
      <c r="H462" s="346"/>
      <c r="I462" s="133"/>
      <c r="J462" s="142">
        <f>BK462</f>
        <v>0</v>
      </c>
      <c r="L462" s="130"/>
      <c r="M462" s="135"/>
      <c r="N462" s="136"/>
      <c r="O462" s="136"/>
      <c r="P462" s="137">
        <f>SUM(P463:P526)</f>
        <v>0</v>
      </c>
      <c r="Q462" s="136"/>
      <c r="R462" s="137">
        <f>SUM(R463:R526)</f>
        <v>37.075838959999999</v>
      </c>
      <c r="S462" s="136"/>
      <c r="T462" s="138">
        <f>SUM(T463:T526)</f>
        <v>0</v>
      </c>
      <c r="AR462" s="131" t="s">
        <v>79</v>
      </c>
      <c r="AT462" s="139" t="s">
        <v>71</v>
      </c>
      <c r="AU462" s="139" t="s">
        <v>79</v>
      </c>
      <c r="AY462" s="131" t="s">
        <v>126</v>
      </c>
      <c r="BK462" s="140">
        <f>SUM(BK463:BK526)</f>
        <v>0</v>
      </c>
    </row>
    <row r="463" spans="1:65" s="2" customFormat="1" ht="16.5" customHeight="1">
      <c r="A463" s="33"/>
      <c r="B463" s="322"/>
      <c r="C463" s="323" t="s">
        <v>597</v>
      </c>
      <c r="D463" s="323" t="s">
        <v>129</v>
      </c>
      <c r="E463" s="324" t="s">
        <v>598</v>
      </c>
      <c r="F463" s="325" t="s">
        <v>599</v>
      </c>
      <c r="G463" s="326" t="s">
        <v>328</v>
      </c>
      <c r="H463" s="327">
        <v>20.8</v>
      </c>
      <c r="I463" s="145"/>
      <c r="J463" s="146">
        <f>ROUND(I463*H463,2)</f>
        <v>0</v>
      </c>
      <c r="K463" s="144" t="s">
        <v>133</v>
      </c>
      <c r="L463" s="34"/>
      <c r="M463" s="147" t="s">
        <v>3</v>
      </c>
      <c r="N463" s="148" t="s">
        <v>43</v>
      </c>
      <c r="O463" s="54"/>
      <c r="P463" s="149">
        <f>O463*H463</f>
        <v>0</v>
      </c>
      <c r="Q463" s="149">
        <v>0</v>
      </c>
      <c r="R463" s="149">
        <f>Q463*H463</f>
        <v>0</v>
      </c>
      <c r="S463" s="149">
        <v>0</v>
      </c>
      <c r="T463" s="150">
        <f>S463*H463</f>
        <v>0</v>
      </c>
      <c r="U463" s="33"/>
      <c r="V463" s="33"/>
      <c r="W463" s="33"/>
      <c r="X463" s="33"/>
      <c r="Y463" s="33"/>
      <c r="Z463" s="33"/>
      <c r="AA463" s="33"/>
      <c r="AB463" s="33"/>
      <c r="AC463" s="33"/>
      <c r="AD463" s="33"/>
      <c r="AE463" s="33"/>
      <c r="AR463" s="151" t="s">
        <v>145</v>
      </c>
      <c r="AT463" s="151" t="s">
        <v>129</v>
      </c>
      <c r="AU463" s="151" t="s">
        <v>81</v>
      </c>
      <c r="AY463" s="18" t="s">
        <v>126</v>
      </c>
      <c r="BE463" s="152">
        <f>IF(N463="základní",J463,0)</f>
        <v>0</v>
      </c>
      <c r="BF463" s="152">
        <f>IF(N463="snížená",J463,0)</f>
        <v>0</v>
      </c>
      <c r="BG463" s="152">
        <f>IF(N463="zákl. přenesená",J463,0)</f>
        <v>0</v>
      </c>
      <c r="BH463" s="152">
        <f>IF(N463="sníž. přenesená",J463,0)</f>
        <v>0</v>
      </c>
      <c r="BI463" s="152">
        <f>IF(N463="nulová",J463,0)</f>
        <v>0</v>
      </c>
      <c r="BJ463" s="18" t="s">
        <v>79</v>
      </c>
      <c r="BK463" s="152">
        <f>ROUND(I463*H463,2)</f>
        <v>0</v>
      </c>
      <c r="BL463" s="18" t="s">
        <v>145</v>
      </c>
      <c r="BM463" s="151" t="s">
        <v>600</v>
      </c>
    </row>
    <row r="464" spans="1:65" s="2" customFormat="1" ht="19.5">
      <c r="A464" s="33"/>
      <c r="B464" s="322"/>
      <c r="C464" s="328"/>
      <c r="D464" s="329" t="s">
        <v>136</v>
      </c>
      <c r="E464" s="328"/>
      <c r="F464" s="330" t="s">
        <v>601</v>
      </c>
      <c r="G464" s="328"/>
      <c r="H464" s="328"/>
      <c r="I464" s="153"/>
      <c r="J464" s="33"/>
      <c r="K464" s="33"/>
      <c r="L464" s="34"/>
      <c r="M464" s="154"/>
      <c r="N464" s="155"/>
      <c r="O464" s="54"/>
      <c r="P464" s="54"/>
      <c r="Q464" s="54"/>
      <c r="R464" s="54"/>
      <c r="S464" s="54"/>
      <c r="T464" s="55"/>
      <c r="U464" s="33"/>
      <c r="V464" s="33"/>
      <c r="W464" s="33"/>
      <c r="X464" s="33"/>
      <c r="Y464" s="33"/>
      <c r="Z464" s="33"/>
      <c r="AA464" s="33"/>
      <c r="AB464" s="33"/>
      <c r="AC464" s="33"/>
      <c r="AD464" s="33"/>
      <c r="AE464" s="33"/>
      <c r="AT464" s="18" t="s">
        <v>136</v>
      </c>
      <c r="AU464" s="18" t="s">
        <v>81</v>
      </c>
    </row>
    <row r="465" spans="1:65" s="2" customFormat="1" ht="68.25">
      <c r="A465" s="33"/>
      <c r="B465" s="322"/>
      <c r="C465" s="328"/>
      <c r="D465" s="329" t="s">
        <v>220</v>
      </c>
      <c r="E465" s="328"/>
      <c r="F465" s="353" t="s">
        <v>602</v>
      </c>
      <c r="G465" s="328"/>
      <c r="H465" s="328"/>
      <c r="I465" s="153"/>
      <c r="J465" s="33"/>
      <c r="K465" s="33"/>
      <c r="L465" s="34"/>
      <c r="M465" s="154"/>
      <c r="N465" s="155"/>
      <c r="O465" s="54"/>
      <c r="P465" s="54"/>
      <c r="Q465" s="54"/>
      <c r="R465" s="54"/>
      <c r="S465" s="54"/>
      <c r="T465" s="55"/>
      <c r="U465" s="33"/>
      <c r="V465" s="33"/>
      <c r="W465" s="33"/>
      <c r="X465" s="33"/>
      <c r="Y465" s="33"/>
      <c r="Z465" s="33"/>
      <c r="AA465" s="33"/>
      <c r="AB465" s="33"/>
      <c r="AC465" s="33"/>
      <c r="AD465" s="33"/>
      <c r="AE465" s="33"/>
      <c r="AT465" s="18" t="s">
        <v>220</v>
      </c>
      <c r="AU465" s="18" t="s">
        <v>81</v>
      </c>
    </row>
    <row r="466" spans="1:65" s="13" customFormat="1">
      <c r="B466" s="331"/>
      <c r="C466" s="332"/>
      <c r="D466" s="329" t="s">
        <v>140</v>
      </c>
      <c r="E466" s="333" t="s">
        <v>3</v>
      </c>
      <c r="F466" s="334" t="s">
        <v>263</v>
      </c>
      <c r="G466" s="332"/>
      <c r="H466" s="333" t="s">
        <v>3</v>
      </c>
      <c r="I466" s="158"/>
      <c r="L466" s="156"/>
      <c r="M466" s="159"/>
      <c r="N466" s="160"/>
      <c r="O466" s="160"/>
      <c r="P466" s="160"/>
      <c r="Q466" s="160"/>
      <c r="R466" s="160"/>
      <c r="S466" s="160"/>
      <c r="T466" s="161"/>
      <c r="AT466" s="157" t="s">
        <v>140</v>
      </c>
      <c r="AU466" s="157" t="s">
        <v>81</v>
      </c>
      <c r="AV466" s="13" t="s">
        <v>79</v>
      </c>
      <c r="AW466" s="13" t="s">
        <v>33</v>
      </c>
      <c r="AX466" s="13" t="s">
        <v>72</v>
      </c>
      <c r="AY466" s="157" t="s">
        <v>126</v>
      </c>
    </row>
    <row r="467" spans="1:65" s="13" customFormat="1">
      <c r="B467" s="331"/>
      <c r="C467" s="332"/>
      <c r="D467" s="329" t="s">
        <v>140</v>
      </c>
      <c r="E467" s="333" t="s">
        <v>3</v>
      </c>
      <c r="F467" s="334" t="s">
        <v>603</v>
      </c>
      <c r="G467" s="332"/>
      <c r="H467" s="333" t="s">
        <v>3</v>
      </c>
      <c r="I467" s="158"/>
      <c r="L467" s="156"/>
      <c r="M467" s="159"/>
      <c r="N467" s="160"/>
      <c r="O467" s="160"/>
      <c r="P467" s="160"/>
      <c r="Q467" s="160"/>
      <c r="R467" s="160"/>
      <c r="S467" s="160"/>
      <c r="T467" s="161"/>
      <c r="AT467" s="157" t="s">
        <v>140</v>
      </c>
      <c r="AU467" s="157" t="s">
        <v>81</v>
      </c>
      <c r="AV467" s="13" t="s">
        <v>79</v>
      </c>
      <c r="AW467" s="13" t="s">
        <v>33</v>
      </c>
      <c r="AX467" s="13" t="s">
        <v>72</v>
      </c>
      <c r="AY467" s="157" t="s">
        <v>126</v>
      </c>
    </row>
    <row r="468" spans="1:65" s="14" customFormat="1">
      <c r="B468" s="335"/>
      <c r="C468" s="336"/>
      <c r="D468" s="329" t="s">
        <v>140</v>
      </c>
      <c r="E468" s="337" t="s">
        <v>3</v>
      </c>
      <c r="F468" s="338" t="s">
        <v>341</v>
      </c>
      <c r="G468" s="336"/>
      <c r="H468" s="339">
        <v>20.8</v>
      </c>
      <c r="I468" s="164"/>
      <c r="L468" s="162"/>
      <c r="M468" s="165"/>
      <c r="N468" s="166"/>
      <c r="O468" s="166"/>
      <c r="P468" s="166"/>
      <c r="Q468" s="166"/>
      <c r="R468" s="166"/>
      <c r="S468" s="166"/>
      <c r="T468" s="167"/>
      <c r="AT468" s="163" t="s">
        <v>140</v>
      </c>
      <c r="AU468" s="163" t="s">
        <v>81</v>
      </c>
      <c r="AV468" s="14" t="s">
        <v>81</v>
      </c>
      <c r="AW468" s="14" t="s">
        <v>33</v>
      </c>
      <c r="AX468" s="14" t="s">
        <v>72</v>
      </c>
      <c r="AY468" s="163" t="s">
        <v>126</v>
      </c>
    </row>
    <row r="469" spans="1:65" s="15" customFormat="1">
      <c r="B469" s="340"/>
      <c r="C469" s="341"/>
      <c r="D469" s="329" t="s">
        <v>140</v>
      </c>
      <c r="E469" s="342" t="s">
        <v>3</v>
      </c>
      <c r="F469" s="343" t="s">
        <v>144</v>
      </c>
      <c r="G469" s="341"/>
      <c r="H469" s="344">
        <v>20.8</v>
      </c>
      <c r="I469" s="170"/>
      <c r="L469" s="168"/>
      <c r="M469" s="171"/>
      <c r="N469" s="172"/>
      <c r="O469" s="172"/>
      <c r="P469" s="172"/>
      <c r="Q469" s="172"/>
      <c r="R469" s="172"/>
      <c r="S469" s="172"/>
      <c r="T469" s="173"/>
      <c r="AT469" s="169" t="s">
        <v>140</v>
      </c>
      <c r="AU469" s="169" t="s">
        <v>81</v>
      </c>
      <c r="AV469" s="15" t="s">
        <v>145</v>
      </c>
      <c r="AW469" s="15" t="s">
        <v>33</v>
      </c>
      <c r="AX469" s="15" t="s">
        <v>79</v>
      </c>
      <c r="AY469" s="169" t="s">
        <v>126</v>
      </c>
    </row>
    <row r="470" spans="1:65" s="2" customFormat="1" ht="16.5" customHeight="1">
      <c r="A470" s="33"/>
      <c r="B470" s="322"/>
      <c r="C470" s="323" t="s">
        <v>579</v>
      </c>
      <c r="D470" s="323" t="s">
        <v>129</v>
      </c>
      <c r="E470" s="324" t="s">
        <v>604</v>
      </c>
      <c r="F470" s="325" t="s">
        <v>605</v>
      </c>
      <c r="G470" s="326" t="s">
        <v>217</v>
      </c>
      <c r="H470" s="327">
        <v>208</v>
      </c>
      <c r="I470" s="145"/>
      <c r="J470" s="146">
        <f>ROUND(I470*H470,2)</f>
        <v>0</v>
      </c>
      <c r="K470" s="144" t="s">
        <v>133</v>
      </c>
      <c r="L470" s="34"/>
      <c r="M470" s="147" t="s">
        <v>3</v>
      </c>
      <c r="N470" s="148" t="s">
        <v>43</v>
      </c>
      <c r="O470" s="54"/>
      <c r="P470" s="149">
        <f>O470*H470</f>
        <v>0</v>
      </c>
      <c r="Q470" s="149">
        <v>3.1E-4</v>
      </c>
      <c r="R470" s="149">
        <f>Q470*H470</f>
        <v>6.4479999999999996E-2</v>
      </c>
      <c r="S470" s="149">
        <v>0</v>
      </c>
      <c r="T470" s="150">
        <f>S470*H470</f>
        <v>0</v>
      </c>
      <c r="U470" s="33"/>
      <c r="V470" s="33"/>
      <c r="W470" s="33"/>
      <c r="X470" s="33"/>
      <c r="Y470" s="33"/>
      <c r="Z470" s="33"/>
      <c r="AA470" s="33"/>
      <c r="AB470" s="33"/>
      <c r="AC470" s="33"/>
      <c r="AD470" s="33"/>
      <c r="AE470" s="33"/>
      <c r="AR470" s="151" t="s">
        <v>145</v>
      </c>
      <c r="AT470" s="151" t="s">
        <v>129</v>
      </c>
      <c r="AU470" s="151" t="s">
        <v>81</v>
      </c>
      <c r="AY470" s="18" t="s">
        <v>126</v>
      </c>
      <c r="BE470" s="152">
        <f>IF(N470="základní",J470,0)</f>
        <v>0</v>
      </c>
      <c r="BF470" s="152">
        <f>IF(N470="snížená",J470,0)</f>
        <v>0</v>
      </c>
      <c r="BG470" s="152">
        <f>IF(N470="zákl. přenesená",J470,0)</f>
        <v>0</v>
      </c>
      <c r="BH470" s="152">
        <f>IF(N470="sníž. přenesená",J470,0)</f>
        <v>0</v>
      </c>
      <c r="BI470" s="152">
        <f>IF(N470="nulová",J470,0)</f>
        <v>0</v>
      </c>
      <c r="BJ470" s="18" t="s">
        <v>79</v>
      </c>
      <c r="BK470" s="152">
        <f>ROUND(I470*H470,2)</f>
        <v>0</v>
      </c>
      <c r="BL470" s="18" t="s">
        <v>145</v>
      </c>
      <c r="BM470" s="151" t="s">
        <v>606</v>
      </c>
    </row>
    <row r="471" spans="1:65" s="2" customFormat="1" ht="19.5">
      <c r="A471" s="33"/>
      <c r="B471" s="322"/>
      <c r="C471" s="328"/>
      <c r="D471" s="329" t="s">
        <v>136</v>
      </c>
      <c r="E471" s="328"/>
      <c r="F471" s="330" t="s">
        <v>607</v>
      </c>
      <c r="G471" s="328"/>
      <c r="H471" s="328"/>
      <c r="I471" s="153"/>
      <c r="J471" s="33"/>
      <c r="K471" s="33"/>
      <c r="L471" s="34"/>
      <c r="M471" s="154"/>
      <c r="N471" s="155"/>
      <c r="O471" s="54"/>
      <c r="P471" s="54"/>
      <c r="Q471" s="54"/>
      <c r="R471" s="54"/>
      <c r="S471" s="54"/>
      <c r="T471" s="55"/>
      <c r="U471" s="33"/>
      <c r="V471" s="33"/>
      <c r="W471" s="33"/>
      <c r="X471" s="33"/>
      <c r="Y471" s="33"/>
      <c r="Z471" s="33"/>
      <c r="AA471" s="33"/>
      <c r="AB471" s="33"/>
      <c r="AC471" s="33"/>
      <c r="AD471" s="33"/>
      <c r="AE471" s="33"/>
      <c r="AT471" s="18" t="s">
        <v>136</v>
      </c>
      <c r="AU471" s="18" t="s">
        <v>81</v>
      </c>
    </row>
    <row r="472" spans="1:65" s="2" customFormat="1" ht="185.25">
      <c r="A472" s="33"/>
      <c r="B472" s="322"/>
      <c r="C472" s="328"/>
      <c r="D472" s="329" t="s">
        <v>220</v>
      </c>
      <c r="E472" s="328"/>
      <c r="F472" s="353" t="s">
        <v>608</v>
      </c>
      <c r="G472" s="328"/>
      <c r="H472" s="328"/>
      <c r="I472" s="153"/>
      <c r="J472" s="33"/>
      <c r="K472" s="33"/>
      <c r="L472" s="34"/>
      <c r="M472" s="154"/>
      <c r="N472" s="155"/>
      <c r="O472" s="54"/>
      <c r="P472" s="54"/>
      <c r="Q472" s="54"/>
      <c r="R472" s="54"/>
      <c r="S472" s="54"/>
      <c r="T472" s="55"/>
      <c r="U472" s="33"/>
      <c r="V472" s="33"/>
      <c r="W472" s="33"/>
      <c r="X472" s="33"/>
      <c r="Y472" s="33"/>
      <c r="Z472" s="33"/>
      <c r="AA472" s="33"/>
      <c r="AB472" s="33"/>
      <c r="AC472" s="33"/>
      <c r="AD472" s="33"/>
      <c r="AE472" s="33"/>
      <c r="AT472" s="18" t="s">
        <v>220</v>
      </c>
      <c r="AU472" s="18" t="s">
        <v>81</v>
      </c>
    </row>
    <row r="473" spans="1:65" s="13" customFormat="1">
      <c r="B473" s="331"/>
      <c r="C473" s="332"/>
      <c r="D473" s="329" t="s">
        <v>140</v>
      </c>
      <c r="E473" s="333" t="s">
        <v>3</v>
      </c>
      <c r="F473" s="334" t="s">
        <v>263</v>
      </c>
      <c r="G473" s="332"/>
      <c r="H473" s="333" t="s">
        <v>3</v>
      </c>
      <c r="I473" s="158"/>
      <c r="L473" s="156"/>
      <c r="M473" s="159"/>
      <c r="N473" s="160"/>
      <c r="O473" s="160"/>
      <c r="P473" s="160"/>
      <c r="Q473" s="160"/>
      <c r="R473" s="160"/>
      <c r="S473" s="160"/>
      <c r="T473" s="161"/>
      <c r="AT473" s="157" t="s">
        <v>140</v>
      </c>
      <c r="AU473" s="157" t="s">
        <v>81</v>
      </c>
      <c r="AV473" s="13" t="s">
        <v>79</v>
      </c>
      <c r="AW473" s="13" t="s">
        <v>33</v>
      </c>
      <c r="AX473" s="13" t="s">
        <v>72</v>
      </c>
      <c r="AY473" s="157" t="s">
        <v>126</v>
      </c>
    </row>
    <row r="474" spans="1:65" s="13" customFormat="1">
      <c r="B474" s="331"/>
      <c r="C474" s="332"/>
      <c r="D474" s="329" t="s">
        <v>140</v>
      </c>
      <c r="E474" s="333" t="s">
        <v>3</v>
      </c>
      <c r="F474" s="334" t="s">
        <v>603</v>
      </c>
      <c r="G474" s="332"/>
      <c r="H474" s="333" t="s">
        <v>3</v>
      </c>
      <c r="I474" s="158"/>
      <c r="L474" s="156"/>
      <c r="M474" s="159"/>
      <c r="N474" s="160"/>
      <c r="O474" s="160"/>
      <c r="P474" s="160"/>
      <c r="Q474" s="160"/>
      <c r="R474" s="160"/>
      <c r="S474" s="160"/>
      <c r="T474" s="161"/>
      <c r="AT474" s="157" t="s">
        <v>140</v>
      </c>
      <c r="AU474" s="157" t="s">
        <v>81</v>
      </c>
      <c r="AV474" s="13" t="s">
        <v>79</v>
      </c>
      <c r="AW474" s="13" t="s">
        <v>33</v>
      </c>
      <c r="AX474" s="13" t="s">
        <v>72</v>
      </c>
      <c r="AY474" s="157" t="s">
        <v>126</v>
      </c>
    </row>
    <row r="475" spans="1:65" s="14" customFormat="1">
      <c r="B475" s="335"/>
      <c r="C475" s="336"/>
      <c r="D475" s="329" t="s">
        <v>140</v>
      </c>
      <c r="E475" s="337" t="s">
        <v>3</v>
      </c>
      <c r="F475" s="338" t="s">
        <v>609</v>
      </c>
      <c r="G475" s="336"/>
      <c r="H475" s="339">
        <v>208</v>
      </c>
      <c r="I475" s="164"/>
      <c r="L475" s="162"/>
      <c r="M475" s="165"/>
      <c r="N475" s="166"/>
      <c r="O475" s="166"/>
      <c r="P475" s="166"/>
      <c r="Q475" s="166"/>
      <c r="R475" s="166"/>
      <c r="S475" s="166"/>
      <c r="T475" s="167"/>
      <c r="AT475" s="163" t="s">
        <v>140</v>
      </c>
      <c r="AU475" s="163" t="s">
        <v>81</v>
      </c>
      <c r="AV475" s="14" t="s">
        <v>81</v>
      </c>
      <c r="AW475" s="14" t="s">
        <v>33</v>
      </c>
      <c r="AX475" s="14" t="s">
        <v>72</v>
      </c>
      <c r="AY475" s="163" t="s">
        <v>126</v>
      </c>
    </row>
    <row r="476" spans="1:65" s="15" customFormat="1">
      <c r="B476" s="340"/>
      <c r="C476" s="341"/>
      <c r="D476" s="329" t="s">
        <v>140</v>
      </c>
      <c r="E476" s="342" t="s">
        <v>3</v>
      </c>
      <c r="F476" s="343" t="s">
        <v>144</v>
      </c>
      <c r="G476" s="341"/>
      <c r="H476" s="344">
        <v>208</v>
      </c>
      <c r="I476" s="170"/>
      <c r="L476" s="168"/>
      <c r="M476" s="171"/>
      <c r="N476" s="172"/>
      <c r="O476" s="172"/>
      <c r="P476" s="172"/>
      <c r="Q476" s="172"/>
      <c r="R476" s="172"/>
      <c r="S476" s="172"/>
      <c r="T476" s="173"/>
      <c r="AT476" s="169" t="s">
        <v>140</v>
      </c>
      <c r="AU476" s="169" t="s">
        <v>81</v>
      </c>
      <c r="AV476" s="15" t="s">
        <v>145</v>
      </c>
      <c r="AW476" s="15" t="s">
        <v>33</v>
      </c>
      <c r="AX476" s="15" t="s">
        <v>79</v>
      </c>
      <c r="AY476" s="169" t="s">
        <v>126</v>
      </c>
    </row>
    <row r="477" spans="1:65" s="2" customFormat="1" ht="16.5" customHeight="1">
      <c r="A477" s="33"/>
      <c r="B477" s="322"/>
      <c r="C477" s="354" t="s">
        <v>610</v>
      </c>
      <c r="D477" s="354" t="s">
        <v>465</v>
      </c>
      <c r="E477" s="355" t="s">
        <v>611</v>
      </c>
      <c r="F477" s="356" t="s">
        <v>612</v>
      </c>
      <c r="G477" s="357" t="s">
        <v>217</v>
      </c>
      <c r="H477" s="358">
        <v>249.6</v>
      </c>
      <c r="I477" s="178"/>
      <c r="J477" s="179">
        <f>ROUND(I477*H477,2)</f>
        <v>0</v>
      </c>
      <c r="K477" s="177" t="s">
        <v>133</v>
      </c>
      <c r="L477" s="180"/>
      <c r="M477" s="181" t="s">
        <v>3</v>
      </c>
      <c r="N477" s="182" t="s">
        <v>43</v>
      </c>
      <c r="O477" s="54"/>
      <c r="P477" s="149">
        <f>O477*H477</f>
        <v>0</v>
      </c>
      <c r="Q477" s="149">
        <v>1E-4</v>
      </c>
      <c r="R477" s="149">
        <f>Q477*H477</f>
        <v>2.496E-2</v>
      </c>
      <c r="S477" s="149">
        <v>0</v>
      </c>
      <c r="T477" s="150">
        <f>S477*H477</f>
        <v>0</v>
      </c>
      <c r="U477" s="33"/>
      <c r="V477" s="33"/>
      <c r="W477" s="33"/>
      <c r="X477" s="33"/>
      <c r="Y477" s="33"/>
      <c r="Z477" s="33"/>
      <c r="AA477" s="33"/>
      <c r="AB477" s="33"/>
      <c r="AC477" s="33"/>
      <c r="AD477" s="33"/>
      <c r="AE477" s="33"/>
      <c r="AR477" s="151" t="s">
        <v>171</v>
      </c>
      <c r="AT477" s="151" t="s">
        <v>465</v>
      </c>
      <c r="AU477" s="151" t="s">
        <v>81</v>
      </c>
      <c r="AY477" s="18" t="s">
        <v>126</v>
      </c>
      <c r="BE477" s="152">
        <f>IF(N477="základní",J477,0)</f>
        <v>0</v>
      </c>
      <c r="BF477" s="152">
        <f>IF(N477="snížená",J477,0)</f>
        <v>0</v>
      </c>
      <c r="BG477" s="152">
        <f>IF(N477="zákl. přenesená",J477,0)</f>
        <v>0</v>
      </c>
      <c r="BH477" s="152">
        <f>IF(N477="sníž. přenesená",J477,0)</f>
        <v>0</v>
      </c>
      <c r="BI477" s="152">
        <f>IF(N477="nulová",J477,0)</f>
        <v>0</v>
      </c>
      <c r="BJ477" s="18" t="s">
        <v>79</v>
      </c>
      <c r="BK477" s="152">
        <f>ROUND(I477*H477,2)</f>
        <v>0</v>
      </c>
      <c r="BL477" s="18" t="s">
        <v>145</v>
      </c>
      <c r="BM477" s="151" t="s">
        <v>613</v>
      </c>
    </row>
    <row r="478" spans="1:65" s="2" customFormat="1">
      <c r="A478" s="33"/>
      <c r="B478" s="322"/>
      <c r="C478" s="328"/>
      <c r="D478" s="329" t="s">
        <v>136</v>
      </c>
      <c r="E478" s="328"/>
      <c r="F478" s="330" t="s">
        <v>612</v>
      </c>
      <c r="G478" s="328"/>
      <c r="H478" s="328"/>
      <c r="I478" s="153"/>
      <c r="J478" s="33"/>
      <c r="K478" s="33"/>
      <c r="L478" s="34"/>
      <c r="M478" s="154"/>
      <c r="N478" s="155"/>
      <c r="O478" s="54"/>
      <c r="P478" s="54"/>
      <c r="Q478" s="54"/>
      <c r="R478" s="54"/>
      <c r="S478" s="54"/>
      <c r="T478" s="55"/>
      <c r="U478" s="33"/>
      <c r="V478" s="33"/>
      <c r="W478" s="33"/>
      <c r="X478" s="33"/>
      <c r="Y478" s="33"/>
      <c r="Z478" s="33"/>
      <c r="AA478" s="33"/>
      <c r="AB478" s="33"/>
      <c r="AC478" s="33"/>
      <c r="AD478" s="33"/>
      <c r="AE478" s="33"/>
      <c r="AT478" s="18" t="s">
        <v>136</v>
      </c>
      <c r="AU478" s="18" t="s">
        <v>81</v>
      </c>
    </row>
    <row r="479" spans="1:65" s="14" customFormat="1">
      <c r="B479" s="335"/>
      <c r="C479" s="336"/>
      <c r="D479" s="329" t="s">
        <v>140</v>
      </c>
      <c r="E479" s="337" t="s">
        <v>3</v>
      </c>
      <c r="F479" s="338" t="s">
        <v>614</v>
      </c>
      <c r="G479" s="336"/>
      <c r="H479" s="339">
        <v>249.6</v>
      </c>
      <c r="I479" s="164"/>
      <c r="L479" s="162"/>
      <c r="M479" s="165"/>
      <c r="N479" s="166"/>
      <c r="O479" s="166"/>
      <c r="P479" s="166"/>
      <c r="Q479" s="166"/>
      <c r="R479" s="166"/>
      <c r="S479" s="166"/>
      <c r="T479" s="167"/>
      <c r="AT479" s="163" t="s">
        <v>140</v>
      </c>
      <c r="AU479" s="163" t="s">
        <v>81</v>
      </c>
      <c r="AV479" s="14" t="s">
        <v>81</v>
      </c>
      <c r="AW479" s="14" t="s">
        <v>33</v>
      </c>
      <c r="AX479" s="14" t="s">
        <v>72</v>
      </c>
      <c r="AY479" s="163" t="s">
        <v>126</v>
      </c>
    </row>
    <row r="480" spans="1:65" s="15" customFormat="1">
      <c r="B480" s="340"/>
      <c r="C480" s="341"/>
      <c r="D480" s="329" t="s">
        <v>140</v>
      </c>
      <c r="E480" s="342" t="s">
        <v>3</v>
      </c>
      <c r="F480" s="343" t="s">
        <v>144</v>
      </c>
      <c r="G480" s="341"/>
      <c r="H480" s="344">
        <v>249.6</v>
      </c>
      <c r="I480" s="170"/>
      <c r="L480" s="168"/>
      <c r="M480" s="171"/>
      <c r="N480" s="172"/>
      <c r="O480" s="172"/>
      <c r="P480" s="172"/>
      <c r="Q480" s="172"/>
      <c r="R480" s="172"/>
      <c r="S480" s="172"/>
      <c r="T480" s="173"/>
      <c r="AT480" s="169" t="s">
        <v>140</v>
      </c>
      <c r="AU480" s="169" t="s">
        <v>81</v>
      </c>
      <c r="AV480" s="15" t="s">
        <v>145</v>
      </c>
      <c r="AW480" s="15" t="s">
        <v>33</v>
      </c>
      <c r="AX480" s="15" t="s">
        <v>79</v>
      </c>
      <c r="AY480" s="169" t="s">
        <v>126</v>
      </c>
    </row>
    <row r="481" spans="1:65" s="2" customFormat="1" ht="24">
      <c r="A481" s="33"/>
      <c r="B481" s="322"/>
      <c r="C481" s="323" t="s">
        <v>615</v>
      </c>
      <c r="D481" s="323" t="s">
        <v>129</v>
      </c>
      <c r="E481" s="324" t="s">
        <v>616</v>
      </c>
      <c r="F481" s="325" t="s">
        <v>617</v>
      </c>
      <c r="G481" s="326" t="s">
        <v>305</v>
      </c>
      <c r="H481" s="327">
        <v>130</v>
      </c>
      <c r="I481" s="145"/>
      <c r="J481" s="146">
        <f>ROUND(I481*H481,2)</f>
        <v>0</v>
      </c>
      <c r="K481" s="144" t="s">
        <v>133</v>
      </c>
      <c r="L481" s="34"/>
      <c r="M481" s="147" t="s">
        <v>3</v>
      </c>
      <c r="N481" s="148" t="s">
        <v>43</v>
      </c>
      <c r="O481" s="54"/>
      <c r="P481" s="149">
        <f>O481*H481</f>
        <v>0</v>
      </c>
      <c r="Q481" s="149">
        <v>0.20469000000000001</v>
      </c>
      <c r="R481" s="149">
        <f>Q481*H481</f>
        <v>26.6097</v>
      </c>
      <c r="S481" s="149">
        <v>0</v>
      </c>
      <c r="T481" s="150">
        <f>S481*H481</f>
        <v>0</v>
      </c>
      <c r="U481" s="33"/>
      <c r="V481" s="33"/>
      <c r="W481" s="33"/>
      <c r="X481" s="33"/>
      <c r="Y481" s="33"/>
      <c r="Z481" s="33"/>
      <c r="AA481" s="33"/>
      <c r="AB481" s="33"/>
      <c r="AC481" s="33"/>
      <c r="AD481" s="33"/>
      <c r="AE481" s="33"/>
      <c r="AR481" s="151" t="s">
        <v>145</v>
      </c>
      <c r="AT481" s="151" t="s">
        <v>129</v>
      </c>
      <c r="AU481" s="151" t="s">
        <v>81</v>
      </c>
      <c r="AY481" s="18" t="s">
        <v>126</v>
      </c>
      <c r="BE481" s="152">
        <f>IF(N481="základní",J481,0)</f>
        <v>0</v>
      </c>
      <c r="BF481" s="152">
        <f>IF(N481="snížená",J481,0)</f>
        <v>0</v>
      </c>
      <c r="BG481" s="152">
        <f>IF(N481="zákl. přenesená",J481,0)</f>
        <v>0</v>
      </c>
      <c r="BH481" s="152">
        <f>IF(N481="sníž. přenesená",J481,0)</f>
        <v>0</v>
      </c>
      <c r="BI481" s="152">
        <f>IF(N481="nulová",J481,0)</f>
        <v>0</v>
      </c>
      <c r="BJ481" s="18" t="s">
        <v>79</v>
      </c>
      <c r="BK481" s="152">
        <f>ROUND(I481*H481,2)</f>
        <v>0</v>
      </c>
      <c r="BL481" s="18" t="s">
        <v>145</v>
      </c>
      <c r="BM481" s="151" t="s">
        <v>618</v>
      </c>
    </row>
    <row r="482" spans="1:65" s="2" customFormat="1" ht="19.5">
      <c r="A482" s="33"/>
      <c r="B482" s="322"/>
      <c r="C482" s="328"/>
      <c r="D482" s="329" t="s">
        <v>136</v>
      </c>
      <c r="E482" s="328"/>
      <c r="F482" s="330" t="s">
        <v>619</v>
      </c>
      <c r="G482" s="328"/>
      <c r="H482" s="328"/>
      <c r="I482" s="153"/>
      <c r="J482" s="33"/>
      <c r="K482" s="33"/>
      <c r="L482" s="34"/>
      <c r="M482" s="154"/>
      <c r="N482" s="155"/>
      <c r="O482" s="54"/>
      <c r="P482" s="54"/>
      <c r="Q482" s="54"/>
      <c r="R482" s="54"/>
      <c r="S482" s="54"/>
      <c r="T482" s="55"/>
      <c r="U482" s="33"/>
      <c r="V482" s="33"/>
      <c r="W482" s="33"/>
      <c r="X482" s="33"/>
      <c r="Y482" s="33"/>
      <c r="Z482" s="33"/>
      <c r="AA482" s="33"/>
      <c r="AB482" s="33"/>
      <c r="AC482" s="33"/>
      <c r="AD482" s="33"/>
      <c r="AE482" s="33"/>
      <c r="AT482" s="18" t="s">
        <v>136</v>
      </c>
      <c r="AU482" s="18" t="s">
        <v>81</v>
      </c>
    </row>
    <row r="483" spans="1:65" s="2" customFormat="1" ht="68.25">
      <c r="A483" s="33"/>
      <c r="B483" s="322"/>
      <c r="C483" s="328"/>
      <c r="D483" s="329" t="s">
        <v>220</v>
      </c>
      <c r="E483" s="328"/>
      <c r="F483" s="353" t="s">
        <v>620</v>
      </c>
      <c r="G483" s="328"/>
      <c r="H483" s="328"/>
      <c r="I483" s="153"/>
      <c r="J483" s="33"/>
      <c r="K483" s="33"/>
      <c r="L483" s="34"/>
      <c r="M483" s="154"/>
      <c r="N483" s="155"/>
      <c r="O483" s="54"/>
      <c r="P483" s="54"/>
      <c r="Q483" s="54"/>
      <c r="R483" s="54"/>
      <c r="S483" s="54"/>
      <c r="T483" s="55"/>
      <c r="U483" s="33"/>
      <c r="V483" s="33"/>
      <c r="W483" s="33"/>
      <c r="X483" s="33"/>
      <c r="Y483" s="33"/>
      <c r="Z483" s="33"/>
      <c r="AA483" s="33"/>
      <c r="AB483" s="33"/>
      <c r="AC483" s="33"/>
      <c r="AD483" s="33"/>
      <c r="AE483" s="33"/>
      <c r="AT483" s="18" t="s">
        <v>220</v>
      </c>
      <c r="AU483" s="18" t="s">
        <v>81</v>
      </c>
    </row>
    <row r="484" spans="1:65" s="13" customFormat="1">
      <c r="B484" s="331"/>
      <c r="C484" s="332"/>
      <c r="D484" s="329" t="s">
        <v>140</v>
      </c>
      <c r="E484" s="333" t="s">
        <v>3</v>
      </c>
      <c r="F484" s="334" t="s">
        <v>263</v>
      </c>
      <c r="G484" s="332"/>
      <c r="H484" s="333" t="s">
        <v>3</v>
      </c>
      <c r="I484" s="158"/>
      <c r="L484" s="156"/>
      <c r="M484" s="159"/>
      <c r="N484" s="160"/>
      <c r="O484" s="160"/>
      <c r="P484" s="160"/>
      <c r="Q484" s="160"/>
      <c r="R484" s="160"/>
      <c r="S484" s="160"/>
      <c r="T484" s="161"/>
      <c r="AT484" s="157" t="s">
        <v>140</v>
      </c>
      <c r="AU484" s="157" t="s">
        <v>81</v>
      </c>
      <c r="AV484" s="13" t="s">
        <v>79</v>
      </c>
      <c r="AW484" s="13" t="s">
        <v>33</v>
      </c>
      <c r="AX484" s="13" t="s">
        <v>72</v>
      </c>
      <c r="AY484" s="157" t="s">
        <v>126</v>
      </c>
    </row>
    <row r="485" spans="1:65" s="13" customFormat="1">
      <c r="B485" s="331"/>
      <c r="C485" s="332"/>
      <c r="D485" s="329" t="s">
        <v>140</v>
      </c>
      <c r="E485" s="333" t="s">
        <v>3</v>
      </c>
      <c r="F485" s="334" t="s">
        <v>603</v>
      </c>
      <c r="G485" s="332"/>
      <c r="H485" s="333" t="s">
        <v>3</v>
      </c>
      <c r="I485" s="158"/>
      <c r="L485" s="156"/>
      <c r="M485" s="159"/>
      <c r="N485" s="160"/>
      <c r="O485" s="160"/>
      <c r="P485" s="160"/>
      <c r="Q485" s="160"/>
      <c r="R485" s="160"/>
      <c r="S485" s="160"/>
      <c r="T485" s="161"/>
      <c r="AT485" s="157" t="s">
        <v>140</v>
      </c>
      <c r="AU485" s="157" t="s">
        <v>81</v>
      </c>
      <c r="AV485" s="13" t="s">
        <v>79</v>
      </c>
      <c r="AW485" s="13" t="s">
        <v>33</v>
      </c>
      <c r="AX485" s="13" t="s">
        <v>72</v>
      </c>
      <c r="AY485" s="157" t="s">
        <v>126</v>
      </c>
    </row>
    <row r="486" spans="1:65" s="14" customFormat="1">
      <c r="B486" s="335"/>
      <c r="C486" s="336"/>
      <c r="D486" s="329" t="s">
        <v>140</v>
      </c>
      <c r="E486" s="337" t="s">
        <v>3</v>
      </c>
      <c r="F486" s="338" t="s">
        <v>621</v>
      </c>
      <c r="G486" s="336"/>
      <c r="H486" s="339">
        <v>130</v>
      </c>
      <c r="I486" s="164"/>
      <c r="L486" s="162"/>
      <c r="M486" s="165"/>
      <c r="N486" s="166"/>
      <c r="O486" s="166"/>
      <c r="P486" s="166"/>
      <c r="Q486" s="166"/>
      <c r="R486" s="166"/>
      <c r="S486" s="166"/>
      <c r="T486" s="167"/>
      <c r="AT486" s="163" t="s">
        <v>140</v>
      </c>
      <c r="AU486" s="163" t="s">
        <v>81</v>
      </c>
      <c r="AV486" s="14" t="s">
        <v>81</v>
      </c>
      <c r="AW486" s="14" t="s">
        <v>33</v>
      </c>
      <c r="AX486" s="14" t="s">
        <v>72</v>
      </c>
      <c r="AY486" s="163" t="s">
        <v>126</v>
      </c>
    </row>
    <row r="487" spans="1:65" s="15" customFormat="1">
      <c r="B487" s="340"/>
      <c r="C487" s="341"/>
      <c r="D487" s="329" t="s">
        <v>140</v>
      </c>
      <c r="E487" s="342" t="s">
        <v>3</v>
      </c>
      <c r="F487" s="343" t="s">
        <v>144</v>
      </c>
      <c r="G487" s="341"/>
      <c r="H487" s="344">
        <v>130</v>
      </c>
      <c r="I487" s="170"/>
      <c r="L487" s="168"/>
      <c r="M487" s="171"/>
      <c r="N487" s="172"/>
      <c r="O487" s="172"/>
      <c r="P487" s="172"/>
      <c r="Q487" s="172"/>
      <c r="R487" s="172"/>
      <c r="S487" s="172"/>
      <c r="T487" s="173"/>
      <c r="AT487" s="169" t="s">
        <v>140</v>
      </c>
      <c r="AU487" s="169" t="s">
        <v>81</v>
      </c>
      <c r="AV487" s="15" t="s">
        <v>145</v>
      </c>
      <c r="AW487" s="15" t="s">
        <v>33</v>
      </c>
      <c r="AX487" s="15" t="s">
        <v>79</v>
      </c>
      <c r="AY487" s="169" t="s">
        <v>126</v>
      </c>
    </row>
    <row r="488" spans="1:65" s="2" customFormat="1" ht="16.5" customHeight="1">
      <c r="A488" s="33"/>
      <c r="B488" s="322"/>
      <c r="C488" s="323" t="s">
        <v>622</v>
      </c>
      <c r="D488" s="323" t="s">
        <v>129</v>
      </c>
      <c r="E488" s="324" t="s">
        <v>623</v>
      </c>
      <c r="F488" s="325" t="s">
        <v>624</v>
      </c>
      <c r="G488" s="326" t="s">
        <v>328</v>
      </c>
      <c r="H488" s="327">
        <v>2.9750000000000001</v>
      </c>
      <c r="I488" s="145"/>
      <c r="J488" s="146">
        <f>ROUND(I488*H488,2)</f>
        <v>0</v>
      </c>
      <c r="K488" s="144" t="s">
        <v>133</v>
      </c>
      <c r="L488" s="34"/>
      <c r="M488" s="147" t="s">
        <v>3</v>
      </c>
      <c r="N488" s="148" t="s">
        <v>43</v>
      </c>
      <c r="O488" s="54"/>
      <c r="P488" s="149">
        <f>O488*H488</f>
        <v>0</v>
      </c>
      <c r="Q488" s="149">
        <v>2.45329</v>
      </c>
      <c r="R488" s="149">
        <f>Q488*H488</f>
        <v>7.2985377500000004</v>
      </c>
      <c r="S488" s="149">
        <v>0</v>
      </c>
      <c r="T488" s="150">
        <f>S488*H488</f>
        <v>0</v>
      </c>
      <c r="U488" s="33"/>
      <c r="V488" s="33"/>
      <c r="W488" s="33"/>
      <c r="X488" s="33"/>
      <c r="Y488" s="33"/>
      <c r="Z488" s="33"/>
      <c r="AA488" s="33"/>
      <c r="AB488" s="33"/>
      <c r="AC488" s="33"/>
      <c r="AD488" s="33"/>
      <c r="AE488" s="33"/>
      <c r="AR488" s="151" t="s">
        <v>145</v>
      </c>
      <c r="AT488" s="151" t="s">
        <v>129</v>
      </c>
      <c r="AU488" s="151" t="s">
        <v>81</v>
      </c>
      <c r="AY488" s="18" t="s">
        <v>126</v>
      </c>
      <c r="BE488" s="152">
        <f>IF(N488="základní",J488,0)</f>
        <v>0</v>
      </c>
      <c r="BF488" s="152">
        <f>IF(N488="snížená",J488,0)</f>
        <v>0</v>
      </c>
      <c r="BG488" s="152">
        <f>IF(N488="zákl. přenesená",J488,0)</f>
        <v>0</v>
      </c>
      <c r="BH488" s="152">
        <f>IF(N488="sníž. přenesená",J488,0)</f>
        <v>0</v>
      </c>
      <c r="BI488" s="152">
        <f>IF(N488="nulová",J488,0)</f>
        <v>0</v>
      </c>
      <c r="BJ488" s="18" t="s">
        <v>79</v>
      </c>
      <c r="BK488" s="152">
        <f>ROUND(I488*H488,2)</f>
        <v>0</v>
      </c>
      <c r="BL488" s="18" t="s">
        <v>145</v>
      </c>
      <c r="BM488" s="151" t="s">
        <v>625</v>
      </c>
    </row>
    <row r="489" spans="1:65" s="2" customFormat="1">
      <c r="A489" s="33"/>
      <c r="B489" s="322"/>
      <c r="C489" s="328"/>
      <c r="D489" s="329" t="s">
        <v>136</v>
      </c>
      <c r="E489" s="328"/>
      <c r="F489" s="330" t="s">
        <v>626</v>
      </c>
      <c r="G489" s="328"/>
      <c r="H489" s="328"/>
      <c r="I489" s="153"/>
      <c r="J489" s="33"/>
      <c r="K489" s="33"/>
      <c r="L489" s="34"/>
      <c r="M489" s="154"/>
      <c r="N489" s="155"/>
      <c r="O489" s="54"/>
      <c r="P489" s="54"/>
      <c r="Q489" s="54"/>
      <c r="R489" s="54"/>
      <c r="S489" s="54"/>
      <c r="T489" s="55"/>
      <c r="U489" s="33"/>
      <c r="V489" s="33"/>
      <c r="W489" s="33"/>
      <c r="X489" s="33"/>
      <c r="Y489" s="33"/>
      <c r="Z489" s="33"/>
      <c r="AA489" s="33"/>
      <c r="AB489" s="33"/>
      <c r="AC489" s="33"/>
      <c r="AD489" s="33"/>
      <c r="AE489" s="33"/>
      <c r="AT489" s="18" t="s">
        <v>136</v>
      </c>
      <c r="AU489" s="18" t="s">
        <v>81</v>
      </c>
    </row>
    <row r="490" spans="1:65" s="2" customFormat="1" ht="58.5">
      <c r="A490" s="33"/>
      <c r="B490" s="322"/>
      <c r="C490" s="328"/>
      <c r="D490" s="329" t="s">
        <v>220</v>
      </c>
      <c r="E490" s="328"/>
      <c r="F490" s="353" t="s">
        <v>627</v>
      </c>
      <c r="G490" s="328"/>
      <c r="H490" s="328"/>
      <c r="I490" s="153"/>
      <c r="J490" s="33"/>
      <c r="K490" s="33"/>
      <c r="L490" s="34"/>
      <c r="M490" s="154"/>
      <c r="N490" s="155"/>
      <c r="O490" s="54"/>
      <c r="P490" s="54"/>
      <c r="Q490" s="54"/>
      <c r="R490" s="54"/>
      <c r="S490" s="54"/>
      <c r="T490" s="55"/>
      <c r="U490" s="33"/>
      <c r="V490" s="33"/>
      <c r="W490" s="33"/>
      <c r="X490" s="33"/>
      <c r="Y490" s="33"/>
      <c r="Z490" s="33"/>
      <c r="AA490" s="33"/>
      <c r="AB490" s="33"/>
      <c r="AC490" s="33"/>
      <c r="AD490" s="33"/>
      <c r="AE490" s="33"/>
      <c r="AT490" s="18" t="s">
        <v>220</v>
      </c>
      <c r="AU490" s="18" t="s">
        <v>81</v>
      </c>
    </row>
    <row r="491" spans="1:65" s="13" customFormat="1">
      <c r="B491" s="331"/>
      <c r="C491" s="332"/>
      <c r="D491" s="329" t="s">
        <v>140</v>
      </c>
      <c r="E491" s="333" t="s">
        <v>3</v>
      </c>
      <c r="F491" s="334" t="s">
        <v>348</v>
      </c>
      <c r="G491" s="332"/>
      <c r="H491" s="333" t="s">
        <v>3</v>
      </c>
      <c r="I491" s="158"/>
      <c r="L491" s="156"/>
      <c r="M491" s="159"/>
      <c r="N491" s="160"/>
      <c r="O491" s="160"/>
      <c r="P491" s="160"/>
      <c r="Q491" s="160"/>
      <c r="R491" s="160"/>
      <c r="S491" s="160"/>
      <c r="T491" s="161"/>
      <c r="AT491" s="157" t="s">
        <v>140</v>
      </c>
      <c r="AU491" s="157" t="s">
        <v>81</v>
      </c>
      <c r="AV491" s="13" t="s">
        <v>79</v>
      </c>
      <c r="AW491" s="13" t="s">
        <v>33</v>
      </c>
      <c r="AX491" s="13" t="s">
        <v>72</v>
      </c>
      <c r="AY491" s="157" t="s">
        <v>126</v>
      </c>
    </row>
    <row r="492" spans="1:65" s="13" customFormat="1">
      <c r="B492" s="331"/>
      <c r="C492" s="332"/>
      <c r="D492" s="329" t="s">
        <v>140</v>
      </c>
      <c r="E492" s="333" t="s">
        <v>3</v>
      </c>
      <c r="F492" s="334" t="s">
        <v>496</v>
      </c>
      <c r="G492" s="332"/>
      <c r="H492" s="333" t="s">
        <v>3</v>
      </c>
      <c r="I492" s="158"/>
      <c r="L492" s="156"/>
      <c r="M492" s="159"/>
      <c r="N492" s="160"/>
      <c r="O492" s="160"/>
      <c r="P492" s="160"/>
      <c r="Q492" s="160"/>
      <c r="R492" s="160"/>
      <c r="S492" s="160"/>
      <c r="T492" s="161"/>
      <c r="AT492" s="157" t="s">
        <v>140</v>
      </c>
      <c r="AU492" s="157" t="s">
        <v>81</v>
      </c>
      <c r="AV492" s="13" t="s">
        <v>79</v>
      </c>
      <c r="AW492" s="13" t="s">
        <v>33</v>
      </c>
      <c r="AX492" s="13" t="s">
        <v>72</v>
      </c>
      <c r="AY492" s="157" t="s">
        <v>126</v>
      </c>
    </row>
    <row r="493" spans="1:65" s="14" customFormat="1">
      <c r="B493" s="335"/>
      <c r="C493" s="336"/>
      <c r="D493" s="329" t="s">
        <v>140</v>
      </c>
      <c r="E493" s="337" t="s">
        <v>3</v>
      </c>
      <c r="F493" s="338" t="s">
        <v>628</v>
      </c>
      <c r="G493" s="336"/>
      <c r="H493" s="339">
        <v>2.347</v>
      </c>
      <c r="I493" s="164"/>
      <c r="L493" s="162"/>
      <c r="M493" s="165"/>
      <c r="N493" s="166"/>
      <c r="O493" s="166"/>
      <c r="P493" s="166"/>
      <c r="Q493" s="166"/>
      <c r="R493" s="166"/>
      <c r="S493" s="166"/>
      <c r="T493" s="167"/>
      <c r="AT493" s="163" t="s">
        <v>140</v>
      </c>
      <c r="AU493" s="163" t="s">
        <v>81</v>
      </c>
      <c r="AV493" s="14" t="s">
        <v>81</v>
      </c>
      <c r="AW493" s="14" t="s">
        <v>33</v>
      </c>
      <c r="AX493" s="14" t="s">
        <v>72</v>
      </c>
      <c r="AY493" s="163" t="s">
        <v>126</v>
      </c>
    </row>
    <row r="494" spans="1:65" s="13" customFormat="1">
      <c r="B494" s="331"/>
      <c r="C494" s="332"/>
      <c r="D494" s="329" t="s">
        <v>140</v>
      </c>
      <c r="E494" s="333" t="s">
        <v>3</v>
      </c>
      <c r="F494" s="334" t="s">
        <v>351</v>
      </c>
      <c r="G494" s="332"/>
      <c r="H494" s="333" t="s">
        <v>3</v>
      </c>
      <c r="I494" s="158"/>
      <c r="L494" s="156"/>
      <c r="M494" s="159"/>
      <c r="N494" s="160"/>
      <c r="O494" s="160"/>
      <c r="P494" s="160"/>
      <c r="Q494" s="160"/>
      <c r="R494" s="160"/>
      <c r="S494" s="160"/>
      <c r="T494" s="161"/>
      <c r="AT494" s="157" t="s">
        <v>140</v>
      </c>
      <c r="AU494" s="157" t="s">
        <v>81</v>
      </c>
      <c r="AV494" s="13" t="s">
        <v>79</v>
      </c>
      <c r="AW494" s="13" t="s">
        <v>33</v>
      </c>
      <c r="AX494" s="13" t="s">
        <v>72</v>
      </c>
      <c r="AY494" s="157" t="s">
        <v>126</v>
      </c>
    </row>
    <row r="495" spans="1:65" s="13" customFormat="1">
      <c r="B495" s="331"/>
      <c r="C495" s="332"/>
      <c r="D495" s="329" t="s">
        <v>140</v>
      </c>
      <c r="E495" s="333" t="s">
        <v>3</v>
      </c>
      <c r="F495" s="334" t="s">
        <v>500</v>
      </c>
      <c r="G495" s="332"/>
      <c r="H495" s="333" t="s">
        <v>3</v>
      </c>
      <c r="I495" s="158"/>
      <c r="L495" s="156"/>
      <c r="M495" s="159"/>
      <c r="N495" s="160"/>
      <c r="O495" s="160"/>
      <c r="P495" s="160"/>
      <c r="Q495" s="160"/>
      <c r="R495" s="160"/>
      <c r="S495" s="160"/>
      <c r="T495" s="161"/>
      <c r="AT495" s="157" t="s">
        <v>140</v>
      </c>
      <c r="AU495" s="157" t="s">
        <v>81</v>
      </c>
      <c r="AV495" s="13" t="s">
        <v>79</v>
      </c>
      <c r="AW495" s="13" t="s">
        <v>33</v>
      </c>
      <c r="AX495" s="13" t="s">
        <v>72</v>
      </c>
      <c r="AY495" s="157" t="s">
        <v>126</v>
      </c>
    </row>
    <row r="496" spans="1:65" s="13" customFormat="1">
      <c r="B496" s="331"/>
      <c r="C496" s="332"/>
      <c r="D496" s="329" t="s">
        <v>140</v>
      </c>
      <c r="E496" s="333" t="s">
        <v>3</v>
      </c>
      <c r="F496" s="334" t="s">
        <v>353</v>
      </c>
      <c r="G496" s="332"/>
      <c r="H496" s="333" t="s">
        <v>3</v>
      </c>
      <c r="I496" s="158"/>
      <c r="L496" s="156"/>
      <c r="M496" s="159"/>
      <c r="N496" s="160"/>
      <c r="O496" s="160"/>
      <c r="P496" s="160"/>
      <c r="Q496" s="160"/>
      <c r="R496" s="160"/>
      <c r="S496" s="160"/>
      <c r="T496" s="161"/>
      <c r="AT496" s="157" t="s">
        <v>140</v>
      </c>
      <c r="AU496" s="157" t="s">
        <v>81</v>
      </c>
      <c r="AV496" s="13" t="s">
        <v>79</v>
      </c>
      <c r="AW496" s="13" t="s">
        <v>33</v>
      </c>
      <c r="AX496" s="13" t="s">
        <v>72</v>
      </c>
      <c r="AY496" s="157" t="s">
        <v>126</v>
      </c>
    </row>
    <row r="497" spans="1:65" s="14" customFormat="1">
      <c r="B497" s="335"/>
      <c r="C497" s="336"/>
      <c r="D497" s="329" t="s">
        <v>140</v>
      </c>
      <c r="E497" s="337" t="s">
        <v>3</v>
      </c>
      <c r="F497" s="338" t="s">
        <v>629</v>
      </c>
      <c r="G497" s="336"/>
      <c r="H497" s="339">
        <v>5.5E-2</v>
      </c>
      <c r="I497" s="164"/>
      <c r="L497" s="162"/>
      <c r="M497" s="165"/>
      <c r="N497" s="166"/>
      <c r="O497" s="166"/>
      <c r="P497" s="166"/>
      <c r="Q497" s="166"/>
      <c r="R497" s="166"/>
      <c r="S497" s="166"/>
      <c r="T497" s="167"/>
      <c r="AT497" s="163" t="s">
        <v>140</v>
      </c>
      <c r="AU497" s="163" t="s">
        <v>81</v>
      </c>
      <c r="AV497" s="14" t="s">
        <v>81</v>
      </c>
      <c r="AW497" s="14" t="s">
        <v>33</v>
      </c>
      <c r="AX497" s="14" t="s">
        <v>72</v>
      </c>
      <c r="AY497" s="163" t="s">
        <v>126</v>
      </c>
    </row>
    <row r="498" spans="1:65" s="13" customFormat="1">
      <c r="B498" s="331"/>
      <c r="C498" s="332"/>
      <c r="D498" s="329" t="s">
        <v>140</v>
      </c>
      <c r="E498" s="333" t="s">
        <v>3</v>
      </c>
      <c r="F498" s="334" t="s">
        <v>355</v>
      </c>
      <c r="G498" s="332"/>
      <c r="H498" s="333" t="s">
        <v>3</v>
      </c>
      <c r="I498" s="158"/>
      <c r="L498" s="156"/>
      <c r="M498" s="159"/>
      <c r="N498" s="160"/>
      <c r="O498" s="160"/>
      <c r="P498" s="160"/>
      <c r="Q498" s="160"/>
      <c r="R498" s="160"/>
      <c r="S498" s="160"/>
      <c r="T498" s="161"/>
      <c r="AT498" s="157" t="s">
        <v>140</v>
      </c>
      <c r="AU498" s="157" t="s">
        <v>81</v>
      </c>
      <c r="AV498" s="13" t="s">
        <v>79</v>
      </c>
      <c r="AW498" s="13" t="s">
        <v>33</v>
      </c>
      <c r="AX498" s="13" t="s">
        <v>72</v>
      </c>
      <c r="AY498" s="157" t="s">
        <v>126</v>
      </c>
    </row>
    <row r="499" spans="1:65" s="14" customFormat="1">
      <c r="B499" s="335"/>
      <c r="C499" s="336"/>
      <c r="D499" s="329" t="s">
        <v>140</v>
      </c>
      <c r="E499" s="337" t="s">
        <v>3</v>
      </c>
      <c r="F499" s="338" t="s">
        <v>630</v>
      </c>
      <c r="G499" s="336"/>
      <c r="H499" s="339">
        <v>0.49099999999999999</v>
      </c>
      <c r="I499" s="164"/>
      <c r="L499" s="162"/>
      <c r="M499" s="165"/>
      <c r="N499" s="166"/>
      <c r="O499" s="166"/>
      <c r="P499" s="166"/>
      <c r="Q499" s="166"/>
      <c r="R499" s="166"/>
      <c r="S499" s="166"/>
      <c r="T499" s="167"/>
      <c r="AT499" s="163" t="s">
        <v>140</v>
      </c>
      <c r="AU499" s="163" t="s">
        <v>81</v>
      </c>
      <c r="AV499" s="14" t="s">
        <v>81</v>
      </c>
      <c r="AW499" s="14" t="s">
        <v>33</v>
      </c>
      <c r="AX499" s="14" t="s">
        <v>72</v>
      </c>
      <c r="AY499" s="163" t="s">
        <v>126</v>
      </c>
    </row>
    <row r="500" spans="1:65" s="13" customFormat="1">
      <c r="B500" s="331"/>
      <c r="C500" s="332"/>
      <c r="D500" s="329" t="s">
        <v>140</v>
      </c>
      <c r="E500" s="333" t="s">
        <v>3</v>
      </c>
      <c r="F500" s="334" t="s">
        <v>357</v>
      </c>
      <c r="G500" s="332"/>
      <c r="H500" s="333" t="s">
        <v>3</v>
      </c>
      <c r="I500" s="158"/>
      <c r="L500" s="156"/>
      <c r="M500" s="159"/>
      <c r="N500" s="160"/>
      <c r="O500" s="160"/>
      <c r="P500" s="160"/>
      <c r="Q500" s="160"/>
      <c r="R500" s="160"/>
      <c r="S500" s="160"/>
      <c r="T500" s="161"/>
      <c r="AT500" s="157" t="s">
        <v>140</v>
      </c>
      <c r="AU500" s="157" t="s">
        <v>81</v>
      </c>
      <c r="AV500" s="13" t="s">
        <v>79</v>
      </c>
      <c r="AW500" s="13" t="s">
        <v>33</v>
      </c>
      <c r="AX500" s="13" t="s">
        <v>72</v>
      </c>
      <c r="AY500" s="157" t="s">
        <v>126</v>
      </c>
    </row>
    <row r="501" spans="1:65" s="14" customFormat="1">
      <c r="B501" s="335"/>
      <c r="C501" s="336"/>
      <c r="D501" s="329" t="s">
        <v>140</v>
      </c>
      <c r="E501" s="337" t="s">
        <v>3</v>
      </c>
      <c r="F501" s="338" t="s">
        <v>631</v>
      </c>
      <c r="G501" s="336"/>
      <c r="H501" s="339">
        <v>8.2000000000000003E-2</v>
      </c>
      <c r="I501" s="164"/>
      <c r="L501" s="162"/>
      <c r="M501" s="165"/>
      <c r="N501" s="166"/>
      <c r="O501" s="166"/>
      <c r="P501" s="166"/>
      <c r="Q501" s="166"/>
      <c r="R501" s="166"/>
      <c r="S501" s="166"/>
      <c r="T501" s="167"/>
      <c r="AT501" s="163" t="s">
        <v>140</v>
      </c>
      <c r="AU501" s="163" t="s">
        <v>81</v>
      </c>
      <c r="AV501" s="14" t="s">
        <v>81</v>
      </c>
      <c r="AW501" s="14" t="s">
        <v>33</v>
      </c>
      <c r="AX501" s="14" t="s">
        <v>72</v>
      </c>
      <c r="AY501" s="163" t="s">
        <v>126</v>
      </c>
    </row>
    <row r="502" spans="1:65" s="15" customFormat="1">
      <c r="B502" s="340"/>
      <c r="C502" s="341"/>
      <c r="D502" s="329" t="s">
        <v>140</v>
      </c>
      <c r="E502" s="342" t="s">
        <v>3</v>
      </c>
      <c r="F502" s="343" t="s">
        <v>144</v>
      </c>
      <c r="G502" s="341"/>
      <c r="H502" s="344">
        <v>2.9750000000000001</v>
      </c>
      <c r="I502" s="170"/>
      <c r="L502" s="168"/>
      <c r="M502" s="171"/>
      <c r="N502" s="172"/>
      <c r="O502" s="172"/>
      <c r="P502" s="172"/>
      <c r="Q502" s="172"/>
      <c r="R502" s="172"/>
      <c r="S502" s="172"/>
      <c r="T502" s="173"/>
      <c r="AT502" s="169" t="s">
        <v>140</v>
      </c>
      <c r="AU502" s="169" t="s">
        <v>81</v>
      </c>
      <c r="AV502" s="15" t="s">
        <v>145</v>
      </c>
      <c r="AW502" s="15" t="s">
        <v>33</v>
      </c>
      <c r="AX502" s="15" t="s">
        <v>79</v>
      </c>
      <c r="AY502" s="169" t="s">
        <v>126</v>
      </c>
    </row>
    <row r="503" spans="1:65" s="2" customFormat="1" ht="16.5" customHeight="1">
      <c r="A503" s="33"/>
      <c r="B503" s="322"/>
      <c r="C503" s="323" t="s">
        <v>632</v>
      </c>
      <c r="D503" s="323" t="s">
        <v>129</v>
      </c>
      <c r="E503" s="324" t="s">
        <v>633</v>
      </c>
      <c r="F503" s="325" t="s">
        <v>634</v>
      </c>
      <c r="G503" s="326" t="s">
        <v>328</v>
      </c>
      <c r="H503" s="327">
        <v>1.242</v>
      </c>
      <c r="I503" s="145"/>
      <c r="J503" s="146">
        <f>ROUND(I503*H503,2)</f>
        <v>0</v>
      </c>
      <c r="K503" s="144" t="s">
        <v>133</v>
      </c>
      <c r="L503" s="34"/>
      <c r="M503" s="147" t="s">
        <v>3</v>
      </c>
      <c r="N503" s="148" t="s">
        <v>43</v>
      </c>
      <c r="O503" s="54"/>
      <c r="P503" s="149">
        <f>O503*H503</f>
        <v>0</v>
      </c>
      <c r="Q503" s="149">
        <v>2.45329</v>
      </c>
      <c r="R503" s="149">
        <f>Q503*H503</f>
        <v>3.0469861799999998</v>
      </c>
      <c r="S503" s="149">
        <v>0</v>
      </c>
      <c r="T503" s="150">
        <f>S503*H503</f>
        <v>0</v>
      </c>
      <c r="U503" s="33"/>
      <c r="V503" s="33"/>
      <c r="W503" s="33"/>
      <c r="X503" s="33"/>
      <c r="Y503" s="33"/>
      <c r="Z503" s="33"/>
      <c r="AA503" s="33"/>
      <c r="AB503" s="33"/>
      <c r="AC503" s="33"/>
      <c r="AD503" s="33"/>
      <c r="AE503" s="33"/>
      <c r="AR503" s="151" t="s">
        <v>145</v>
      </c>
      <c r="AT503" s="151" t="s">
        <v>129</v>
      </c>
      <c r="AU503" s="151" t="s">
        <v>81</v>
      </c>
      <c r="AY503" s="18" t="s">
        <v>126</v>
      </c>
      <c r="BE503" s="152">
        <f>IF(N503="základní",J503,0)</f>
        <v>0</v>
      </c>
      <c r="BF503" s="152">
        <f>IF(N503="snížená",J503,0)</f>
        <v>0</v>
      </c>
      <c r="BG503" s="152">
        <f>IF(N503="zákl. přenesená",J503,0)</f>
        <v>0</v>
      </c>
      <c r="BH503" s="152">
        <f>IF(N503="sníž. přenesená",J503,0)</f>
        <v>0</v>
      </c>
      <c r="BI503" s="152">
        <f>IF(N503="nulová",J503,0)</f>
        <v>0</v>
      </c>
      <c r="BJ503" s="18" t="s">
        <v>79</v>
      </c>
      <c r="BK503" s="152">
        <f>ROUND(I503*H503,2)</f>
        <v>0</v>
      </c>
      <c r="BL503" s="18" t="s">
        <v>145</v>
      </c>
      <c r="BM503" s="151" t="s">
        <v>635</v>
      </c>
    </row>
    <row r="504" spans="1:65" s="2" customFormat="1">
      <c r="A504" s="33"/>
      <c r="B504" s="322"/>
      <c r="C504" s="328"/>
      <c r="D504" s="329" t="s">
        <v>136</v>
      </c>
      <c r="E504" s="328"/>
      <c r="F504" s="330" t="s">
        <v>636</v>
      </c>
      <c r="G504" s="328"/>
      <c r="H504" s="328"/>
      <c r="I504" s="153"/>
      <c r="J504" s="33"/>
      <c r="K504" s="33"/>
      <c r="L504" s="34"/>
      <c r="M504" s="154"/>
      <c r="N504" s="155"/>
      <c r="O504" s="54"/>
      <c r="P504" s="54"/>
      <c r="Q504" s="54"/>
      <c r="R504" s="54"/>
      <c r="S504" s="54"/>
      <c r="T504" s="55"/>
      <c r="U504" s="33"/>
      <c r="V504" s="33"/>
      <c r="W504" s="33"/>
      <c r="X504" s="33"/>
      <c r="Y504" s="33"/>
      <c r="Z504" s="33"/>
      <c r="AA504" s="33"/>
      <c r="AB504" s="33"/>
      <c r="AC504" s="33"/>
      <c r="AD504" s="33"/>
      <c r="AE504" s="33"/>
      <c r="AT504" s="18" t="s">
        <v>136</v>
      </c>
      <c r="AU504" s="18" t="s">
        <v>81</v>
      </c>
    </row>
    <row r="505" spans="1:65" s="2" customFormat="1" ht="87.75">
      <c r="A505" s="33"/>
      <c r="B505" s="322"/>
      <c r="C505" s="328"/>
      <c r="D505" s="329" t="s">
        <v>220</v>
      </c>
      <c r="E505" s="328"/>
      <c r="F505" s="353" t="s">
        <v>637</v>
      </c>
      <c r="G505" s="328"/>
      <c r="H505" s="328"/>
      <c r="I505" s="153"/>
      <c r="J505" s="33"/>
      <c r="K505" s="33"/>
      <c r="L505" s="34"/>
      <c r="M505" s="154"/>
      <c r="N505" s="155"/>
      <c r="O505" s="54"/>
      <c r="P505" s="54"/>
      <c r="Q505" s="54"/>
      <c r="R505" s="54"/>
      <c r="S505" s="54"/>
      <c r="T505" s="55"/>
      <c r="U505" s="33"/>
      <c r="V505" s="33"/>
      <c r="W505" s="33"/>
      <c r="X505" s="33"/>
      <c r="Y505" s="33"/>
      <c r="Z505" s="33"/>
      <c r="AA505" s="33"/>
      <c r="AB505" s="33"/>
      <c r="AC505" s="33"/>
      <c r="AD505" s="33"/>
      <c r="AE505" s="33"/>
      <c r="AT505" s="18" t="s">
        <v>220</v>
      </c>
      <c r="AU505" s="18" t="s">
        <v>81</v>
      </c>
    </row>
    <row r="506" spans="1:65" s="13" customFormat="1">
      <c r="B506" s="331"/>
      <c r="C506" s="332"/>
      <c r="D506" s="329" t="s">
        <v>140</v>
      </c>
      <c r="E506" s="333" t="s">
        <v>3</v>
      </c>
      <c r="F506" s="334" t="s">
        <v>498</v>
      </c>
      <c r="G506" s="332"/>
      <c r="H506" s="333" t="s">
        <v>3</v>
      </c>
      <c r="I506" s="158"/>
      <c r="L506" s="156"/>
      <c r="M506" s="159"/>
      <c r="N506" s="160"/>
      <c r="O506" s="160"/>
      <c r="P506" s="160"/>
      <c r="Q506" s="160"/>
      <c r="R506" s="160"/>
      <c r="S506" s="160"/>
      <c r="T506" s="161"/>
      <c r="AT506" s="157" t="s">
        <v>140</v>
      </c>
      <c r="AU506" s="157" t="s">
        <v>81</v>
      </c>
      <c r="AV506" s="13" t="s">
        <v>79</v>
      </c>
      <c r="AW506" s="13" t="s">
        <v>33</v>
      </c>
      <c r="AX506" s="13" t="s">
        <v>72</v>
      </c>
      <c r="AY506" s="157" t="s">
        <v>126</v>
      </c>
    </row>
    <row r="507" spans="1:65" s="14" customFormat="1">
      <c r="B507" s="335"/>
      <c r="C507" s="336"/>
      <c r="D507" s="329" t="s">
        <v>140</v>
      </c>
      <c r="E507" s="337" t="s">
        <v>3</v>
      </c>
      <c r="F507" s="338" t="s">
        <v>638</v>
      </c>
      <c r="G507" s="336"/>
      <c r="H507" s="339">
        <v>1.242</v>
      </c>
      <c r="I507" s="164"/>
      <c r="L507" s="162"/>
      <c r="M507" s="165"/>
      <c r="N507" s="166"/>
      <c r="O507" s="166"/>
      <c r="P507" s="166"/>
      <c r="Q507" s="166"/>
      <c r="R507" s="166"/>
      <c r="S507" s="166"/>
      <c r="T507" s="167"/>
      <c r="AT507" s="163" t="s">
        <v>140</v>
      </c>
      <c r="AU507" s="163" t="s">
        <v>81</v>
      </c>
      <c r="AV507" s="14" t="s">
        <v>81</v>
      </c>
      <c r="AW507" s="14" t="s">
        <v>33</v>
      </c>
      <c r="AX507" s="14" t="s">
        <v>72</v>
      </c>
      <c r="AY507" s="163" t="s">
        <v>126</v>
      </c>
    </row>
    <row r="508" spans="1:65" s="15" customFormat="1">
      <c r="B508" s="340"/>
      <c r="C508" s="341"/>
      <c r="D508" s="329" t="s">
        <v>140</v>
      </c>
      <c r="E508" s="342" t="s">
        <v>3</v>
      </c>
      <c r="F508" s="343" t="s">
        <v>144</v>
      </c>
      <c r="G508" s="341"/>
      <c r="H508" s="344">
        <v>1.242</v>
      </c>
      <c r="I508" s="170"/>
      <c r="L508" s="168"/>
      <c r="M508" s="171"/>
      <c r="N508" s="172"/>
      <c r="O508" s="172"/>
      <c r="P508" s="172"/>
      <c r="Q508" s="172"/>
      <c r="R508" s="172"/>
      <c r="S508" s="172"/>
      <c r="T508" s="173"/>
      <c r="AT508" s="169" t="s">
        <v>140</v>
      </c>
      <c r="AU508" s="169" t="s">
        <v>81</v>
      </c>
      <c r="AV508" s="15" t="s">
        <v>145</v>
      </c>
      <c r="AW508" s="15" t="s">
        <v>33</v>
      </c>
      <c r="AX508" s="15" t="s">
        <v>79</v>
      </c>
      <c r="AY508" s="169" t="s">
        <v>126</v>
      </c>
    </row>
    <row r="509" spans="1:65" s="2" customFormat="1" ht="16.5" customHeight="1">
      <c r="A509" s="33"/>
      <c r="B509" s="322"/>
      <c r="C509" s="323" t="s">
        <v>639</v>
      </c>
      <c r="D509" s="323" t="s">
        <v>129</v>
      </c>
      <c r="E509" s="324" t="s">
        <v>640</v>
      </c>
      <c r="F509" s="325" t="s">
        <v>641</v>
      </c>
      <c r="G509" s="326" t="s">
        <v>217</v>
      </c>
      <c r="H509" s="327">
        <v>4.16</v>
      </c>
      <c r="I509" s="145"/>
      <c r="J509" s="146">
        <f>ROUND(I509*H509,2)</f>
        <v>0</v>
      </c>
      <c r="K509" s="144" t="s">
        <v>133</v>
      </c>
      <c r="L509" s="34"/>
      <c r="M509" s="147" t="s">
        <v>3</v>
      </c>
      <c r="N509" s="148" t="s">
        <v>43</v>
      </c>
      <c r="O509" s="54"/>
      <c r="P509" s="149">
        <f>O509*H509</f>
        <v>0</v>
      </c>
      <c r="Q509" s="149">
        <v>2.64E-3</v>
      </c>
      <c r="R509" s="149">
        <f>Q509*H509</f>
        <v>1.09824E-2</v>
      </c>
      <c r="S509" s="149">
        <v>0</v>
      </c>
      <c r="T509" s="150">
        <f>S509*H509</f>
        <v>0</v>
      </c>
      <c r="U509" s="33"/>
      <c r="V509" s="33"/>
      <c r="W509" s="33"/>
      <c r="X509" s="33"/>
      <c r="Y509" s="33"/>
      <c r="Z509" s="33"/>
      <c r="AA509" s="33"/>
      <c r="AB509" s="33"/>
      <c r="AC509" s="33"/>
      <c r="AD509" s="33"/>
      <c r="AE509" s="33"/>
      <c r="AR509" s="151" t="s">
        <v>145</v>
      </c>
      <c r="AT509" s="151" t="s">
        <v>129</v>
      </c>
      <c r="AU509" s="151" t="s">
        <v>81</v>
      </c>
      <c r="AY509" s="18" t="s">
        <v>126</v>
      </c>
      <c r="BE509" s="152">
        <f>IF(N509="základní",J509,0)</f>
        <v>0</v>
      </c>
      <c r="BF509" s="152">
        <f>IF(N509="snížená",J509,0)</f>
        <v>0</v>
      </c>
      <c r="BG509" s="152">
        <f>IF(N509="zákl. přenesená",J509,0)</f>
        <v>0</v>
      </c>
      <c r="BH509" s="152">
        <f>IF(N509="sníž. přenesená",J509,0)</f>
        <v>0</v>
      </c>
      <c r="BI509" s="152">
        <f>IF(N509="nulová",J509,0)</f>
        <v>0</v>
      </c>
      <c r="BJ509" s="18" t="s">
        <v>79</v>
      </c>
      <c r="BK509" s="152">
        <f>ROUND(I509*H509,2)</f>
        <v>0</v>
      </c>
      <c r="BL509" s="18" t="s">
        <v>145</v>
      </c>
      <c r="BM509" s="151" t="s">
        <v>642</v>
      </c>
    </row>
    <row r="510" spans="1:65" s="2" customFormat="1">
      <c r="A510" s="33"/>
      <c r="B510" s="322"/>
      <c r="C510" s="328"/>
      <c r="D510" s="329" t="s">
        <v>136</v>
      </c>
      <c r="E510" s="328"/>
      <c r="F510" s="330" t="s">
        <v>643</v>
      </c>
      <c r="G510" s="328"/>
      <c r="H510" s="328"/>
      <c r="I510" s="153"/>
      <c r="J510" s="33"/>
      <c r="K510" s="33"/>
      <c r="L510" s="34"/>
      <c r="M510" s="154"/>
      <c r="N510" s="155"/>
      <c r="O510" s="54"/>
      <c r="P510" s="54"/>
      <c r="Q510" s="54"/>
      <c r="R510" s="54"/>
      <c r="S510" s="54"/>
      <c r="T510" s="55"/>
      <c r="U510" s="33"/>
      <c r="V510" s="33"/>
      <c r="W510" s="33"/>
      <c r="X510" s="33"/>
      <c r="Y510" s="33"/>
      <c r="Z510" s="33"/>
      <c r="AA510" s="33"/>
      <c r="AB510" s="33"/>
      <c r="AC510" s="33"/>
      <c r="AD510" s="33"/>
      <c r="AE510" s="33"/>
      <c r="AT510" s="18" t="s">
        <v>136</v>
      </c>
      <c r="AU510" s="18" t="s">
        <v>81</v>
      </c>
    </row>
    <row r="511" spans="1:65" s="2" customFormat="1" ht="39">
      <c r="A511" s="33"/>
      <c r="B511" s="322"/>
      <c r="C511" s="328"/>
      <c r="D511" s="329" t="s">
        <v>220</v>
      </c>
      <c r="E511" s="328"/>
      <c r="F511" s="353" t="s">
        <v>644</v>
      </c>
      <c r="G511" s="328"/>
      <c r="H511" s="328"/>
      <c r="I511" s="153"/>
      <c r="J511" s="33"/>
      <c r="K511" s="33"/>
      <c r="L511" s="34"/>
      <c r="M511" s="154"/>
      <c r="N511" s="155"/>
      <c r="O511" s="54"/>
      <c r="P511" s="54"/>
      <c r="Q511" s="54"/>
      <c r="R511" s="54"/>
      <c r="S511" s="54"/>
      <c r="T511" s="55"/>
      <c r="U511" s="33"/>
      <c r="V511" s="33"/>
      <c r="W511" s="33"/>
      <c r="X511" s="33"/>
      <c r="Y511" s="33"/>
      <c r="Z511" s="33"/>
      <c r="AA511" s="33"/>
      <c r="AB511" s="33"/>
      <c r="AC511" s="33"/>
      <c r="AD511" s="33"/>
      <c r="AE511" s="33"/>
      <c r="AT511" s="18" t="s">
        <v>220</v>
      </c>
      <c r="AU511" s="18" t="s">
        <v>81</v>
      </c>
    </row>
    <row r="512" spans="1:65" s="13" customFormat="1">
      <c r="B512" s="331"/>
      <c r="C512" s="332"/>
      <c r="D512" s="329" t="s">
        <v>140</v>
      </c>
      <c r="E512" s="333" t="s">
        <v>3</v>
      </c>
      <c r="F512" s="334" t="s">
        <v>348</v>
      </c>
      <c r="G512" s="332"/>
      <c r="H512" s="333" t="s">
        <v>3</v>
      </c>
      <c r="I512" s="158"/>
      <c r="L512" s="156"/>
      <c r="M512" s="159"/>
      <c r="N512" s="160"/>
      <c r="O512" s="160"/>
      <c r="P512" s="160"/>
      <c r="Q512" s="160"/>
      <c r="R512" s="160"/>
      <c r="S512" s="160"/>
      <c r="T512" s="161"/>
      <c r="AT512" s="157" t="s">
        <v>140</v>
      </c>
      <c r="AU512" s="157" t="s">
        <v>81</v>
      </c>
      <c r="AV512" s="13" t="s">
        <v>79</v>
      </c>
      <c r="AW512" s="13" t="s">
        <v>33</v>
      </c>
      <c r="AX512" s="13" t="s">
        <v>72</v>
      </c>
      <c r="AY512" s="157" t="s">
        <v>126</v>
      </c>
    </row>
    <row r="513" spans="1:65" s="13" customFormat="1">
      <c r="B513" s="331"/>
      <c r="C513" s="332"/>
      <c r="D513" s="329" t="s">
        <v>140</v>
      </c>
      <c r="E513" s="333" t="s">
        <v>3</v>
      </c>
      <c r="F513" s="334" t="s">
        <v>496</v>
      </c>
      <c r="G513" s="332"/>
      <c r="H513" s="333" t="s">
        <v>3</v>
      </c>
      <c r="I513" s="158"/>
      <c r="L513" s="156"/>
      <c r="M513" s="159"/>
      <c r="N513" s="160"/>
      <c r="O513" s="160"/>
      <c r="P513" s="160"/>
      <c r="Q513" s="160"/>
      <c r="R513" s="160"/>
      <c r="S513" s="160"/>
      <c r="T513" s="161"/>
      <c r="AT513" s="157" t="s">
        <v>140</v>
      </c>
      <c r="AU513" s="157" t="s">
        <v>81</v>
      </c>
      <c r="AV513" s="13" t="s">
        <v>79</v>
      </c>
      <c r="AW513" s="13" t="s">
        <v>33</v>
      </c>
      <c r="AX513" s="13" t="s">
        <v>72</v>
      </c>
      <c r="AY513" s="157" t="s">
        <v>126</v>
      </c>
    </row>
    <row r="514" spans="1:65" s="14" customFormat="1">
      <c r="B514" s="335"/>
      <c r="C514" s="336"/>
      <c r="D514" s="329" t="s">
        <v>140</v>
      </c>
      <c r="E514" s="337" t="s">
        <v>3</v>
      </c>
      <c r="F514" s="338" t="s">
        <v>645</v>
      </c>
      <c r="G514" s="336"/>
      <c r="H514" s="339">
        <v>3.36</v>
      </c>
      <c r="I514" s="164"/>
      <c r="L514" s="162"/>
      <c r="M514" s="165"/>
      <c r="N514" s="166"/>
      <c r="O514" s="166"/>
      <c r="P514" s="166"/>
      <c r="Q514" s="166"/>
      <c r="R514" s="166"/>
      <c r="S514" s="166"/>
      <c r="T514" s="167"/>
      <c r="AT514" s="163" t="s">
        <v>140</v>
      </c>
      <c r="AU514" s="163" t="s">
        <v>81</v>
      </c>
      <c r="AV514" s="14" t="s">
        <v>81</v>
      </c>
      <c r="AW514" s="14" t="s">
        <v>33</v>
      </c>
      <c r="AX514" s="14" t="s">
        <v>72</v>
      </c>
      <c r="AY514" s="163" t="s">
        <v>126</v>
      </c>
    </row>
    <row r="515" spans="1:65" s="13" customFormat="1">
      <c r="B515" s="331"/>
      <c r="C515" s="332"/>
      <c r="D515" s="329" t="s">
        <v>140</v>
      </c>
      <c r="E515" s="333" t="s">
        <v>3</v>
      </c>
      <c r="F515" s="334" t="s">
        <v>646</v>
      </c>
      <c r="G515" s="332"/>
      <c r="H515" s="333" t="s">
        <v>3</v>
      </c>
      <c r="I515" s="158"/>
      <c r="L515" s="156"/>
      <c r="M515" s="159"/>
      <c r="N515" s="160"/>
      <c r="O515" s="160"/>
      <c r="P515" s="160"/>
      <c r="Q515" s="160"/>
      <c r="R515" s="160"/>
      <c r="S515" s="160"/>
      <c r="T515" s="161"/>
      <c r="AT515" s="157" t="s">
        <v>140</v>
      </c>
      <c r="AU515" s="157" t="s">
        <v>81</v>
      </c>
      <c r="AV515" s="13" t="s">
        <v>79</v>
      </c>
      <c r="AW515" s="13" t="s">
        <v>33</v>
      </c>
      <c r="AX515" s="13" t="s">
        <v>72</v>
      </c>
      <c r="AY515" s="157" t="s">
        <v>126</v>
      </c>
    </row>
    <row r="516" spans="1:65" s="14" customFormat="1">
      <c r="B516" s="335"/>
      <c r="C516" s="336"/>
      <c r="D516" s="329" t="s">
        <v>140</v>
      </c>
      <c r="E516" s="337" t="s">
        <v>3</v>
      </c>
      <c r="F516" s="338" t="s">
        <v>647</v>
      </c>
      <c r="G516" s="336"/>
      <c r="H516" s="339">
        <v>0.8</v>
      </c>
      <c r="I516" s="164"/>
      <c r="L516" s="162"/>
      <c r="M516" s="165"/>
      <c r="N516" s="166"/>
      <c r="O516" s="166"/>
      <c r="P516" s="166"/>
      <c r="Q516" s="166"/>
      <c r="R516" s="166"/>
      <c r="S516" s="166"/>
      <c r="T516" s="167"/>
      <c r="AT516" s="163" t="s">
        <v>140</v>
      </c>
      <c r="AU516" s="163" t="s">
        <v>81</v>
      </c>
      <c r="AV516" s="14" t="s">
        <v>81</v>
      </c>
      <c r="AW516" s="14" t="s">
        <v>33</v>
      </c>
      <c r="AX516" s="14" t="s">
        <v>72</v>
      </c>
      <c r="AY516" s="163" t="s">
        <v>126</v>
      </c>
    </row>
    <row r="517" spans="1:65" s="15" customFormat="1">
      <c r="B517" s="340"/>
      <c r="C517" s="341"/>
      <c r="D517" s="329" t="s">
        <v>140</v>
      </c>
      <c r="E517" s="342" t="s">
        <v>3</v>
      </c>
      <c r="F517" s="343" t="s">
        <v>144</v>
      </c>
      <c r="G517" s="341"/>
      <c r="H517" s="344">
        <v>4.16</v>
      </c>
      <c r="I517" s="170"/>
      <c r="L517" s="168"/>
      <c r="M517" s="171"/>
      <c r="N517" s="172"/>
      <c r="O517" s="172"/>
      <c r="P517" s="172"/>
      <c r="Q517" s="172"/>
      <c r="R517" s="172"/>
      <c r="S517" s="172"/>
      <c r="T517" s="173"/>
      <c r="AT517" s="169" t="s">
        <v>140</v>
      </c>
      <c r="AU517" s="169" t="s">
        <v>81</v>
      </c>
      <c r="AV517" s="15" t="s">
        <v>145</v>
      </c>
      <c r="AW517" s="15" t="s">
        <v>33</v>
      </c>
      <c r="AX517" s="15" t="s">
        <v>79</v>
      </c>
      <c r="AY517" s="169" t="s">
        <v>126</v>
      </c>
    </row>
    <row r="518" spans="1:65" s="2" customFormat="1" ht="16.5" customHeight="1">
      <c r="A518" s="33"/>
      <c r="B518" s="322"/>
      <c r="C518" s="323" t="s">
        <v>648</v>
      </c>
      <c r="D518" s="323" t="s">
        <v>129</v>
      </c>
      <c r="E518" s="324" t="s">
        <v>649</v>
      </c>
      <c r="F518" s="325" t="s">
        <v>650</v>
      </c>
      <c r="G518" s="326" t="s">
        <v>217</v>
      </c>
      <c r="H518" s="327">
        <v>4.16</v>
      </c>
      <c r="I518" s="145"/>
      <c r="J518" s="146">
        <f>ROUND(I518*H518,2)</f>
        <v>0</v>
      </c>
      <c r="K518" s="144" t="s">
        <v>133</v>
      </c>
      <c r="L518" s="34"/>
      <c r="M518" s="147" t="s">
        <v>3</v>
      </c>
      <c r="N518" s="148" t="s">
        <v>43</v>
      </c>
      <c r="O518" s="54"/>
      <c r="P518" s="149">
        <f>O518*H518</f>
        <v>0</v>
      </c>
      <c r="Q518" s="149">
        <v>0</v>
      </c>
      <c r="R518" s="149">
        <f>Q518*H518</f>
        <v>0</v>
      </c>
      <c r="S518" s="149">
        <v>0</v>
      </c>
      <c r="T518" s="150">
        <f>S518*H518</f>
        <v>0</v>
      </c>
      <c r="U518" s="33"/>
      <c r="V518" s="33"/>
      <c r="W518" s="33"/>
      <c r="X518" s="33"/>
      <c r="Y518" s="33"/>
      <c r="Z518" s="33"/>
      <c r="AA518" s="33"/>
      <c r="AB518" s="33"/>
      <c r="AC518" s="33"/>
      <c r="AD518" s="33"/>
      <c r="AE518" s="33"/>
      <c r="AR518" s="151" t="s">
        <v>145</v>
      </c>
      <c r="AT518" s="151" t="s">
        <v>129</v>
      </c>
      <c r="AU518" s="151" t="s">
        <v>81</v>
      </c>
      <c r="AY518" s="18" t="s">
        <v>126</v>
      </c>
      <c r="BE518" s="152">
        <f>IF(N518="základní",J518,0)</f>
        <v>0</v>
      </c>
      <c r="BF518" s="152">
        <f>IF(N518="snížená",J518,0)</f>
        <v>0</v>
      </c>
      <c r="BG518" s="152">
        <f>IF(N518="zákl. přenesená",J518,0)</f>
        <v>0</v>
      </c>
      <c r="BH518" s="152">
        <f>IF(N518="sníž. přenesená",J518,0)</f>
        <v>0</v>
      </c>
      <c r="BI518" s="152">
        <f>IF(N518="nulová",J518,0)</f>
        <v>0</v>
      </c>
      <c r="BJ518" s="18" t="s">
        <v>79</v>
      </c>
      <c r="BK518" s="152">
        <f>ROUND(I518*H518,2)</f>
        <v>0</v>
      </c>
      <c r="BL518" s="18" t="s">
        <v>145</v>
      </c>
      <c r="BM518" s="151" t="s">
        <v>651</v>
      </c>
    </row>
    <row r="519" spans="1:65" s="2" customFormat="1">
      <c r="A519" s="33"/>
      <c r="B519" s="322"/>
      <c r="C519" s="328"/>
      <c r="D519" s="329" t="s">
        <v>136</v>
      </c>
      <c r="E519" s="328"/>
      <c r="F519" s="330" t="s">
        <v>652</v>
      </c>
      <c r="G519" s="328"/>
      <c r="H519" s="328"/>
      <c r="I519" s="153"/>
      <c r="J519" s="33"/>
      <c r="K519" s="33"/>
      <c r="L519" s="34"/>
      <c r="M519" s="154"/>
      <c r="N519" s="155"/>
      <c r="O519" s="54"/>
      <c r="P519" s="54"/>
      <c r="Q519" s="54"/>
      <c r="R519" s="54"/>
      <c r="S519" s="54"/>
      <c r="T519" s="55"/>
      <c r="U519" s="33"/>
      <c r="V519" s="33"/>
      <c r="W519" s="33"/>
      <c r="X519" s="33"/>
      <c r="Y519" s="33"/>
      <c r="Z519" s="33"/>
      <c r="AA519" s="33"/>
      <c r="AB519" s="33"/>
      <c r="AC519" s="33"/>
      <c r="AD519" s="33"/>
      <c r="AE519" s="33"/>
      <c r="AT519" s="18" t="s">
        <v>136</v>
      </c>
      <c r="AU519" s="18" t="s">
        <v>81</v>
      </c>
    </row>
    <row r="520" spans="1:65" s="2" customFormat="1" ht="39">
      <c r="A520" s="33"/>
      <c r="B520" s="322"/>
      <c r="C520" s="328"/>
      <c r="D520" s="329" t="s">
        <v>220</v>
      </c>
      <c r="E520" s="328"/>
      <c r="F520" s="353" t="s">
        <v>644</v>
      </c>
      <c r="G520" s="328"/>
      <c r="H520" s="328"/>
      <c r="I520" s="153"/>
      <c r="J520" s="33"/>
      <c r="K520" s="33"/>
      <c r="L520" s="34"/>
      <c r="M520" s="154"/>
      <c r="N520" s="155"/>
      <c r="O520" s="54"/>
      <c r="P520" s="54"/>
      <c r="Q520" s="54"/>
      <c r="R520" s="54"/>
      <c r="S520" s="54"/>
      <c r="T520" s="55"/>
      <c r="U520" s="33"/>
      <c r="V520" s="33"/>
      <c r="W520" s="33"/>
      <c r="X520" s="33"/>
      <c r="Y520" s="33"/>
      <c r="Z520" s="33"/>
      <c r="AA520" s="33"/>
      <c r="AB520" s="33"/>
      <c r="AC520" s="33"/>
      <c r="AD520" s="33"/>
      <c r="AE520" s="33"/>
      <c r="AT520" s="18" t="s">
        <v>220</v>
      </c>
      <c r="AU520" s="18" t="s">
        <v>81</v>
      </c>
    </row>
    <row r="521" spans="1:65" s="2" customFormat="1" ht="16.5" customHeight="1">
      <c r="A521" s="33"/>
      <c r="B521" s="322"/>
      <c r="C521" s="323" t="s">
        <v>653</v>
      </c>
      <c r="D521" s="323" t="s">
        <v>129</v>
      </c>
      <c r="E521" s="324" t="s">
        <v>654</v>
      </c>
      <c r="F521" s="325" t="s">
        <v>655</v>
      </c>
      <c r="G521" s="326" t="s">
        <v>468</v>
      </c>
      <c r="H521" s="327">
        <v>1.9E-2</v>
      </c>
      <c r="I521" s="145"/>
      <c r="J521" s="146">
        <f>ROUND(I521*H521,2)</f>
        <v>0</v>
      </c>
      <c r="K521" s="144" t="s">
        <v>133</v>
      </c>
      <c r="L521" s="34"/>
      <c r="M521" s="147" t="s">
        <v>3</v>
      </c>
      <c r="N521" s="148" t="s">
        <v>43</v>
      </c>
      <c r="O521" s="54"/>
      <c r="P521" s="149">
        <f>O521*H521</f>
        <v>0</v>
      </c>
      <c r="Q521" s="149">
        <v>1.06277</v>
      </c>
      <c r="R521" s="149">
        <f>Q521*H521</f>
        <v>2.019263E-2</v>
      </c>
      <c r="S521" s="149">
        <v>0</v>
      </c>
      <c r="T521" s="150">
        <f>S521*H521</f>
        <v>0</v>
      </c>
      <c r="U521" s="33"/>
      <c r="V521" s="33"/>
      <c r="W521" s="33"/>
      <c r="X521" s="33"/>
      <c r="Y521" s="33"/>
      <c r="Z521" s="33"/>
      <c r="AA521" s="33"/>
      <c r="AB521" s="33"/>
      <c r="AC521" s="33"/>
      <c r="AD521" s="33"/>
      <c r="AE521" s="33"/>
      <c r="AR521" s="151" t="s">
        <v>145</v>
      </c>
      <c r="AT521" s="151" t="s">
        <v>129</v>
      </c>
      <c r="AU521" s="151" t="s">
        <v>81</v>
      </c>
      <c r="AY521" s="18" t="s">
        <v>126</v>
      </c>
      <c r="BE521" s="152">
        <f>IF(N521="základní",J521,0)</f>
        <v>0</v>
      </c>
      <c r="BF521" s="152">
        <f>IF(N521="snížená",J521,0)</f>
        <v>0</v>
      </c>
      <c r="BG521" s="152">
        <f>IF(N521="zákl. přenesená",J521,0)</f>
        <v>0</v>
      </c>
      <c r="BH521" s="152">
        <f>IF(N521="sníž. přenesená",J521,0)</f>
        <v>0</v>
      </c>
      <c r="BI521" s="152">
        <f>IF(N521="nulová",J521,0)</f>
        <v>0</v>
      </c>
      <c r="BJ521" s="18" t="s">
        <v>79</v>
      </c>
      <c r="BK521" s="152">
        <f>ROUND(I521*H521,2)</f>
        <v>0</v>
      </c>
      <c r="BL521" s="18" t="s">
        <v>145</v>
      </c>
      <c r="BM521" s="151" t="s">
        <v>656</v>
      </c>
    </row>
    <row r="522" spans="1:65" s="2" customFormat="1">
      <c r="A522" s="33"/>
      <c r="B522" s="322"/>
      <c r="C522" s="328"/>
      <c r="D522" s="329" t="s">
        <v>136</v>
      </c>
      <c r="E522" s="328"/>
      <c r="F522" s="330" t="s">
        <v>657</v>
      </c>
      <c r="G522" s="328"/>
      <c r="H522" s="328"/>
      <c r="I522" s="153"/>
      <c r="J522" s="33"/>
      <c r="K522" s="33"/>
      <c r="L522" s="34"/>
      <c r="M522" s="154"/>
      <c r="N522" s="155"/>
      <c r="O522" s="54"/>
      <c r="P522" s="54"/>
      <c r="Q522" s="54"/>
      <c r="R522" s="54"/>
      <c r="S522" s="54"/>
      <c r="T522" s="55"/>
      <c r="U522" s="33"/>
      <c r="V522" s="33"/>
      <c r="W522" s="33"/>
      <c r="X522" s="33"/>
      <c r="Y522" s="33"/>
      <c r="Z522" s="33"/>
      <c r="AA522" s="33"/>
      <c r="AB522" s="33"/>
      <c r="AC522" s="33"/>
      <c r="AD522" s="33"/>
      <c r="AE522" s="33"/>
      <c r="AT522" s="18" t="s">
        <v>136</v>
      </c>
      <c r="AU522" s="18" t="s">
        <v>81</v>
      </c>
    </row>
    <row r="523" spans="1:65" s="2" customFormat="1" ht="29.25">
      <c r="A523" s="33"/>
      <c r="B523" s="322"/>
      <c r="C523" s="328"/>
      <c r="D523" s="329" t="s">
        <v>220</v>
      </c>
      <c r="E523" s="328"/>
      <c r="F523" s="353" t="s">
        <v>658</v>
      </c>
      <c r="G523" s="328"/>
      <c r="H523" s="328"/>
      <c r="I523" s="153"/>
      <c r="J523" s="33"/>
      <c r="K523" s="33"/>
      <c r="L523" s="34"/>
      <c r="M523" s="154"/>
      <c r="N523" s="155"/>
      <c r="O523" s="54"/>
      <c r="P523" s="54"/>
      <c r="Q523" s="54"/>
      <c r="R523" s="54"/>
      <c r="S523" s="54"/>
      <c r="T523" s="55"/>
      <c r="U523" s="33"/>
      <c r="V523" s="33"/>
      <c r="W523" s="33"/>
      <c r="X523" s="33"/>
      <c r="Y523" s="33"/>
      <c r="Z523" s="33"/>
      <c r="AA523" s="33"/>
      <c r="AB523" s="33"/>
      <c r="AC523" s="33"/>
      <c r="AD523" s="33"/>
      <c r="AE523" s="33"/>
      <c r="AT523" s="18" t="s">
        <v>220</v>
      </c>
      <c r="AU523" s="18" t="s">
        <v>81</v>
      </c>
    </row>
    <row r="524" spans="1:65" s="13" customFormat="1">
      <c r="B524" s="331"/>
      <c r="C524" s="332"/>
      <c r="D524" s="329" t="s">
        <v>140</v>
      </c>
      <c r="E524" s="333" t="s">
        <v>3</v>
      </c>
      <c r="F524" s="334" t="s">
        <v>498</v>
      </c>
      <c r="G524" s="332"/>
      <c r="H524" s="333" t="s">
        <v>3</v>
      </c>
      <c r="I524" s="158"/>
      <c r="L524" s="156"/>
      <c r="M524" s="159"/>
      <c r="N524" s="160"/>
      <c r="O524" s="160"/>
      <c r="P524" s="160"/>
      <c r="Q524" s="160"/>
      <c r="R524" s="160"/>
      <c r="S524" s="160"/>
      <c r="T524" s="161"/>
      <c r="AT524" s="157" t="s">
        <v>140</v>
      </c>
      <c r="AU524" s="157" t="s">
        <v>81</v>
      </c>
      <c r="AV524" s="13" t="s">
        <v>79</v>
      </c>
      <c r="AW524" s="13" t="s">
        <v>33</v>
      </c>
      <c r="AX524" s="13" t="s">
        <v>72</v>
      </c>
      <c r="AY524" s="157" t="s">
        <v>126</v>
      </c>
    </row>
    <row r="525" spans="1:65" s="14" customFormat="1">
      <c r="B525" s="335"/>
      <c r="C525" s="336"/>
      <c r="D525" s="329" t="s">
        <v>140</v>
      </c>
      <c r="E525" s="337" t="s">
        <v>3</v>
      </c>
      <c r="F525" s="338" t="s">
        <v>659</v>
      </c>
      <c r="G525" s="336"/>
      <c r="H525" s="339">
        <v>1.9E-2</v>
      </c>
      <c r="I525" s="164"/>
      <c r="L525" s="162"/>
      <c r="M525" s="165"/>
      <c r="N525" s="166"/>
      <c r="O525" s="166"/>
      <c r="P525" s="166"/>
      <c r="Q525" s="166"/>
      <c r="R525" s="166"/>
      <c r="S525" s="166"/>
      <c r="T525" s="167"/>
      <c r="AT525" s="163" t="s">
        <v>140</v>
      </c>
      <c r="AU525" s="163" t="s">
        <v>81</v>
      </c>
      <c r="AV525" s="14" t="s">
        <v>81</v>
      </c>
      <c r="AW525" s="14" t="s">
        <v>33</v>
      </c>
      <c r="AX525" s="14" t="s">
        <v>72</v>
      </c>
      <c r="AY525" s="163" t="s">
        <v>126</v>
      </c>
    </row>
    <row r="526" spans="1:65" s="15" customFormat="1">
      <c r="B526" s="340"/>
      <c r="C526" s="341"/>
      <c r="D526" s="329" t="s">
        <v>140</v>
      </c>
      <c r="E526" s="342" t="s">
        <v>3</v>
      </c>
      <c r="F526" s="343" t="s">
        <v>144</v>
      </c>
      <c r="G526" s="341"/>
      <c r="H526" s="344">
        <v>1.9E-2</v>
      </c>
      <c r="I526" s="170"/>
      <c r="L526" s="168"/>
      <c r="M526" s="171"/>
      <c r="N526" s="172"/>
      <c r="O526" s="172"/>
      <c r="P526" s="172"/>
      <c r="Q526" s="172"/>
      <c r="R526" s="172"/>
      <c r="S526" s="172"/>
      <c r="T526" s="173"/>
      <c r="AT526" s="169" t="s">
        <v>140</v>
      </c>
      <c r="AU526" s="169" t="s">
        <v>81</v>
      </c>
      <c r="AV526" s="15" t="s">
        <v>145</v>
      </c>
      <c r="AW526" s="15" t="s">
        <v>33</v>
      </c>
      <c r="AX526" s="15" t="s">
        <v>79</v>
      </c>
      <c r="AY526" s="169" t="s">
        <v>126</v>
      </c>
    </row>
    <row r="527" spans="1:65" s="12" customFormat="1" ht="22.9" customHeight="1">
      <c r="B527" s="345"/>
      <c r="C527" s="346"/>
      <c r="D527" s="347" t="s">
        <v>71</v>
      </c>
      <c r="E527" s="348" t="s">
        <v>146</v>
      </c>
      <c r="F527" s="348" t="s">
        <v>660</v>
      </c>
      <c r="G527" s="346"/>
      <c r="H527" s="346"/>
      <c r="I527" s="133"/>
      <c r="J527" s="142">
        <f>BK527</f>
        <v>0</v>
      </c>
      <c r="L527" s="130"/>
      <c r="M527" s="135"/>
      <c r="N527" s="136"/>
      <c r="O527" s="136"/>
      <c r="P527" s="137">
        <f>SUM(P528:P577)</f>
        <v>0</v>
      </c>
      <c r="Q527" s="136"/>
      <c r="R527" s="137">
        <f>SUM(R528:R577)</f>
        <v>5.6330200000000001</v>
      </c>
      <c r="S527" s="136"/>
      <c r="T527" s="138">
        <f>SUM(T528:T577)</f>
        <v>0</v>
      </c>
      <c r="AR527" s="131" t="s">
        <v>79</v>
      </c>
      <c r="AT527" s="139" t="s">
        <v>71</v>
      </c>
      <c r="AU527" s="139" t="s">
        <v>79</v>
      </c>
      <c r="AY527" s="131" t="s">
        <v>126</v>
      </c>
      <c r="BK527" s="140">
        <f>SUM(BK528:BK577)</f>
        <v>0</v>
      </c>
    </row>
    <row r="528" spans="1:65" s="2" customFormat="1" ht="16.5" customHeight="1">
      <c r="A528" s="33"/>
      <c r="B528" s="322"/>
      <c r="C528" s="323" t="s">
        <v>661</v>
      </c>
      <c r="D528" s="323" t="s">
        <v>129</v>
      </c>
      <c r="E528" s="324" t="s">
        <v>662</v>
      </c>
      <c r="F528" s="325" t="s">
        <v>663</v>
      </c>
      <c r="G528" s="326" t="s">
        <v>228</v>
      </c>
      <c r="H528" s="327">
        <v>28</v>
      </c>
      <c r="I528" s="145"/>
      <c r="J528" s="146">
        <f>ROUND(I528*H528,2)</f>
        <v>0</v>
      </c>
      <c r="K528" s="144" t="s">
        <v>133</v>
      </c>
      <c r="L528" s="34"/>
      <c r="M528" s="147" t="s">
        <v>3</v>
      </c>
      <c r="N528" s="148" t="s">
        <v>43</v>
      </c>
      <c r="O528" s="54"/>
      <c r="P528" s="149">
        <f>O528*H528</f>
        <v>0</v>
      </c>
      <c r="Q528" s="149">
        <v>0.17488999999999999</v>
      </c>
      <c r="R528" s="149">
        <f>Q528*H528</f>
        <v>4.8969199999999997</v>
      </c>
      <c r="S528" s="149">
        <v>0</v>
      </c>
      <c r="T528" s="150">
        <f>S528*H528</f>
        <v>0</v>
      </c>
      <c r="U528" s="33"/>
      <c r="V528" s="33"/>
      <c r="W528" s="33"/>
      <c r="X528" s="33"/>
      <c r="Y528" s="33"/>
      <c r="Z528" s="33"/>
      <c r="AA528" s="33"/>
      <c r="AB528" s="33"/>
      <c r="AC528" s="33"/>
      <c r="AD528" s="33"/>
      <c r="AE528" s="33"/>
      <c r="AR528" s="151" t="s">
        <v>145</v>
      </c>
      <c r="AT528" s="151" t="s">
        <v>129</v>
      </c>
      <c r="AU528" s="151" t="s">
        <v>81</v>
      </c>
      <c r="AY528" s="18" t="s">
        <v>126</v>
      </c>
      <c r="BE528" s="152">
        <f>IF(N528="základní",J528,0)</f>
        <v>0</v>
      </c>
      <c r="BF528" s="152">
        <f>IF(N528="snížená",J528,0)</f>
        <v>0</v>
      </c>
      <c r="BG528" s="152">
        <f>IF(N528="zákl. přenesená",J528,0)</f>
        <v>0</v>
      </c>
      <c r="BH528" s="152">
        <f>IF(N528="sníž. přenesená",J528,0)</f>
        <v>0</v>
      </c>
      <c r="BI528" s="152">
        <f>IF(N528="nulová",J528,0)</f>
        <v>0</v>
      </c>
      <c r="BJ528" s="18" t="s">
        <v>79</v>
      </c>
      <c r="BK528" s="152">
        <f>ROUND(I528*H528,2)</f>
        <v>0</v>
      </c>
      <c r="BL528" s="18" t="s">
        <v>145</v>
      </c>
      <c r="BM528" s="151" t="s">
        <v>664</v>
      </c>
    </row>
    <row r="529" spans="1:65" s="2" customFormat="1" ht="19.5">
      <c r="A529" s="33"/>
      <c r="B529" s="322"/>
      <c r="C529" s="328"/>
      <c r="D529" s="329" t="s">
        <v>136</v>
      </c>
      <c r="E529" s="328"/>
      <c r="F529" s="330" t="s">
        <v>665</v>
      </c>
      <c r="G529" s="328"/>
      <c r="H529" s="328"/>
      <c r="I529" s="153"/>
      <c r="J529" s="33"/>
      <c r="K529" s="33"/>
      <c r="L529" s="34"/>
      <c r="M529" s="154"/>
      <c r="N529" s="155"/>
      <c r="O529" s="54"/>
      <c r="P529" s="54"/>
      <c r="Q529" s="54"/>
      <c r="R529" s="54"/>
      <c r="S529" s="54"/>
      <c r="T529" s="55"/>
      <c r="U529" s="33"/>
      <c r="V529" s="33"/>
      <c r="W529" s="33"/>
      <c r="X529" s="33"/>
      <c r="Y529" s="33"/>
      <c r="Z529" s="33"/>
      <c r="AA529" s="33"/>
      <c r="AB529" s="33"/>
      <c r="AC529" s="33"/>
      <c r="AD529" s="33"/>
      <c r="AE529" s="33"/>
      <c r="AT529" s="18" t="s">
        <v>136</v>
      </c>
      <c r="AU529" s="18" t="s">
        <v>81</v>
      </c>
    </row>
    <row r="530" spans="1:65" s="2" customFormat="1" ht="97.5">
      <c r="A530" s="33"/>
      <c r="B530" s="322"/>
      <c r="C530" s="328"/>
      <c r="D530" s="329" t="s">
        <v>220</v>
      </c>
      <c r="E530" s="328"/>
      <c r="F530" s="353" t="s">
        <v>666</v>
      </c>
      <c r="G530" s="328"/>
      <c r="H530" s="328"/>
      <c r="I530" s="153"/>
      <c r="J530" s="33"/>
      <c r="K530" s="33"/>
      <c r="L530" s="34"/>
      <c r="M530" s="154"/>
      <c r="N530" s="155"/>
      <c r="O530" s="54"/>
      <c r="P530" s="54"/>
      <c r="Q530" s="54"/>
      <c r="R530" s="54"/>
      <c r="S530" s="54"/>
      <c r="T530" s="55"/>
      <c r="U530" s="33"/>
      <c r="V530" s="33"/>
      <c r="W530" s="33"/>
      <c r="X530" s="33"/>
      <c r="Y530" s="33"/>
      <c r="Z530" s="33"/>
      <c r="AA530" s="33"/>
      <c r="AB530" s="33"/>
      <c r="AC530" s="33"/>
      <c r="AD530" s="33"/>
      <c r="AE530" s="33"/>
      <c r="AT530" s="18" t="s">
        <v>220</v>
      </c>
      <c r="AU530" s="18" t="s">
        <v>81</v>
      </c>
    </row>
    <row r="531" spans="1:65" s="13" customFormat="1">
      <c r="B531" s="331"/>
      <c r="C531" s="332"/>
      <c r="D531" s="329" t="s">
        <v>140</v>
      </c>
      <c r="E531" s="333" t="s">
        <v>3</v>
      </c>
      <c r="F531" s="334" t="s">
        <v>348</v>
      </c>
      <c r="G531" s="332"/>
      <c r="H531" s="333" t="s">
        <v>3</v>
      </c>
      <c r="I531" s="158"/>
      <c r="L531" s="156"/>
      <c r="M531" s="159"/>
      <c r="N531" s="160"/>
      <c r="O531" s="160"/>
      <c r="P531" s="160"/>
      <c r="Q531" s="160"/>
      <c r="R531" s="160"/>
      <c r="S531" s="160"/>
      <c r="T531" s="161"/>
      <c r="AT531" s="157" t="s">
        <v>140</v>
      </c>
      <c r="AU531" s="157" t="s">
        <v>81</v>
      </c>
      <c r="AV531" s="13" t="s">
        <v>79</v>
      </c>
      <c r="AW531" s="13" t="s">
        <v>33</v>
      </c>
      <c r="AX531" s="13" t="s">
        <v>72</v>
      </c>
      <c r="AY531" s="157" t="s">
        <v>126</v>
      </c>
    </row>
    <row r="532" spans="1:65" s="13" customFormat="1">
      <c r="B532" s="331"/>
      <c r="C532" s="332"/>
      <c r="D532" s="329" t="s">
        <v>140</v>
      </c>
      <c r="E532" s="333" t="s">
        <v>3</v>
      </c>
      <c r="F532" s="334" t="s">
        <v>667</v>
      </c>
      <c r="G532" s="332"/>
      <c r="H532" s="333" t="s">
        <v>3</v>
      </c>
      <c r="I532" s="158"/>
      <c r="L532" s="156"/>
      <c r="M532" s="159"/>
      <c r="N532" s="160"/>
      <c r="O532" s="160"/>
      <c r="P532" s="160"/>
      <c r="Q532" s="160"/>
      <c r="R532" s="160"/>
      <c r="S532" s="160"/>
      <c r="T532" s="161"/>
      <c r="AT532" s="157" t="s">
        <v>140</v>
      </c>
      <c r="AU532" s="157" t="s">
        <v>81</v>
      </c>
      <c r="AV532" s="13" t="s">
        <v>79</v>
      </c>
      <c r="AW532" s="13" t="s">
        <v>33</v>
      </c>
      <c r="AX532" s="13" t="s">
        <v>72</v>
      </c>
      <c r="AY532" s="157" t="s">
        <v>126</v>
      </c>
    </row>
    <row r="533" spans="1:65" s="14" customFormat="1">
      <c r="B533" s="335"/>
      <c r="C533" s="336"/>
      <c r="D533" s="329" t="s">
        <v>140</v>
      </c>
      <c r="E533" s="337" t="s">
        <v>3</v>
      </c>
      <c r="F533" s="338" t="s">
        <v>405</v>
      </c>
      <c r="G533" s="336"/>
      <c r="H533" s="339">
        <v>28</v>
      </c>
      <c r="I533" s="164"/>
      <c r="L533" s="162"/>
      <c r="M533" s="165"/>
      <c r="N533" s="166"/>
      <c r="O533" s="166"/>
      <c r="P533" s="166"/>
      <c r="Q533" s="166"/>
      <c r="R533" s="166"/>
      <c r="S533" s="166"/>
      <c r="T533" s="167"/>
      <c r="AT533" s="163" t="s">
        <v>140</v>
      </c>
      <c r="AU533" s="163" t="s">
        <v>81</v>
      </c>
      <c r="AV533" s="14" t="s">
        <v>81</v>
      </c>
      <c r="AW533" s="14" t="s">
        <v>33</v>
      </c>
      <c r="AX533" s="14" t="s">
        <v>72</v>
      </c>
      <c r="AY533" s="163" t="s">
        <v>126</v>
      </c>
    </row>
    <row r="534" spans="1:65" s="15" customFormat="1">
      <c r="B534" s="340"/>
      <c r="C534" s="341"/>
      <c r="D534" s="329" t="s">
        <v>140</v>
      </c>
      <c r="E534" s="342" t="s">
        <v>3</v>
      </c>
      <c r="F534" s="343" t="s">
        <v>144</v>
      </c>
      <c r="G534" s="341"/>
      <c r="H534" s="344">
        <v>28</v>
      </c>
      <c r="I534" s="170"/>
      <c r="L534" s="168"/>
      <c r="M534" s="171"/>
      <c r="N534" s="172"/>
      <c r="O534" s="172"/>
      <c r="P534" s="172"/>
      <c r="Q534" s="172"/>
      <c r="R534" s="172"/>
      <c r="S534" s="172"/>
      <c r="T534" s="173"/>
      <c r="AT534" s="169" t="s">
        <v>140</v>
      </c>
      <c r="AU534" s="169" t="s">
        <v>81</v>
      </c>
      <c r="AV534" s="15" t="s">
        <v>145</v>
      </c>
      <c r="AW534" s="15" t="s">
        <v>33</v>
      </c>
      <c r="AX534" s="15" t="s">
        <v>79</v>
      </c>
      <c r="AY534" s="169" t="s">
        <v>126</v>
      </c>
    </row>
    <row r="535" spans="1:65" s="2" customFormat="1" ht="16.5" customHeight="1">
      <c r="A535" s="33"/>
      <c r="B535" s="322"/>
      <c r="C535" s="354" t="s">
        <v>668</v>
      </c>
      <c r="D535" s="354" t="s">
        <v>465</v>
      </c>
      <c r="E535" s="355" t="s">
        <v>669</v>
      </c>
      <c r="F535" s="356" t="s">
        <v>670</v>
      </c>
      <c r="G535" s="357" t="s">
        <v>228</v>
      </c>
      <c r="H535" s="358">
        <v>28</v>
      </c>
      <c r="I535" s="178"/>
      <c r="J535" s="179">
        <f>ROUND(I535*H535,2)</f>
        <v>0</v>
      </c>
      <c r="K535" s="177" t="s">
        <v>133</v>
      </c>
      <c r="L535" s="180"/>
      <c r="M535" s="181" t="s">
        <v>3</v>
      </c>
      <c r="N535" s="182" t="s">
        <v>43</v>
      </c>
      <c r="O535" s="54"/>
      <c r="P535" s="149">
        <f>O535*H535</f>
        <v>0</v>
      </c>
      <c r="Q535" s="149">
        <v>7.1000000000000004E-3</v>
      </c>
      <c r="R535" s="149">
        <f>Q535*H535</f>
        <v>0.1988</v>
      </c>
      <c r="S535" s="149">
        <v>0</v>
      </c>
      <c r="T535" s="150">
        <f>S535*H535</f>
        <v>0</v>
      </c>
      <c r="U535" s="33"/>
      <c r="V535" s="33"/>
      <c r="W535" s="33"/>
      <c r="X535" s="33"/>
      <c r="Y535" s="33"/>
      <c r="Z535" s="33"/>
      <c r="AA535" s="33"/>
      <c r="AB535" s="33"/>
      <c r="AC535" s="33"/>
      <c r="AD535" s="33"/>
      <c r="AE535" s="33"/>
      <c r="AR535" s="151" t="s">
        <v>171</v>
      </c>
      <c r="AT535" s="151" t="s">
        <v>465</v>
      </c>
      <c r="AU535" s="151" t="s">
        <v>81</v>
      </c>
      <c r="AY535" s="18" t="s">
        <v>126</v>
      </c>
      <c r="BE535" s="152">
        <f>IF(N535="základní",J535,0)</f>
        <v>0</v>
      </c>
      <c r="BF535" s="152">
        <f>IF(N535="snížená",J535,0)</f>
        <v>0</v>
      </c>
      <c r="BG535" s="152">
        <f>IF(N535="zákl. přenesená",J535,0)</f>
        <v>0</v>
      </c>
      <c r="BH535" s="152">
        <f>IF(N535="sníž. přenesená",J535,0)</f>
        <v>0</v>
      </c>
      <c r="BI535" s="152">
        <f>IF(N535="nulová",J535,0)</f>
        <v>0</v>
      </c>
      <c r="BJ535" s="18" t="s">
        <v>79</v>
      </c>
      <c r="BK535" s="152">
        <f>ROUND(I535*H535,2)</f>
        <v>0</v>
      </c>
      <c r="BL535" s="18" t="s">
        <v>145</v>
      </c>
      <c r="BM535" s="151" t="s">
        <v>671</v>
      </c>
    </row>
    <row r="536" spans="1:65" s="2" customFormat="1">
      <c r="A536" s="33"/>
      <c r="B536" s="322"/>
      <c r="C536" s="328"/>
      <c r="D536" s="329" t="s">
        <v>136</v>
      </c>
      <c r="E536" s="328"/>
      <c r="F536" s="330" t="s">
        <v>670</v>
      </c>
      <c r="G536" s="328"/>
      <c r="H536" s="328"/>
      <c r="I536" s="153"/>
      <c r="J536" s="33"/>
      <c r="K536" s="33"/>
      <c r="L536" s="34"/>
      <c r="M536" s="154"/>
      <c r="N536" s="155"/>
      <c r="O536" s="54"/>
      <c r="P536" s="54"/>
      <c r="Q536" s="54"/>
      <c r="R536" s="54"/>
      <c r="S536" s="54"/>
      <c r="T536" s="55"/>
      <c r="U536" s="33"/>
      <c r="V536" s="33"/>
      <c r="W536" s="33"/>
      <c r="X536" s="33"/>
      <c r="Y536" s="33"/>
      <c r="Z536" s="33"/>
      <c r="AA536" s="33"/>
      <c r="AB536" s="33"/>
      <c r="AC536" s="33"/>
      <c r="AD536" s="33"/>
      <c r="AE536" s="33"/>
      <c r="AT536" s="18" t="s">
        <v>136</v>
      </c>
      <c r="AU536" s="18" t="s">
        <v>81</v>
      </c>
    </row>
    <row r="537" spans="1:65" s="13" customFormat="1">
      <c r="B537" s="331"/>
      <c r="C537" s="332"/>
      <c r="D537" s="329" t="s">
        <v>140</v>
      </c>
      <c r="E537" s="333" t="s">
        <v>3</v>
      </c>
      <c r="F537" s="334" t="s">
        <v>348</v>
      </c>
      <c r="G537" s="332"/>
      <c r="H537" s="333" t="s">
        <v>3</v>
      </c>
      <c r="I537" s="158"/>
      <c r="L537" s="156"/>
      <c r="M537" s="159"/>
      <c r="N537" s="160"/>
      <c r="O537" s="160"/>
      <c r="P537" s="160"/>
      <c r="Q537" s="160"/>
      <c r="R537" s="160"/>
      <c r="S537" s="160"/>
      <c r="T537" s="161"/>
      <c r="AT537" s="157" t="s">
        <v>140</v>
      </c>
      <c r="AU537" s="157" t="s">
        <v>81</v>
      </c>
      <c r="AV537" s="13" t="s">
        <v>79</v>
      </c>
      <c r="AW537" s="13" t="s">
        <v>33</v>
      </c>
      <c r="AX537" s="13" t="s">
        <v>72</v>
      </c>
      <c r="AY537" s="157" t="s">
        <v>126</v>
      </c>
    </row>
    <row r="538" spans="1:65" s="13" customFormat="1">
      <c r="B538" s="331"/>
      <c r="C538" s="332"/>
      <c r="D538" s="329" t="s">
        <v>140</v>
      </c>
      <c r="E538" s="333" t="s">
        <v>3</v>
      </c>
      <c r="F538" s="334" t="s">
        <v>667</v>
      </c>
      <c r="G538" s="332"/>
      <c r="H538" s="333" t="s">
        <v>3</v>
      </c>
      <c r="I538" s="158"/>
      <c r="L538" s="156"/>
      <c r="M538" s="159"/>
      <c r="N538" s="160"/>
      <c r="O538" s="160"/>
      <c r="P538" s="160"/>
      <c r="Q538" s="160"/>
      <c r="R538" s="160"/>
      <c r="S538" s="160"/>
      <c r="T538" s="161"/>
      <c r="AT538" s="157" t="s">
        <v>140</v>
      </c>
      <c r="AU538" s="157" t="s">
        <v>81</v>
      </c>
      <c r="AV538" s="13" t="s">
        <v>79</v>
      </c>
      <c r="AW538" s="13" t="s">
        <v>33</v>
      </c>
      <c r="AX538" s="13" t="s">
        <v>72</v>
      </c>
      <c r="AY538" s="157" t="s">
        <v>126</v>
      </c>
    </row>
    <row r="539" spans="1:65" s="14" customFormat="1">
      <c r="B539" s="335"/>
      <c r="C539" s="336"/>
      <c r="D539" s="329" t="s">
        <v>140</v>
      </c>
      <c r="E539" s="337" t="s">
        <v>3</v>
      </c>
      <c r="F539" s="338" t="s">
        <v>405</v>
      </c>
      <c r="G539" s="336"/>
      <c r="H539" s="339">
        <v>28</v>
      </c>
      <c r="I539" s="164"/>
      <c r="L539" s="162"/>
      <c r="M539" s="165"/>
      <c r="N539" s="166"/>
      <c r="O539" s="166"/>
      <c r="P539" s="166"/>
      <c r="Q539" s="166"/>
      <c r="R539" s="166"/>
      <c r="S539" s="166"/>
      <c r="T539" s="167"/>
      <c r="AT539" s="163" t="s">
        <v>140</v>
      </c>
      <c r="AU539" s="163" t="s">
        <v>81</v>
      </c>
      <c r="AV539" s="14" t="s">
        <v>81</v>
      </c>
      <c r="AW539" s="14" t="s">
        <v>33</v>
      </c>
      <c r="AX539" s="14" t="s">
        <v>72</v>
      </c>
      <c r="AY539" s="163" t="s">
        <v>126</v>
      </c>
    </row>
    <row r="540" spans="1:65" s="15" customFormat="1">
      <c r="B540" s="340"/>
      <c r="C540" s="341"/>
      <c r="D540" s="329" t="s">
        <v>140</v>
      </c>
      <c r="E540" s="342" t="s">
        <v>3</v>
      </c>
      <c r="F540" s="343" t="s">
        <v>144</v>
      </c>
      <c r="G540" s="341"/>
      <c r="H540" s="344">
        <v>28</v>
      </c>
      <c r="I540" s="170"/>
      <c r="L540" s="168"/>
      <c r="M540" s="171"/>
      <c r="N540" s="172"/>
      <c r="O540" s="172"/>
      <c r="P540" s="172"/>
      <c r="Q540" s="172"/>
      <c r="R540" s="172"/>
      <c r="S540" s="172"/>
      <c r="T540" s="173"/>
      <c r="AT540" s="169" t="s">
        <v>140</v>
      </c>
      <c r="AU540" s="169" t="s">
        <v>81</v>
      </c>
      <c r="AV540" s="15" t="s">
        <v>145</v>
      </c>
      <c r="AW540" s="15" t="s">
        <v>33</v>
      </c>
      <c r="AX540" s="15" t="s">
        <v>79</v>
      </c>
      <c r="AY540" s="169" t="s">
        <v>126</v>
      </c>
    </row>
    <row r="541" spans="1:65" s="2" customFormat="1" ht="16.5" customHeight="1">
      <c r="A541" s="33"/>
      <c r="B541" s="322"/>
      <c r="C541" s="323" t="s">
        <v>672</v>
      </c>
      <c r="D541" s="323" t="s">
        <v>129</v>
      </c>
      <c r="E541" s="324" t="s">
        <v>673</v>
      </c>
      <c r="F541" s="325" t="s">
        <v>674</v>
      </c>
      <c r="G541" s="326" t="s">
        <v>305</v>
      </c>
      <c r="H541" s="327">
        <v>66.819999999999993</v>
      </c>
      <c r="I541" s="145"/>
      <c r="J541" s="146">
        <f>ROUND(I541*H541,2)</f>
        <v>0</v>
      </c>
      <c r="K541" s="144" t="s">
        <v>133</v>
      </c>
      <c r="L541" s="34"/>
      <c r="M541" s="147" t="s">
        <v>3</v>
      </c>
      <c r="N541" s="148" t="s">
        <v>43</v>
      </c>
      <c r="O541" s="54"/>
      <c r="P541" s="149">
        <f>O541*H541</f>
        <v>0</v>
      </c>
      <c r="Q541" s="149">
        <v>0</v>
      </c>
      <c r="R541" s="149">
        <f>Q541*H541</f>
        <v>0</v>
      </c>
      <c r="S541" s="149">
        <v>0</v>
      </c>
      <c r="T541" s="150">
        <f>S541*H541</f>
        <v>0</v>
      </c>
      <c r="U541" s="33"/>
      <c r="V541" s="33"/>
      <c r="W541" s="33"/>
      <c r="X541" s="33"/>
      <c r="Y541" s="33"/>
      <c r="Z541" s="33"/>
      <c r="AA541" s="33"/>
      <c r="AB541" s="33"/>
      <c r="AC541" s="33"/>
      <c r="AD541" s="33"/>
      <c r="AE541" s="33"/>
      <c r="AR541" s="151" t="s">
        <v>145</v>
      </c>
      <c r="AT541" s="151" t="s">
        <v>129</v>
      </c>
      <c r="AU541" s="151" t="s">
        <v>81</v>
      </c>
      <c r="AY541" s="18" t="s">
        <v>126</v>
      </c>
      <c r="BE541" s="152">
        <f>IF(N541="základní",J541,0)</f>
        <v>0</v>
      </c>
      <c r="BF541" s="152">
        <f>IF(N541="snížená",J541,0)</f>
        <v>0</v>
      </c>
      <c r="BG541" s="152">
        <f>IF(N541="zákl. přenesená",J541,0)</f>
        <v>0</v>
      </c>
      <c r="BH541" s="152">
        <f>IF(N541="sníž. přenesená",J541,0)</f>
        <v>0</v>
      </c>
      <c r="BI541" s="152">
        <f>IF(N541="nulová",J541,0)</f>
        <v>0</v>
      </c>
      <c r="BJ541" s="18" t="s">
        <v>79</v>
      </c>
      <c r="BK541" s="152">
        <f>ROUND(I541*H541,2)</f>
        <v>0</v>
      </c>
      <c r="BL541" s="18" t="s">
        <v>145</v>
      </c>
      <c r="BM541" s="151" t="s">
        <v>675</v>
      </c>
    </row>
    <row r="542" spans="1:65" s="2" customFormat="1">
      <c r="A542" s="33"/>
      <c r="B542" s="322"/>
      <c r="C542" s="328"/>
      <c r="D542" s="329" t="s">
        <v>136</v>
      </c>
      <c r="E542" s="328"/>
      <c r="F542" s="330" t="s">
        <v>676</v>
      </c>
      <c r="G542" s="328"/>
      <c r="H542" s="328"/>
      <c r="I542" s="153"/>
      <c r="J542" s="33"/>
      <c r="K542" s="33"/>
      <c r="L542" s="34"/>
      <c r="M542" s="154"/>
      <c r="N542" s="155"/>
      <c r="O542" s="54"/>
      <c r="P542" s="54"/>
      <c r="Q542" s="54"/>
      <c r="R542" s="54"/>
      <c r="S542" s="54"/>
      <c r="T542" s="55"/>
      <c r="U542" s="33"/>
      <c r="V542" s="33"/>
      <c r="W542" s="33"/>
      <c r="X542" s="33"/>
      <c r="Y542" s="33"/>
      <c r="Z542" s="33"/>
      <c r="AA542" s="33"/>
      <c r="AB542" s="33"/>
      <c r="AC542" s="33"/>
      <c r="AD542" s="33"/>
      <c r="AE542" s="33"/>
      <c r="AT542" s="18" t="s">
        <v>136</v>
      </c>
      <c r="AU542" s="18" t="s">
        <v>81</v>
      </c>
    </row>
    <row r="543" spans="1:65" s="2" customFormat="1" ht="29.25">
      <c r="A543" s="33"/>
      <c r="B543" s="322"/>
      <c r="C543" s="328"/>
      <c r="D543" s="329" t="s">
        <v>220</v>
      </c>
      <c r="E543" s="328"/>
      <c r="F543" s="353" t="s">
        <v>677</v>
      </c>
      <c r="G543" s="328"/>
      <c r="H543" s="328"/>
      <c r="I543" s="153"/>
      <c r="J543" s="33"/>
      <c r="K543" s="33"/>
      <c r="L543" s="34"/>
      <c r="M543" s="154"/>
      <c r="N543" s="155"/>
      <c r="O543" s="54"/>
      <c r="P543" s="54"/>
      <c r="Q543" s="54"/>
      <c r="R543" s="54"/>
      <c r="S543" s="54"/>
      <c r="T543" s="55"/>
      <c r="U543" s="33"/>
      <c r="V543" s="33"/>
      <c r="W543" s="33"/>
      <c r="X543" s="33"/>
      <c r="Y543" s="33"/>
      <c r="Z543" s="33"/>
      <c r="AA543" s="33"/>
      <c r="AB543" s="33"/>
      <c r="AC543" s="33"/>
      <c r="AD543" s="33"/>
      <c r="AE543" s="33"/>
      <c r="AT543" s="18" t="s">
        <v>220</v>
      </c>
      <c r="AU543" s="18" t="s">
        <v>81</v>
      </c>
    </row>
    <row r="544" spans="1:65" s="13" customFormat="1">
      <c r="B544" s="331"/>
      <c r="C544" s="332"/>
      <c r="D544" s="329" t="s">
        <v>140</v>
      </c>
      <c r="E544" s="333" t="s">
        <v>3</v>
      </c>
      <c r="F544" s="334" t="s">
        <v>348</v>
      </c>
      <c r="G544" s="332"/>
      <c r="H544" s="333" t="s">
        <v>3</v>
      </c>
      <c r="I544" s="158"/>
      <c r="L544" s="156"/>
      <c r="M544" s="159"/>
      <c r="N544" s="160"/>
      <c r="O544" s="160"/>
      <c r="P544" s="160"/>
      <c r="Q544" s="160"/>
      <c r="R544" s="160"/>
      <c r="S544" s="160"/>
      <c r="T544" s="161"/>
      <c r="AT544" s="157" t="s">
        <v>140</v>
      </c>
      <c r="AU544" s="157" t="s">
        <v>81</v>
      </c>
      <c r="AV544" s="13" t="s">
        <v>79</v>
      </c>
      <c r="AW544" s="13" t="s">
        <v>33</v>
      </c>
      <c r="AX544" s="13" t="s">
        <v>72</v>
      </c>
      <c r="AY544" s="157" t="s">
        <v>126</v>
      </c>
    </row>
    <row r="545" spans="1:65" s="13" customFormat="1">
      <c r="B545" s="331"/>
      <c r="C545" s="332"/>
      <c r="D545" s="329" t="s">
        <v>140</v>
      </c>
      <c r="E545" s="333" t="s">
        <v>3</v>
      </c>
      <c r="F545" s="334" t="s">
        <v>667</v>
      </c>
      <c r="G545" s="332"/>
      <c r="H545" s="333" t="s">
        <v>3</v>
      </c>
      <c r="I545" s="158"/>
      <c r="L545" s="156"/>
      <c r="M545" s="159"/>
      <c r="N545" s="160"/>
      <c r="O545" s="160"/>
      <c r="P545" s="160"/>
      <c r="Q545" s="160"/>
      <c r="R545" s="160"/>
      <c r="S545" s="160"/>
      <c r="T545" s="161"/>
      <c r="AT545" s="157" t="s">
        <v>140</v>
      </c>
      <c r="AU545" s="157" t="s">
        <v>81</v>
      </c>
      <c r="AV545" s="13" t="s">
        <v>79</v>
      </c>
      <c r="AW545" s="13" t="s">
        <v>33</v>
      </c>
      <c r="AX545" s="13" t="s">
        <v>72</v>
      </c>
      <c r="AY545" s="157" t="s">
        <v>126</v>
      </c>
    </row>
    <row r="546" spans="1:65" s="14" customFormat="1">
      <c r="B546" s="335"/>
      <c r="C546" s="336"/>
      <c r="D546" s="329" t="s">
        <v>140</v>
      </c>
      <c r="E546" s="337" t="s">
        <v>3</v>
      </c>
      <c r="F546" s="338" t="s">
        <v>678</v>
      </c>
      <c r="G546" s="336"/>
      <c r="H546" s="339">
        <v>66.819999999999993</v>
      </c>
      <c r="I546" s="164"/>
      <c r="L546" s="162"/>
      <c r="M546" s="165"/>
      <c r="N546" s="166"/>
      <c r="O546" s="166"/>
      <c r="P546" s="166"/>
      <c r="Q546" s="166"/>
      <c r="R546" s="166"/>
      <c r="S546" s="166"/>
      <c r="T546" s="167"/>
      <c r="AT546" s="163" t="s">
        <v>140</v>
      </c>
      <c r="AU546" s="163" t="s">
        <v>81</v>
      </c>
      <c r="AV546" s="14" t="s">
        <v>81</v>
      </c>
      <c r="AW546" s="14" t="s">
        <v>33</v>
      </c>
      <c r="AX546" s="14" t="s">
        <v>72</v>
      </c>
      <c r="AY546" s="163" t="s">
        <v>126</v>
      </c>
    </row>
    <row r="547" spans="1:65" s="15" customFormat="1">
      <c r="B547" s="340"/>
      <c r="C547" s="341"/>
      <c r="D547" s="329" t="s">
        <v>140</v>
      </c>
      <c r="E547" s="342" t="s">
        <v>3</v>
      </c>
      <c r="F547" s="343" t="s">
        <v>144</v>
      </c>
      <c r="G547" s="341"/>
      <c r="H547" s="344">
        <v>66.819999999999993</v>
      </c>
      <c r="I547" s="170"/>
      <c r="L547" s="168"/>
      <c r="M547" s="171"/>
      <c r="N547" s="172"/>
      <c r="O547" s="172"/>
      <c r="P547" s="172"/>
      <c r="Q547" s="172"/>
      <c r="R547" s="172"/>
      <c r="S547" s="172"/>
      <c r="T547" s="173"/>
      <c r="AT547" s="169" t="s">
        <v>140</v>
      </c>
      <c r="AU547" s="169" t="s">
        <v>81</v>
      </c>
      <c r="AV547" s="15" t="s">
        <v>145</v>
      </c>
      <c r="AW547" s="15" t="s">
        <v>33</v>
      </c>
      <c r="AX547" s="15" t="s">
        <v>79</v>
      </c>
      <c r="AY547" s="169" t="s">
        <v>126</v>
      </c>
    </row>
    <row r="548" spans="1:65" s="2" customFormat="1" ht="16.5" customHeight="1">
      <c r="A548" s="33"/>
      <c r="B548" s="322"/>
      <c r="C548" s="354" t="s">
        <v>679</v>
      </c>
      <c r="D548" s="354" t="s">
        <v>465</v>
      </c>
      <c r="E548" s="355" t="s">
        <v>680</v>
      </c>
      <c r="F548" s="356" t="s">
        <v>681</v>
      </c>
      <c r="G548" s="357" t="s">
        <v>228</v>
      </c>
      <c r="H548" s="358">
        <v>25</v>
      </c>
      <c r="I548" s="178"/>
      <c r="J548" s="179">
        <f>ROUND(I548*H548,2)</f>
        <v>0</v>
      </c>
      <c r="K548" s="177" t="s">
        <v>3</v>
      </c>
      <c r="L548" s="180"/>
      <c r="M548" s="181" t="s">
        <v>3</v>
      </c>
      <c r="N548" s="182" t="s">
        <v>43</v>
      </c>
      <c r="O548" s="54"/>
      <c r="P548" s="149">
        <f>O548*H548</f>
        <v>0</v>
      </c>
      <c r="Q548" s="149">
        <v>1.9900000000000001E-2</v>
      </c>
      <c r="R548" s="149">
        <f>Q548*H548</f>
        <v>0.49750000000000005</v>
      </c>
      <c r="S548" s="149">
        <v>0</v>
      </c>
      <c r="T548" s="150">
        <f>S548*H548</f>
        <v>0</v>
      </c>
      <c r="U548" s="33"/>
      <c r="V548" s="33"/>
      <c r="W548" s="33"/>
      <c r="X548" s="33"/>
      <c r="Y548" s="33"/>
      <c r="Z548" s="33"/>
      <c r="AA548" s="33"/>
      <c r="AB548" s="33"/>
      <c r="AC548" s="33"/>
      <c r="AD548" s="33"/>
      <c r="AE548" s="33"/>
      <c r="AR548" s="151" t="s">
        <v>171</v>
      </c>
      <c r="AT548" s="151" t="s">
        <v>465</v>
      </c>
      <c r="AU548" s="151" t="s">
        <v>81</v>
      </c>
      <c r="AY548" s="18" t="s">
        <v>126</v>
      </c>
      <c r="BE548" s="152">
        <f>IF(N548="základní",J548,0)</f>
        <v>0</v>
      </c>
      <c r="BF548" s="152">
        <f>IF(N548="snížená",J548,0)</f>
        <v>0</v>
      </c>
      <c r="BG548" s="152">
        <f>IF(N548="zákl. přenesená",J548,0)</f>
        <v>0</v>
      </c>
      <c r="BH548" s="152">
        <f>IF(N548="sníž. přenesená",J548,0)</f>
        <v>0</v>
      </c>
      <c r="BI548" s="152">
        <f>IF(N548="nulová",J548,0)</f>
        <v>0</v>
      </c>
      <c r="BJ548" s="18" t="s">
        <v>79</v>
      </c>
      <c r="BK548" s="152">
        <f>ROUND(I548*H548,2)</f>
        <v>0</v>
      </c>
      <c r="BL548" s="18" t="s">
        <v>145</v>
      </c>
      <c r="BM548" s="151" t="s">
        <v>682</v>
      </c>
    </row>
    <row r="549" spans="1:65" s="2" customFormat="1">
      <c r="A549" s="33"/>
      <c r="B549" s="322"/>
      <c r="C549" s="328"/>
      <c r="D549" s="329" t="s">
        <v>136</v>
      </c>
      <c r="E549" s="328"/>
      <c r="F549" s="330" t="s">
        <v>681</v>
      </c>
      <c r="G549" s="328"/>
      <c r="H549" s="328"/>
      <c r="I549" s="153"/>
      <c r="J549" s="33"/>
      <c r="K549" s="33"/>
      <c r="L549" s="34"/>
      <c r="M549" s="154"/>
      <c r="N549" s="155"/>
      <c r="O549" s="54"/>
      <c r="P549" s="54"/>
      <c r="Q549" s="54"/>
      <c r="R549" s="54"/>
      <c r="S549" s="54"/>
      <c r="T549" s="55"/>
      <c r="U549" s="33"/>
      <c r="V549" s="33"/>
      <c r="W549" s="33"/>
      <c r="X549" s="33"/>
      <c r="Y549" s="33"/>
      <c r="Z549" s="33"/>
      <c r="AA549" s="33"/>
      <c r="AB549" s="33"/>
      <c r="AC549" s="33"/>
      <c r="AD549" s="33"/>
      <c r="AE549" s="33"/>
      <c r="AT549" s="18" t="s">
        <v>136</v>
      </c>
      <c r="AU549" s="18" t="s">
        <v>81</v>
      </c>
    </row>
    <row r="550" spans="1:65" s="13" customFormat="1">
      <c r="B550" s="331"/>
      <c r="C550" s="332"/>
      <c r="D550" s="329" t="s">
        <v>140</v>
      </c>
      <c r="E550" s="333" t="s">
        <v>3</v>
      </c>
      <c r="F550" s="334" t="s">
        <v>348</v>
      </c>
      <c r="G550" s="332"/>
      <c r="H550" s="333" t="s">
        <v>3</v>
      </c>
      <c r="I550" s="158"/>
      <c r="L550" s="156"/>
      <c r="M550" s="159"/>
      <c r="N550" s="160"/>
      <c r="O550" s="160"/>
      <c r="P550" s="160"/>
      <c r="Q550" s="160"/>
      <c r="R550" s="160"/>
      <c r="S550" s="160"/>
      <c r="T550" s="161"/>
      <c r="AT550" s="157" t="s">
        <v>140</v>
      </c>
      <c r="AU550" s="157" t="s">
        <v>81</v>
      </c>
      <c r="AV550" s="13" t="s">
        <v>79</v>
      </c>
      <c r="AW550" s="13" t="s">
        <v>33</v>
      </c>
      <c r="AX550" s="13" t="s">
        <v>72</v>
      </c>
      <c r="AY550" s="157" t="s">
        <v>126</v>
      </c>
    </row>
    <row r="551" spans="1:65" s="13" customFormat="1">
      <c r="B551" s="331"/>
      <c r="C551" s="332"/>
      <c r="D551" s="329" t="s">
        <v>140</v>
      </c>
      <c r="E551" s="333" t="s">
        <v>3</v>
      </c>
      <c r="F551" s="334" t="s">
        <v>667</v>
      </c>
      <c r="G551" s="332"/>
      <c r="H551" s="333" t="s">
        <v>3</v>
      </c>
      <c r="I551" s="158"/>
      <c r="L551" s="156"/>
      <c r="M551" s="159"/>
      <c r="N551" s="160"/>
      <c r="O551" s="160"/>
      <c r="P551" s="160"/>
      <c r="Q551" s="160"/>
      <c r="R551" s="160"/>
      <c r="S551" s="160"/>
      <c r="T551" s="161"/>
      <c r="AT551" s="157" t="s">
        <v>140</v>
      </c>
      <c r="AU551" s="157" t="s">
        <v>81</v>
      </c>
      <c r="AV551" s="13" t="s">
        <v>79</v>
      </c>
      <c r="AW551" s="13" t="s">
        <v>33</v>
      </c>
      <c r="AX551" s="13" t="s">
        <v>72</v>
      </c>
      <c r="AY551" s="157" t="s">
        <v>126</v>
      </c>
    </row>
    <row r="552" spans="1:65" s="14" customFormat="1">
      <c r="B552" s="335"/>
      <c r="C552" s="336"/>
      <c r="D552" s="329" t="s">
        <v>140</v>
      </c>
      <c r="E552" s="337" t="s">
        <v>3</v>
      </c>
      <c r="F552" s="338" t="s">
        <v>389</v>
      </c>
      <c r="G552" s="336"/>
      <c r="H552" s="339">
        <v>25</v>
      </c>
      <c r="I552" s="164"/>
      <c r="L552" s="162"/>
      <c r="M552" s="165"/>
      <c r="N552" s="166"/>
      <c r="O552" s="166"/>
      <c r="P552" s="166"/>
      <c r="Q552" s="166"/>
      <c r="R552" s="166"/>
      <c r="S552" s="166"/>
      <c r="T552" s="167"/>
      <c r="AT552" s="163" t="s">
        <v>140</v>
      </c>
      <c r="AU552" s="163" t="s">
        <v>81</v>
      </c>
      <c r="AV552" s="14" t="s">
        <v>81</v>
      </c>
      <c r="AW552" s="14" t="s">
        <v>33</v>
      </c>
      <c r="AX552" s="14" t="s">
        <v>72</v>
      </c>
      <c r="AY552" s="163" t="s">
        <v>126</v>
      </c>
    </row>
    <row r="553" spans="1:65" s="15" customFormat="1">
      <c r="B553" s="340"/>
      <c r="C553" s="341"/>
      <c r="D553" s="329" t="s">
        <v>140</v>
      </c>
      <c r="E553" s="342" t="s">
        <v>3</v>
      </c>
      <c r="F553" s="343" t="s">
        <v>144</v>
      </c>
      <c r="G553" s="341"/>
      <c r="H553" s="344">
        <v>25</v>
      </c>
      <c r="I553" s="170"/>
      <c r="L553" s="168"/>
      <c r="M553" s="171"/>
      <c r="N553" s="172"/>
      <c r="O553" s="172"/>
      <c r="P553" s="172"/>
      <c r="Q553" s="172"/>
      <c r="R553" s="172"/>
      <c r="S553" s="172"/>
      <c r="T553" s="173"/>
      <c r="AT553" s="169" t="s">
        <v>140</v>
      </c>
      <c r="AU553" s="169" t="s">
        <v>81</v>
      </c>
      <c r="AV553" s="15" t="s">
        <v>145</v>
      </c>
      <c r="AW553" s="15" t="s">
        <v>33</v>
      </c>
      <c r="AX553" s="15" t="s">
        <v>79</v>
      </c>
      <c r="AY553" s="169" t="s">
        <v>126</v>
      </c>
    </row>
    <row r="554" spans="1:65" s="2" customFormat="1" ht="16.5" customHeight="1">
      <c r="A554" s="33"/>
      <c r="B554" s="322"/>
      <c r="C554" s="354" t="s">
        <v>683</v>
      </c>
      <c r="D554" s="354" t="s">
        <v>465</v>
      </c>
      <c r="E554" s="355" t="s">
        <v>684</v>
      </c>
      <c r="F554" s="356" t="s">
        <v>685</v>
      </c>
      <c r="G554" s="357" t="s">
        <v>228</v>
      </c>
      <c r="H554" s="358">
        <v>1</v>
      </c>
      <c r="I554" s="178"/>
      <c r="J554" s="179">
        <f>ROUND(I554*H554,2)</f>
        <v>0</v>
      </c>
      <c r="K554" s="177" t="s">
        <v>3</v>
      </c>
      <c r="L554" s="180"/>
      <c r="M554" s="181" t="s">
        <v>3</v>
      </c>
      <c r="N554" s="182" t="s">
        <v>43</v>
      </c>
      <c r="O554" s="54"/>
      <c r="P554" s="149">
        <f>O554*H554</f>
        <v>0</v>
      </c>
      <c r="Q554" s="149">
        <v>1.9900000000000001E-2</v>
      </c>
      <c r="R554" s="149">
        <f>Q554*H554</f>
        <v>1.9900000000000001E-2</v>
      </c>
      <c r="S554" s="149">
        <v>0</v>
      </c>
      <c r="T554" s="150">
        <f>S554*H554</f>
        <v>0</v>
      </c>
      <c r="U554" s="33"/>
      <c r="V554" s="33"/>
      <c r="W554" s="33"/>
      <c r="X554" s="33"/>
      <c r="Y554" s="33"/>
      <c r="Z554" s="33"/>
      <c r="AA554" s="33"/>
      <c r="AB554" s="33"/>
      <c r="AC554" s="33"/>
      <c r="AD554" s="33"/>
      <c r="AE554" s="33"/>
      <c r="AR554" s="151" t="s">
        <v>171</v>
      </c>
      <c r="AT554" s="151" t="s">
        <v>465</v>
      </c>
      <c r="AU554" s="151" t="s">
        <v>81</v>
      </c>
      <c r="AY554" s="18" t="s">
        <v>126</v>
      </c>
      <c r="BE554" s="152">
        <f>IF(N554="základní",J554,0)</f>
        <v>0</v>
      </c>
      <c r="BF554" s="152">
        <f>IF(N554="snížená",J554,0)</f>
        <v>0</v>
      </c>
      <c r="BG554" s="152">
        <f>IF(N554="zákl. přenesená",J554,0)</f>
        <v>0</v>
      </c>
      <c r="BH554" s="152">
        <f>IF(N554="sníž. přenesená",J554,0)</f>
        <v>0</v>
      </c>
      <c r="BI554" s="152">
        <f>IF(N554="nulová",J554,0)</f>
        <v>0</v>
      </c>
      <c r="BJ554" s="18" t="s">
        <v>79</v>
      </c>
      <c r="BK554" s="152">
        <f>ROUND(I554*H554,2)</f>
        <v>0</v>
      </c>
      <c r="BL554" s="18" t="s">
        <v>145</v>
      </c>
      <c r="BM554" s="151" t="s">
        <v>686</v>
      </c>
    </row>
    <row r="555" spans="1:65" s="2" customFormat="1">
      <c r="A555" s="33"/>
      <c r="B555" s="322"/>
      <c r="C555" s="328"/>
      <c r="D555" s="329" t="s">
        <v>136</v>
      </c>
      <c r="E555" s="328"/>
      <c r="F555" s="330" t="s">
        <v>685</v>
      </c>
      <c r="G555" s="328"/>
      <c r="H555" s="328"/>
      <c r="I555" s="153"/>
      <c r="J555" s="33"/>
      <c r="K555" s="33"/>
      <c r="L555" s="34"/>
      <c r="M555" s="154"/>
      <c r="N555" s="155"/>
      <c r="O555" s="54"/>
      <c r="P555" s="54"/>
      <c r="Q555" s="54"/>
      <c r="R555" s="54"/>
      <c r="S555" s="54"/>
      <c r="T555" s="55"/>
      <c r="U555" s="33"/>
      <c r="V555" s="33"/>
      <c r="W555" s="33"/>
      <c r="X555" s="33"/>
      <c r="Y555" s="33"/>
      <c r="Z555" s="33"/>
      <c r="AA555" s="33"/>
      <c r="AB555" s="33"/>
      <c r="AC555" s="33"/>
      <c r="AD555" s="33"/>
      <c r="AE555" s="33"/>
      <c r="AT555" s="18" t="s">
        <v>136</v>
      </c>
      <c r="AU555" s="18" t="s">
        <v>81</v>
      </c>
    </row>
    <row r="556" spans="1:65" s="13" customFormat="1">
      <c r="B556" s="331"/>
      <c r="C556" s="332"/>
      <c r="D556" s="329" t="s">
        <v>140</v>
      </c>
      <c r="E556" s="333" t="s">
        <v>3</v>
      </c>
      <c r="F556" s="334" t="s">
        <v>348</v>
      </c>
      <c r="G556" s="332"/>
      <c r="H556" s="333" t="s">
        <v>3</v>
      </c>
      <c r="I556" s="158"/>
      <c r="L556" s="156"/>
      <c r="M556" s="159"/>
      <c r="N556" s="160"/>
      <c r="O556" s="160"/>
      <c r="P556" s="160"/>
      <c r="Q556" s="160"/>
      <c r="R556" s="160"/>
      <c r="S556" s="160"/>
      <c r="T556" s="161"/>
      <c r="AT556" s="157" t="s">
        <v>140</v>
      </c>
      <c r="AU556" s="157" t="s">
        <v>81</v>
      </c>
      <c r="AV556" s="13" t="s">
        <v>79</v>
      </c>
      <c r="AW556" s="13" t="s">
        <v>33</v>
      </c>
      <c r="AX556" s="13" t="s">
        <v>72</v>
      </c>
      <c r="AY556" s="157" t="s">
        <v>126</v>
      </c>
    </row>
    <row r="557" spans="1:65" s="13" customFormat="1">
      <c r="B557" s="331"/>
      <c r="C557" s="332"/>
      <c r="D557" s="329" t="s">
        <v>140</v>
      </c>
      <c r="E557" s="333" t="s">
        <v>3</v>
      </c>
      <c r="F557" s="334" t="s">
        <v>667</v>
      </c>
      <c r="G557" s="332"/>
      <c r="H557" s="333" t="s">
        <v>3</v>
      </c>
      <c r="I557" s="158"/>
      <c r="L557" s="156"/>
      <c r="M557" s="159"/>
      <c r="N557" s="160"/>
      <c r="O557" s="160"/>
      <c r="P557" s="160"/>
      <c r="Q557" s="160"/>
      <c r="R557" s="160"/>
      <c r="S557" s="160"/>
      <c r="T557" s="161"/>
      <c r="AT557" s="157" t="s">
        <v>140</v>
      </c>
      <c r="AU557" s="157" t="s">
        <v>81</v>
      </c>
      <c r="AV557" s="13" t="s">
        <v>79</v>
      </c>
      <c r="AW557" s="13" t="s">
        <v>33</v>
      </c>
      <c r="AX557" s="13" t="s">
        <v>72</v>
      </c>
      <c r="AY557" s="157" t="s">
        <v>126</v>
      </c>
    </row>
    <row r="558" spans="1:65" s="14" customFormat="1">
      <c r="B558" s="335"/>
      <c r="C558" s="336"/>
      <c r="D558" s="329" t="s">
        <v>140</v>
      </c>
      <c r="E558" s="337" t="s">
        <v>3</v>
      </c>
      <c r="F558" s="338" t="s">
        <v>79</v>
      </c>
      <c r="G558" s="336"/>
      <c r="H558" s="339">
        <v>1</v>
      </c>
      <c r="I558" s="164"/>
      <c r="L558" s="162"/>
      <c r="M558" s="165"/>
      <c r="N558" s="166"/>
      <c r="O558" s="166"/>
      <c r="P558" s="166"/>
      <c r="Q558" s="166"/>
      <c r="R558" s="166"/>
      <c r="S558" s="166"/>
      <c r="T558" s="167"/>
      <c r="AT558" s="163" t="s">
        <v>140</v>
      </c>
      <c r="AU558" s="163" t="s">
        <v>81</v>
      </c>
      <c r="AV558" s="14" t="s">
        <v>81</v>
      </c>
      <c r="AW558" s="14" t="s">
        <v>33</v>
      </c>
      <c r="AX558" s="14" t="s">
        <v>72</v>
      </c>
      <c r="AY558" s="163" t="s">
        <v>126</v>
      </c>
    </row>
    <row r="559" spans="1:65" s="15" customFormat="1">
      <c r="B559" s="340"/>
      <c r="C559" s="341"/>
      <c r="D559" s="329" t="s">
        <v>140</v>
      </c>
      <c r="E559" s="342" t="s">
        <v>3</v>
      </c>
      <c r="F559" s="343" t="s">
        <v>144</v>
      </c>
      <c r="G559" s="341"/>
      <c r="H559" s="344">
        <v>1</v>
      </c>
      <c r="I559" s="170"/>
      <c r="L559" s="168"/>
      <c r="M559" s="171"/>
      <c r="N559" s="172"/>
      <c r="O559" s="172"/>
      <c r="P559" s="172"/>
      <c r="Q559" s="172"/>
      <c r="R559" s="172"/>
      <c r="S559" s="172"/>
      <c r="T559" s="173"/>
      <c r="AT559" s="169" t="s">
        <v>140</v>
      </c>
      <c r="AU559" s="169" t="s">
        <v>81</v>
      </c>
      <c r="AV559" s="15" t="s">
        <v>145</v>
      </c>
      <c r="AW559" s="15" t="s">
        <v>33</v>
      </c>
      <c r="AX559" s="15" t="s">
        <v>79</v>
      </c>
      <c r="AY559" s="169" t="s">
        <v>126</v>
      </c>
    </row>
    <row r="560" spans="1:65" s="2" customFormat="1" ht="16.5" customHeight="1">
      <c r="A560" s="33"/>
      <c r="B560" s="322"/>
      <c r="C560" s="354" t="s">
        <v>687</v>
      </c>
      <c r="D560" s="354" t="s">
        <v>465</v>
      </c>
      <c r="E560" s="355" t="s">
        <v>688</v>
      </c>
      <c r="F560" s="356" t="s">
        <v>689</v>
      </c>
      <c r="G560" s="357" t="s">
        <v>228</v>
      </c>
      <c r="H560" s="358">
        <v>1</v>
      </c>
      <c r="I560" s="178"/>
      <c r="J560" s="179">
        <f>ROUND(I560*H560,2)</f>
        <v>0</v>
      </c>
      <c r="K560" s="177" t="s">
        <v>3</v>
      </c>
      <c r="L560" s="180"/>
      <c r="M560" s="181" t="s">
        <v>3</v>
      </c>
      <c r="N560" s="182" t="s">
        <v>43</v>
      </c>
      <c r="O560" s="54"/>
      <c r="P560" s="149">
        <f>O560*H560</f>
        <v>0</v>
      </c>
      <c r="Q560" s="149">
        <v>1.9900000000000001E-2</v>
      </c>
      <c r="R560" s="149">
        <f>Q560*H560</f>
        <v>1.9900000000000001E-2</v>
      </c>
      <c r="S560" s="149">
        <v>0</v>
      </c>
      <c r="T560" s="150">
        <f>S560*H560</f>
        <v>0</v>
      </c>
      <c r="U560" s="33"/>
      <c r="V560" s="33"/>
      <c r="W560" s="33"/>
      <c r="X560" s="33"/>
      <c r="Y560" s="33"/>
      <c r="Z560" s="33"/>
      <c r="AA560" s="33"/>
      <c r="AB560" s="33"/>
      <c r="AC560" s="33"/>
      <c r="AD560" s="33"/>
      <c r="AE560" s="33"/>
      <c r="AR560" s="151" t="s">
        <v>171</v>
      </c>
      <c r="AT560" s="151" t="s">
        <v>465</v>
      </c>
      <c r="AU560" s="151" t="s">
        <v>81</v>
      </c>
      <c r="AY560" s="18" t="s">
        <v>126</v>
      </c>
      <c r="BE560" s="152">
        <f>IF(N560="základní",J560,0)</f>
        <v>0</v>
      </c>
      <c r="BF560" s="152">
        <f>IF(N560="snížená",J560,0)</f>
        <v>0</v>
      </c>
      <c r="BG560" s="152">
        <f>IF(N560="zákl. přenesená",J560,0)</f>
        <v>0</v>
      </c>
      <c r="BH560" s="152">
        <f>IF(N560="sníž. přenesená",J560,0)</f>
        <v>0</v>
      </c>
      <c r="BI560" s="152">
        <f>IF(N560="nulová",J560,0)</f>
        <v>0</v>
      </c>
      <c r="BJ560" s="18" t="s">
        <v>79</v>
      </c>
      <c r="BK560" s="152">
        <f>ROUND(I560*H560,2)</f>
        <v>0</v>
      </c>
      <c r="BL560" s="18" t="s">
        <v>145</v>
      </c>
      <c r="BM560" s="151" t="s">
        <v>690</v>
      </c>
    </row>
    <row r="561" spans="1:65" s="2" customFormat="1">
      <c r="A561" s="33"/>
      <c r="B561" s="322"/>
      <c r="C561" s="328"/>
      <c r="D561" s="329" t="s">
        <v>136</v>
      </c>
      <c r="E561" s="328"/>
      <c r="F561" s="330" t="s">
        <v>689</v>
      </c>
      <c r="G561" s="328"/>
      <c r="H561" s="328"/>
      <c r="I561" s="153"/>
      <c r="J561" s="33"/>
      <c r="K561" s="33"/>
      <c r="L561" s="34"/>
      <c r="M561" s="154"/>
      <c r="N561" s="155"/>
      <c r="O561" s="54"/>
      <c r="P561" s="54"/>
      <c r="Q561" s="54"/>
      <c r="R561" s="54"/>
      <c r="S561" s="54"/>
      <c r="T561" s="55"/>
      <c r="U561" s="33"/>
      <c r="V561" s="33"/>
      <c r="W561" s="33"/>
      <c r="X561" s="33"/>
      <c r="Y561" s="33"/>
      <c r="Z561" s="33"/>
      <c r="AA561" s="33"/>
      <c r="AB561" s="33"/>
      <c r="AC561" s="33"/>
      <c r="AD561" s="33"/>
      <c r="AE561" s="33"/>
      <c r="AT561" s="18" t="s">
        <v>136</v>
      </c>
      <c r="AU561" s="18" t="s">
        <v>81</v>
      </c>
    </row>
    <row r="562" spans="1:65" s="13" customFormat="1">
      <c r="B562" s="331"/>
      <c r="C562" s="332"/>
      <c r="D562" s="329" t="s">
        <v>140</v>
      </c>
      <c r="E562" s="333" t="s">
        <v>3</v>
      </c>
      <c r="F562" s="334" t="s">
        <v>348</v>
      </c>
      <c r="G562" s="332"/>
      <c r="H562" s="333" t="s">
        <v>3</v>
      </c>
      <c r="I562" s="158"/>
      <c r="L562" s="156"/>
      <c r="M562" s="159"/>
      <c r="N562" s="160"/>
      <c r="O562" s="160"/>
      <c r="P562" s="160"/>
      <c r="Q562" s="160"/>
      <c r="R562" s="160"/>
      <c r="S562" s="160"/>
      <c r="T562" s="161"/>
      <c r="AT562" s="157" t="s">
        <v>140</v>
      </c>
      <c r="AU562" s="157" t="s">
        <v>81</v>
      </c>
      <c r="AV562" s="13" t="s">
        <v>79</v>
      </c>
      <c r="AW562" s="13" t="s">
        <v>33</v>
      </c>
      <c r="AX562" s="13" t="s">
        <v>72</v>
      </c>
      <c r="AY562" s="157" t="s">
        <v>126</v>
      </c>
    </row>
    <row r="563" spans="1:65" s="13" customFormat="1">
      <c r="B563" s="331"/>
      <c r="C563" s="332"/>
      <c r="D563" s="329" t="s">
        <v>140</v>
      </c>
      <c r="E563" s="333" t="s">
        <v>3</v>
      </c>
      <c r="F563" s="334" t="s">
        <v>667</v>
      </c>
      <c r="G563" s="332"/>
      <c r="H563" s="333" t="s">
        <v>3</v>
      </c>
      <c r="I563" s="158"/>
      <c r="L563" s="156"/>
      <c r="M563" s="159"/>
      <c r="N563" s="160"/>
      <c r="O563" s="160"/>
      <c r="P563" s="160"/>
      <c r="Q563" s="160"/>
      <c r="R563" s="160"/>
      <c r="S563" s="160"/>
      <c r="T563" s="161"/>
      <c r="AT563" s="157" t="s">
        <v>140</v>
      </c>
      <c r="AU563" s="157" t="s">
        <v>81</v>
      </c>
      <c r="AV563" s="13" t="s">
        <v>79</v>
      </c>
      <c r="AW563" s="13" t="s">
        <v>33</v>
      </c>
      <c r="AX563" s="13" t="s">
        <v>72</v>
      </c>
      <c r="AY563" s="157" t="s">
        <v>126</v>
      </c>
    </row>
    <row r="564" spans="1:65" s="14" customFormat="1">
      <c r="B564" s="335"/>
      <c r="C564" s="336"/>
      <c r="D564" s="329" t="s">
        <v>140</v>
      </c>
      <c r="E564" s="337" t="s">
        <v>3</v>
      </c>
      <c r="F564" s="338" t="s">
        <v>79</v>
      </c>
      <c r="G564" s="336"/>
      <c r="H564" s="339">
        <v>1</v>
      </c>
      <c r="I564" s="164"/>
      <c r="L564" s="162"/>
      <c r="M564" s="165"/>
      <c r="N564" s="166"/>
      <c r="O564" s="166"/>
      <c r="P564" s="166"/>
      <c r="Q564" s="166"/>
      <c r="R564" s="166"/>
      <c r="S564" s="166"/>
      <c r="T564" s="167"/>
      <c r="AT564" s="163" t="s">
        <v>140</v>
      </c>
      <c r="AU564" s="163" t="s">
        <v>81</v>
      </c>
      <c r="AV564" s="14" t="s">
        <v>81</v>
      </c>
      <c r="AW564" s="14" t="s">
        <v>33</v>
      </c>
      <c r="AX564" s="14" t="s">
        <v>72</v>
      </c>
      <c r="AY564" s="163" t="s">
        <v>126</v>
      </c>
    </row>
    <row r="565" spans="1:65" s="15" customFormat="1">
      <c r="B565" s="340"/>
      <c r="C565" s="341"/>
      <c r="D565" s="329" t="s">
        <v>140</v>
      </c>
      <c r="E565" s="342" t="s">
        <v>3</v>
      </c>
      <c r="F565" s="343" t="s">
        <v>144</v>
      </c>
      <c r="G565" s="341"/>
      <c r="H565" s="344">
        <v>1</v>
      </c>
      <c r="I565" s="170"/>
      <c r="L565" s="168"/>
      <c r="M565" s="171"/>
      <c r="N565" s="172"/>
      <c r="O565" s="172"/>
      <c r="P565" s="172"/>
      <c r="Q565" s="172"/>
      <c r="R565" s="172"/>
      <c r="S565" s="172"/>
      <c r="T565" s="173"/>
      <c r="AT565" s="169" t="s">
        <v>140</v>
      </c>
      <c r="AU565" s="169" t="s">
        <v>81</v>
      </c>
      <c r="AV565" s="15" t="s">
        <v>145</v>
      </c>
      <c r="AW565" s="15" t="s">
        <v>33</v>
      </c>
      <c r="AX565" s="15" t="s">
        <v>79</v>
      </c>
      <c r="AY565" s="169" t="s">
        <v>126</v>
      </c>
    </row>
    <row r="566" spans="1:65" s="2" customFormat="1" ht="16.5" customHeight="1">
      <c r="A566" s="33"/>
      <c r="B566" s="322"/>
      <c r="C566" s="323" t="s">
        <v>691</v>
      </c>
      <c r="D566" s="323" t="s">
        <v>129</v>
      </c>
      <c r="E566" s="324" t="s">
        <v>692</v>
      </c>
      <c r="F566" s="325" t="s">
        <v>693</v>
      </c>
      <c r="G566" s="326" t="s">
        <v>228</v>
      </c>
      <c r="H566" s="327">
        <v>104</v>
      </c>
      <c r="I566" s="145"/>
      <c r="J566" s="146">
        <f>ROUND(I566*H566,2)</f>
        <v>0</v>
      </c>
      <c r="K566" s="144" t="s">
        <v>3</v>
      </c>
      <c r="L566" s="34"/>
      <c r="M566" s="147" t="s">
        <v>3</v>
      </c>
      <c r="N566" s="148" t="s">
        <v>43</v>
      </c>
      <c r="O566" s="54"/>
      <c r="P566" s="149">
        <f>O566*H566</f>
        <v>0</v>
      </c>
      <c r="Q566" s="149">
        <v>0</v>
      </c>
      <c r="R566" s="149">
        <f>Q566*H566</f>
        <v>0</v>
      </c>
      <c r="S566" s="149">
        <v>0</v>
      </c>
      <c r="T566" s="150">
        <f>S566*H566</f>
        <v>0</v>
      </c>
      <c r="U566" s="33"/>
      <c r="V566" s="33"/>
      <c r="W566" s="33"/>
      <c r="X566" s="33"/>
      <c r="Y566" s="33"/>
      <c r="Z566" s="33"/>
      <c r="AA566" s="33"/>
      <c r="AB566" s="33"/>
      <c r="AC566" s="33"/>
      <c r="AD566" s="33"/>
      <c r="AE566" s="33"/>
      <c r="AR566" s="151" t="s">
        <v>145</v>
      </c>
      <c r="AT566" s="151" t="s">
        <v>129</v>
      </c>
      <c r="AU566" s="151" t="s">
        <v>81</v>
      </c>
      <c r="AY566" s="18" t="s">
        <v>126</v>
      </c>
      <c r="BE566" s="152">
        <f>IF(N566="základní",J566,0)</f>
        <v>0</v>
      </c>
      <c r="BF566" s="152">
        <f>IF(N566="snížená",J566,0)</f>
        <v>0</v>
      </c>
      <c r="BG566" s="152">
        <f>IF(N566="zákl. přenesená",J566,0)</f>
        <v>0</v>
      </c>
      <c r="BH566" s="152">
        <f>IF(N566="sníž. přenesená",J566,0)</f>
        <v>0</v>
      </c>
      <c r="BI566" s="152">
        <f>IF(N566="nulová",J566,0)</f>
        <v>0</v>
      </c>
      <c r="BJ566" s="18" t="s">
        <v>79</v>
      </c>
      <c r="BK566" s="152">
        <f>ROUND(I566*H566,2)</f>
        <v>0</v>
      </c>
      <c r="BL566" s="18" t="s">
        <v>145</v>
      </c>
      <c r="BM566" s="151" t="s">
        <v>694</v>
      </c>
    </row>
    <row r="567" spans="1:65" s="2" customFormat="1">
      <c r="A567" s="33"/>
      <c r="B567" s="322"/>
      <c r="C567" s="328"/>
      <c r="D567" s="329" t="s">
        <v>136</v>
      </c>
      <c r="E567" s="328"/>
      <c r="F567" s="330" t="s">
        <v>693</v>
      </c>
      <c r="G567" s="328"/>
      <c r="H567" s="328"/>
      <c r="I567" s="153"/>
      <c r="J567" s="33"/>
      <c r="K567" s="33"/>
      <c r="L567" s="34"/>
      <c r="M567" s="154"/>
      <c r="N567" s="155"/>
      <c r="O567" s="54"/>
      <c r="P567" s="54"/>
      <c r="Q567" s="54"/>
      <c r="R567" s="54"/>
      <c r="S567" s="54"/>
      <c r="T567" s="55"/>
      <c r="U567" s="33"/>
      <c r="V567" s="33"/>
      <c r="W567" s="33"/>
      <c r="X567" s="33"/>
      <c r="Y567" s="33"/>
      <c r="Z567" s="33"/>
      <c r="AA567" s="33"/>
      <c r="AB567" s="33"/>
      <c r="AC567" s="33"/>
      <c r="AD567" s="33"/>
      <c r="AE567" s="33"/>
      <c r="AT567" s="18" t="s">
        <v>136</v>
      </c>
      <c r="AU567" s="18" t="s">
        <v>81</v>
      </c>
    </row>
    <row r="568" spans="1:65" s="13" customFormat="1">
      <c r="B568" s="331"/>
      <c r="C568" s="332"/>
      <c r="D568" s="329" t="s">
        <v>140</v>
      </c>
      <c r="E568" s="333" t="s">
        <v>3</v>
      </c>
      <c r="F568" s="334" t="s">
        <v>348</v>
      </c>
      <c r="G568" s="332"/>
      <c r="H568" s="333" t="s">
        <v>3</v>
      </c>
      <c r="I568" s="158"/>
      <c r="L568" s="156"/>
      <c r="M568" s="159"/>
      <c r="N568" s="160"/>
      <c r="O568" s="160"/>
      <c r="P568" s="160"/>
      <c r="Q568" s="160"/>
      <c r="R568" s="160"/>
      <c r="S568" s="160"/>
      <c r="T568" s="161"/>
      <c r="AT568" s="157" t="s">
        <v>140</v>
      </c>
      <c r="AU568" s="157" t="s">
        <v>81</v>
      </c>
      <c r="AV568" s="13" t="s">
        <v>79</v>
      </c>
      <c r="AW568" s="13" t="s">
        <v>33</v>
      </c>
      <c r="AX568" s="13" t="s">
        <v>72</v>
      </c>
      <c r="AY568" s="157" t="s">
        <v>126</v>
      </c>
    </row>
    <row r="569" spans="1:65" s="13" customFormat="1">
      <c r="B569" s="331"/>
      <c r="C569" s="332"/>
      <c r="D569" s="329" t="s">
        <v>140</v>
      </c>
      <c r="E569" s="333" t="s">
        <v>3</v>
      </c>
      <c r="F569" s="334" t="s">
        <v>667</v>
      </c>
      <c r="G569" s="332"/>
      <c r="H569" s="333" t="s">
        <v>3</v>
      </c>
      <c r="I569" s="158"/>
      <c r="L569" s="156"/>
      <c r="M569" s="159"/>
      <c r="N569" s="160"/>
      <c r="O569" s="160"/>
      <c r="P569" s="160"/>
      <c r="Q569" s="160"/>
      <c r="R569" s="160"/>
      <c r="S569" s="160"/>
      <c r="T569" s="161"/>
      <c r="AT569" s="157" t="s">
        <v>140</v>
      </c>
      <c r="AU569" s="157" t="s">
        <v>81</v>
      </c>
      <c r="AV569" s="13" t="s">
        <v>79</v>
      </c>
      <c r="AW569" s="13" t="s">
        <v>33</v>
      </c>
      <c r="AX569" s="13" t="s">
        <v>72</v>
      </c>
      <c r="AY569" s="157" t="s">
        <v>126</v>
      </c>
    </row>
    <row r="570" spans="1:65" s="14" customFormat="1">
      <c r="B570" s="335"/>
      <c r="C570" s="336"/>
      <c r="D570" s="329" t="s">
        <v>140</v>
      </c>
      <c r="E570" s="337" t="s">
        <v>3</v>
      </c>
      <c r="F570" s="338" t="s">
        <v>695</v>
      </c>
      <c r="G570" s="336"/>
      <c r="H570" s="339">
        <v>104</v>
      </c>
      <c r="I570" s="164"/>
      <c r="L570" s="162"/>
      <c r="M570" s="165"/>
      <c r="N570" s="166"/>
      <c r="O570" s="166"/>
      <c r="P570" s="166"/>
      <c r="Q570" s="166"/>
      <c r="R570" s="166"/>
      <c r="S570" s="166"/>
      <c r="T570" s="167"/>
      <c r="AT570" s="163" t="s">
        <v>140</v>
      </c>
      <c r="AU570" s="163" t="s">
        <v>81</v>
      </c>
      <c r="AV570" s="14" t="s">
        <v>81</v>
      </c>
      <c r="AW570" s="14" t="s">
        <v>33</v>
      </c>
      <c r="AX570" s="14" t="s">
        <v>72</v>
      </c>
      <c r="AY570" s="163" t="s">
        <v>126</v>
      </c>
    </row>
    <row r="571" spans="1:65" s="15" customFormat="1">
      <c r="B571" s="340"/>
      <c r="C571" s="341"/>
      <c r="D571" s="329" t="s">
        <v>140</v>
      </c>
      <c r="E571" s="342" t="s">
        <v>3</v>
      </c>
      <c r="F571" s="343" t="s">
        <v>144</v>
      </c>
      <c r="G571" s="341"/>
      <c r="H571" s="344">
        <v>104</v>
      </c>
      <c r="I571" s="170"/>
      <c r="L571" s="168"/>
      <c r="M571" s="171"/>
      <c r="N571" s="172"/>
      <c r="O571" s="172"/>
      <c r="P571" s="172"/>
      <c r="Q571" s="172"/>
      <c r="R571" s="172"/>
      <c r="S571" s="172"/>
      <c r="T571" s="173"/>
      <c r="AT571" s="169" t="s">
        <v>140</v>
      </c>
      <c r="AU571" s="169" t="s">
        <v>81</v>
      </c>
      <c r="AV571" s="15" t="s">
        <v>145</v>
      </c>
      <c r="AW571" s="15" t="s">
        <v>33</v>
      </c>
      <c r="AX571" s="15" t="s">
        <v>79</v>
      </c>
      <c r="AY571" s="169" t="s">
        <v>126</v>
      </c>
    </row>
    <row r="572" spans="1:65" s="2" customFormat="1" ht="16.5" customHeight="1">
      <c r="A572" s="33"/>
      <c r="B572" s="322"/>
      <c r="C572" s="323" t="s">
        <v>696</v>
      </c>
      <c r="D572" s="323" t="s">
        <v>129</v>
      </c>
      <c r="E572" s="324" t="s">
        <v>697</v>
      </c>
      <c r="F572" s="325" t="s">
        <v>698</v>
      </c>
      <c r="G572" s="326" t="s">
        <v>228</v>
      </c>
      <c r="H572" s="327">
        <v>8</v>
      </c>
      <c r="I572" s="145"/>
      <c r="J572" s="146">
        <f>ROUND(I572*H572,2)</f>
        <v>0</v>
      </c>
      <c r="K572" s="144" t="s">
        <v>3</v>
      </c>
      <c r="L572" s="34"/>
      <c r="M572" s="147" t="s">
        <v>3</v>
      </c>
      <c r="N572" s="148" t="s">
        <v>43</v>
      </c>
      <c r="O572" s="54"/>
      <c r="P572" s="149">
        <f>O572*H572</f>
        <v>0</v>
      </c>
      <c r="Q572" s="149">
        <v>0</v>
      </c>
      <c r="R572" s="149">
        <f>Q572*H572</f>
        <v>0</v>
      </c>
      <c r="S572" s="149">
        <v>0</v>
      </c>
      <c r="T572" s="150">
        <f>S572*H572</f>
        <v>0</v>
      </c>
      <c r="U572" s="33"/>
      <c r="V572" s="33"/>
      <c r="W572" s="33"/>
      <c r="X572" s="33"/>
      <c r="Y572" s="33"/>
      <c r="Z572" s="33"/>
      <c r="AA572" s="33"/>
      <c r="AB572" s="33"/>
      <c r="AC572" s="33"/>
      <c r="AD572" s="33"/>
      <c r="AE572" s="33"/>
      <c r="AR572" s="151" t="s">
        <v>145</v>
      </c>
      <c r="AT572" s="151" t="s">
        <v>129</v>
      </c>
      <c r="AU572" s="151" t="s">
        <v>81</v>
      </c>
      <c r="AY572" s="18" t="s">
        <v>126</v>
      </c>
      <c r="BE572" s="152">
        <f>IF(N572="základní",J572,0)</f>
        <v>0</v>
      </c>
      <c r="BF572" s="152">
        <f>IF(N572="snížená",J572,0)</f>
        <v>0</v>
      </c>
      <c r="BG572" s="152">
        <f>IF(N572="zákl. přenesená",J572,0)</f>
        <v>0</v>
      </c>
      <c r="BH572" s="152">
        <f>IF(N572="sníž. přenesená",J572,0)</f>
        <v>0</v>
      </c>
      <c r="BI572" s="152">
        <f>IF(N572="nulová",J572,0)</f>
        <v>0</v>
      </c>
      <c r="BJ572" s="18" t="s">
        <v>79</v>
      </c>
      <c r="BK572" s="152">
        <f>ROUND(I572*H572,2)</f>
        <v>0</v>
      </c>
      <c r="BL572" s="18" t="s">
        <v>145</v>
      </c>
      <c r="BM572" s="151" t="s">
        <v>699</v>
      </c>
    </row>
    <row r="573" spans="1:65" s="2" customFormat="1">
      <c r="A573" s="33"/>
      <c r="B573" s="322"/>
      <c r="C573" s="328"/>
      <c r="D573" s="329" t="s">
        <v>136</v>
      </c>
      <c r="E573" s="328"/>
      <c r="F573" s="330" t="s">
        <v>698</v>
      </c>
      <c r="G573" s="328"/>
      <c r="H573" s="328"/>
      <c r="I573" s="153"/>
      <c r="J573" s="33"/>
      <c r="K573" s="33"/>
      <c r="L573" s="34"/>
      <c r="M573" s="154"/>
      <c r="N573" s="155"/>
      <c r="O573" s="54"/>
      <c r="P573" s="54"/>
      <c r="Q573" s="54"/>
      <c r="R573" s="54"/>
      <c r="S573" s="54"/>
      <c r="T573" s="55"/>
      <c r="U573" s="33"/>
      <c r="V573" s="33"/>
      <c r="W573" s="33"/>
      <c r="X573" s="33"/>
      <c r="Y573" s="33"/>
      <c r="Z573" s="33"/>
      <c r="AA573" s="33"/>
      <c r="AB573" s="33"/>
      <c r="AC573" s="33"/>
      <c r="AD573" s="33"/>
      <c r="AE573" s="33"/>
      <c r="AT573" s="18" t="s">
        <v>136</v>
      </c>
      <c r="AU573" s="18" t="s">
        <v>81</v>
      </c>
    </row>
    <row r="574" spans="1:65" s="13" customFormat="1">
      <c r="B574" s="331"/>
      <c r="C574" s="332"/>
      <c r="D574" s="329" t="s">
        <v>140</v>
      </c>
      <c r="E574" s="333" t="s">
        <v>3</v>
      </c>
      <c r="F574" s="334" t="s">
        <v>348</v>
      </c>
      <c r="G574" s="332"/>
      <c r="H574" s="333" t="s">
        <v>3</v>
      </c>
      <c r="I574" s="158"/>
      <c r="L574" s="156"/>
      <c r="M574" s="159"/>
      <c r="N574" s="160"/>
      <c r="O574" s="160"/>
      <c r="P574" s="160"/>
      <c r="Q574" s="160"/>
      <c r="R574" s="160"/>
      <c r="S574" s="160"/>
      <c r="T574" s="161"/>
      <c r="AT574" s="157" t="s">
        <v>140</v>
      </c>
      <c r="AU574" s="157" t="s">
        <v>81</v>
      </c>
      <c r="AV574" s="13" t="s">
        <v>79</v>
      </c>
      <c r="AW574" s="13" t="s">
        <v>33</v>
      </c>
      <c r="AX574" s="13" t="s">
        <v>72</v>
      </c>
      <c r="AY574" s="157" t="s">
        <v>126</v>
      </c>
    </row>
    <row r="575" spans="1:65" s="13" customFormat="1">
      <c r="B575" s="331"/>
      <c r="C575" s="332"/>
      <c r="D575" s="329" t="s">
        <v>140</v>
      </c>
      <c r="E575" s="333" t="s">
        <v>3</v>
      </c>
      <c r="F575" s="334" t="s">
        <v>667</v>
      </c>
      <c r="G575" s="332"/>
      <c r="H575" s="333" t="s">
        <v>3</v>
      </c>
      <c r="I575" s="158"/>
      <c r="L575" s="156"/>
      <c r="M575" s="159"/>
      <c r="N575" s="160"/>
      <c r="O575" s="160"/>
      <c r="P575" s="160"/>
      <c r="Q575" s="160"/>
      <c r="R575" s="160"/>
      <c r="S575" s="160"/>
      <c r="T575" s="161"/>
      <c r="AT575" s="157" t="s">
        <v>140</v>
      </c>
      <c r="AU575" s="157" t="s">
        <v>81</v>
      </c>
      <c r="AV575" s="13" t="s">
        <v>79</v>
      </c>
      <c r="AW575" s="13" t="s">
        <v>33</v>
      </c>
      <c r="AX575" s="13" t="s">
        <v>72</v>
      </c>
      <c r="AY575" s="157" t="s">
        <v>126</v>
      </c>
    </row>
    <row r="576" spans="1:65" s="14" customFormat="1">
      <c r="B576" s="335"/>
      <c r="C576" s="336"/>
      <c r="D576" s="329" t="s">
        <v>140</v>
      </c>
      <c r="E576" s="337" t="s">
        <v>3</v>
      </c>
      <c r="F576" s="338" t="s">
        <v>171</v>
      </c>
      <c r="G576" s="336"/>
      <c r="H576" s="339">
        <v>8</v>
      </c>
      <c r="I576" s="164"/>
      <c r="L576" s="162"/>
      <c r="M576" s="165"/>
      <c r="N576" s="166"/>
      <c r="O576" s="166"/>
      <c r="P576" s="166"/>
      <c r="Q576" s="166"/>
      <c r="R576" s="166"/>
      <c r="S576" s="166"/>
      <c r="T576" s="167"/>
      <c r="AT576" s="163" t="s">
        <v>140</v>
      </c>
      <c r="AU576" s="163" t="s">
        <v>81</v>
      </c>
      <c r="AV576" s="14" t="s">
        <v>81</v>
      </c>
      <c r="AW576" s="14" t="s">
        <v>33</v>
      </c>
      <c r="AX576" s="14" t="s">
        <v>72</v>
      </c>
      <c r="AY576" s="163" t="s">
        <v>126</v>
      </c>
    </row>
    <row r="577" spans="1:65" s="15" customFormat="1">
      <c r="B577" s="340"/>
      <c r="C577" s="341"/>
      <c r="D577" s="329" t="s">
        <v>140</v>
      </c>
      <c r="E577" s="342" t="s">
        <v>3</v>
      </c>
      <c r="F577" s="343" t="s">
        <v>144</v>
      </c>
      <c r="G577" s="341"/>
      <c r="H577" s="344">
        <v>8</v>
      </c>
      <c r="I577" s="170"/>
      <c r="L577" s="168"/>
      <c r="M577" s="171"/>
      <c r="N577" s="172"/>
      <c r="O577" s="172"/>
      <c r="P577" s="172"/>
      <c r="Q577" s="172"/>
      <c r="R577" s="172"/>
      <c r="S577" s="172"/>
      <c r="T577" s="173"/>
      <c r="AT577" s="169" t="s">
        <v>140</v>
      </c>
      <c r="AU577" s="169" t="s">
        <v>81</v>
      </c>
      <c r="AV577" s="15" t="s">
        <v>145</v>
      </c>
      <c r="AW577" s="15" t="s">
        <v>33</v>
      </c>
      <c r="AX577" s="15" t="s">
        <v>79</v>
      </c>
      <c r="AY577" s="169" t="s">
        <v>126</v>
      </c>
    </row>
    <row r="578" spans="1:65" s="12" customFormat="1" ht="22.9" customHeight="1">
      <c r="B578" s="345"/>
      <c r="C578" s="346"/>
      <c r="D578" s="347" t="s">
        <v>71</v>
      </c>
      <c r="E578" s="348" t="s">
        <v>125</v>
      </c>
      <c r="F578" s="348" t="s">
        <v>700</v>
      </c>
      <c r="G578" s="346"/>
      <c r="H578" s="346"/>
      <c r="I578" s="133"/>
      <c r="J578" s="142">
        <f>BK578</f>
        <v>0</v>
      </c>
      <c r="L578" s="130"/>
      <c r="M578" s="135"/>
      <c r="N578" s="136"/>
      <c r="O578" s="136"/>
      <c r="P578" s="137">
        <f>SUM(P579:P678)</f>
        <v>0</v>
      </c>
      <c r="Q578" s="136"/>
      <c r="R578" s="137">
        <f>SUM(R579:R678)</f>
        <v>137.10959</v>
      </c>
      <c r="S578" s="136"/>
      <c r="T578" s="138">
        <f>SUM(T579:T678)</f>
        <v>0</v>
      </c>
      <c r="AR578" s="131" t="s">
        <v>79</v>
      </c>
      <c r="AT578" s="139" t="s">
        <v>71</v>
      </c>
      <c r="AU578" s="139" t="s">
        <v>79</v>
      </c>
      <c r="AY578" s="131" t="s">
        <v>126</v>
      </c>
      <c r="BK578" s="140">
        <f>SUM(BK579:BK678)</f>
        <v>0</v>
      </c>
    </row>
    <row r="579" spans="1:65" s="2" customFormat="1" ht="16.5" customHeight="1">
      <c r="A579" s="33"/>
      <c r="B579" s="322"/>
      <c r="C579" s="323" t="s">
        <v>701</v>
      </c>
      <c r="D579" s="323" t="s">
        <v>129</v>
      </c>
      <c r="E579" s="324" t="s">
        <v>702</v>
      </c>
      <c r="F579" s="325" t="s">
        <v>703</v>
      </c>
      <c r="G579" s="326" t="s">
        <v>217</v>
      </c>
      <c r="H579" s="327">
        <v>821</v>
      </c>
      <c r="I579" s="145"/>
      <c r="J579" s="146">
        <f>ROUND(I579*H579,2)</f>
        <v>0</v>
      </c>
      <c r="K579" s="144" t="s">
        <v>133</v>
      </c>
      <c r="L579" s="34"/>
      <c r="M579" s="147" t="s">
        <v>3</v>
      </c>
      <c r="N579" s="148" t="s">
        <v>43</v>
      </c>
      <c r="O579" s="54"/>
      <c r="P579" s="149">
        <f>O579*H579</f>
        <v>0</v>
      </c>
      <c r="Q579" s="149">
        <v>0</v>
      </c>
      <c r="R579" s="149">
        <f>Q579*H579</f>
        <v>0</v>
      </c>
      <c r="S579" s="149">
        <v>0</v>
      </c>
      <c r="T579" s="150">
        <f>S579*H579</f>
        <v>0</v>
      </c>
      <c r="U579" s="33"/>
      <c r="V579" s="33"/>
      <c r="W579" s="33"/>
      <c r="X579" s="33"/>
      <c r="Y579" s="33"/>
      <c r="Z579" s="33"/>
      <c r="AA579" s="33"/>
      <c r="AB579" s="33"/>
      <c r="AC579" s="33"/>
      <c r="AD579" s="33"/>
      <c r="AE579" s="33"/>
      <c r="AR579" s="151" t="s">
        <v>145</v>
      </c>
      <c r="AT579" s="151" t="s">
        <v>129</v>
      </c>
      <c r="AU579" s="151" t="s">
        <v>81</v>
      </c>
      <c r="AY579" s="18" t="s">
        <v>126</v>
      </c>
      <c r="BE579" s="152">
        <f>IF(N579="základní",J579,0)</f>
        <v>0</v>
      </c>
      <c r="BF579" s="152">
        <f>IF(N579="snížená",J579,0)</f>
        <v>0</v>
      </c>
      <c r="BG579" s="152">
        <f>IF(N579="zákl. přenesená",J579,0)</f>
        <v>0</v>
      </c>
      <c r="BH579" s="152">
        <f>IF(N579="sníž. přenesená",J579,0)</f>
        <v>0</v>
      </c>
      <c r="BI579" s="152">
        <f>IF(N579="nulová",J579,0)</f>
        <v>0</v>
      </c>
      <c r="BJ579" s="18" t="s">
        <v>79</v>
      </c>
      <c r="BK579" s="152">
        <f>ROUND(I579*H579,2)</f>
        <v>0</v>
      </c>
      <c r="BL579" s="18" t="s">
        <v>145</v>
      </c>
      <c r="BM579" s="151" t="s">
        <v>704</v>
      </c>
    </row>
    <row r="580" spans="1:65" s="2" customFormat="1">
      <c r="A580" s="33"/>
      <c r="B580" s="322"/>
      <c r="C580" s="328"/>
      <c r="D580" s="329" t="s">
        <v>136</v>
      </c>
      <c r="E580" s="328"/>
      <c r="F580" s="330" t="s">
        <v>705</v>
      </c>
      <c r="G580" s="328"/>
      <c r="H580" s="328"/>
      <c r="I580" s="153"/>
      <c r="J580" s="33"/>
      <c r="K580" s="33"/>
      <c r="L580" s="34"/>
      <c r="M580" s="154"/>
      <c r="N580" s="155"/>
      <c r="O580" s="54"/>
      <c r="P580" s="54"/>
      <c r="Q580" s="54"/>
      <c r="R580" s="54"/>
      <c r="S580" s="54"/>
      <c r="T580" s="55"/>
      <c r="U580" s="33"/>
      <c r="V580" s="33"/>
      <c r="W580" s="33"/>
      <c r="X580" s="33"/>
      <c r="Y580" s="33"/>
      <c r="Z580" s="33"/>
      <c r="AA580" s="33"/>
      <c r="AB580" s="33"/>
      <c r="AC580" s="33"/>
      <c r="AD580" s="33"/>
      <c r="AE580" s="33"/>
      <c r="AT580" s="18" t="s">
        <v>136</v>
      </c>
      <c r="AU580" s="18" t="s">
        <v>81</v>
      </c>
    </row>
    <row r="581" spans="1:65" s="13" customFormat="1">
      <c r="B581" s="331"/>
      <c r="C581" s="332"/>
      <c r="D581" s="329" t="s">
        <v>140</v>
      </c>
      <c r="E581" s="333" t="s">
        <v>3</v>
      </c>
      <c r="F581" s="334" t="s">
        <v>455</v>
      </c>
      <c r="G581" s="332"/>
      <c r="H581" s="333" t="s">
        <v>3</v>
      </c>
      <c r="I581" s="158"/>
      <c r="L581" s="156"/>
      <c r="M581" s="159"/>
      <c r="N581" s="160"/>
      <c r="O581" s="160"/>
      <c r="P581" s="160"/>
      <c r="Q581" s="160"/>
      <c r="R581" s="160"/>
      <c r="S581" s="160"/>
      <c r="T581" s="161"/>
      <c r="AT581" s="157" t="s">
        <v>140</v>
      </c>
      <c r="AU581" s="157" t="s">
        <v>81</v>
      </c>
      <c r="AV581" s="13" t="s">
        <v>79</v>
      </c>
      <c r="AW581" s="13" t="s">
        <v>33</v>
      </c>
      <c r="AX581" s="13" t="s">
        <v>72</v>
      </c>
      <c r="AY581" s="157" t="s">
        <v>126</v>
      </c>
    </row>
    <row r="582" spans="1:65" s="13" customFormat="1">
      <c r="B582" s="331"/>
      <c r="C582" s="332"/>
      <c r="D582" s="329" t="s">
        <v>140</v>
      </c>
      <c r="E582" s="333" t="s">
        <v>3</v>
      </c>
      <c r="F582" s="334" t="s">
        <v>706</v>
      </c>
      <c r="G582" s="332"/>
      <c r="H582" s="333" t="s">
        <v>3</v>
      </c>
      <c r="I582" s="158"/>
      <c r="L582" s="156"/>
      <c r="M582" s="159"/>
      <c r="N582" s="160"/>
      <c r="O582" s="160"/>
      <c r="P582" s="160"/>
      <c r="Q582" s="160"/>
      <c r="R582" s="160"/>
      <c r="S582" s="160"/>
      <c r="T582" s="161"/>
      <c r="AT582" s="157" t="s">
        <v>140</v>
      </c>
      <c r="AU582" s="157" t="s">
        <v>81</v>
      </c>
      <c r="AV582" s="13" t="s">
        <v>79</v>
      </c>
      <c r="AW582" s="13" t="s">
        <v>33</v>
      </c>
      <c r="AX582" s="13" t="s">
        <v>72</v>
      </c>
      <c r="AY582" s="157" t="s">
        <v>126</v>
      </c>
    </row>
    <row r="583" spans="1:65" s="14" customFormat="1">
      <c r="B583" s="335"/>
      <c r="C583" s="336"/>
      <c r="D583" s="329" t="s">
        <v>140</v>
      </c>
      <c r="E583" s="337" t="s">
        <v>3</v>
      </c>
      <c r="F583" s="338" t="s">
        <v>707</v>
      </c>
      <c r="G583" s="336"/>
      <c r="H583" s="339">
        <v>712</v>
      </c>
      <c r="I583" s="164"/>
      <c r="L583" s="162"/>
      <c r="M583" s="165"/>
      <c r="N583" s="166"/>
      <c r="O583" s="166"/>
      <c r="P583" s="166"/>
      <c r="Q583" s="166"/>
      <c r="R583" s="166"/>
      <c r="S583" s="166"/>
      <c r="T583" s="167"/>
      <c r="AT583" s="163" t="s">
        <v>140</v>
      </c>
      <c r="AU583" s="163" t="s">
        <v>81</v>
      </c>
      <c r="AV583" s="14" t="s">
        <v>81</v>
      </c>
      <c r="AW583" s="14" t="s">
        <v>33</v>
      </c>
      <c r="AX583" s="14" t="s">
        <v>72</v>
      </c>
      <c r="AY583" s="163" t="s">
        <v>126</v>
      </c>
    </row>
    <row r="584" spans="1:65" s="13" customFormat="1">
      <c r="B584" s="331"/>
      <c r="C584" s="332"/>
      <c r="D584" s="329" t="s">
        <v>140</v>
      </c>
      <c r="E584" s="333" t="s">
        <v>3</v>
      </c>
      <c r="F584" s="334" t="s">
        <v>708</v>
      </c>
      <c r="G584" s="332"/>
      <c r="H584" s="333" t="s">
        <v>3</v>
      </c>
      <c r="I584" s="158"/>
      <c r="L584" s="156"/>
      <c r="M584" s="159"/>
      <c r="N584" s="160"/>
      <c r="O584" s="160"/>
      <c r="P584" s="160"/>
      <c r="Q584" s="160"/>
      <c r="R584" s="160"/>
      <c r="S584" s="160"/>
      <c r="T584" s="161"/>
      <c r="AT584" s="157" t="s">
        <v>140</v>
      </c>
      <c r="AU584" s="157" t="s">
        <v>81</v>
      </c>
      <c r="AV584" s="13" t="s">
        <v>79</v>
      </c>
      <c r="AW584" s="13" t="s">
        <v>33</v>
      </c>
      <c r="AX584" s="13" t="s">
        <v>72</v>
      </c>
      <c r="AY584" s="157" t="s">
        <v>126</v>
      </c>
    </row>
    <row r="585" spans="1:65" s="14" customFormat="1">
      <c r="B585" s="335"/>
      <c r="C585" s="336"/>
      <c r="D585" s="329" t="s">
        <v>140</v>
      </c>
      <c r="E585" s="337" t="s">
        <v>3</v>
      </c>
      <c r="F585" s="338" t="s">
        <v>709</v>
      </c>
      <c r="G585" s="336"/>
      <c r="H585" s="339">
        <v>109</v>
      </c>
      <c r="I585" s="164"/>
      <c r="L585" s="162"/>
      <c r="M585" s="165"/>
      <c r="N585" s="166"/>
      <c r="O585" s="166"/>
      <c r="P585" s="166"/>
      <c r="Q585" s="166"/>
      <c r="R585" s="166"/>
      <c r="S585" s="166"/>
      <c r="T585" s="167"/>
      <c r="AT585" s="163" t="s">
        <v>140</v>
      </c>
      <c r="AU585" s="163" t="s">
        <v>81</v>
      </c>
      <c r="AV585" s="14" t="s">
        <v>81</v>
      </c>
      <c r="AW585" s="14" t="s">
        <v>33</v>
      </c>
      <c r="AX585" s="14" t="s">
        <v>72</v>
      </c>
      <c r="AY585" s="163" t="s">
        <v>126</v>
      </c>
    </row>
    <row r="586" spans="1:65" s="15" customFormat="1">
      <c r="B586" s="340"/>
      <c r="C586" s="341"/>
      <c r="D586" s="329" t="s">
        <v>140</v>
      </c>
      <c r="E586" s="342" t="s">
        <v>3</v>
      </c>
      <c r="F586" s="343" t="s">
        <v>144</v>
      </c>
      <c r="G586" s="341"/>
      <c r="H586" s="344">
        <v>821</v>
      </c>
      <c r="I586" s="170"/>
      <c r="L586" s="168"/>
      <c r="M586" s="171"/>
      <c r="N586" s="172"/>
      <c r="O586" s="172"/>
      <c r="P586" s="172"/>
      <c r="Q586" s="172"/>
      <c r="R586" s="172"/>
      <c r="S586" s="172"/>
      <c r="T586" s="173"/>
      <c r="AT586" s="169" t="s">
        <v>140</v>
      </c>
      <c r="AU586" s="169" t="s">
        <v>81</v>
      </c>
      <c r="AV586" s="15" t="s">
        <v>145</v>
      </c>
      <c r="AW586" s="15" t="s">
        <v>33</v>
      </c>
      <c r="AX586" s="15" t="s">
        <v>79</v>
      </c>
      <c r="AY586" s="169" t="s">
        <v>126</v>
      </c>
    </row>
    <row r="587" spans="1:65" s="2" customFormat="1" ht="16.5" customHeight="1">
      <c r="A587" s="33"/>
      <c r="B587" s="322"/>
      <c r="C587" s="323" t="s">
        <v>710</v>
      </c>
      <c r="D587" s="323" t="s">
        <v>129</v>
      </c>
      <c r="E587" s="324" t="s">
        <v>711</v>
      </c>
      <c r="F587" s="325" t="s">
        <v>712</v>
      </c>
      <c r="G587" s="326" t="s">
        <v>217</v>
      </c>
      <c r="H587" s="327">
        <v>1363.5</v>
      </c>
      <c r="I587" s="145"/>
      <c r="J587" s="146">
        <f>ROUND(I587*H587,2)</f>
        <v>0</v>
      </c>
      <c r="K587" s="144" t="s">
        <v>133</v>
      </c>
      <c r="L587" s="34"/>
      <c r="M587" s="147" t="s">
        <v>3</v>
      </c>
      <c r="N587" s="148" t="s">
        <v>43</v>
      </c>
      <c r="O587" s="54"/>
      <c r="P587" s="149">
        <f>O587*H587</f>
        <v>0</v>
      </c>
      <c r="Q587" s="149">
        <v>0</v>
      </c>
      <c r="R587" s="149">
        <f>Q587*H587</f>
        <v>0</v>
      </c>
      <c r="S587" s="149">
        <v>0</v>
      </c>
      <c r="T587" s="150">
        <f>S587*H587</f>
        <v>0</v>
      </c>
      <c r="U587" s="33"/>
      <c r="V587" s="33"/>
      <c r="W587" s="33"/>
      <c r="X587" s="33"/>
      <c r="Y587" s="33"/>
      <c r="Z587" s="33"/>
      <c r="AA587" s="33"/>
      <c r="AB587" s="33"/>
      <c r="AC587" s="33"/>
      <c r="AD587" s="33"/>
      <c r="AE587" s="33"/>
      <c r="AR587" s="151" t="s">
        <v>145</v>
      </c>
      <c r="AT587" s="151" t="s">
        <v>129</v>
      </c>
      <c r="AU587" s="151" t="s">
        <v>81</v>
      </c>
      <c r="AY587" s="18" t="s">
        <v>126</v>
      </c>
      <c r="BE587" s="152">
        <f>IF(N587="základní",J587,0)</f>
        <v>0</v>
      </c>
      <c r="BF587" s="152">
        <f>IF(N587="snížená",J587,0)</f>
        <v>0</v>
      </c>
      <c r="BG587" s="152">
        <f>IF(N587="zákl. přenesená",J587,0)</f>
        <v>0</v>
      </c>
      <c r="BH587" s="152">
        <f>IF(N587="sníž. přenesená",J587,0)</f>
        <v>0</v>
      </c>
      <c r="BI587" s="152">
        <f>IF(N587="nulová",J587,0)</f>
        <v>0</v>
      </c>
      <c r="BJ587" s="18" t="s">
        <v>79</v>
      </c>
      <c r="BK587" s="152">
        <f>ROUND(I587*H587,2)</f>
        <v>0</v>
      </c>
      <c r="BL587" s="18" t="s">
        <v>145</v>
      </c>
      <c r="BM587" s="151" t="s">
        <v>713</v>
      </c>
    </row>
    <row r="588" spans="1:65" s="2" customFormat="1">
      <c r="A588" s="33"/>
      <c r="B588" s="322"/>
      <c r="C588" s="328"/>
      <c r="D588" s="329" t="s">
        <v>136</v>
      </c>
      <c r="E588" s="328"/>
      <c r="F588" s="330" t="s">
        <v>714</v>
      </c>
      <c r="G588" s="328"/>
      <c r="H588" s="328"/>
      <c r="I588" s="153"/>
      <c r="J588" s="33"/>
      <c r="K588" s="33"/>
      <c r="L588" s="34"/>
      <c r="M588" s="154"/>
      <c r="N588" s="155"/>
      <c r="O588" s="54"/>
      <c r="P588" s="54"/>
      <c r="Q588" s="54"/>
      <c r="R588" s="54"/>
      <c r="S588" s="54"/>
      <c r="T588" s="55"/>
      <c r="U588" s="33"/>
      <c r="V588" s="33"/>
      <c r="W588" s="33"/>
      <c r="X588" s="33"/>
      <c r="Y588" s="33"/>
      <c r="Z588" s="33"/>
      <c r="AA588" s="33"/>
      <c r="AB588" s="33"/>
      <c r="AC588" s="33"/>
      <c r="AD588" s="33"/>
      <c r="AE588" s="33"/>
      <c r="AT588" s="18" t="s">
        <v>136</v>
      </c>
      <c r="AU588" s="18" t="s">
        <v>81</v>
      </c>
    </row>
    <row r="589" spans="1:65" s="13" customFormat="1">
      <c r="B589" s="331"/>
      <c r="C589" s="332"/>
      <c r="D589" s="329" t="s">
        <v>140</v>
      </c>
      <c r="E589" s="333" t="s">
        <v>3</v>
      </c>
      <c r="F589" s="334" t="s">
        <v>455</v>
      </c>
      <c r="G589" s="332"/>
      <c r="H589" s="333" t="s">
        <v>3</v>
      </c>
      <c r="I589" s="158"/>
      <c r="L589" s="156"/>
      <c r="M589" s="159"/>
      <c r="N589" s="160"/>
      <c r="O589" s="160"/>
      <c r="P589" s="160"/>
      <c r="Q589" s="160"/>
      <c r="R589" s="160"/>
      <c r="S589" s="160"/>
      <c r="T589" s="161"/>
      <c r="AT589" s="157" t="s">
        <v>140</v>
      </c>
      <c r="AU589" s="157" t="s">
        <v>81</v>
      </c>
      <c r="AV589" s="13" t="s">
        <v>79</v>
      </c>
      <c r="AW589" s="13" t="s">
        <v>33</v>
      </c>
      <c r="AX589" s="13" t="s">
        <v>72</v>
      </c>
      <c r="AY589" s="157" t="s">
        <v>126</v>
      </c>
    </row>
    <row r="590" spans="1:65" s="13" customFormat="1">
      <c r="B590" s="331"/>
      <c r="C590" s="332"/>
      <c r="D590" s="329" t="s">
        <v>140</v>
      </c>
      <c r="E590" s="333" t="s">
        <v>3</v>
      </c>
      <c r="F590" s="334" t="s">
        <v>706</v>
      </c>
      <c r="G590" s="332"/>
      <c r="H590" s="333" t="s">
        <v>3</v>
      </c>
      <c r="I590" s="158"/>
      <c r="L590" s="156"/>
      <c r="M590" s="159"/>
      <c r="N590" s="160"/>
      <c r="O590" s="160"/>
      <c r="P590" s="160"/>
      <c r="Q590" s="160"/>
      <c r="R590" s="160"/>
      <c r="S590" s="160"/>
      <c r="T590" s="161"/>
      <c r="AT590" s="157" t="s">
        <v>140</v>
      </c>
      <c r="AU590" s="157" t="s">
        <v>81</v>
      </c>
      <c r="AV590" s="13" t="s">
        <v>79</v>
      </c>
      <c r="AW590" s="13" t="s">
        <v>33</v>
      </c>
      <c r="AX590" s="13" t="s">
        <v>72</v>
      </c>
      <c r="AY590" s="157" t="s">
        <v>126</v>
      </c>
    </row>
    <row r="591" spans="1:65" s="14" customFormat="1">
      <c r="B591" s="335"/>
      <c r="C591" s="336"/>
      <c r="D591" s="329" t="s">
        <v>140</v>
      </c>
      <c r="E591" s="337" t="s">
        <v>3</v>
      </c>
      <c r="F591" s="338" t="s">
        <v>707</v>
      </c>
      <c r="G591" s="336"/>
      <c r="H591" s="339">
        <v>712</v>
      </c>
      <c r="I591" s="164"/>
      <c r="L591" s="162"/>
      <c r="M591" s="165"/>
      <c r="N591" s="166"/>
      <c r="O591" s="166"/>
      <c r="P591" s="166"/>
      <c r="Q591" s="166"/>
      <c r="R591" s="166"/>
      <c r="S591" s="166"/>
      <c r="T591" s="167"/>
      <c r="AT591" s="163" t="s">
        <v>140</v>
      </c>
      <c r="AU591" s="163" t="s">
        <v>81</v>
      </c>
      <c r="AV591" s="14" t="s">
        <v>81</v>
      </c>
      <c r="AW591" s="14" t="s">
        <v>33</v>
      </c>
      <c r="AX591" s="14" t="s">
        <v>72</v>
      </c>
      <c r="AY591" s="163" t="s">
        <v>126</v>
      </c>
    </row>
    <row r="592" spans="1:65" s="13" customFormat="1">
      <c r="B592" s="331"/>
      <c r="C592" s="332"/>
      <c r="D592" s="329" t="s">
        <v>140</v>
      </c>
      <c r="E592" s="333" t="s">
        <v>3</v>
      </c>
      <c r="F592" s="334" t="s">
        <v>708</v>
      </c>
      <c r="G592" s="332"/>
      <c r="H592" s="333" t="s">
        <v>3</v>
      </c>
      <c r="I592" s="158"/>
      <c r="L592" s="156"/>
      <c r="M592" s="159"/>
      <c r="N592" s="160"/>
      <c r="O592" s="160"/>
      <c r="P592" s="160"/>
      <c r="Q592" s="160"/>
      <c r="R592" s="160"/>
      <c r="S592" s="160"/>
      <c r="T592" s="161"/>
      <c r="AT592" s="157" t="s">
        <v>140</v>
      </c>
      <c r="AU592" s="157" t="s">
        <v>81</v>
      </c>
      <c r="AV592" s="13" t="s">
        <v>79</v>
      </c>
      <c r="AW592" s="13" t="s">
        <v>33</v>
      </c>
      <c r="AX592" s="13" t="s">
        <v>72</v>
      </c>
      <c r="AY592" s="157" t="s">
        <v>126</v>
      </c>
    </row>
    <row r="593" spans="1:65" s="14" customFormat="1">
      <c r="B593" s="335"/>
      <c r="C593" s="336"/>
      <c r="D593" s="329" t="s">
        <v>140</v>
      </c>
      <c r="E593" s="337" t="s">
        <v>3</v>
      </c>
      <c r="F593" s="338" t="s">
        <v>709</v>
      </c>
      <c r="G593" s="336"/>
      <c r="H593" s="339">
        <v>109</v>
      </c>
      <c r="I593" s="164"/>
      <c r="L593" s="162"/>
      <c r="M593" s="165"/>
      <c r="N593" s="166"/>
      <c r="O593" s="166"/>
      <c r="P593" s="166"/>
      <c r="Q593" s="166"/>
      <c r="R593" s="166"/>
      <c r="S593" s="166"/>
      <c r="T593" s="167"/>
      <c r="AT593" s="163" t="s">
        <v>140</v>
      </c>
      <c r="AU593" s="163" t="s">
        <v>81</v>
      </c>
      <c r="AV593" s="14" t="s">
        <v>81</v>
      </c>
      <c r="AW593" s="14" t="s">
        <v>33</v>
      </c>
      <c r="AX593" s="14" t="s">
        <v>72</v>
      </c>
      <c r="AY593" s="163" t="s">
        <v>126</v>
      </c>
    </row>
    <row r="594" spans="1:65" s="13" customFormat="1">
      <c r="B594" s="331"/>
      <c r="C594" s="332"/>
      <c r="D594" s="329" t="s">
        <v>140</v>
      </c>
      <c r="E594" s="333" t="s">
        <v>3</v>
      </c>
      <c r="F594" s="334" t="s">
        <v>715</v>
      </c>
      <c r="G594" s="332"/>
      <c r="H594" s="333" t="s">
        <v>3</v>
      </c>
      <c r="I594" s="158"/>
      <c r="L594" s="156"/>
      <c r="M594" s="159"/>
      <c r="N594" s="160"/>
      <c r="O594" s="160"/>
      <c r="P594" s="160"/>
      <c r="Q594" s="160"/>
      <c r="R594" s="160"/>
      <c r="S594" s="160"/>
      <c r="T594" s="161"/>
      <c r="AT594" s="157" t="s">
        <v>140</v>
      </c>
      <c r="AU594" s="157" t="s">
        <v>81</v>
      </c>
      <c r="AV594" s="13" t="s">
        <v>79</v>
      </c>
      <c r="AW594" s="13" t="s">
        <v>33</v>
      </c>
      <c r="AX594" s="13" t="s">
        <v>72</v>
      </c>
      <c r="AY594" s="157" t="s">
        <v>126</v>
      </c>
    </row>
    <row r="595" spans="1:65" s="14" customFormat="1">
      <c r="B595" s="335"/>
      <c r="C595" s="336"/>
      <c r="D595" s="329" t="s">
        <v>140</v>
      </c>
      <c r="E595" s="337" t="s">
        <v>3</v>
      </c>
      <c r="F595" s="338" t="s">
        <v>716</v>
      </c>
      <c r="G595" s="336"/>
      <c r="H595" s="339">
        <v>175.4</v>
      </c>
      <c r="I595" s="164"/>
      <c r="L595" s="162"/>
      <c r="M595" s="165"/>
      <c r="N595" s="166"/>
      <c r="O595" s="166"/>
      <c r="P595" s="166"/>
      <c r="Q595" s="166"/>
      <c r="R595" s="166"/>
      <c r="S595" s="166"/>
      <c r="T595" s="167"/>
      <c r="AT595" s="163" t="s">
        <v>140</v>
      </c>
      <c r="AU595" s="163" t="s">
        <v>81</v>
      </c>
      <c r="AV595" s="14" t="s">
        <v>81</v>
      </c>
      <c r="AW595" s="14" t="s">
        <v>33</v>
      </c>
      <c r="AX595" s="14" t="s">
        <v>72</v>
      </c>
      <c r="AY595" s="163" t="s">
        <v>126</v>
      </c>
    </row>
    <row r="596" spans="1:65" s="13" customFormat="1">
      <c r="B596" s="331"/>
      <c r="C596" s="332"/>
      <c r="D596" s="329" t="s">
        <v>140</v>
      </c>
      <c r="E596" s="333" t="s">
        <v>3</v>
      </c>
      <c r="F596" s="334" t="s">
        <v>717</v>
      </c>
      <c r="G596" s="332"/>
      <c r="H596" s="333" t="s">
        <v>3</v>
      </c>
      <c r="I596" s="158"/>
      <c r="L596" s="156"/>
      <c r="M596" s="159"/>
      <c r="N596" s="160"/>
      <c r="O596" s="160"/>
      <c r="P596" s="160"/>
      <c r="Q596" s="160"/>
      <c r="R596" s="160"/>
      <c r="S596" s="160"/>
      <c r="T596" s="161"/>
      <c r="AT596" s="157" t="s">
        <v>140</v>
      </c>
      <c r="AU596" s="157" t="s">
        <v>81</v>
      </c>
      <c r="AV596" s="13" t="s">
        <v>79</v>
      </c>
      <c r="AW596" s="13" t="s">
        <v>33</v>
      </c>
      <c r="AX596" s="13" t="s">
        <v>72</v>
      </c>
      <c r="AY596" s="157" t="s">
        <v>126</v>
      </c>
    </row>
    <row r="597" spans="1:65" s="14" customFormat="1">
      <c r="B597" s="335"/>
      <c r="C597" s="336"/>
      <c r="D597" s="329" t="s">
        <v>140</v>
      </c>
      <c r="E597" s="337" t="s">
        <v>3</v>
      </c>
      <c r="F597" s="338" t="s">
        <v>718</v>
      </c>
      <c r="G597" s="336"/>
      <c r="H597" s="339">
        <v>80</v>
      </c>
      <c r="I597" s="164"/>
      <c r="L597" s="162"/>
      <c r="M597" s="165"/>
      <c r="N597" s="166"/>
      <c r="O597" s="166"/>
      <c r="P597" s="166"/>
      <c r="Q597" s="166"/>
      <c r="R597" s="166"/>
      <c r="S597" s="166"/>
      <c r="T597" s="167"/>
      <c r="AT597" s="163" t="s">
        <v>140</v>
      </c>
      <c r="AU597" s="163" t="s">
        <v>81</v>
      </c>
      <c r="AV597" s="14" t="s">
        <v>81</v>
      </c>
      <c r="AW597" s="14" t="s">
        <v>33</v>
      </c>
      <c r="AX597" s="14" t="s">
        <v>72</v>
      </c>
      <c r="AY597" s="163" t="s">
        <v>126</v>
      </c>
    </row>
    <row r="598" spans="1:65" s="13" customFormat="1">
      <c r="B598" s="331"/>
      <c r="C598" s="332"/>
      <c r="D598" s="329" t="s">
        <v>140</v>
      </c>
      <c r="E598" s="333" t="s">
        <v>3</v>
      </c>
      <c r="F598" s="334" t="s">
        <v>719</v>
      </c>
      <c r="G598" s="332"/>
      <c r="H598" s="333" t="s">
        <v>3</v>
      </c>
      <c r="I598" s="158"/>
      <c r="L598" s="156"/>
      <c r="M598" s="159"/>
      <c r="N598" s="160"/>
      <c r="O598" s="160"/>
      <c r="P598" s="160"/>
      <c r="Q598" s="160"/>
      <c r="R598" s="160"/>
      <c r="S598" s="160"/>
      <c r="T598" s="161"/>
      <c r="AT598" s="157" t="s">
        <v>140</v>
      </c>
      <c r="AU598" s="157" t="s">
        <v>81</v>
      </c>
      <c r="AV598" s="13" t="s">
        <v>79</v>
      </c>
      <c r="AW598" s="13" t="s">
        <v>33</v>
      </c>
      <c r="AX598" s="13" t="s">
        <v>72</v>
      </c>
      <c r="AY598" s="157" t="s">
        <v>126</v>
      </c>
    </row>
    <row r="599" spans="1:65" s="14" customFormat="1">
      <c r="B599" s="335"/>
      <c r="C599" s="336"/>
      <c r="D599" s="329" t="s">
        <v>140</v>
      </c>
      <c r="E599" s="337" t="s">
        <v>3</v>
      </c>
      <c r="F599" s="338" t="s">
        <v>720</v>
      </c>
      <c r="G599" s="336"/>
      <c r="H599" s="339">
        <v>21.6</v>
      </c>
      <c r="I599" s="164"/>
      <c r="L599" s="162"/>
      <c r="M599" s="165"/>
      <c r="N599" s="166"/>
      <c r="O599" s="166"/>
      <c r="P599" s="166"/>
      <c r="Q599" s="166"/>
      <c r="R599" s="166"/>
      <c r="S599" s="166"/>
      <c r="T599" s="167"/>
      <c r="AT599" s="163" t="s">
        <v>140</v>
      </c>
      <c r="AU599" s="163" t="s">
        <v>81</v>
      </c>
      <c r="AV599" s="14" t="s">
        <v>81</v>
      </c>
      <c r="AW599" s="14" t="s">
        <v>33</v>
      </c>
      <c r="AX599" s="14" t="s">
        <v>72</v>
      </c>
      <c r="AY599" s="163" t="s">
        <v>126</v>
      </c>
    </row>
    <row r="600" spans="1:65" s="13" customFormat="1">
      <c r="B600" s="331"/>
      <c r="C600" s="332"/>
      <c r="D600" s="329" t="s">
        <v>140</v>
      </c>
      <c r="E600" s="333" t="s">
        <v>3</v>
      </c>
      <c r="F600" s="334" t="s">
        <v>721</v>
      </c>
      <c r="G600" s="332"/>
      <c r="H600" s="333" t="s">
        <v>3</v>
      </c>
      <c r="I600" s="158"/>
      <c r="L600" s="156"/>
      <c r="M600" s="159"/>
      <c r="N600" s="160"/>
      <c r="O600" s="160"/>
      <c r="P600" s="160"/>
      <c r="Q600" s="160"/>
      <c r="R600" s="160"/>
      <c r="S600" s="160"/>
      <c r="T600" s="161"/>
      <c r="AT600" s="157" t="s">
        <v>140</v>
      </c>
      <c r="AU600" s="157" t="s">
        <v>81</v>
      </c>
      <c r="AV600" s="13" t="s">
        <v>79</v>
      </c>
      <c r="AW600" s="13" t="s">
        <v>33</v>
      </c>
      <c r="AX600" s="13" t="s">
        <v>72</v>
      </c>
      <c r="AY600" s="157" t="s">
        <v>126</v>
      </c>
    </row>
    <row r="601" spans="1:65" s="14" customFormat="1">
      <c r="B601" s="335"/>
      <c r="C601" s="336"/>
      <c r="D601" s="329" t="s">
        <v>140</v>
      </c>
      <c r="E601" s="337" t="s">
        <v>3</v>
      </c>
      <c r="F601" s="338" t="s">
        <v>265</v>
      </c>
      <c r="G601" s="336"/>
      <c r="H601" s="339">
        <v>265.5</v>
      </c>
      <c r="I601" s="164"/>
      <c r="L601" s="162"/>
      <c r="M601" s="165"/>
      <c r="N601" s="166"/>
      <c r="O601" s="166"/>
      <c r="P601" s="166"/>
      <c r="Q601" s="166"/>
      <c r="R601" s="166"/>
      <c r="S601" s="166"/>
      <c r="T601" s="167"/>
      <c r="AT601" s="163" t="s">
        <v>140</v>
      </c>
      <c r="AU601" s="163" t="s">
        <v>81</v>
      </c>
      <c r="AV601" s="14" t="s">
        <v>81</v>
      </c>
      <c r="AW601" s="14" t="s">
        <v>33</v>
      </c>
      <c r="AX601" s="14" t="s">
        <v>72</v>
      </c>
      <c r="AY601" s="163" t="s">
        <v>126</v>
      </c>
    </row>
    <row r="602" spans="1:65" s="15" customFormat="1">
      <c r="B602" s="340"/>
      <c r="C602" s="341"/>
      <c r="D602" s="329" t="s">
        <v>140</v>
      </c>
      <c r="E602" s="342" t="s">
        <v>3</v>
      </c>
      <c r="F602" s="343" t="s">
        <v>144</v>
      </c>
      <c r="G602" s="341"/>
      <c r="H602" s="344">
        <v>1363.5</v>
      </c>
      <c r="I602" s="170"/>
      <c r="L602" s="168"/>
      <c r="M602" s="171"/>
      <c r="N602" s="172"/>
      <c r="O602" s="172"/>
      <c r="P602" s="172"/>
      <c r="Q602" s="172"/>
      <c r="R602" s="172"/>
      <c r="S602" s="172"/>
      <c r="T602" s="173"/>
      <c r="AT602" s="169" t="s">
        <v>140</v>
      </c>
      <c r="AU602" s="169" t="s">
        <v>81</v>
      </c>
      <c r="AV602" s="15" t="s">
        <v>145</v>
      </c>
      <c r="AW602" s="15" t="s">
        <v>33</v>
      </c>
      <c r="AX602" s="15" t="s">
        <v>79</v>
      </c>
      <c r="AY602" s="169" t="s">
        <v>126</v>
      </c>
    </row>
    <row r="603" spans="1:65" s="2" customFormat="1" ht="16.5" customHeight="1">
      <c r="A603" s="33"/>
      <c r="B603" s="322"/>
      <c r="C603" s="323" t="s">
        <v>722</v>
      </c>
      <c r="D603" s="323" t="s">
        <v>129</v>
      </c>
      <c r="E603" s="324" t="s">
        <v>723</v>
      </c>
      <c r="F603" s="325" t="s">
        <v>724</v>
      </c>
      <c r="G603" s="326" t="s">
        <v>217</v>
      </c>
      <c r="H603" s="327">
        <v>821</v>
      </c>
      <c r="I603" s="145"/>
      <c r="J603" s="146">
        <f>ROUND(I603*H603,2)</f>
        <v>0</v>
      </c>
      <c r="K603" s="144" t="s">
        <v>133</v>
      </c>
      <c r="L603" s="34"/>
      <c r="M603" s="147" t="s">
        <v>3</v>
      </c>
      <c r="N603" s="148" t="s">
        <v>43</v>
      </c>
      <c r="O603" s="54"/>
      <c r="P603" s="149">
        <f>O603*H603</f>
        <v>0</v>
      </c>
      <c r="Q603" s="149">
        <v>0</v>
      </c>
      <c r="R603" s="149">
        <f>Q603*H603</f>
        <v>0</v>
      </c>
      <c r="S603" s="149">
        <v>0</v>
      </c>
      <c r="T603" s="150">
        <f>S603*H603</f>
        <v>0</v>
      </c>
      <c r="U603" s="33"/>
      <c r="V603" s="33"/>
      <c r="W603" s="33"/>
      <c r="X603" s="33"/>
      <c r="Y603" s="33"/>
      <c r="Z603" s="33"/>
      <c r="AA603" s="33"/>
      <c r="AB603" s="33"/>
      <c r="AC603" s="33"/>
      <c r="AD603" s="33"/>
      <c r="AE603" s="33"/>
      <c r="AR603" s="151" t="s">
        <v>145</v>
      </c>
      <c r="AT603" s="151" t="s">
        <v>129</v>
      </c>
      <c r="AU603" s="151" t="s">
        <v>81</v>
      </c>
      <c r="AY603" s="18" t="s">
        <v>126</v>
      </c>
      <c r="BE603" s="152">
        <f>IF(N603="základní",J603,0)</f>
        <v>0</v>
      </c>
      <c r="BF603" s="152">
        <f>IF(N603="snížená",J603,0)</f>
        <v>0</v>
      </c>
      <c r="BG603" s="152">
        <f>IF(N603="zákl. přenesená",J603,0)</f>
        <v>0</v>
      </c>
      <c r="BH603" s="152">
        <f>IF(N603="sníž. přenesená",J603,0)</f>
        <v>0</v>
      </c>
      <c r="BI603" s="152">
        <f>IF(N603="nulová",J603,0)</f>
        <v>0</v>
      </c>
      <c r="BJ603" s="18" t="s">
        <v>79</v>
      </c>
      <c r="BK603" s="152">
        <f>ROUND(I603*H603,2)</f>
        <v>0</v>
      </c>
      <c r="BL603" s="18" t="s">
        <v>145</v>
      </c>
      <c r="BM603" s="151" t="s">
        <v>725</v>
      </c>
    </row>
    <row r="604" spans="1:65" s="2" customFormat="1" ht="19.5">
      <c r="A604" s="33"/>
      <c r="B604" s="322"/>
      <c r="C604" s="328"/>
      <c r="D604" s="329" t="s">
        <v>136</v>
      </c>
      <c r="E604" s="328"/>
      <c r="F604" s="330" t="s">
        <v>726</v>
      </c>
      <c r="G604" s="328"/>
      <c r="H604" s="328"/>
      <c r="I604" s="153"/>
      <c r="J604" s="33"/>
      <c r="K604" s="33"/>
      <c r="L604" s="34"/>
      <c r="M604" s="154"/>
      <c r="N604" s="155"/>
      <c r="O604" s="54"/>
      <c r="P604" s="54"/>
      <c r="Q604" s="54"/>
      <c r="R604" s="54"/>
      <c r="S604" s="54"/>
      <c r="T604" s="55"/>
      <c r="U604" s="33"/>
      <c r="V604" s="33"/>
      <c r="W604" s="33"/>
      <c r="X604" s="33"/>
      <c r="Y604" s="33"/>
      <c r="Z604" s="33"/>
      <c r="AA604" s="33"/>
      <c r="AB604" s="33"/>
      <c r="AC604" s="33"/>
      <c r="AD604" s="33"/>
      <c r="AE604" s="33"/>
      <c r="AT604" s="18" t="s">
        <v>136</v>
      </c>
      <c r="AU604" s="18" t="s">
        <v>81</v>
      </c>
    </row>
    <row r="605" spans="1:65" s="2" customFormat="1" ht="48.75">
      <c r="A605" s="33"/>
      <c r="B605" s="322"/>
      <c r="C605" s="328"/>
      <c r="D605" s="329" t="s">
        <v>220</v>
      </c>
      <c r="E605" s="328"/>
      <c r="F605" s="353" t="s">
        <v>727</v>
      </c>
      <c r="G605" s="328"/>
      <c r="H605" s="328"/>
      <c r="I605" s="153"/>
      <c r="J605" s="33"/>
      <c r="K605" s="33"/>
      <c r="L605" s="34"/>
      <c r="M605" s="154"/>
      <c r="N605" s="155"/>
      <c r="O605" s="54"/>
      <c r="P605" s="54"/>
      <c r="Q605" s="54"/>
      <c r="R605" s="54"/>
      <c r="S605" s="54"/>
      <c r="T605" s="55"/>
      <c r="U605" s="33"/>
      <c r="V605" s="33"/>
      <c r="W605" s="33"/>
      <c r="X605" s="33"/>
      <c r="Y605" s="33"/>
      <c r="Z605" s="33"/>
      <c r="AA605" s="33"/>
      <c r="AB605" s="33"/>
      <c r="AC605" s="33"/>
      <c r="AD605" s="33"/>
      <c r="AE605" s="33"/>
      <c r="AT605" s="18" t="s">
        <v>220</v>
      </c>
      <c r="AU605" s="18" t="s">
        <v>81</v>
      </c>
    </row>
    <row r="606" spans="1:65" s="13" customFormat="1">
      <c r="B606" s="331"/>
      <c r="C606" s="332"/>
      <c r="D606" s="329" t="s">
        <v>140</v>
      </c>
      <c r="E606" s="333" t="s">
        <v>3</v>
      </c>
      <c r="F606" s="334" t="s">
        <v>455</v>
      </c>
      <c r="G606" s="332"/>
      <c r="H606" s="333" t="s">
        <v>3</v>
      </c>
      <c r="I606" s="158"/>
      <c r="L606" s="156"/>
      <c r="M606" s="159"/>
      <c r="N606" s="160"/>
      <c r="O606" s="160"/>
      <c r="P606" s="160"/>
      <c r="Q606" s="160"/>
      <c r="R606" s="160"/>
      <c r="S606" s="160"/>
      <c r="T606" s="161"/>
      <c r="AT606" s="157" t="s">
        <v>140</v>
      </c>
      <c r="AU606" s="157" t="s">
        <v>81</v>
      </c>
      <c r="AV606" s="13" t="s">
        <v>79</v>
      </c>
      <c r="AW606" s="13" t="s">
        <v>33</v>
      </c>
      <c r="AX606" s="13" t="s">
        <v>72</v>
      </c>
      <c r="AY606" s="157" t="s">
        <v>126</v>
      </c>
    </row>
    <row r="607" spans="1:65" s="13" customFormat="1">
      <c r="B607" s="331"/>
      <c r="C607" s="332"/>
      <c r="D607" s="329" t="s">
        <v>140</v>
      </c>
      <c r="E607" s="333" t="s">
        <v>3</v>
      </c>
      <c r="F607" s="334" t="s">
        <v>706</v>
      </c>
      <c r="G607" s="332"/>
      <c r="H607" s="333" t="s">
        <v>3</v>
      </c>
      <c r="I607" s="158"/>
      <c r="L607" s="156"/>
      <c r="M607" s="159"/>
      <c r="N607" s="160"/>
      <c r="O607" s="160"/>
      <c r="P607" s="160"/>
      <c r="Q607" s="160"/>
      <c r="R607" s="160"/>
      <c r="S607" s="160"/>
      <c r="T607" s="161"/>
      <c r="AT607" s="157" t="s">
        <v>140</v>
      </c>
      <c r="AU607" s="157" t="s">
        <v>81</v>
      </c>
      <c r="AV607" s="13" t="s">
        <v>79</v>
      </c>
      <c r="AW607" s="13" t="s">
        <v>33</v>
      </c>
      <c r="AX607" s="13" t="s">
        <v>72</v>
      </c>
      <c r="AY607" s="157" t="s">
        <v>126</v>
      </c>
    </row>
    <row r="608" spans="1:65" s="14" customFormat="1">
      <c r="B608" s="335"/>
      <c r="C608" s="336"/>
      <c r="D608" s="329" t="s">
        <v>140</v>
      </c>
      <c r="E608" s="337" t="s">
        <v>3</v>
      </c>
      <c r="F608" s="338" t="s">
        <v>707</v>
      </c>
      <c r="G608" s="336"/>
      <c r="H608" s="339">
        <v>712</v>
      </c>
      <c r="I608" s="164"/>
      <c r="L608" s="162"/>
      <c r="M608" s="165"/>
      <c r="N608" s="166"/>
      <c r="O608" s="166"/>
      <c r="P608" s="166"/>
      <c r="Q608" s="166"/>
      <c r="R608" s="166"/>
      <c r="S608" s="166"/>
      <c r="T608" s="167"/>
      <c r="AT608" s="163" t="s">
        <v>140</v>
      </c>
      <c r="AU608" s="163" t="s">
        <v>81</v>
      </c>
      <c r="AV608" s="14" t="s">
        <v>81</v>
      </c>
      <c r="AW608" s="14" t="s">
        <v>33</v>
      </c>
      <c r="AX608" s="14" t="s">
        <v>72</v>
      </c>
      <c r="AY608" s="163" t="s">
        <v>126</v>
      </c>
    </row>
    <row r="609" spans="1:65" s="13" customFormat="1">
      <c r="B609" s="331"/>
      <c r="C609" s="332"/>
      <c r="D609" s="329" t="s">
        <v>140</v>
      </c>
      <c r="E609" s="333" t="s">
        <v>3</v>
      </c>
      <c r="F609" s="334" t="s">
        <v>708</v>
      </c>
      <c r="G609" s="332"/>
      <c r="H609" s="333" t="s">
        <v>3</v>
      </c>
      <c r="I609" s="158"/>
      <c r="L609" s="156"/>
      <c r="M609" s="159"/>
      <c r="N609" s="160"/>
      <c r="O609" s="160"/>
      <c r="P609" s="160"/>
      <c r="Q609" s="160"/>
      <c r="R609" s="160"/>
      <c r="S609" s="160"/>
      <c r="T609" s="161"/>
      <c r="AT609" s="157" t="s">
        <v>140</v>
      </c>
      <c r="AU609" s="157" t="s">
        <v>81</v>
      </c>
      <c r="AV609" s="13" t="s">
        <v>79</v>
      </c>
      <c r="AW609" s="13" t="s">
        <v>33</v>
      </c>
      <c r="AX609" s="13" t="s">
        <v>72</v>
      </c>
      <c r="AY609" s="157" t="s">
        <v>126</v>
      </c>
    </row>
    <row r="610" spans="1:65" s="14" customFormat="1">
      <c r="B610" s="335"/>
      <c r="C610" s="336"/>
      <c r="D610" s="329" t="s">
        <v>140</v>
      </c>
      <c r="E610" s="337" t="s">
        <v>3</v>
      </c>
      <c r="F610" s="338" t="s">
        <v>709</v>
      </c>
      <c r="G610" s="336"/>
      <c r="H610" s="339">
        <v>109</v>
      </c>
      <c r="I610" s="164"/>
      <c r="L610" s="162"/>
      <c r="M610" s="165"/>
      <c r="N610" s="166"/>
      <c r="O610" s="166"/>
      <c r="P610" s="166"/>
      <c r="Q610" s="166"/>
      <c r="R610" s="166"/>
      <c r="S610" s="166"/>
      <c r="T610" s="167"/>
      <c r="AT610" s="163" t="s">
        <v>140</v>
      </c>
      <c r="AU610" s="163" t="s">
        <v>81</v>
      </c>
      <c r="AV610" s="14" t="s">
        <v>81</v>
      </c>
      <c r="AW610" s="14" t="s">
        <v>33</v>
      </c>
      <c r="AX610" s="14" t="s">
        <v>72</v>
      </c>
      <c r="AY610" s="163" t="s">
        <v>126</v>
      </c>
    </row>
    <row r="611" spans="1:65" s="15" customFormat="1">
      <c r="B611" s="340"/>
      <c r="C611" s="341"/>
      <c r="D611" s="329" t="s">
        <v>140</v>
      </c>
      <c r="E611" s="342" t="s">
        <v>3</v>
      </c>
      <c r="F611" s="343" t="s">
        <v>144</v>
      </c>
      <c r="G611" s="341"/>
      <c r="H611" s="344">
        <v>821</v>
      </c>
      <c r="I611" s="170"/>
      <c r="L611" s="168"/>
      <c r="M611" s="171"/>
      <c r="N611" s="172"/>
      <c r="O611" s="172"/>
      <c r="P611" s="172"/>
      <c r="Q611" s="172"/>
      <c r="R611" s="172"/>
      <c r="S611" s="172"/>
      <c r="T611" s="173"/>
      <c r="AT611" s="169" t="s">
        <v>140</v>
      </c>
      <c r="AU611" s="169" t="s">
        <v>81</v>
      </c>
      <c r="AV611" s="15" t="s">
        <v>145</v>
      </c>
      <c r="AW611" s="15" t="s">
        <v>33</v>
      </c>
      <c r="AX611" s="15" t="s">
        <v>79</v>
      </c>
      <c r="AY611" s="169" t="s">
        <v>126</v>
      </c>
    </row>
    <row r="612" spans="1:65" s="2" customFormat="1" ht="16.5" customHeight="1">
      <c r="A612" s="33"/>
      <c r="B612" s="322"/>
      <c r="C612" s="323" t="s">
        <v>728</v>
      </c>
      <c r="D612" s="323" t="s">
        <v>129</v>
      </c>
      <c r="E612" s="324" t="s">
        <v>729</v>
      </c>
      <c r="F612" s="325" t="s">
        <v>730</v>
      </c>
      <c r="G612" s="326" t="s">
        <v>217</v>
      </c>
      <c r="H612" s="327">
        <v>277</v>
      </c>
      <c r="I612" s="145"/>
      <c r="J612" s="146">
        <f>ROUND(I612*H612,2)</f>
        <v>0</v>
      </c>
      <c r="K612" s="144" t="s">
        <v>133</v>
      </c>
      <c r="L612" s="34"/>
      <c r="M612" s="147" t="s">
        <v>3</v>
      </c>
      <c r="N612" s="148" t="s">
        <v>43</v>
      </c>
      <c r="O612" s="54"/>
      <c r="P612" s="149">
        <f>O612*H612</f>
        <v>0</v>
      </c>
      <c r="Q612" s="149">
        <v>0</v>
      </c>
      <c r="R612" s="149">
        <f>Q612*H612</f>
        <v>0</v>
      </c>
      <c r="S612" s="149">
        <v>0</v>
      </c>
      <c r="T612" s="150">
        <f>S612*H612</f>
        <v>0</v>
      </c>
      <c r="U612" s="33"/>
      <c r="V612" s="33"/>
      <c r="W612" s="33"/>
      <c r="X612" s="33"/>
      <c r="Y612" s="33"/>
      <c r="Z612" s="33"/>
      <c r="AA612" s="33"/>
      <c r="AB612" s="33"/>
      <c r="AC612" s="33"/>
      <c r="AD612" s="33"/>
      <c r="AE612" s="33"/>
      <c r="AR612" s="151" t="s">
        <v>145</v>
      </c>
      <c r="AT612" s="151" t="s">
        <v>129</v>
      </c>
      <c r="AU612" s="151" t="s">
        <v>81</v>
      </c>
      <c r="AY612" s="18" t="s">
        <v>126</v>
      </c>
      <c r="BE612" s="152">
        <f>IF(N612="základní",J612,0)</f>
        <v>0</v>
      </c>
      <c r="BF612" s="152">
        <f>IF(N612="snížená",J612,0)</f>
        <v>0</v>
      </c>
      <c r="BG612" s="152">
        <f>IF(N612="zákl. přenesená",J612,0)</f>
        <v>0</v>
      </c>
      <c r="BH612" s="152">
        <f>IF(N612="sníž. přenesená",J612,0)</f>
        <v>0</v>
      </c>
      <c r="BI612" s="152">
        <f>IF(N612="nulová",J612,0)</f>
        <v>0</v>
      </c>
      <c r="BJ612" s="18" t="s">
        <v>79</v>
      </c>
      <c r="BK612" s="152">
        <f>ROUND(I612*H612,2)</f>
        <v>0</v>
      </c>
      <c r="BL612" s="18" t="s">
        <v>145</v>
      </c>
      <c r="BM612" s="151" t="s">
        <v>731</v>
      </c>
    </row>
    <row r="613" spans="1:65" s="2" customFormat="1">
      <c r="A613" s="33"/>
      <c r="B613" s="322"/>
      <c r="C613" s="328"/>
      <c r="D613" s="329" t="s">
        <v>136</v>
      </c>
      <c r="E613" s="328"/>
      <c r="F613" s="330" t="s">
        <v>732</v>
      </c>
      <c r="G613" s="328"/>
      <c r="H613" s="328"/>
      <c r="I613" s="153"/>
      <c r="J613" s="33"/>
      <c r="K613" s="33"/>
      <c r="L613" s="34"/>
      <c r="M613" s="154"/>
      <c r="N613" s="155"/>
      <c r="O613" s="54"/>
      <c r="P613" s="54"/>
      <c r="Q613" s="54"/>
      <c r="R613" s="54"/>
      <c r="S613" s="54"/>
      <c r="T613" s="55"/>
      <c r="U613" s="33"/>
      <c r="V613" s="33"/>
      <c r="W613" s="33"/>
      <c r="X613" s="33"/>
      <c r="Y613" s="33"/>
      <c r="Z613" s="33"/>
      <c r="AA613" s="33"/>
      <c r="AB613" s="33"/>
      <c r="AC613" s="33"/>
      <c r="AD613" s="33"/>
      <c r="AE613" s="33"/>
      <c r="AT613" s="18" t="s">
        <v>136</v>
      </c>
      <c r="AU613" s="18" t="s">
        <v>81</v>
      </c>
    </row>
    <row r="614" spans="1:65" s="2" customFormat="1" ht="87.75">
      <c r="A614" s="33"/>
      <c r="B614" s="322"/>
      <c r="C614" s="328"/>
      <c r="D614" s="329" t="s">
        <v>220</v>
      </c>
      <c r="E614" s="328"/>
      <c r="F614" s="353" t="s">
        <v>733</v>
      </c>
      <c r="G614" s="328"/>
      <c r="H614" s="328"/>
      <c r="I614" s="153"/>
      <c r="J614" s="33"/>
      <c r="K614" s="33"/>
      <c r="L614" s="34"/>
      <c r="M614" s="154"/>
      <c r="N614" s="155"/>
      <c r="O614" s="54"/>
      <c r="P614" s="54"/>
      <c r="Q614" s="54"/>
      <c r="R614" s="54"/>
      <c r="S614" s="54"/>
      <c r="T614" s="55"/>
      <c r="U614" s="33"/>
      <c r="V614" s="33"/>
      <c r="W614" s="33"/>
      <c r="X614" s="33"/>
      <c r="Y614" s="33"/>
      <c r="Z614" s="33"/>
      <c r="AA614" s="33"/>
      <c r="AB614" s="33"/>
      <c r="AC614" s="33"/>
      <c r="AD614" s="33"/>
      <c r="AE614" s="33"/>
      <c r="AT614" s="18" t="s">
        <v>220</v>
      </c>
      <c r="AU614" s="18" t="s">
        <v>81</v>
      </c>
    </row>
    <row r="615" spans="1:65" s="13" customFormat="1">
      <c r="B615" s="331"/>
      <c r="C615" s="332"/>
      <c r="D615" s="329" t="s">
        <v>140</v>
      </c>
      <c r="E615" s="333" t="s">
        <v>3</v>
      </c>
      <c r="F615" s="334" t="s">
        <v>455</v>
      </c>
      <c r="G615" s="332"/>
      <c r="H615" s="333" t="s">
        <v>3</v>
      </c>
      <c r="I615" s="158"/>
      <c r="L615" s="156"/>
      <c r="M615" s="159"/>
      <c r="N615" s="160"/>
      <c r="O615" s="160"/>
      <c r="P615" s="160"/>
      <c r="Q615" s="160"/>
      <c r="R615" s="160"/>
      <c r="S615" s="160"/>
      <c r="T615" s="161"/>
      <c r="AT615" s="157" t="s">
        <v>140</v>
      </c>
      <c r="AU615" s="157" t="s">
        <v>81</v>
      </c>
      <c r="AV615" s="13" t="s">
        <v>79</v>
      </c>
      <c r="AW615" s="13" t="s">
        <v>33</v>
      </c>
      <c r="AX615" s="13" t="s">
        <v>72</v>
      </c>
      <c r="AY615" s="157" t="s">
        <v>126</v>
      </c>
    </row>
    <row r="616" spans="1:65" s="13" customFormat="1">
      <c r="B616" s="331"/>
      <c r="C616" s="332"/>
      <c r="D616" s="329" t="s">
        <v>140</v>
      </c>
      <c r="E616" s="333" t="s">
        <v>3</v>
      </c>
      <c r="F616" s="334" t="s">
        <v>715</v>
      </c>
      <c r="G616" s="332"/>
      <c r="H616" s="333" t="s">
        <v>3</v>
      </c>
      <c r="I616" s="158"/>
      <c r="L616" s="156"/>
      <c r="M616" s="159"/>
      <c r="N616" s="160"/>
      <c r="O616" s="160"/>
      <c r="P616" s="160"/>
      <c r="Q616" s="160"/>
      <c r="R616" s="160"/>
      <c r="S616" s="160"/>
      <c r="T616" s="161"/>
      <c r="AT616" s="157" t="s">
        <v>140</v>
      </c>
      <c r="AU616" s="157" t="s">
        <v>81</v>
      </c>
      <c r="AV616" s="13" t="s">
        <v>79</v>
      </c>
      <c r="AW616" s="13" t="s">
        <v>33</v>
      </c>
      <c r="AX616" s="13" t="s">
        <v>72</v>
      </c>
      <c r="AY616" s="157" t="s">
        <v>126</v>
      </c>
    </row>
    <row r="617" spans="1:65" s="14" customFormat="1">
      <c r="B617" s="335"/>
      <c r="C617" s="336"/>
      <c r="D617" s="329" t="s">
        <v>140</v>
      </c>
      <c r="E617" s="337" t="s">
        <v>3</v>
      </c>
      <c r="F617" s="338" t="s">
        <v>716</v>
      </c>
      <c r="G617" s="336"/>
      <c r="H617" s="339">
        <v>175.4</v>
      </c>
      <c r="I617" s="164"/>
      <c r="L617" s="162"/>
      <c r="M617" s="165"/>
      <c r="N617" s="166"/>
      <c r="O617" s="166"/>
      <c r="P617" s="166"/>
      <c r="Q617" s="166"/>
      <c r="R617" s="166"/>
      <c r="S617" s="166"/>
      <c r="T617" s="167"/>
      <c r="AT617" s="163" t="s">
        <v>140</v>
      </c>
      <c r="AU617" s="163" t="s">
        <v>81</v>
      </c>
      <c r="AV617" s="14" t="s">
        <v>81</v>
      </c>
      <c r="AW617" s="14" t="s">
        <v>33</v>
      </c>
      <c r="AX617" s="14" t="s">
        <v>72</v>
      </c>
      <c r="AY617" s="163" t="s">
        <v>126</v>
      </c>
    </row>
    <row r="618" spans="1:65" s="13" customFormat="1">
      <c r="B618" s="331"/>
      <c r="C618" s="332"/>
      <c r="D618" s="329" t="s">
        <v>140</v>
      </c>
      <c r="E618" s="333" t="s">
        <v>3</v>
      </c>
      <c r="F618" s="334" t="s">
        <v>717</v>
      </c>
      <c r="G618" s="332"/>
      <c r="H618" s="333" t="s">
        <v>3</v>
      </c>
      <c r="I618" s="158"/>
      <c r="L618" s="156"/>
      <c r="M618" s="159"/>
      <c r="N618" s="160"/>
      <c r="O618" s="160"/>
      <c r="P618" s="160"/>
      <c r="Q618" s="160"/>
      <c r="R618" s="160"/>
      <c r="S618" s="160"/>
      <c r="T618" s="161"/>
      <c r="AT618" s="157" t="s">
        <v>140</v>
      </c>
      <c r="AU618" s="157" t="s">
        <v>81</v>
      </c>
      <c r="AV618" s="13" t="s">
        <v>79</v>
      </c>
      <c r="AW618" s="13" t="s">
        <v>33</v>
      </c>
      <c r="AX618" s="13" t="s">
        <v>72</v>
      </c>
      <c r="AY618" s="157" t="s">
        <v>126</v>
      </c>
    </row>
    <row r="619" spans="1:65" s="14" customFormat="1">
      <c r="B619" s="335"/>
      <c r="C619" s="336"/>
      <c r="D619" s="329" t="s">
        <v>140</v>
      </c>
      <c r="E619" s="337" t="s">
        <v>3</v>
      </c>
      <c r="F619" s="338" t="s">
        <v>718</v>
      </c>
      <c r="G619" s="336"/>
      <c r="H619" s="339">
        <v>80</v>
      </c>
      <c r="I619" s="164"/>
      <c r="L619" s="162"/>
      <c r="M619" s="165"/>
      <c r="N619" s="166"/>
      <c r="O619" s="166"/>
      <c r="P619" s="166"/>
      <c r="Q619" s="166"/>
      <c r="R619" s="166"/>
      <c r="S619" s="166"/>
      <c r="T619" s="167"/>
      <c r="AT619" s="163" t="s">
        <v>140</v>
      </c>
      <c r="AU619" s="163" t="s">
        <v>81</v>
      </c>
      <c r="AV619" s="14" t="s">
        <v>81</v>
      </c>
      <c r="AW619" s="14" t="s">
        <v>33</v>
      </c>
      <c r="AX619" s="14" t="s">
        <v>72</v>
      </c>
      <c r="AY619" s="163" t="s">
        <v>126</v>
      </c>
    </row>
    <row r="620" spans="1:65" s="13" customFormat="1">
      <c r="B620" s="331"/>
      <c r="C620" s="332"/>
      <c r="D620" s="329" t="s">
        <v>140</v>
      </c>
      <c r="E620" s="333" t="s">
        <v>3</v>
      </c>
      <c r="F620" s="334" t="s">
        <v>719</v>
      </c>
      <c r="G620" s="332"/>
      <c r="H620" s="333" t="s">
        <v>3</v>
      </c>
      <c r="I620" s="158"/>
      <c r="L620" s="156"/>
      <c r="M620" s="159"/>
      <c r="N620" s="160"/>
      <c r="O620" s="160"/>
      <c r="P620" s="160"/>
      <c r="Q620" s="160"/>
      <c r="R620" s="160"/>
      <c r="S620" s="160"/>
      <c r="T620" s="161"/>
      <c r="AT620" s="157" t="s">
        <v>140</v>
      </c>
      <c r="AU620" s="157" t="s">
        <v>81</v>
      </c>
      <c r="AV620" s="13" t="s">
        <v>79</v>
      </c>
      <c r="AW620" s="13" t="s">
        <v>33</v>
      </c>
      <c r="AX620" s="13" t="s">
        <v>72</v>
      </c>
      <c r="AY620" s="157" t="s">
        <v>126</v>
      </c>
    </row>
    <row r="621" spans="1:65" s="14" customFormat="1">
      <c r="B621" s="335"/>
      <c r="C621" s="336"/>
      <c r="D621" s="329" t="s">
        <v>140</v>
      </c>
      <c r="E621" s="337" t="s">
        <v>3</v>
      </c>
      <c r="F621" s="338" t="s">
        <v>720</v>
      </c>
      <c r="G621" s="336"/>
      <c r="H621" s="339">
        <v>21.6</v>
      </c>
      <c r="I621" s="164"/>
      <c r="L621" s="162"/>
      <c r="M621" s="165"/>
      <c r="N621" s="166"/>
      <c r="O621" s="166"/>
      <c r="P621" s="166"/>
      <c r="Q621" s="166"/>
      <c r="R621" s="166"/>
      <c r="S621" s="166"/>
      <c r="T621" s="167"/>
      <c r="AT621" s="163" t="s">
        <v>140</v>
      </c>
      <c r="AU621" s="163" t="s">
        <v>81</v>
      </c>
      <c r="AV621" s="14" t="s">
        <v>81</v>
      </c>
      <c r="AW621" s="14" t="s">
        <v>33</v>
      </c>
      <c r="AX621" s="14" t="s">
        <v>72</v>
      </c>
      <c r="AY621" s="163" t="s">
        <v>126</v>
      </c>
    </row>
    <row r="622" spans="1:65" s="15" customFormat="1">
      <c r="B622" s="340"/>
      <c r="C622" s="341"/>
      <c r="D622" s="329" t="s">
        <v>140</v>
      </c>
      <c r="E622" s="342" t="s">
        <v>3</v>
      </c>
      <c r="F622" s="343" t="s">
        <v>144</v>
      </c>
      <c r="G622" s="341"/>
      <c r="H622" s="344">
        <v>277</v>
      </c>
      <c r="I622" s="170"/>
      <c r="L622" s="168"/>
      <c r="M622" s="171"/>
      <c r="N622" s="172"/>
      <c r="O622" s="172"/>
      <c r="P622" s="172"/>
      <c r="Q622" s="172"/>
      <c r="R622" s="172"/>
      <c r="S622" s="172"/>
      <c r="T622" s="173"/>
      <c r="AT622" s="169" t="s">
        <v>140</v>
      </c>
      <c r="AU622" s="169" t="s">
        <v>81</v>
      </c>
      <c r="AV622" s="15" t="s">
        <v>145</v>
      </c>
      <c r="AW622" s="15" t="s">
        <v>33</v>
      </c>
      <c r="AX622" s="15" t="s">
        <v>79</v>
      </c>
      <c r="AY622" s="169" t="s">
        <v>126</v>
      </c>
    </row>
    <row r="623" spans="1:65" s="2" customFormat="1" ht="16.5" customHeight="1">
      <c r="A623" s="33"/>
      <c r="B623" s="322"/>
      <c r="C623" s="323" t="s">
        <v>718</v>
      </c>
      <c r="D623" s="323" t="s">
        <v>129</v>
      </c>
      <c r="E623" s="324" t="s">
        <v>734</v>
      </c>
      <c r="F623" s="325" t="s">
        <v>735</v>
      </c>
      <c r="G623" s="326" t="s">
        <v>217</v>
      </c>
      <c r="H623" s="327">
        <v>821</v>
      </c>
      <c r="I623" s="145"/>
      <c r="J623" s="146">
        <f>ROUND(I623*H623,2)</f>
        <v>0</v>
      </c>
      <c r="K623" s="144" t="s">
        <v>133</v>
      </c>
      <c r="L623" s="34"/>
      <c r="M623" s="147" t="s">
        <v>3</v>
      </c>
      <c r="N623" s="148" t="s">
        <v>43</v>
      </c>
      <c r="O623" s="54"/>
      <c r="P623" s="149">
        <f>O623*H623</f>
        <v>0</v>
      </c>
      <c r="Q623" s="149">
        <v>0</v>
      </c>
      <c r="R623" s="149">
        <f>Q623*H623</f>
        <v>0</v>
      </c>
      <c r="S623" s="149">
        <v>0</v>
      </c>
      <c r="T623" s="150">
        <f>S623*H623</f>
        <v>0</v>
      </c>
      <c r="U623" s="33"/>
      <c r="V623" s="33"/>
      <c r="W623" s="33"/>
      <c r="X623" s="33"/>
      <c r="Y623" s="33"/>
      <c r="Z623" s="33"/>
      <c r="AA623" s="33"/>
      <c r="AB623" s="33"/>
      <c r="AC623" s="33"/>
      <c r="AD623" s="33"/>
      <c r="AE623" s="33"/>
      <c r="AR623" s="151" t="s">
        <v>145</v>
      </c>
      <c r="AT623" s="151" t="s">
        <v>129</v>
      </c>
      <c r="AU623" s="151" t="s">
        <v>81</v>
      </c>
      <c r="AY623" s="18" t="s">
        <v>126</v>
      </c>
      <c r="BE623" s="152">
        <f>IF(N623="základní",J623,0)</f>
        <v>0</v>
      </c>
      <c r="BF623" s="152">
        <f>IF(N623="snížená",J623,0)</f>
        <v>0</v>
      </c>
      <c r="BG623" s="152">
        <f>IF(N623="zákl. přenesená",J623,0)</f>
        <v>0</v>
      </c>
      <c r="BH623" s="152">
        <f>IF(N623="sníž. přenesená",J623,0)</f>
        <v>0</v>
      </c>
      <c r="BI623" s="152">
        <f>IF(N623="nulová",J623,0)</f>
        <v>0</v>
      </c>
      <c r="BJ623" s="18" t="s">
        <v>79</v>
      </c>
      <c r="BK623" s="152">
        <f>ROUND(I623*H623,2)</f>
        <v>0</v>
      </c>
      <c r="BL623" s="18" t="s">
        <v>145</v>
      </c>
      <c r="BM623" s="151" t="s">
        <v>736</v>
      </c>
    </row>
    <row r="624" spans="1:65" s="2" customFormat="1">
      <c r="A624" s="33"/>
      <c r="B624" s="322"/>
      <c r="C624" s="328"/>
      <c r="D624" s="329" t="s">
        <v>136</v>
      </c>
      <c r="E624" s="328"/>
      <c r="F624" s="330" t="s">
        <v>737</v>
      </c>
      <c r="G624" s="328"/>
      <c r="H624" s="328"/>
      <c r="I624" s="153"/>
      <c r="J624" s="33"/>
      <c r="K624" s="33"/>
      <c r="L624" s="34"/>
      <c r="M624" s="154"/>
      <c r="N624" s="155"/>
      <c r="O624" s="54"/>
      <c r="P624" s="54"/>
      <c r="Q624" s="54"/>
      <c r="R624" s="54"/>
      <c r="S624" s="54"/>
      <c r="T624" s="55"/>
      <c r="U624" s="33"/>
      <c r="V624" s="33"/>
      <c r="W624" s="33"/>
      <c r="X624" s="33"/>
      <c r="Y624" s="33"/>
      <c r="Z624" s="33"/>
      <c r="AA624" s="33"/>
      <c r="AB624" s="33"/>
      <c r="AC624" s="33"/>
      <c r="AD624" s="33"/>
      <c r="AE624" s="33"/>
      <c r="AT624" s="18" t="s">
        <v>136</v>
      </c>
      <c r="AU624" s="18" t="s">
        <v>81</v>
      </c>
    </row>
    <row r="625" spans="1:65" s="2" customFormat="1" ht="39">
      <c r="A625" s="33"/>
      <c r="B625" s="322"/>
      <c r="C625" s="328"/>
      <c r="D625" s="329" t="s">
        <v>220</v>
      </c>
      <c r="E625" s="328"/>
      <c r="F625" s="353" t="s">
        <v>738</v>
      </c>
      <c r="G625" s="328"/>
      <c r="H625" s="328"/>
      <c r="I625" s="153"/>
      <c r="J625" s="33"/>
      <c r="K625" s="33"/>
      <c r="L625" s="34"/>
      <c r="M625" s="154"/>
      <c r="N625" s="155"/>
      <c r="O625" s="54"/>
      <c r="P625" s="54"/>
      <c r="Q625" s="54"/>
      <c r="R625" s="54"/>
      <c r="S625" s="54"/>
      <c r="T625" s="55"/>
      <c r="U625" s="33"/>
      <c r="V625" s="33"/>
      <c r="W625" s="33"/>
      <c r="X625" s="33"/>
      <c r="Y625" s="33"/>
      <c r="Z625" s="33"/>
      <c r="AA625" s="33"/>
      <c r="AB625" s="33"/>
      <c r="AC625" s="33"/>
      <c r="AD625" s="33"/>
      <c r="AE625" s="33"/>
      <c r="AT625" s="18" t="s">
        <v>220</v>
      </c>
      <c r="AU625" s="18" t="s">
        <v>81</v>
      </c>
    </row>
    <row r="626" spans="1:65" s="13" customFormat="1">
      <c r="B626" s="331"/>
      <c r="C626" s="332"/>
      <c r="D626" s="329" t="s">
        <v>140</v>
      </c>
      <c r="E626" s="333" t="s">
        <v>3</v>
      </c>
      <c r="F626" s="334" t="s">
        <v>455</v>
      </c>
      <c r="G626" s="332"/>
      <c r="H626" s="333" t="s">
        <v>3</v>
      </c>
      <c r="I626" s="158"/>
      <c r="L626" s="156"/>
      <c r="M626" s="159"/>
      <c r="N626" s="160"/>
      <c r="O626" s="160"/>
      <c r="P626" s="160"/>
      <c r="Q626" s="160"/>
      <c r="R626" s="160"/>
      <c r="S626" s="160"/>
      <c r="T626" s="161"/>
      <c r="AT626" s="157" t="s">
        <v>140</v>
      </c>
      <c r="AU626" s="157" t="s">
        <v>81</v>
      </c>
      <c r="AV626" s="13" t="s">
        <v>79</v>
      </c>
      <c r="AW626" s="13" t="s">
        <v>33</v>
      </c>
      <c r="AX626" s="13" t="s">
        <v>72</v>
      </c>
      <c r="AY626" s="157" t="s">
        <v>126</v>
      </c>
    </row>
    <row r="627" spans="1:65" s="13" customFormat="1">
      <c r="B627" s="331"/>
      <c r="C627" s="332"/>
      <c r="D627" s="329" t="s">
        <v>140</v>
      </c>
      <c r="E627" s="333" t="s">
        <v>3</v>
      </c>
      <c r="F627" s="334" t="s">
        <v>706</v>
      </c>
      <c r="G627" s="332"/>
      <c r="H627" s="333" t="s">
        <v>3</v>
      </c>
      <c r="I627" s="158"/>
      <c r="L627" s="156"/>
      <c r="M627" s="159"/>
      <c r="N627" s="160"/>
      <c r="O627" s="160"/>
      <c r="P627" s="160"/>
      <c r="Q627" s="160"/>
      <c r="R627" s="160"/>
      <c r="S627" s="160"/>
      <c r="T627" s="161"/>
      <c r="AT627" s="157" t="s">
        <v>140</v>
      </c>
      <c r="AU627" s="157" t="s">
        <v>81</v>
      </c>
      <c r="AV627" s="13" t="s">
        <v>79</v>
      </c>
      <c r="AW627" s="13" t="s">
        <v>33</v>
      </c>
      <c r="AX627" s="13" t="s">
        <v>72</v>
      </c>
      <c r="AY627" s="157" t="s">
        <v>126</v>
      </c>
    </row>
    <row r="628" spans="1:65" s="14" customFormat="1">
      <c r="B628" s="335"/>
      <c r="C628" s="336"/>
      <c r="D628" s="329" t="s">
        <v>140</v>
      </c>
      <c r="E628" s="337" t="s">
        <v>3</v>
      </c>
      <c r="F628" s="338" t="s">
        <v>707</v>
      </c>
      <c r="G628" s="336"/>
      <c r="H628" s="339">
        <v>712</v>
      </c>
      <c r="I628" s="164"/>
      <c r="L628" s="162"/>
      <c r="M628" s="165"/>
      <c r="N628" s="166"/>
      <c r="O628" s="166"/>
      <c r="P628" s="166"/>
      <c r="Q628" s="166"/>
      <c r="R628" s="166"/>
      <c r="S628" s="166"/>
      <c r="T628" s="167"/>
      <c r="AT628" s="163" t="s">
        <v>140</v>
      </c>
      <c r="AU628" s="163" t="s">
        <v>81</v>
      </c>
      <c r="AV628" s="14" t="s">
        <v>81</v>
      </c>
      <c r="AW628" s="14" t="s">
        <v>33</v>
      </c>
      <c r="AX628" s="14" t="s">
        <v>72</v>
      </c>
      <c r="AY628" s="163" t="s">
        <v>126</v>
      </c>
    </row>
    <row r="629" spans="1:65" s="13" customFormat="1">
      <c r="B629" s="331"/>
      <c r="C629" s="332"/>
      <c r="D629" s="329" t="s">
        <v>140</v>
      </c>
      <c r="E629" s="333" t="s">
        <v>3</v>
      </c>
      <c r="F629" s="334" t="s">
        <v>708</v>
      </c>
      <c r="G629" s="332"/>
      <c r="H629" s="333" t="s">
        <v>3</v>
      </c>
      <c r="I629" s="158"/>
      <c r="L629" s="156"/>
      <c r="M629" s="159"/>
      <c r="N629" s="160"/>
      <c r="O629" s="160"/>
      <c r="P629" s="160"/>
      <c r="Q629" s="160"/>
      <c r="R629" s="160"/>
      <c r="S629" s="160"/>
      <c r="T629" s="161"/>
      <c r="AT629" s="157" t="s">
        <v>140</v>
      </c>
      <c r="AU629" s="157" t="s">
        <v>81</v>
      </c>
      <c r="AV629" s="13" t="s">
        <v>79</v>
      </c>
      <c r="AW629" s="13" t="s">
        <v>33</v>
      </c>
      <c r="AX629" s="13" t="s">
        <v>72</v>
      </c>
      <c r="AY629" s="157" t="s">
        <v>126</v>
      </c>
    </row>
    <row r="630" spans="1:65" s="14" customFormat="1">
      <c r="B630" s="335"/>
      <c r="C630" s="336"/>
      <c r="D630" s="329" t="s">
        <v>140</v>
      </c>
      <c r="E630" s="337" t="s">
        <v>3</v>
      </c>
      <c r="F630" s="338" t="s">
        <v>709</v>
      </c>
      <c r="G630" s="336"/>
      <c r="H630" s="339">
        <v>109</v>
      </c>
      <c r="I630" s="164"/>
      <c r="L630" s="162"/>
      <c r="M630" s="165"/>
      <c r="N630" s="166"/>
      <c r="O630" s="166"/>
      <c r="P630" s="166"/>
      <c r="Q630" s="166"/>
      <c r="R630" s="166"/>
      <c r="S630" s="166"/>
      <c r="T630" s="167"/>
      <c r="AT630" s="163" t="s">
        <v>140</v>
      </c>
      <c r="AU630" s="163" t="s">
        <v>81</v>
      </c>
      <c r="AV630" s="14" t="s">
        <v>81</v>
      </c>
      <c r="AW630" s="14" t="s">
        <v>33</v>
      </c>
      <c r="AX630" s="14" t="s">
        <v>72</v>
      </c>
      <c r="AY630" s="163" t="s">
        <v>126</v>
      </c>
    </row>
    <row r="631" spans="1:65" s="15" customFormat="1">
      <c r="B631" s="340"/>
      <c r="C631" s="341"/>
      <c r="D631" s="329" t="s">
        <v>140</v>
      </c>
      <c r="E631" s="342" t="s">
        <v>3</v>
      </c>
      <c r="F631" s="343" t="s">
        <v>144</v>
      </c>
      <c r="G631" s="341"/>
      <c r="H631" s="344">
        <v>821</v>
      </c>
      <c r="I631" s="170"/>
      <c r="L631" s="168"/>
      <c r="M631" s="171"/>
      <c r="N631" s="172"/>
      <c r="O631" s="172"/>
      <c r="P631" s="172"/>
      <c r="Q631" s="172"/>
      <c r="R631" s="172"/>
      <c r="S631" s="172"/>
      <c r="T631" s="173"/>
      <c r="AT631" s="169" t="s">
        <v>140</v>
      </c>
      <c r="AU631" s="169" t="s">
        <v>81</v>
      </c>
      <c r="AV631" s="15" t="s">
        <v>145</v>
      </c>
      <c r="AW631" s="15" t="s">
        <v>33</v>
      </c>
      <c r="AX631" s="15" t="s">
        <v>79</v>
      </c>
      <c r="AY631" s="169" t="s">
        <v>126</v>
      </c>
    </row>
    <row r="632" spans="1:65" s="2" customFormat="1" ht="16.5" customHeight="1">
      <c r="A632" s="33"/>
      <c r="B632" s="322"/>
      <c r="C632" s="323" t="s">
        <v>739</v>
      </c>
      <c r="D632" s="323" t="s">
        <v>129</v>
      </c>
      <c r="E632" s="324" t="s">
        <v>740</v>
      </c>
      <c r="F632" s="325" t="s">
        <v>741</v>
      </c>
      <c r="G632" s="326" t="s">
        <v>217</v>
      </c>
      <c r="H632" s="327">
        <v>821</v>
      </c>
      <c r="I632" s="145"/>
      <c r="J632" s="146">
        <f>ROUND(I632*H632,2)</f>
        <v>0</v>
      </c>
      <c r="K632" s="144" t="s">
        <v>133</v>
      </c>
      <c r="L632" s="34"/>
      <c r="M632" s="147" t="s">
        <v>3</v>
      </c>
      <c r="N632" s="148" t="s">
        <v>43</v>
      </c>
      <c r="O632" s="54"/>
      <c r="P632" s="149">
        <f>O632*H632</f>
        <v>0</v>
      </c>
      <c r="Q632" s="149">
        <v>0</v>
      </c>
      <c r="R632" s="149">
        <f>Q632*H632</f>
        <v>0</v>
      </c>
      <c r="S632" s="149">
        <v>0</v>
      </c>
      <c r="T632" s="150">
        <f>S632*H632</f>
        <v>0</v>
      </c>
      <c r="U632" s="33"/>
      <c r="V632" s="33"/>
      <c r="W632" s="33"/>
      <c r="X632" s="33"/>
      <c r="Y632" s="33"/>
      <c r="Z632" s="33"/>
      <c r="AA632" s="33"/>
      <c r="AB632" s="33"/>
      <c r="AC632" s="33"/>
      <c r="AD632" s="33"/>
      <c r="AE632" s="33"/>
      <c r="AR632" s="151" t="s">
        <v>145</v>
      </c>
      <c r="AT632" s="151" t="s">
        <v>129</v>
      </c>
      <c r="AU632" s="151" t="s">
        <v>81</v>
      </c>
      <c r="AY632" s="18" t="s">
        <v>126</v>
      </c>
      <c r="BE632" s="152">
        <f>IF(N632="základní",J632,0)</f>
        <v>0</v>
      </c>
      <c r="BF632" s="152">
        <f>IF(N632="snížená",J632,0)</f>
        <v>0</v>
      </c>
      <c r="BG632" s="152">
        <f>IF(N632="zákl. přenesená",J632,0)</f>
        <v>0</v>
      </c>
      <c r="BH632" s="152">
        <f>IF(N632="sníž. přenesená",J632,0)</f>
        <v>0</v>
      </c>
      <c r="BI632" s="152">
        <f>IF(N632="nulová",J632,0)</f>
        <v>0</v>
      </c>
      <c r="BJ632" s="18" t="s">
        <v>79</v>
      </c>
      <c r="BK632" s="152">
        <f>ROUND(I632*H632,2)</f>
        <v>0</v>
      </c>
      <c r="BL632" s="18" t="s">
        <v>145</v>
      </c>
      <c r="BM632" s="151" t="s">
        <v>742</v>
      </c>
    </row>
    <row r="633" spans="1:65" s="2" customFormat="1">
      <c r="A633" s="33"/>
      <c r="B633" s="322"/>
      <c r="C633" s="328"/>
      <c r="D633" s="329" t="s">
        <v>136</v>
      </c>
      <c r="E633" s="328"/>
      <c r="F633" s="330" t="s">
        <v>743</v>
      </c>
      <c r="G633" s="328"/>
      <c r="H633" s="328"/>
      <c r="I633" s="153"/>
      <c r="J633" s="33"/>
      <c r="K633" s="33"/>
      <c r="L633" s="34"/>
      <c r="M633" s="154"/>
      <c r="N633" s="155"/>
      <c r="O633" s="54"/>
      <c r="P633" s="54"/>
      <c r="Q633" s="54"/>
      <c r="R633" s="54"/>
      <c r="S633" s="54"/>
      <c r="T633" s="55"/>
      <c r="U633" s="33"/>
      <c r="V633" s="33"/>
      <c r="W633" s="33"/>
      <c r="X633" s="33"/>
      <c r="Y633" s="33"/>
      <c r="Z633" s="33"/>
      <c r="AA633" s="33"/>
      <c r="AB633" s="33"/>
      <c r="AC633" s="33"/>
      <c r="AD633" s="33"/>
      <c r="AE633" s="33"/>
      <c r="AT633" s="18" t="s">
        <v>136</v>
      </c>
      <c r="AU633" s="18" t="s">
        <v>81</v>
      </c>
    </row>
    <row r="634" spans="1:65" s="13" customFormat="1">
      <c r="B634" s="331"/>
      <c r="C634" s="332"/>
      <c r="D634" s="329" t="s">
        <v>140</v>
      </c>
      <c r="E634" s="333" t="s">
        <v>3</v>
      </c>
      <c r="F634" s="334" t="s">
        <v>455</v>
      </c>
      <c r="G634" s="332"/>
      <c r="H634" s="333" t="s">
        <v>3</v>
      </c>
      <c r="I634" s="158"/>
      <c r="L634" s="156"/>
      <c r="M634" s="159"/>
      <c r="N634" s="160"/>
      <c r="O634" s="160"/>
      <c r="P634" s="160"/>
      <c r="Q634" s="160"/>
      <c r="R634" s="160"/>
      <c r="S634" s="160"/>
      <c r="T634" s="161"/>
      <c r="AT634" s="157" t="s">
        <v>140</v>
      </c>
      <c r="AU634" s="157" t="s">
        <v>81</v>
      </c>
      <c r="AV634" s="13" t="s">
        <v>79</v>
      </c>
      <c r="AW634" s="13" t="s">
        <v>33</v>
      </c>
      <c r="AX634" s="13" t="s">
        <v>72</v>
      </c>
      <c r="AY634" s="157" t="s">
        <v>126</v>
      </c>
    </row>
    <row r="635" spans="1:65" s="13" customFormat="1">
      <c r="B635" s="331"/>
      <c r="C635" s="332"/>
      <c r="D635" s="329" t="s">
        <v>140</v>
      </c>
      <c r="E635" s="333" t="s">
        <v>3</v>
      </c>
      <c r="F635" s="334" t="s">
        <v>706</v>
      </c>
      <c r="G635" s="332"/>
      <c r="H635" s="333" t="s">
        <v>3</v>
      </c>
      <c r="I635" s="158"/>
      <c r="L635" s="156"/>
      <c r="M635" s="159"/>
      <c r="N635" s="160"/>
      <c r="O635" s="160"/>
      <c r="P635" s="160"/>
      <c r="Q635" s="160"/>
      <c r="R635" s="160"/>
      <c r="S635" s="160"/>
      <c r="T635" s="161"/>
      <c r="AT635" s="157" t="s">
        <v>140</v>
      </c>
      <c r="AU635" s="157" t="s">
        <v>81</v>
      </c>
      <c r="AV635" s="13" t="s">
        <v>79</v>
      </c>
      <c r="AW635" s="13" t="s">
        <v>33</v>
      </c>
      <c r="AX635" s="13" t="s">
        <v>72</v>
      </c>
      <c r="AY635" s="157" t="s">
        <v>126</v>
      </c>
    </row>
    <row r="636" spans="1:65" s="14" customFormat="1">
      <c r="B636" s="335"/>
      <c r="C636" s="336"/>
      <c r="D636" s="329" t="s">
        <v>140</v>
      </c>
      <c r="E636" s="337" t="s">
        <v>3</v>
      </c>
      <c r="F636" s="338" t="s">
        <v>707</v>
      </c>
      <c r="G636" s="336"/>
      <c r="H636" s="339">
        <v>712</v>
      </c>
      <c r="I636" s="164"/>
      <c r="L636" s="162"/>
      <c r="M636" s="165"/>
      <c r="N636" s="166"/>
      <c r="O636" s="166"/>
      <c r="P636" s="166"/>
      <c r="Q636" s="166"/>
      <c r="R636" s="166"/>
      <c r="S636" s="166"/>
      <c r="T636" s="167"/>
      <c r="AT636" s="163" t="s">
        <v>140</v>
      </c>
      <c r="AU636" s="163" t="s">
        <v>81</v>
      </c>
      <c r="AV636" s="14" t="s">
        <v>81</v>
      </c>
      <c r="AW636" s="14" t="s">
        <v>33</v>
      </c>
      <c r="AX636" s="14" t="s">
        <v>72</v>
      </c>
      <c r="AY636" s="163" t="s">
        <v>126</v>
      </c>
    </row>
    <row r="637" spans="1:65" s="13" customFormat="1">
      <c r="B637" s="331"/>
      <c r="C637" s="332"/>
      <c r="D637" s="329" t="s">
        <v>140</v>
      </c>
      <c r="E637" s="333" t="s">
        <v>3</v>
      </c>
      <c r="F637" s="334" t="s">
        <v>708</v>
      </c>
      <c r="G637" s="332"/>
      <c r="H637" s="333" t="s">
        <v>3</v>
      </c>
      <c r="I637" s="158"/>
      <c r="L637" s="156"/>
      <c r="M637" s="159"/>
      <c r="N637" s="160"/>
      <c r="O637" s="160"/>
      <c r="P637" s="160"/>
      <c r="Q637" s="160"/>
      <c r="R637" s="160"/>
      <c r="S637" s="160"/>
      <c r="T637" s="161"/>
      <c r="AT637" s="157" t="s">
        <v>140</v>
      </c>
      <c r="AU637" s="157" t="s">
        <v>81</v>
      </c>
      <c r="AV637" s="13" t="s">
        <v>79</v>
      </c>
      <c r="AW637" s="13" t="s">
        <v>33</v>
      </c>
      <c r="AX637" s="13" t="s">
        <v>72</v>
      </c>
      <c r="AY637" s="157" t="s">
        <v>126</v>
      </c>
    </row>
    <row r="638" spans="1:65" s="14" customFormat="1">
      <c r="B638" s="335"/>
      <c r="C638" s="336"/>
      <c r="D638" s="329" t="s">
        <v>140</v>
      </c>
      <c r="E638" s="337" t="s">
        <v>3</v>
      </c>
      <c r="F638" s="338" t="s">
        <v>709</v>
      </c>
      <c r="G638" s="336"/>
      <c r="H638" s="339">
        <v>109</v>
      </c>
      <c r="I638" s="164"/>
      <c r="L638" s="162"/>
      <c r="M638" s="165"/>
      <c r="N638" s="166"/>
      <c r="O638" s="166"/>
      <c r="P638" s="166"/>
      <c r="Q638" s="166"/>
      <c r="R638" s="166"/>
      <c r="S638" s="166"/>
      <c r="T638" s="167"/>
      <c r="AT638" s="163" t="s">
        <v>140</v>
      </c>
      <c r="AU638" s="163" t="s">
        <v>81</v>
      </c>
      <c r="AV638" s="14" t="s">
        <v>81</v>
      </c>
      <c r="AW638" s="14" t="s">
        <v>33</v>
      </c>
      <c r="AX638" s="14" t="s">
        <v>72</v>
      </c>
      <c r="AY638" s="163" t="s">
        <v>126</v>
      </c>
    </row>
    <row r="639" spans="1:65" s="15" customFormat="1">
      <c r="B639" s="340"/>
      <c r="C639" s="341"/>
      <c r="D639" s="329" t="s">
        <v>140</v>
      </c>
      <c r="E639" s="342" t="s">
        <v>3</v>
      </c>
      <c r="F639" s="343" t="s">
        <v>144</v>
      </c>
      <c r="G639" s="341"/>
      <c r="H639" s="344">
        <v>821</v>
      </c>
      <c r="I639" s="170"/>
      <c r="L639" s="168"/>
      <c r="M639" s="171"/>
      <c r="N639" s="172"/>
      <c r="O639" s="172"/>
      <c r="P639" s="172"/>
      <c r="Q639" s="172"/>
      <c r="R639" s="172"/>
      <c r="S639" s="172"/>
      <c r="T639" s="173"/>
      <c r="AT639" s="169" t="s">
        <v>140</v>
      </c>
      <c r="AU639" s="169" t="s">
        <v>81</v>
      </c>
      <c r="AV639" s="15" t="s">
        <v>145</v>
      </c>
      <c r="AW639" s="15" t="s">
        <v>33</v>
      </c>
      <c r="AX639" s="15" t="s">
        <v>79</v>
      </c>
      <c r="AY639" s="169" t="s">
        <v>126</v>
      </c>
    </row>
    <row r="640" spans="1:65" s="2" customFormat="1" ht="21.75" customHeight="1">
      <c r="A640" s="33"/>
      <c r="B640" s="322"/>
      <c r="C640" s="323" t="s">
        <v>744</v>
      </c>
      <c r="D640" s="323" t="s">
        <v>129</v>
      </c>
      <c r="E640" s="324" t="s">
        <v>745</v>
      </c>
      <c r="F640" s="325" t="s">
        <v>746</v>
      </c>
      <c r="G640" s="326" t="s">
        <v>217</v>
      </c>
      <c r="H640" s="327">
        <v>821</v>
      </c>
      <c r="I640" s="145"/>
      <c r="J640" s="146">
        <f>ROUND(I640*H640,2)</f>
        <v>0</v>
      </c>
      <c r="K640" s="144" t="s">
        <v>133</v>
      </c>
      <c r="L640" s="34"/>
      <c r="M640" s="147" t="s">
        <v>3</v>
      </c>
      <c r="N640" s="148" t="s">
        <v>43</v>
      </c>
      <c r="O640" s="54"/>
      <c r="P640" s="149">
        <f>O640*H640</f>
        <v>0</v>
      </c>
      <c r="Q640" s="149">
        <v>0</v>
      </c>
      <c r="R640" s="149">
        <f>Q640*H640</f>
        <v>0</v>
      </c>
      <c r="S640" s="149">
        <v>0</v>
      </c>
      <c r="T640" s="150">
        <f>S640*H640</f>
        <v>0</v>
      </c>
      <c r="U640" s="33"/>
      <c r="V640" s="33"/>
      <c r="W640" s="33"/>
      <c r="X640" s="33"/>
      <c r="Y640" s="33"/>
      <c r="Z640" s="33"/>
      <c r="AA640" s="33"/>
      <c r="AB640" s="33"/>
      <c r="AC640" s="33"/>
      <c r="AD640" s="33"/>
      <c r="AE640" s="33"/>
      <c r="AR640" s="151" t="s">
        <v>145</v>
      </c>
      <c r="AT640" s="151" t="s">
        <v>129</v>
      </c>
      <c r="AU640" s="151" t="s">
        <v>81</v>
      </c>
      <c r="AY640" s="18" t="s">
        <v>126</v>
      </c>
      <c r="BE640" s="152">
        <f>IF(N640="základní",J640,0)</f>
        <v>0</v>
      </c>
      <c r="BF640" s="152">
        <f>IF(N640="snížená",J640,0)</f>
        <v>0</v>
      </c>
      <c r="BG640" s="152">
        <f>IF(N640="zákl. přenesená",J640,0)</f>
        <v>0</v>
      </c>
      <c r="BH640" s="152">
        <f>IF(N640="sníž. přenesená",J640,0)</f>
        <v>0</v>
      </c>
      <c r="BI640" s="152">
        <f>IF(N640="nulová",J640,0)</f>
        <v>0</v>
      </c>
      <c r="BJ640" s="18" t="s">
        <v>79</v>
      </c>
      <c r="BK640" s="152">
        <f>ROUND(I640*H640,2)</f>
        <v>0</v>
      </c>
      <c r="BL640" s="18" t="s">
        <v>145</v>
      </c>
      <c r="BM640" s="151" t="s">
        <v>747</v>
      </c>
    </row>
    <row r="641" spans="1:65" s="2" customFormat="1" ht="19.5">
      <c r="A641" s="33"/>
      <c r="B641" s="322"/>
      <c r="C641" s="328"/>
      <c r="D641" s="329" t="s">
        <v>136</v>
      </c>
      <c r="E641" s="328"/>
      <c r="F641" s="330" t="s">
        <v>748</v>
      </c>
      <c r="G641" s="328"/>
      <c r="H641" s="328"/>
      <c r="I641" s="153"/>
      <c r="J641" s="33"/>
      <c r="K641" s="33"/>
      <c r="L641" s="34"/>
      <c r="M641" s="154"/>
      <c r="N641" s="155"/>
      <c r="O641" s="54"/>
      <c r="P641" s="54"/>
      <c r="Q641" s="54"/>
      <c r="R641" s="54"/>
      <c r="S641" s="54"/>
      <c r="T641" s="55"/>
      <c r="U641" s="33"/>
      <c r="V641" s="33"/>
      <c r="W641" s="33"/>
      <c r="X641" s="33"/>
      <c r="Y641" s="33"/>
      <c r="Z641" s="33"/>
      <c r="AA641" s="33"/>
      <c r="AB641" s="33"/>
      <c r="AC641" s="33"/>
      <c r="AD641" s="33"/>
      <c r="AE641" s="33"/>
      <c r="AT641" s="18" t="s">
        <v>136</v>
      </c>
      <c r="AU641" s="18" t="s">
        <v>81</v>
      </c>
    </row>
    <row r="642" spans="1:65" s="2" customFormat="1" ht="48.75">
      <c r="A642" s="33"/>
      <c r="B642" s="322"/>
      <c r="C642" s="328"/>
      <c r="D642" s="329" t="s">
        <v>220</v>
      </c>
      <c r="E642" s="328"/>
      <c r="F642" s="353" t="s">
        <v>749</v>
      </c>
      <c r="G642" s="328"/>
      <c r="H642" s="328"/>
      <c r="I642" s="153"/>
      <c r="J642" s="33"/>
      <c r="K642" s="33"/>
      <c r="L642" s="34"/>
      <c r="M642" s="154"/>
      <c r="N642" s="155"/>
      <c r="O642" s="54"/>
      <c r="P642" s="54"/>
      <c r="Q642" s="54"/>
      <c r="R642" s="54"/>
      <c r="S642" s="54"/>
      <c r="T642" s="55"/>
      <c r="U642" s="33"/>
      <c r="V642" s="33"/>
      <c r="W642" s="33"/>
      <c r="X642" s="33"/>
      <c r="Y642" s="33"/>
      <c r="Z642" s="33"/>
      <c r="AA642" s="33"/>
      <c r="AB642" s="33"/>
      <c r="AC642" s="33"/>
      <c r="AD642" s="33"/>
      <c r="AE642" s="33"/>
      <c r="AT642" s="18" t="s">
        <v>220</v>
      </c>
      <c r="AU642" s="18" t="s">
        <v>81</v>
      </c>
    </row>
    <row r="643" spans="1:65" s="13" customFormat="1">
      <c r="B643" s="331"/>
      <c r="C643" s="332"/>
      <c r="D643" s="329" t="s">
        <v>140</v>
      </c>
      <c r="E643" s="333" t="s">
        <v>3</v>
      </c>
      <c r="F643" s="334" t="s">
        <v>455</v>
      </c>
      <c r="G643" s="332"/>
      <c r="H643" s="333" t="s">
        <v>3</v>
      </c>
      <c r="I643" s="158"/>
      <c r="L643" s="156"/>
      <c r="M643" s="159"/>
      <c r="N643" s="160"/>
      <c r="O643" s="160"/>
      <c r="P643" s="160"/>
      <c r="Q643" s="160"/>
      <c r="R643" s="160"/>
      <c r="S643" s="160"/>
      <c r="T643" s="161"/>
      <c r="AT643" s="157" t="s">
        <v>140</v>
      </c>
      <c r="AU643" s="157" t="s">
        <v>81</v>
      </c>
      <c r="AV643" s="13" t="s">
        <v>79</v>
      </c>
      <c r="AW643" s="13" t="s">
        <v>33</v>
      </c>
      <c r="AX643" s="13" t="s">
        <v>72</v>
      </c>
      <c r="AY643" s="157" t="s">
        <v>126</v>
      </c>
    </row>
    <row r="644" spans="1:65" s="13" customFormat="1">
      <c r="B644" s="331"/>
      <c r="C644" s="332"/>
      <c r="D644" s="329" t="s">
        <v>140</v>
      </c>
      <c r="E644" s="333" t="s">
        <v>3</v>
      </c>
      <c r="F644" s="334" t="s">
        <v>706</v>
      </c>
      <c r="G644" s="332"/>
      <c r="H644" s="333" t="s">
        <v>3</v>
      </c>
      <c r="I644" s="158"/>
      <c r="L644" s="156"/>
      <c r="M644" s="159"/>
      <c r="N644" s="160"/>
      <c r="O644" s="160"/>
      <c r="P644" s="160"/>
      <c r="Q644" s="160"/>
      <c r="R644" s="160"/>
      <c r="S644" s="160"/>
      <c r="T644" s="161"/>
      <c r="AT644" s="157" t="s">
        <v>140</v>
      </c>
      <c r="AU644" s="157" t="s">
        <v>81</v>
      </c>
      <c r="AV644" s="13" t="s">
        <v>79</v>
      </c>
      <c r="AW644" s="13" t="s">
        <v>33</v>
      </c>
      <c r="AX644" s="13" t="s">
        <v>72</v>
      </c>
      <c r="AY644" s="157" t="s">
        <v>126</v>
      </c>
    </row>
    <row r="645" spans="1:65" s="14" customFormat="1">
      <c r="B645" s="335"/>
      <c r="C645" s="336"/>
      <c r="D645" s="329" t="s">
        <v>140</v>
      </c>
      <c r="E645" s="337" t="s">
        <v>3</v>
      </c>
      <c r="F645" s="338" t="s">
        <v>707</v>
      </c>
      <c r="G645" s="336"/>
      <c r="H645" s="339">
        <v>712</v>
      </c>
      <c r="I645" s="164"/>
      <c r="L645" s="162"/>
      <c r="M645" s="165"/>
      <c r="N645" s="166"/>
      <c r="O645" s="166"/>
      <c r="P645" s="166"/>
      <c r="Q645" s="166"/>
      <c r="R645" s="166"/>
      <c r="S645" s="166"/>
      <c r="T645" s="167"/>
      <c r="AT645" s="163" t="s">
        <v>140</v>
      </c>
      <c r="AU645" s="163" t="s">
        <v>81</v>
      </c>
      <c r="AV645" s="14" t="s">
        <v>81</v>
      </c>
      <c r="AW645" s="14" t="s">
        <v>33</v>
      </c>
      <c r="AX645" s="14" t="s">
        <v>72</v>
      </c>
      <c r="AY645" s="163" t="s">
        <v>126</v>
      </c>
    </row>
    <row r="646" spans="1:65" s="13" customFormat="1">
      <c r="B646" s="331"/>
      <c r="C646" s="332"/>
      <c r="D646" s="329" t="s">
        <v>140</v>
      </c>
      <c r="E646" s="333" t="s">
        <v>3</v>
      </c>
      <c r="F646" s="334" t="s">
        <v>708</v>
      </c>
      <c r="G646" s="332"/>
      <c r="H646" s="333" t="s">
        <v>3</v>
      </c>
      <c r="I646" s="158"/>
      <c r="L646" s="156"/>
      <c r="M646" s="159"/>
      <c r="N646" s="160"/>
      <c r="O646" s="160"/>
      <c r="P646" s="160"/>
      <c r="Q646" s="160"/>
      <c r="R646" s="160"/>
      <c r="S646" s="160"/>
      <c r="T646" s="161"/>
      <c r="AT646" s="157" t="s">
        <v>140</v>
      </c>
      <c r="AU646" s="157" t="s">
        <v>81</v>
      </c>
      <c r="AV646" s="13" t="s">
        <v>79</v>
      </c>
      <c r="AW646" s="13" t="s">
        <v>33</v>
      </c>
      <c r="AX646" s="13" t="s">
        <v>72</v>
      </c>
      <c r="AY646" s="157" t="s">
        <v>126</v>
      </c>
    </row>
    <row r="647" spans="1:65" s="14" customFormat="1">
      <c r="B647" s="335"/>
      <c r="C647" s="336"/>
      <c r="D647" s="329" t="s">
        <v>140</v>
      </c>
      <c r="E647" s="337" t="s">
        <v>3</v>
      </c>
      <c r="F647" s="338" t="s">
        <v>709</v>
      </c>
      <c r="G647" s="336"/>
      <c r="H647" s="339">
        <v>109</v>
      </c>
      <c r="I647" s="164"/>
      <c r="L647" s="162"/>
      <c r="M647" s="165"/>
      <c r="N647" s="166"/>
      <c r="O647" s="166"/>
      <c r="P647" s="166"/>
      <c r="Q647" s="166"/>
      <c r="R647" s="166"/>
      <c r="S647" s="166"/>
      <c r="T647" s="167"/>
      <c r="AT647" s="163" t="s">
        <v>140</v>
      </c>
      <c r="AU647" s="163" t="s">
        <v>81</v>
      </c>
      <c r="AV647" s="14" t="s">
        <v>81</v>
      </c>
      <c r="AW647" s="14" t="s">
        <v>33</v>
      </c>
      <c r="AX647" s="14" t="s">
        <v>72</v>
      </c>
      <c r="AY647" s="163" t="s">
        <v>126</v>
      </c>
    </row>
    <row r="648" spans="1:65" s="15" customFormat="1">
      <c r="B648" s="340"/>
      <c r="C648" s="341"/>
      <c r="D648" s="329" t="s">
        <v>140</v>
      </c>
      <c r="E648" s="342" t="s">
        <v>3</v>
      </c>
      <c r="F648" s="343" t="s">
        <v>144</v>
      </c>
      <c r="G648" s="341"/>
      <c r="H648" s="344">
        <v>821</v>
      </c>
      <c r="I648" s="170"/>
      <c r="L648" s="168"/>
      <c r="M648" s="171"/>
      <c r="N648" s="172"/>
      <c r="O648" s="172"/>
      <c r="P648" s="172"/>
      <c r="Q648" s="172"/>
      <c r="R648" s="172"/>
      <c r="S648" s="172"/>
      <c r="T648" s="173"/>
      <c r="AT648" s="169" t="s">
        <v>140</v>
      </c>
      <c r="AU648" s="169" t="s">
        <v>81</v>
      </c>
      <c r="AV648" s="15" t="s">
        <v>145</v>
      </c>
      <c r="AW648" s="15" t="s">
        <v>33</v>
      </c>
      <c r="AX648" s="15" t="s">
        <v>79</v>
      </c>
      <c r="AY648" s="169" t="s">
        <v>126</v>
      </c>
    </row>
    <row r="649" spans="1:65" s="2" customFormat="1" ht="16.5" customHeight="1">
      <c r="A649" s="33"/>
      <c r="B649" s="322"/>
      <c r="C649" s="323" t="s">
        <v>750</v>
      </c>
      <c r="D649" s="323" t="s">
        <v>129</v>
      </c>
      <c r="E649" s="324" t="s">
        <v>751</v>
      </c>
      <c r="F649" s="325" t="s">
        <v>752</v>
      </c>
      <c r="G649" s="326" t="s">
        <v>217</v>
      </c>
      <c r="H649" s="327">
        <v>265.5</v>
      </c>
      <c r="I649" s="145"/>
      <c r="J649" s="146">
        <f>ROUND(I649*H649,2)</f>
        <v>0</v>
      </c>
      <c r="K649" s="144" t="s">
        <v>133</v>
      </c>
      <c r="L649" s="34"/>
      <c r="M649" s="147" t="s">
        <v>3</v>
      </c>
      <c r="N649" s="148" t="s">
        <v>43</v>
      </c>
      <c r="O649" s="54"/>
      <c r="P649" s="149">
        <f>O649*H649</f>
        <v>0</v>
      </c>
      <c r="Q649" s="149">
        <v>8.4250000000000005E-2</v>
      </c>
      <c r="R649" s="149">
        <f>Q649*H649</f>
        <v>22.368375</v>
      </c>
      <c r="S649" s="149">
        <v>0</v>
      </c>
      <c r="T649" s="150">
        <f>S649*H649</f>
        <v>0</v>
      </c>
      <c r="U649" s="33"/>
      <c r="V649" s="33"/>
      <c r="W649" s="33"/>
      <c r="X649" s="33"/>
      <c r="Y649" s="33"/>
      <c r="Z649" s="33"/>
      <c r="AA649" s="33"/>
      <c r="AB649" s="33"/>
      <c r="AC649" s="33"/>
      <c r="AD649" s="33"/>
      <c r="AE649" s="33"/>
      <c r="AR649" s="151" t="s">
        <v>145</v>
      </c>
      <c r="AT649" s="151" t="s">
        <v>129</v>
      </c>
      <c r="AU649" s="151" t="s">
        <v>81</v>
      </c>
      <c r="AY649" s="18" t="s">
        <v>126</v>
      </c>
      <c r="BE649" s="152">
        <f>IF(N649="základní",J649,0)</f>
        <v>0</v>
      </c>
      <c r="BF649" s="152">
        <f>IF(N649="snížená",J649,0)</f>
        <v>0</v>
      </c>
      <c r="BG649" s="152">
        <f>IF(N649="zákl. přenesená",J649,0)</f>
        <v>0</v>
      </c>
      <c r="BH649" s="152">
        <f>IF(N649="sníž. přenesená",J649,0)</f>
        <v>0</v>
      </c>
      <c r="BI649" s="152">
        <f>IF(N649="nulová",J649,0)</f>
        <v>0</v>
      </c>
      <c r="BJ649" s="18" t="s">
        <v>79</v>
      </c>
      <c r="BK649" s="152">
        <f>ROUND(I649*H649,2)</f>
        <v>0</v>
      </c>
      <c r="BL649" s="18" t="s">
        <v>145</v>
      </c>
      <c r="BM649" s="151" t="s">
        <v>753</v>
      </c>
    </row>
    <row r="650" spans="1:65" s="2" customFormat="1" ht="19.5">
      <c r="A650" s="33"/>
      <c r="B650" s="322"/>
      <c r="C650" s="328"/>
      <c r="D650" s="329" t="s">
        <v>136</v>
      </c>
      <c r="E650" s="328"/>
      <c r="F650" s="330" t="s">
        <v>754</v>
      </c>
      <c r="G650" s="328"/>
      <c r="H650" s="328"/>
      <c r="I650" s="153"/>
      <c r="J650" s="33"/>
      <c r="K650" s="33"/>
      <c r="L650" s="34"/>
      <c r="M650" s="154"/>
      <c r="N650" s="155"/>
      <c r="O650" s="54"/>
      <c r="P650" s="54"/>
      <c r="Q650" s="54"/>
      <c r="R650" s="54"/>
      <c r="S650" s="54"/>
      <c r="T650" s="55"/>
      <c r="U650" s="33"/>
      <c r="V650" s="33"/>
      <c r="W650" s="33"/>
      <c r="X650" s="33"/>
      <c r="Y650" s="33"/>
      <c r="Z650" s="33"/>
      <c r="AA650" s="33"/>
      <c r="AB650" s="33"/>
      <c r="AC650" s="33"/>
      <c r="AD650" s="33"/>
      <c r="AE650" s="33"/>
      <c r="AT650" s="18" t="s">
        <v>136</v>
      </c>
      <c r="AU650" s="18" t="s">
        <v>81</v>
      </c>
    </row>
    <row r="651" spans="1:65" s="2" customFormat="1" ht="107.25">
      <c r="A651" s="33"/>
      <c r="B651" s="322"/>
      <c r="C651" s="328"/>
      <c r="D651" s="329" t="s">
        <v>220</v>
      </c>
      <c r="E651" s="328"/>
      <c r="F651" s="353" t="s">
        <v>755</v>
      </c>
      <c r="G651" s="328"/>
      <c r="H651" s="328"/>
      <c r="I651" s="153"/>
      <c r="J651" s="33"/>
      <c r="K651" s="33"/>
      <c r="L651" s="34"/>
      <c r="M651" s="154"/>
      <c r="N651" s="155"/>
      <c r="O651" s="54"/>
      <c r="P651" s="54"/>
      <c r="Q651" s="54"/>
      <c r="R651" s="54"/>
      <c r="S651" s="54"/>
      <c r="T651" s="55"/>
      <c r="U651" s="33"/>
      <c r="V651" s="33"/>
      <c r="W651" s="33"/>
      <c r="X651" s="33"/>
      <c r="Y651" s="33"/>
      <c r="Z651" s="33"/>
      <c r="AA651" s="33"/>
      <c r="AB651" s="33"/>
      <c r="AC651" s="33"/>
      <c r="AD651" s="33"/>
      <c r="AE651" s="33"/>
      <c r="AT651" s="18" t="s">
        <v>220</v>
      </c>
      <c r="AU651" s="18" t="s">
        <v>81</v>
      </c>
    </row>
    <row r="652" spans="1:65" s="13" customFormat="1">
      <c r="B652" s="331"/>
      <c r="C652" s="332"/>
      <c r="D652" s="329" t="s">
        <v>140</v>
      </c>
      <c r="E652" s="333" t="s">
        <v>3</v>
      </c>
      <c r="F652" s="334" t="s">
        <v>455</v>
      </c>
      <c r="G652" s="332"/>
      <c r="H652" s="333" t="s">
        <v>3</v>
      </c>
      <c r="I652" s="158"/>
      <c r="L652" s="156"/>
      <c r="M652" s="159"/>
      <c r="N652" s="160"/>
      <c r="O652" s="160"/>
      <c r="P652" s="160"/>
      <c r="Q652" s="160"/>
      <c r="R652" s="160"/>
      <c r="S652" s="160"/>
      <c r="T652" s="161"/>
      <c r="AT652" s="157" t="s">
        <v>140</v>
      </c>
      <c r="AU652" s="157" t="s">
        <v>81</v>
      </c>
      <c r="AV652" s="13" t="s">
        <v>79</v>
      </c>
      <c r="AW652" s="13" t="s">
        <v>33</v>
      </c>
      <c r="AX652" s="13" t="s">
        <v>72</v>
      </c>
      <c r="AY652" s="157" t="s">
        <v>126</v>
      </c>
    </row>
    <row r="653" spans="1:65" s="13" customFormat="1">
      <c r="B653" s="331"/>
      <c r="C653" s="332"/>
      <c r="D653" s="329" t="s">
        <v>140</v>
      </c>
      <c r="E653" s="333" t="s">
        <v>3</v>
      </c>
      <c r="F653" s="334" t="s">
        <v>721</v>
      </c>
      <c r="G653" s="332"/>
      <c r="H653" s="333" t="s">
        <v>3</v>
      </c>
      <c r="I653" s="158"/>
      <c r="L653" s="156"/>
      <c r="M653" s="159"/>
      <c r="N653" s="160"/>
      <c r="O653" s="160"/>
      <c r="P653" s="160"/>
      <c r="Q653" s="160"/>
      <c r="R653" s="160"/>
      <c r="S653" s="160"/>
      <c r="T653" s="161"/>
      <c r="AT653" s="157" t="s">
        <v>140</v>
      </c>
      <c r="AU653" s="157" t="s">
        <v>81</v>
      </c>
      <c r="AV653" s="13" t="s">
        <v>79</v>
      </c>
      <c r="AW653" s="13" t="s">
        <v>33</v>
      </c>
      <c r="AX653" s="13" t="s">
        <v>72</v>
      </c>
      <c r="AY653" s="157" t="s">
        <v>126</v>
      </c>
    </row>
    <row r="654" spans="1:65" s="14" customFormat="1">
      <c r="B654" s="335"/>
      <c r="C654" s="336"/>
      <c r="D654" s="329" t="s">
        <v>140</v>
      </c>
      <c r="E654" s="337" t="s">
        <v>3</v>
      </c>
      <c r="F654" s="338" t="s">
        <v>265</v>
      </c>
      <c r="G654" s="336"/>
      <c r="H654" s="339">
        <v>265.5</v>
      </c>
      <c r="I654" s="164"/>
      <c r="L654" s="162"/>
      <c r="M654" s="165"/>
      <c r="N654" s="166"/>
      <c r="O654" s="166"/>
      <c r="P654" s="166"/>
      <c r="Q654" s="166"/>
      <c r="R654" s="166"/>
      <c r="S654" s="166"/>
      <c r="T654" s="167"/>
      <c r="AT654" s="163" t="s">
        <v>140</v>
      </c>
      <c r="AU654" s="163" t="s">
        <v>81</v>
      </c>
      <c r="AV654" s="14" t="s">
        <v>81</v>
      </c>
      <c r="AW654" s="14" t="s">
        <v>33</v>
      </c>
      <c r="AX654" s="14" t="s">
        <v>72</v>
      </c>
      <c r="AY654" s="163" t="s">
        <v>126</v>
      </c>
    </row>
    <row r="655" spans="1:65" s="15" customFormat="1">
      <c r="B655" s="340"/>
      <c r="C655" s="341"/>
      <c r="D655" s="329" t="s">
        <v>140</v>
      </c>
      <c r="E655" s="342" t="s">
        <v>3</v>
      </c>
      <c r="F655" s="343" t="s">
        <v>144</v>
      </c>
      <c r="G655" s="341"/>
      <c r="H655" s="344">
        <v>265.5</v>
      </c>
      <c r="I655" s="170"/>
      <c r="L655" s="168"/>
      <c r="M655" s="171"/>
      <c r="N655" s="172"/>
      <c r="O655" s="172"/>
      <c r="P655" s="172"/>
      <c r="Q655" s="172"/>
      <c r="R655" s="172"/>
      <c r="S655" s="172"/>
      <c r="T655" s="173"/>
      <c r="AT655" s="169" t="s">
        <v>140</v>
      </c>
      <c r="AU655" s="169" t="s">
        <v>81</v>
      </c>
      <c r="AV655" s="15" t="s">
        <v>145</v>
      </c>
      <c r="AW655" s="15" t="s">
        <v>33</v>
      </c>
      <c r="AX655" s="15" t="s">
        <v>79</v>
      </c>
      <c r="AY655" s="169" t="s">
        <v>126</v>
      </c>
    </row>
    <row r="656" spans="1:65" s="2" customFormat="1" ht="16.5" customHeight="1">
      <c r="A656" s="33"/>
      <c r="B656" s="322"/>
      <c r="C656" s="354" t="s">
        <v>756</v>
      </c>
      <c r="D656" s="354" t="s">
        <v>465</v>
      </c>
      <c r="E656" s="355" t="s">
        <v>757</v>
      </c>
      <c r="F656" s="356" t="s">
        <v>758</v>
      </c>
      <c r="G656" s="357" t="s">
        <v>217</v>
      </c>
      <c r="H656" s="358">
        <v>259.56</v>
      </c>
      <c r="I656" s="178"/>
      <c r="J656" s="179">
        <f>ROUND(I656*H656,2)</f>
        <v>0</v>
      </c>
      <c r="K656" s="177" t="s">
        <v>133</v>
      </c>
      <c r="L656" s="180"/>
      <c r="M656" s="181" t="s">
        <v>3</v>
      </c>
      <c r="N656" s="182" t="s">
        <v>43</v>
      </c>
      <c r="O656" s="54"/>
      <c r="P656" s="149">
        <f>O656*H656</f>
        <v>0</v>
      </c>
      <c r="Q656" s="149">
        <v>0.13100000000000001</v>
      </c>
      <c r="R656" s="149">
        <f>Q656*H656</f>
        <v>34.002360000000003</v>
      </c>
      <c r="S656" s="149">
        <v>0</v>
      </c>
      <c r="T656" s="150">
        <f>S656*H656</f>
        <v>0</v>
      </c>
      <c r="U656" s="33"/>
      <c r="V656" s="33"/>
      <c r="W656" s="33"/>
      <c r="X656" s="33"/>
      <c r="Y656" s="33"/>
      <c r="Z656" s="33"/>
      <c r="AA656" s="33"/>
      <c r="AB656" s="33"/>
      <c r="AC656" s="33"/>
      <c r="AD656" s="33"/>
      <c r="AE656" s="33"/>
      <c r="AR656" s="151" t="s">
        <v>171</v>
      </c>
      <c r="AT656" s="151" t="s">
        <v>465</v>
      </c>
      <c r="AU656" s="151" t="s">
        <v>81</v>
      </c>
      <c r="AY656" s="18" t="s">
        <v>126</v>
      </c>
      <c r="BE656" s="152">
        <f>IF(N656="základní",J656,0)</f>
        <v>0</v>
      </c>
      <c r="BF656" s="152">
        <f>IF(N656="snížená",J656,0)</f>
        <v>0</v>
      </c>
      <c r="BG656" s="152">
        <f>IF(N656="zákl. přenesená",J656,0)</f>
        <v>0</v>
      </c>
      <c r="BH656" s="152">
        <f>IF(N656="sníž. přenesená",J656,0)</f>
        <v>0</v>
      </c>
      <c r="BI656" s="152">
        <f>IF(N656="nulová",J656,0)</f>
        <v>0</v>
      </c>
      <c r="BJ656" s="18" t="s">
        <v>79</v>
      </c>
      <c r="BK656" s="152">
        <f>ROUND(I656*H656,2)</f>
        <v>0</v>
      </c>
      <c r="BL656" s="18" t="s">
        <v>145</v>
      </c>
      <c r="BM656" s="151" t="s">
        <v>759</v>
      </c>
    </row>
    <row r="657" spans="1:65" s="2" customFormat="1">
      <c r="A657" s="33"/>
      <c r="B657" s="322"/>
      <c r="C657" s="328"/>
      <c r="D657" s="329" t="s">
        <v>136</v>
      </c>
      <c r="E657" s="328"/>
      <c r="F657" s="330" t="s">
        <v>758</v>
      </c>
      <c r="G657" s="328"/>
      <c r="H657" s="328"/>
      <c r="I657" s="153"/>
      <c r="J657" s="33"/>
      <c r="K657" s="33"/>
      <c r="L657" s="34"/>
      <c r="M657" s="154"/>
      <c r="N657" s="155"/>
      <c r="O657" s="54"/>
      <c r="P657" s="54"/>
      <c r="Q657" s="54"/>
      <c r="R657" s="54"/>
      <c r="S657" s="54"/>
      <c r="T657" s="55"/>
      <c r="U657" s="33"/>
      <c r="V657" s="33"/>
      <c r="W657" s="33"/>
      <c r="X657" s="33"/>
      <c r="Y657" s="33"/>
      <c r="Z657" s="33"/>
      <c r="AA657" s="33"/>
      <c r="AB657" s="33"/>
      <c r="AC657" s="33"/>
      <c r="AD657" s="33"/>
      <c r="AE657" s="33"/>
      <c r="AT657" s="18" t="s">
        <v>136</v>
      </c>
      <c r="AU657" s="18" t="s">
        <v>81</v>
      </c>
    </row>
    <row r="658" spans="1:65" s="14" customFormat="1">
      <c r="B658" s="335"/>
      <c r="C658" s="336"/>
      <c r="D658" s="329" t="s">
        <v>140</v>
      </c>
      <c r="E658" s="337" t="s">
        <v>3</v>
      </c>
      <c r="F658" s="338" t="s">
        <v>760</v>
      </c>
      <c r="G658" s="336"/>
      <c r="H658" s="339">
        <v>259.56</v>
      </c>
      <c r="I658" s="164"/>
      <c r="L658" s="162"/>
      <c r="M658" s="165"/>
      <c r="N658" s="166"/>
      <c r="O658" s="166"/>
      <c r="P658" s="166"/>
      <c r="Q658" s="166"/>
      <c r="R658" s="166"/>
      <c r="S658" s="166"/>
      <c r="T658" s="167"/>
      <c r="AT658" s="163" t="s">
        <v>140</v>
      </c>
      <c r="AU658" s="163" t="s">
        <v>81</v>
      </c>
      <c r="AV658" s="14" t="s">
        <v>81</v>
      </c>
      <c r="AW658" s="14" t="s">
        <v>33</v>
      </c>
      <c r="AX658" s="14" t="s">
        <v>72</v>
      </c>
      <c r="AY658" s="163" t="s">
        <v>126</v>
      </c>
    </row>
    <row r="659" spans="1:65" s="15" customFormat="1">
      <c r="B659" s="340"/>
      <c r="C659" s="341"/>
      <c r="D659" s="329" t="s">
        <v>140</v>
      </c>
      <c r="E659" s="342" t="s">
        <v>3</v>
      </c>
      <c r="F659" s="343" t="s">
        <v>144</v>
      </c>
      <c r="G659" s="341"/>
      <c r="H659" s="344">
        <v>259.56</v>
      </c>
      <c r="I659" s="170"/>
      <c r="L659" s="168"/>
      <c r="M659" s="171"/>
      <c r="N659" s="172"/>
      <c r="O659" s="172"/>
      <c r="P659" s="172"/>
      <c r="Q659" s="172"/>
      <c r="R659" s="172"/>
      <c r="S659" s="172"/>
      <c r="T659" s="173"/>
      <c r="AT659" s="169" t="s">
        <v>140</v>
      </c>
      <c r="AU659" s="169" t="s">
        <v>81</v>
      </c>
      <c r="AV659" s="15" t="s">
        <v>145</v>
      </c>
      <c r="AW659" s="15" t="s">
        <v>33</v>
      </c>
      <c r="AX659" s="15" t="s">
        <v>79</v>
      </c>
      <c r="AY659" s="169" t="s">
        <v>126</v>
      </c>
    </row>
    <row r="660" spans="1:65" s="2" customFormat="1" ht="16.5" customHeight="1">
      <c r="A660" s="33"/>
      <c r="B660" s="322"/>
      <c r="C660" s="354" t="s">
        <v>761</v>
      </c>
      <c r="D660" s="354" t="s">
        <v>465</v>
      </c>
      <c r="E660" s="355" t="s">
        <v>762</v>
      </c>
      <c r="F660" s="356" t="s">
        <v>763</v>
      </c>
      <c r="G660" s="357" t="s">
        <v>217</v>
      </c>
      <c r="H660" s="358">
        <v>13.904999999999999</v>
      </c>
      <c r="I660" s="178"/>
      <c r="J660" s="179">
        <f>ROUND(I660*H660,2)</f>
        <v>0</v>
      </c>
      <c r="K660" s="177" t="s">
        <v>133</v>
      </c>
      <c r="L660" s="180"/>
      <c r="M660" s="181" t="s">
        <v>3</v>
      </c>
      <c r="N660" s="182" t="s">
        <v>43</v>
      </c>
      <c r="O660" s="54"/>
      <c r="P660" s="149">
        <f>O660*H660</f>
        <v>0</v>
      </c>
      <c r="Q660" s="149">
        <v>0.13100000000000001</v>
      </c>
      <c r="R660" s="149">
        <f>Q660*H660</f>
        <v>1.821555</v>
      </c>
      <c r="S660" s="149">
        <v>0</v>
      </c>
      <c r="T660" s="150">
        <f>S660*H660</f>
        <v>0</v>
      </c>
      <c r="U660" s="33"/>
      <c r="V660" s="33"/>
      <c r="W660" s="33"/>
      <c r="X660" s="33"/>
      <c r="Y660" s="33"/>
      <c r="Z660" s="33"/>
      <c r="AA660" s="33"/>
      <c r="AB660" s="33"/>
      <c r="AC660" s="33"/>
      <c r="AD660" s="33"/>
      <c r="AE660" s="33"/>
      <c r="AR660" s="151" t="s">
        <v>171</v>
      </c>
      <c r="AT660" s="151" t="s">
        <v>465</v>
      </c>
      <c r="AU660" s="151" t="s">
        <v>81</v>
      </c>
      <c r="AY660" s="18" t="s">
        <v>126</v>
      </c>
      <c r="BE660" s="152">
        <f>IF(N660="základní",J660,0)</f>
        <v>0</v>
      </c>
      <c r="BF660" s="152">
        <f>IF(N660="snížená",J660,0)</f>
        <v>0</v>
      </c>
      <c r="BG660" s="152">
        <f>IF(N660="zákl. přenesená",J660,0)</f>
        <v>0</v>
      </c>
      <c r="BH660" s="152">
        <f>IF(N660="sníž. přenesená",J660,0)</f>
        <v>0</v>
      </c>
      <c r="BI660" s="152">
        <f>IF(N660="nulová",J660,0)</f>
        <v>0</v>
      </c>
      <c r="BJ660" s="18" t="s">
        <v>79</v>
      </c>
      <c r="BK660" s="152">
        <f>ROUND(I660*H660,2)</f>
        <v>0</v>
      </c>
      <c r="BL660" s="18" t="s">
        <v>145</v>
      </c>
      <c r="BM660" s="151" t="s">
        <v>764</v>
      </c>
    </row>
    <row r="661" spans="1:65" s="2" customFormat="1">
      <c r="A661" s="33"/>
      <c r="B661" s="322"/>
      <c r="C661" s="328"/>
      <c r="D661" s="329" t="s">
        <v>136</v>
      </c>
      <c r="E661" s="328"/>
      <c r="F661" s="330" t="s">
        <v>763</v>
      </c>
      <c r="G661" s="328"/>
      <c r="H661" s="328"/>
      <c r="I661" s="153"/>
      <c r="J661" s="33"/>
      <c r="K661" s="33"/>
      <c r="L661" s="34"/>
      <c r="M661" s="154"/>
      <c r="N661" s="155"/>
      <c r="O661" s="54"/>
      <c r="P661" s="54"/>
      <c r="Q661" s="54"/>
      <c r="R661" s="54"/>
      <c r="S661" s="54"/>
      <c r="T661" s="55"/>
      <c r="U661" s="33"/>
      <c r="V661" s="33"/>
      <c r="W661" s="33"/>
      <c r="X661" s="33"/>
      <c r="Y661" s="33"/>
      <c r="Z661" s="33"/>
      <c r="AA661" s="33"/>
      <c r="AB661" s="33"/>
      <c r="AC661" s="33"/>
      <c r="AD661" s="33"/>
      <c r="AE661" s="33"/>
      <c r="AT661" s="18" t="s">
        <v>136</v>
      </c>
      <c r="AU661" s="18" t="s">
        <v>81</v>
      </c>
    </row>
    <row r="662" spans="1:65" s="14" customFormat="1">
      <c r="B662" s="335"/>
      <c r="C662" s="336"/>
      <c r="D662" s="329" t="s">
        <v>140</v>
      </c>
      <c r="E662" s="337" t="s">
        <v>3</v>
      </c>
      <c r="F662" s="338" t="s">
        <v>765</v>
      </c>
      <c r="G662" s="336"/>
      <c r="H662" s="339">
        <v>13.904999999999999</v>
      </c>
      <c r="I662" s="164"/>
      <c r="L662" s="162"/>
      <c r="M662" s="165"/>
      <c r="N662" s="166"/>
      <c r="O662" s="166"/>
      <c r="P662" s="166"/>
      <c r="Q662" s="166"/>
      <c r="R662" s="166"/>
      <c r="S662" s="166"/>
      <c r="T662" s="167"/>
      <c r="AT662" s="163" t="s">
        <v>140</v>
      </c>
      <c r="AU662" s="163" t="s">
        <v>81</v>
      </c>
      <c r="AV662" s="14" t="s">
        <v>81</v>
      </c>
      <c r="AW662" s="14" t="s">
        <v>33</v>
      </c>
      <c r="AX662" s="14" t="s">
        <v>72</v>
      </c>
      <c r="AY662" s="163" t="s">
        <v>126</v>
      </c>
    </row>
    <row r="663" spans="1:65" s="15" customFormat="1">
      <c r="B663" s="340"/>
      <c r="C663" s="341"/>
      <c r="D663" s="329" t="s">
        <v>140</v>
      </c>
      <c r="E663" s="342" t="s">
        <v>3</v>
      </c>
      <c r="F663" s="343" t="s">
        <v>144</v>
      </c>
      <c r="G663" s="341"/>
      <c r="H663" s="344">
        <v>13.904999999999999</v>
      </c>
      <c r="I663" s="170"/>
      <c r="L663" s="168"/>
      <c r="M663" s="171"/>
      <c r="N663" s="172"/>
      <c r="O663" s="172"/>
      <c r="P663" s="172"/>
      <c r="Q663" s="172"/>
      <c r="R663" s="172"/>
      <c r="S663" s="172"/>
      <c r="T663" s="173"/>
      <c r="AT663" s="169" t="s">
        <v>140</v>
      </c>
      <c r="AU663" s="169" t="s">
        <v>81</v>
      </c>
      <c r="AV663" s="15" t="s">
        <v>145</v>
      </c>
      <c r="AW663" s="15" t="s">
        <v>33</v>
      </c>
      <c r="AX663" s="15" t="s">
        <v>79</v>
      </c>
      <c r="AY663" s="169" t="s">
        <v>126</v>
      </c>
    </row>
    <row r="664" spans="1:65" s="2" customFormat="1" ht="16.5" customHeight="1">
      <c r="A664" s="33"/>
      <c r="B664" s="322"/>
      <c r="C664" s="323" t="s">
        <v>766</v>
      </c>
      <c r="D664" s="323" t="s">
        <v>129</v>
      </c>
      <c r="E664" s="324" t="s">
        <v>767</v>
      </c>
      <c r="F664" s="325" t="s">
        <v>768</v>
      </c>
      <c r="G664" s="326" t="s">
        <v>217</v>
      </c>
      <c r="H664" s="327">
        <v>277</v>
      </c>
      <c r="I664" s="145"/>
      <c r="J664" s="146">
        <f>ROUND(I664*H664,2)</f>
        <v>0</v>
      </c>
      <c r="K664" s="144" t="s">
        <v>133</v>
      </c>
      <c r="L664" s="34"/>
      <c r="M664" s="147" t="s">
        <v>3</v>
      </c>
      <c r="N664" s="148" t="s">
        <v>43</v>
      </c>
      <c r="O664" s="54"/>
      <c r="P664" s="149">
        <f>O664*H664</f>
        <v>0</v>
      </c>
      <c r="Q664" s="149">
        <v>0.10362</v>
      </c>
      <c r="R664" s="149">
        <f>Q664*H664</f>
        <v>28.702740000000002</v>
      </c>
      <c r="S664" s="149">
        <v>0</v>
      </c>
      <c r="T664" s="150">
        <f>S664*H664</f>
        <v>0</v>
      </c>
      <c r="U664" s="33"/>
      <c r="V664" s="33"/>
      <c r="W664" s="33"/>
      <c r="X664" s="33"/>
      <c r="Y664" s="33"/>
      <c r="Z664" s="33"/>
      <c r="AA664" s="33"/>
      <c r="AB664" s="33"/>
      <c r="AC664" s="33"/>
      <c r="AD664" s="33"/>
      <c r="AE664" s="33"/>
      <c r="AR664" s="151" t="s">
        <v>145</v>
      </c>
      <c r="AT664" s="151" t="s">
        <v>129</v>
      </c>
      <c r="AU664" s="151" t="s">
        <v>81</v>
      </c>
      <c r="AY664" s="18" t="s">
        <v>126</v>
      </c>
      <c r="BE664" s="152">
        <f>IF(N664="základní",J664,0)</f>
        <v>0</v>
      </c>
      <c r="BF664" s="152">
        <f>IF(N664="snížená",J664,0)</f>
        <v>0</v>
      </c>
      <c r="BG664" s="152">
        <f>IF(N664="zákl. přenesená",J664,0)</f>
        <v>0</v>
      </c>
      <c r="BH664" s="152">
        <f>IF(N664="sníž. přenesená",J664,0)</f>
        <v>0</v>
      </c>
      <c r="BI664" s="152">
        <f>IF(N664="nulová",J664,0)</f>
        <v>0</v>
      </c>
      <c r="BJ664" s="18" t="s">
        <v>79</v>
      </c>
      <c r="BK664" s="152">
        <f>ROUND(I664*H664,2)</f>
        <v>0</v>
      </c>
      <c r="BL664" s="18" t="s">
        <v>145</v>
      </c>
      <c r="BM664" s="151" t="s">
        <v>769</v>
      </c>
    </row>
    <row r="665" spans="1:65" s="2" customFormat="1" ht="29.25">
      <c r="A665" s="33"/>
      <c r="B665" s="322"/>
      <c r="C665" s="328"/>
      <c r="D665" s="329" t="s">
        <v>136</v>
      </c>
      <c r="E665" s="328"/>
      <c r="F665" s="330" t="s">
        <v>770</v>
      </c>
      <c r="G665" s="328"/>
      <c r="H665" s="328"/>
      <c r="I665" s="153"/>
      <c r="J665" s="33"/>
      <c r="K665" s="33"/>
      <c r="L665" s="34"/>
      <c r="M665" s="154"/>
      <c r="N665" s="155"/>
      <c r="O665" s="54"/>
      <c r="P665" s="54"/>
      <c r="Q665" s="54"/>
      <c r="R665" s="54"/>
      <c r="S665" s="54"/>
      <c r="T665" s="55"/>
      <c r="U665" s="33"/>
      <c r="V665" s="33"/>
      <c r="W665" s="33"/>
      <c r="X665" s="33"/>
      <c r="Y665" s="33"/>
      <c r="Z665" s="33"/>
      <c r="AA665" s="33"/>
      <c r="AB665" s="33"/>
      <c r="AC665" s="33"/>
      <c r="AD665" s="33"/>
      <c r="AE665" s="33"/>
      <c r="AT665" s="18" t="s">
        <v>136</v>
      </c>
      <c r="AU665" s="18" t="s">
        <v>81</v>
      </c>
    </row>
    <row r="666" spans="1:65" s="2" customFormat="1" ht="107.25">
      <c r="A666" s="33"/>
      <c r="B666" s="322"/>
      <c r="C666" s="328"/>
      <c r="D666" s="329" t="s">
        <v>220</v>
      </c>
      <c r="E666" s="328"/>
      <c r="F666" s="353" t="s">
        <v>771</v>
      </c>
      <c r="G666" s="328"/>
      <c r="H666" s="328"/>
      <c r="I666" s="153"/>
      <c r="J666" s="33"/>
      <c r="K666" s="33"/>
      <c r="L666" s="34"/>
      <c r="M666" s="154"/>
      <c r="N666" s="155"/>
      <c r="O666" s="54"/>
      <c r="P666" s="54"/>
      <c r="Q666" s="54"/>
      <c r="R666" s="54"/>
      <c r="S666" s="54"/>
      <c r="T666" s="55"/>
      <c r="U666" s="33"/>
      <c r="V666" s="33"/>
      <c r="W666" s="33"/>
      <c r="X666" s="33"/>
      <c r="Y666" s="33"/>
      <c r="Z666" s="33"/>
      <c r="AA666" s="33"/>
      <c r="AB666" s="33"/>
      <c r="AC666" s="33"/>
      <c r="AD666" s="33"/>
      <c r="AE666" s="33"/>
      <c r="AT666" s="18" t="s">
        <v>220</v>
      </c>
      <c r="AU666" s="18" t="s">
        <v>81</v>
      </c>
    </row>
    <row r="667" spans="1:65" s="13" customFormat="1">
      <c r="B667" s="331"/>
      <c r="C667" s="332"/>
      <c r="D667" s="329" t="s">
        <v>140</v>
      </c>
      <c r="E667" s="333" t="s">
        <v>3</v>
      </c>
      <c r="F667" s="334" t="s">
        <v>455</v>
      </c>
      <c r="G667" s="332"/>
      <c r="H667" s="333" t="s">
        <v>3</v>
      </c>
      <c r="I667" s="158"/>
      <c r="L667" s="156"/>
      <c r="M667" s="159"/>
      <c r="N667" s="160"/>
      <c r="O667" s="160"/>
      <c r="P667" s="160"/>
      <c r="Q667" s="160"/>
      <c r="R667" s="160"/>
      <c r="S667" s="160"/>
      <c r="T667" s="161"/>
      <c r="AT667" s="157" t="s">
        <v>140</v>
      </c>
      <c r="AU667" s="157" t="s">
        <v>81</v>
      </c>
      <c r="AV667" s="13" t="s">
        <v>79</v>
      </c>
      <c r="AW667" s="13" t="s">
        <v>33</v>
      </c>
      <c r="AX667" s="13" t="s">
        <v>72</v>
      </c>
      <c r="AY667" s="157" t="s">
        <v>126</v>
      </c>
    </row>
    <row r="668" spans="1:65" s="13" customFormat="1">
      <c r="B668" s="331"/>
      <c r="C668" s="332"/>
      <c r="D668" s="329" t="s">
        <v>140</v>
      </c>
      <c r="E668" s="333" t="s">
        <v>3</v>
      </c>
      <c r="F668" s="334" t="s">
        <v>715</v>
      </c>
      <c r="G668" s="332"/>
      <c r="H668" s="333" t="s">
        <v>3</v>
      </c>
      <c r="I668" s="158"/>
      <c r="L668" s="156"/>
      <c r="M668" s="159"/>
      <c r="N668" s="160"/>
      <c r="O668" s="160"/>
      <c r="P668" s="160"/>
      <c r="Q668" s="160"/>
      <c r="R668" s="160"/>
      <c r="S668" s="160"/>
      <c r="T668" s="161"/>
      <c r="AT668" s="157" t="s">
        <v>140</v>
      </c>
      <c r="AU668" s="157" t="s">
        <v>81</v>
      </c>
      <c r="AV668" s="13" t="s">
        <v>79</v>
      </c>
      <c r="AW668" s="13" t="s">
        <v>33</v>
      </c>
      <c r="AX668" s="13" t="s">
        <v>72</v>
      </c>
      <c r="AY668" s="157" t="s">
        <v>126</v>
      </c>
    </row>
    <row r="669" spans="1:65" s="14" customFormat="1">
      <c r="B669" s="335"/>
      <c r="C669" s="336"/>
      <c r="D669" s="329" t="s">
        <v>140</v>
      </c>
      <c r="E669" s="337" t="s">
        <v>3</v>
      </c>
      <c r="F669" s="338" t="s">
        <v>716</v>
      </c>
      <c r="G669" s="336"/>
      <c r="H669" s="339">
        <v>175.4</v>
      </c>
      <c r="I669" s="164"/>
      <c r="L669" s="162"/>
      <c r="M669" s="165"/>
      <c r="N669" s="166"/>
      <c r="O669" s="166"/>
      <c r="P669" s="166"/>
      <c r="Q669" s="166"/>
      <c r="R669" s="166"/>
      <c r="S669" s="166"/>
      <c r="T669" s="167"/>
      <c r="AT669" s="163" t="s">
        <v>140</v>
      </c>
      <c r="AU669" s="163" t="s">
        <v>81</v>
      </c>
      <c r="AV669" s="14" t="s">
        <v>81</v>
      </c>
      <c r="AW669" s="14" t="s">
        <v>33</v>
      </c>
      <c r="AX669" s="14" t="s">
        <v>72</v>
      </c>
      <c r="AY669" s="163" t="s">
        <v>126</v>
      </c>
    </row>
    <row r="670" spans="1:65" s="13" customFormat="1">
      <c r="B670" s="331"/>
      <c r="C670" s="332"/>
      <c r="D670" s="329" t="s">
        <v>140</v>
      </c>
      <c r="E670" s="333" t="s">
        <v>3</v>
      </c>
      <c r="F670" s="334" t="s">
        <v>717</v>
      </c>
      <c r="G670" s="332"/>
      <c r="H670" s="333" t="s">
        <v>3</v>
      </c>
      <c r="I670" s="158"/>
      <c r="L670" s="156"/>
      <c r="M670" s="159"/>
      <c r="N670" s="160"/>
      <c r="O670" s="160"/>
      <c r="P670" s="160"/>
      <c r="Q670" s="160"/>
      <c r="R670" s="160"/>
      <c r="S670" s="160"/>
      <c r="T670" s="161"/>
      <c r="AT670" s="157" t="s">
        <v>140</v>
      </c>
      <c r="AU670" s="157" t="s">
        <v>81</v>
      </c>
      <c r="AV670" s="13" t="s">
        <v>79</v>
      </c>
      <c r="AW670" s="13" t="s">
        <v>33</v>
      </c>
      <c r="AX670" s="13" t="s">
        <v>72</v>
      </c>
      <c r="AY670" s="157" t="s">
        <v>126</v>
      </c>
    </row>
    <row r="671" spans="1:65" s="14" customFormat="1">
      <c r="B671" s="335"/>
      <c r="C671" s="336"/>
      <c r="D671" s="329" t="s">
        <v>140</v>
      </c>
      <c r="E671" s="337" t="s">
        <v>3</v>
      </c>
      <c r="F671" s="338" t="s">
        <v>718</v>
      </c>
      <c r="G671" s="336"/>
      <c r="H671" s="339">
        <v>80</v>
      </c>
      <c r="I671" s="164"/>
      <c r="L671" s="162"/>
      <c r="M671" s="165"/>
      <c r="N671" s="166"/>
      <c r="O671" s="166"/>
      <c r="P671" s="166"/>
      <c r="Q671" s="166"/>
      <c r="R671" s="166"/>
      <c r="S671" s="166"/>
      <c r="T671" s="167"/>
      <c r="AT671" s="163" t="s">
        <v>140</v>
      </c>
      <c r="AU671" s="163" t="s">
        <v>81</v>
      </c>
      <c r="AV671" s="14" t="s">
        <v>81</v>
      </c>
      <c r="AW671" s="14" t="s">
        <v>33</v>
      </c>
      <c r="AX671" s="14" t="s">
        <v>72</v>
      </c>
      <c r="AY671" s="163" t="s">
        <v>126</v>
      </c>
    </row>
    <row r="672" spans="1:65" s="13" customFormat="1">
      <c r="B672" s="331"/>
      <c r="C672" s="332"/>
      <c r="D672" s="329" t="s">
        <v>140</v>
      </c>
      <c r="E672" s="333" t="s">
        <v>3</v>
      </c>
      <c r="F672" s="334" t="s">
        <v>719</v>
      </c>
      <c r="G672" s="332"/>
      <c r="H672" s="333" t="s">
        <v>3</v>
      </c>
      <c r="I672" s="158"/>
      <c r="L672" s="156"/>
      <c r="M672" s="159"/>
      <c r="N672" s="160"/>
      <c r="O672" s="160"/>
      <c r="P672" s="160"/>
      <c r="Q672" s="160"/>
      <c r="R672" s="160"/>
      <c r="S672" s="160"/>
      <c r="T672" s="161"/>
      <c r="AT672" s="157" t="s">
        <v>140</v>
      </c>
      <c r="AU672" s="157" t="s">
        <v>81</v>
      </c>
      <c r="AV672" s="13" t="s">
        <v>79</v>
      </c>
      <c r="AW672" s="13" t="s">
        <v>33</v>
      </c>
      <c r="AX672" s="13" t="s">
        <v>72</v>
      </c>
      <c r="AY672" s="157" t="s">
        <v>126</v>
      </c>
    </row>
    <row r="673" spans="1:65" s="14" customFormat="1">
      <c r="B673" s="335"/>
      <c r="C673" s="336"/>
      <c r="D673" s="329" t="s">
        <v>140</v>
      </c>
      <c r="E673" s="337" t="s">
        <v>3</v>
      </c>
      <c r="F673" s="338" t="s">
        <v>720</v>
      </c>
      <c r="G673" s="336"/>
      <c r="H673" s="339">
        <v>21.6</v>
      </c>
      <c r="I673" s="164"/>
      <c r="L673" s="162"/>
      <c r="M673" s="165"/>
      <c r="N673" s="166"/>
      <c r="O673" s="166"/>
      <c r="P673" s="166"/>
      <c r="Q673" s="166"/>
      <c r="R673" s="166"/>
      <c r="S673" s="166"/>
      <c r="T673" s="167"/>
      <c r="AT673" s="163" t="s">
        <v>140</v>
      </c>
      <c r="AU673" s="163" t="s">
        <v>81</v>
      </c>
      <c r="AV673" s="14" t="s">
        <v>81</v>
      </c>
      <c r="AW673" s="14" t="s">
        <v>33</v>
      </c>
      <c r="AX673" s="14" t="s">
        <v>72</v>
      </c>
      <c r="AY673" s="163" t="s">
        <v>126</v>
      </c>
    </row>
    <row r="674" spans="1:65" s="15" customFormat="1">
      <c r="B674" s="340"/>
      <c r="C674" s="341"/>
      <c r="D674" s="329" t="s">
        <v>140</v>
      </c>
      <c r="E674" s="342" t="s">
        <v>3</v>
      </c>
      <c r="F674" s="343" t="s">
        <v>144</v>
      </c>
      <c r="G674" s="341"/>
      <c r="H674" s="344">
        <v>277</v>
      </c>
      <c r="I674" s="170"/>
      <c r="L674" s="168"/>
      <c r="M674" s="171"/>
      <c r="N674" s="172"/>
      <c r="O674" s="172"/>
      <c r="P674" s="172"/>
      <c r="Q674" s="172"/>
      <c r="R674" s="172"/>
      <c r="S674" s="172"/>
      <c r="T674" s="173"/>
      <c r="AT674" s="169" t="s">
        <v>140</v>
      </c>
      <c r="AU674" s="169" t="s">
        <v>81</v>
      </c>
      <c r="AV674" s="15" t="s">
        <v>145</v>
      </c>
      <c r="AW674" s="15" t="s">
        <v>33</v>
      </c>
      <c r="AX674" s="15" t="s">
        <v>79</v>
      </c>
      <c r="AY674" s="169" t="s">
        <v>126</v>
      </c>
    </row>
    <row r="675" spans="1:65" s="2" customFormat="1" ht="16.5" customHeight="1">
      <c r="A675" s="33"/>
      <c r="B675" s="322"/>
      <c r="C675" s="354" t="s">
        <v>772</v>
      </c>
      <c r="D675" s="354" t="s">
        <v>465</v>
      </c>
      <c r="E675" s="355" t="s">
        <v>773</v>
      </c>
      <c r="F675" s="356" t="s">
        <v>774</v>
      </c>
      <c r="G675" s="357" t="s">
        <v>217</v>
      </c>
      <c r="H675" s="358">
        <v>285.31</v>
      </c>
      <c r="I675" s="178"/>
      <c r="J675" s="179">
        <f>ROUND(I675*H675,2)</f>
        <v>0</v>
      </c>
      <c r="K675" s="177" t="s">
        <v>133</v>
      </c>
      <c r="L675" s="180"/>
      <c r="M675" s="181" t="s">
        <v>3</v>
      </c>
      <c r="N675" s="182" t="s">
        <v>43</v>
      </c>
      <c r="O675" s="54"/>
      <c r="P675" s="149">
        <f>O675*H675</f>
        <v>0</v>
      </c>
      <c r="Q675" s="149">
        <v>0.17599999999999999</v>
      </c>
      <c r="R675" s="149">
        <f>Q675*H675</f>
        <v>50.214559999999999</v>
      </c>
      <c r="S675" s="149">
        <v>0</v>
      </c>
      <c r="T675" s="150">
        <f>S675*H675</f>
        <v>0</v>
      </c>
      <c r="U675" s="33"/>
      <c r="V675" s="33"/>
      <c r="W675" s="33"/>
      <c r="X675" s="33"/>
      <c r="Y675" s="33"/>
      <c r="Z675" s="33"/>
      <c r="AA675" s="33"/>
      <c r="AB675" s="33"/>
      <c r="AC675" s="33"/>
      <c r="AD675" s="33"/>
      <c r="AE675" s="33"/>
      <c r="AR675" s="151" t="s">
        <v>171</v>
      </c>
      <c r="AT675" s="151" t="s">
        <v>465</v>
      </c>
      <c r="AU675" s="151" t="s">
        <v>81</v>
      </c>
      <c r="AY675" s="18" t="s">
        <v>126</v>
      </c>
      <c r="BE675" s="152">
        <f>IF(N675="základní",J675,0)</f>
        <v>0</v>
      </c>
      <c r="BF675" s="152">
        <f>IF(N675="snížená",J675,0)</f>
        <v>0</v>
      </c>
      <c r="BG675" s="152">
        <f>IF(N675="zákl. přenesená",J675,0)</f>
        <v>0</v>
      </c>
      <c r="BH675" s="152">
        <f>IF(N675="sníž. přenesená",J675,0)</f>
        <v>0</v>
      </c>
      <c r="BI675" s="152">
        <f>IF(N675="nulová",J675,0)</f>
        <v>0</v>
      </c>
      <c r="BJ675" s="18" t="s">
        <v>79</v>
      </c>
      <c r="BK675" s="152">
        <f>ROUND(I675*H675,2)</f>
        <v>0</v>
      </c>
      <c r="BL675" s="18" t="s">
        <v>145</v>
      </c>
      <c r="BM675" s="151" t="s">
        <v>775</v>
      </c>
    </row>
    <row r="676" spans="1:65" s="2" customFormat="1">
      <c r="A676" s="33"/>
      <c r="B676" s="322"/>
      <c r="C676" s="328"/>
      <c r="D676" s="329" t="s">
        <v>136</v>
      </c>
      <c r="E676" s="328"/>
      <c r="F676" s="330" t="s">
        <v>774</v>
      </c>
      <c r="G676" s="328"/>
      <c r="H676" s="328"/>
      <c r="I676" s="153"/>
      <c r="J676" s="33"/>
      <c r="K676" s="33"/>
      <c r="L676" s="34"/>
      <c r="M676" s="154"/>
      <c r="N676" s="155"/>
      <c r="O676" s="54"/>
      <c r="P676" s="54"/>
      <c r="Q676" s="54"/>
      <c r="R676" s="54"/>
      <c r="S676" s="54"/>
      <c r="T676" s="55"/>
      <c r="U676" s="33"/>
      <c r="V676" s="33"/>
      <c r="W676" s="33"/>
      <c r="X676" s="33"/>
      <c r="Y676" s="33"/>
      <c r="Z676" s="33"/>
      <c r="AA676" s="33"/>
      <c r="AB676" s="33"/>
      <c r="AC676" s="33"/>
      <c r="AD676" s="33"/>
      <c r="AE676" s="33"/>
      <c r="AT676" s="18" t="s">
        <v>136</v>
      </c>
      <c r="AU676" s="18" t="s">
        <v>81</v>
      </c>
    </row>
    <row r="677" spans="1:65" s="14" customFormat="1">
      <c r="B677" s="335"/>
      <c r="C677" s="336"/>
      <c r="D677" s="329" t="s">
        <v>140</v>
      </c>
      <c r="E677" s="337" t="s">
        <v>3</v>
      </c>
      <c r="F677" s="338" t="s">
        <v>776</v>
      </c>
      <c r="G677" s="336"/>
      <c r="H677" s="339">
        <v>285.31</v>
      </c>
      <c r="I677" s="164"/>
      <c r="L677" s="162"/>
      <c r="M677" s="165"/>
      <c r="N677" s="166"/>
      <c r="O677" s="166"/>
      <c r="P677" s="166"/>
      <c r="Q677" s="166"/>
      <c r="R677" s="166"/>
      <c r="S677" s="166"/>
      <c r="T677" s="167"/>
      <c r="AT677" s="163" t="s">
        <v>140</v>
      </c>
      <c r="AU677" s="163" t="s">
        <v>81</v>
      </c>
      <c r="AV677" s="14" t="s">
        <v>81</v>
      </c>
      <c r="AW677" s="14" t="s">
        <v>33</v>
      </c>
      <c r="AX677" s="14" t="s">
        <v>72</v>
      </c>
      <c r="AY677" s="163" t="s">
        <v>126</v>
      </c>
    </row>
    <row r="678" spans="1:65" s="15" customFormat="1">
      <c r="B678" s="340"/>
      <c r="C678" s="341"/>
      <c r="D678" s="329" t="s">
        <v>140</v>
      </c>
      <c r="E678" s="342" t="s">
        <v>3</v>
      </c>
      <c r="F678" s="343" t="s">
        <v>144</v>
      </c>
      <c r="G678" s="341"/>
      <c r="H678" s="344">
        <v>285.31</v>
      </c>
      <c r="I678" s="170"/>
      <c r="L678" s="168"/>
      <c r="M678" s="171"/>
      <c r="N678" s="172"/>
      <c r="O678" s="172"/>
      <c r="P678" s="172"/>
      <c r="Q678" s="172"/>
      <c r="R678" s="172"/>
      <c r="S678" s="172"/>
      <c r="T678" s="173"/>
      <c r="AT678" s="169" t="s">
        <v>140</v>
      </c>
      <c r="AU678" s="169" t="s">
        <v>81</v>
      </c>
      <c r="AV678" s="15" t="s">
        <v>145</v>
      </c>
      <c r="AW678" s="15" t="s">
        <v>33</v>
      </c>
      <c r="AX678" s="15" t="s">
        <v>79</v>
      </c>
      <c r="AY678" s="169" t="s">
        <v>126</v>
      </c>
    </row>
    <row r="679" spans="1:65" s="12" customFormat="1" ht="22.9" customHeight="1">
      <c r="B679" s="345"/>
      <c r="C679" s="346"/>
      <c r="D679" s="347" t="s">
        <v>71</v>
      </c>
      <c r="E679" s="348" t="s">
        <v>162</v>
      </c>
      <c r="F679" s="348" t="s">
        <v>777</v>
      </c>
      <c r="G679" s="346"/>
      <c r="H679" s="346"/>
      <c r="I679" s="133"/>
      <c r="J679" s="142">
        <f>BK679</f>
        <v>0</v>
      </c>
      <c r="L679" s="130"/>
      <c r="M679" s="135"/>
      <c r="N679" s="136"/>
      <c r="O679" s="136"/>
      <c r="P679" s="137">
        <f>SUM(P680:P684)</f>
        <v>0</v>
      </c>
      <c r="Q679" s="136"/>
      <c r="R679" s="137">
        <f>SUM(R680:R684)</f>
        <v>1.7423999999999999E-2</v>
      </c>
      <c r="S679" s="136"/>
      <c r="T679" s="138">
        <f>SUM(T680:T684)</f>
        <v>0</v>
      </c>
      <c r="AR679" s="131" t="s">
        <v>79</v>
      </c>
      <c r="AT679" s="139" t="s">
        <v>71</v>
      </c>
      <c r="AU679" s="139" t="s">
        <v>79</v>
      </c>
      <c r="AY679" s="131" t="s">
        <v>126</v>
      </c>
      <c r="BK679" s="140">
        <f>SUM(BK680:BK684)</f>
        <v>0</v>
      </c>
    </row>
    <row r="680" spans="1:65" s="2" customFormat="1" ht="21.75" customHeight="1">
      <c r="A680" s="33"/>
      <c r="B680" s="322"/>
      <c r="C680" s="323" t="s">
        <v>778</v>
      </c>
      <c r="D680" s="323" t="s">
        <v>129</v>
      </c>
      <c r="E680" s="324" t="s">
        <v>779</v>
      </c>
      <c r="F680" s="325" t="s">
        <v>780</v>
      </c>
      <c r="G680" s="326" t="s">
        <v>217</v>
      </c>
      <c r="H680" s="327">
        <v>1.8</v>
      </c>
      <c r="I680" s="145"/>
      <c r="J680" s="146">
        <f>ROUND(I680*H680,2)</f>
        <v>0</v>
      </c>
      <c r="K680" s="144" t="s">
        <v>133</v>
      </c>
      <c r="L680" s="34"/>
      <c r="M680" s="147" t="s">
        <v>3</v>
      </c>
      <c r="N680" s="148" t="s">
        <v>43</v>
      </c>
      <c r="O680" s="54"/>
      <c r="P680" s="149">
        <f>O680*H680</f>
        <v>0</v>
      </c>
      <c r="Q680" s="149">
        <v>9.6799999999999994E-3</v>
      </c>
      <c r="R680" s="149">
        <f>Q680*H680</f>
        <v>1.7423999999999999E-2</v>
      </c>
      <c r="S680" s="149">
        <v>0</v>
      </c>
      <c r="T680" s="150">
        <f>S680*H680</f>
        <v>0</v>
      </c>
      <c r="U680" s="33"/>
      <c r="V680" s="33"/>
      <c r="W680" s="33"/>
      <c r="X680" s="33"/>
      <c r="Y680" s="33"/>
      <c r="Z680" s="33"/>
      <c r="AA680" s="33"/>
      <c r="AB680" s="33"/>
      <c r="AC680" s="33"/>
      <c r="AD680" s="33"/>
      <c r="AE680" s="33"/>
      <c r="AR680" s="151" t="s">
        <v>145</v>
      </c>
      <c r="AT680" s="151" t="s">
        <v>129</v>
      </c>
      <c r="AU680" s="151" t="s">
        <v>81</v>
      </c>
      <c r="AY680" s="18" t="s">
        <v>126</v>
      </c>
      <c r="BE680" s="152">
        <f>IF(N680="základní",J680,0)</f>
        <v>0</v>
      </c>
      <c r="BF680" s="152">
        <f>IF(N680="snížená",J680,0)</f>
        <v>0</v>
      </c>
      <c r="BG680" s="152">
        <f>IF(N680="zákl. přenesená",J680,0)</f>
        <v>0</v>
      </c>
      <c r="BH680" s="152">
        <f>IF(N680="sníž. přenesená",J680,0)</f>
        <v>0</v>
      </c>
      <c r="BI680" s="152">
        <f>IF(N680="nulová",J680,0)</f>
        <v>0</v>
      </c>
      <c r="BJ680" s="18" t="s">
        <v>79</v>
      </c>
      <c r="BK680" s="152">
        <f>ROUND(I680*H680,2)</f>
        <v>0</v>
      </c>
      <c r="BL680" s="18" t="s">
        <v>145</v>
      </c>
      <c r="BM680" s="151" t="s">
        <v>781</v>
      </c>
    </row>
    <row r="681" spans="1:65" s="2" customFormat="1">
      <c r="A681" s="33"/>
      <c r="B681" s="322"/>
      <c r="C681" s="328"/>
      <c r="D681" s="329" t="s">
        <v>136</v>
      </c>
      <c r="E681" s="328"/>
      <c r="F681" s="330" t="s">
        <v>780</v>
      </c>
      <c r="G681" s="328"/>
      <c r="H681" s="328"/>
      <c r="I681" s="153"/>
      <c r="J681" s="33"/>
      <c r="K681" s="33"/>
      <c r="L681" s="34"/>
      <c r="M681" s="154"/>
      <c r="N681" s="155"/>
      <c r="O681" s="54"/>
      <c r="P681" s="54"/>
      <c r="Q681" s="54"/>
      <c r="R681" s="54"/>
      <c r="S681" s="54"/>
      <c r="T681" s="55"/>
      <c r="U681" s="33"/>
      <c r="V681" s="33"/>
      <c r="W681" s="33"/>
      <c r="X681" s="33"/>
      <c r="Y681" s="33"/>
      <c r="Z681" s="33"/>
      <c r="AA681" s="33"/>
      <c r="AB681" s="33"/>
      <c r="AC681" s="33"/>
      <c r="AD681" s="33"/>
      <c r="AE681" s="33"/>
      <c r="AT681" s="18" t="s">
        <v>136</v>
      </c>
      <c r="AU681" s="18" t="s">
        <v>81</v>
      </c>
    </row>
    <row r="682" spans="1:65" s="13" customFormat="1">
      <c r="B682" s="331"/>
      <c r="C682" s="332"/>
      <c r="D682" s="329" t="s">
        <v>140</v>
      </c>
      <c r="E682" s="333" t="s">
        <v>3</v>
      </c>
      <c r="F682" s="334" t="s">
        <v>782</v>
      </c>
      <c r="G682" s="332"/>
      <c r="H682" s="333" t="s">
        <v>3</v>
      </c>
      <c r="I682" s="158"/>
      <c r="L682" s="156"/>
      <c r="M682" s="159"/>
      <c r="N682" s="160"/>
      <c r="O682" s="160"/>
      <c r="P682" s="160"/>
      <c r="Q682" s="160"/>
      <c r="R682" s="160"/>
      <c r="S682" s="160"/>
      <c r="T682" s="161"/>
      <c r="AT682" s="157" t="s">
        <v>140</v>
      </c>
      <c r="AU682" s="157" t="s">
        <v>81</v>
      </c>
      <c r="AV682" s="13" t="s">
        <v>79</v>
      </c>
      <c r="AW682" s="13" t="s">
        <v>33</v>
      </c>
      <c r="AX682" s="13" t="s">
        <v>72</v>
      </c>
      <c r="AY682" s="157" t="s">
        <v>126</v>
      </c>
    </row>
    <row r="683" spans="1:65" s="14" customFormat="1">
      <c r="B683" s="335"/>
      <c r="C683" s="336"/>
      <c r="D683" s="329" t="s">
        <v>140</v>
      </c>
      <c r="E683" s="337" t="s">
        <v>3</v>
      </c>
      <c r="F683" s="338" t="s">
        <v>783</v>
      </c>
      <c r="G683" s="336"/>
      <c r="H683" s="339">
        <v>1.8</v>
      </c>
      <c r="I683" s="164"/>
      <c r="L683" s="162"/>
      <c r="M683" s="165"/>
      <c r="N683" s="166"/>
      <c r="O683" s="166"/>
      <c r="P683" s="166"/>
      <c r="Q683" s="166"/>
      <c r="R683" s="166"/>
      <c r="S683" s="166"/>
      <c r="T683" s="167"/>
      <c r="AT683" s="163" t="s">
        <v>140</v>
      </c>
      <c r="AU683" s="163" t="s">
        <v>81</v>
      </c>
      <c r="AV683" s="14" t="s">
        <v>81</v>
      </c>
      <c r="AW683" s="14" t="s">
        <v>33</v>
      </c>
      <c r="AX683" s="14" t="s">
        <v>72</v>
      </c>
      <c r="AY683" s="163" t="s">
        <v>126</v>
      </c>
    </row>
    <row r="684" spans="1:65" s="15" customFormat="1">
      <c r="B684" s="340"/>
      <c r="C684" s="341"/>
      <c r="D684" s="329" t="s">
        <v>140</v>
      </c>
      <c r="E684" s="342" t="s">
        <v>3</v>
      </c>
      <c r="F684" s="343" t="s">
        <v>144</v>
      </c>
      <c r="G684" s="341"/>
      <c r="H684" s="344">
        <v>1.8</v>
      </c>
      <c r="I684" s="170"/>
      <c r="L684" s="168"/>
      <c r="M684" s="171"/>
      <c r="N684" s="172"/>
      <c r="O684" s="172"/>
      <c r="P684" s="172"/>
      <c r="Q684" s="172"/>
      <c r="R684" s="172"/>
      <c r="S684" s="172"/>
      <c r="T684" s="173"/>
      <c r="AT684" s="169" t="s">
        <v>140</v>
      </c>
      <c r="AU684" s="169" t="s">
        <v>81</v>
      </c>
      <c r="AV684" s="15" t="s">
        <v>145</v>
      </c>
      <c r="AW684" s="15" t="s">
        <v>33</v>
      </c>
      <c r="AX684" s="15" t="s">
        <v>79</v>
      </c>
      <c r="AY684" s="169" t="s">
        <v>126</v>
      </c>
    </row>
    <row r="685" spans="1:65" s="12" customFormat="1" ht="22.9" customHeight="1">
      <c r="B685" s="345"/>
      <c r="C685" s="346"/>
      <c r="D685" s="347" t="s">
        <v>71</v>
      </c>
      <c r="E685" s="348" t="s">
        <v>176</v>
      </c>
      <c r="F685" s="348" t="s">
        <v>784</v>
      </c>
      <c r="G685" s="346"/>
      <c r="H685" s="346"/>
      <c r="I685" s="133"/>
      <c r="J685" s="142">
        <f>BK685</f>
        <v>0</v>
      </c>
      <c r="L685" s="130"/>
      <c r="M685" s="135"/>
      <c r="N685" s="136"/>
      <c r="O685" s="136"/>
      <c r="P685" s="137">
        <f>SUM(P686:P832)</f>
        <v>0</v>
      </c>
      <c r="Q685" s="136"/>
      <c r="R685" s="137">
        <f>SUM(R686:R832)</f>
        <v>263.38073960000003</v>
      </c>
      <c r="S685" s="136"/>
      <c r="T685" s="138">
        <f>SUM(T686:T832)</f>
        <v>224.8387875</v>
      </c>
      <c r="AR685" s="131" t="s">
        <v>79</v>
      </c>
      <c r="AT685" s="139" t="s">
        <v>71</v>
      </c>
      <c r="AU685" s="139" t="s">
        <v>79</v>
      </c>
      <c r="AY685" s="131" t="s">
        <v>126</v>
      </c>
      <c r="BK685" s="140">
        <f>SUM(BK686:BK832)</f>
        <v>0</v>
      </c>
    </row>
    <row r="686" spans="1:65" s="2" customFormat="1" ht="16.5" customHeight="1">
      <c r="A686" s="33"/>
      <c r="B686" s="322"/>
      <c r="C686" s="323" t="s">
        <v>785</v>
      </c>
      <c r="D686" s="323" t="s">
        <v>129</v>
      </c>
      <c r="E686" s="324" t="s">
        <v>786</v>
      </c>
      <c r="F686" s="325" t="s">
        <v>787</v>
      </c>
      <c r="G686" s="326" t="s">
        <v>228</v>
      </c>
      <c r="H686" s="327">
        <v>5</v>
      </c>
      <c r="I686" s="145"/>
      <c r="J686" s="146">
        <f>ROUND(I686*H686,2)</f>
        <v>0</v>
      </c>
      <c r="K686" s="144" t="s">
        <v>133</v>
      </c>
      <c r="L686" s="34"/>
      <c r="M686" s="147" t="s">
        <v>3</v>
      </c>
      <c r="N686" s="148" t="s">
        <v>43</v>
      </c>
      <c r="O686" s="54"/>
      <c r="P686" s="149">
        <f>O686*H686</f>
        <v>0</v>
      </c>
      <c r="Q686" s="149">
        <v>6.9999999999999999E-4</v>
      </c>
      <c r="R686" s="149">
        <f>Q686*H686</f>
        <v>3.5000000000000001E-3</v>
      </c>
      <c r="S686" s="149">
        <v>0</v>
      </c>
      <c r="T686" s="150">
        <f>S686*H686</f>
        <v>0</v>
      </c>
      <c r="U686" s="33"/>
      <c r="V686" s="33"/>
      <c r="W686" s="33"/>
      <c r="X686" s="33"/>
      <c r="Y686" s="33"/>
      <c r="Z686" s="33"/>
      <c r="AA686" s="33"/>
      <c r="AB686" s="33"/>
      <c r="AC686" s="33"/>
      <c r="AD686" s="33"/>
      <c r="AE686" s="33"/>
      <c r="AR686" s="151" t="s">
        <v>145</v>
      </c>
      <c r="AT686" s="151" t="s">
        <v>129</v>
      </c>
      <c r="AU686" s="151" t="s">
        <v>81</v>
      </c>
      <c r="AY686" s="18" t="s">
        <v>126</v>
      </c>
      <c r="BE686" s="152">
        <f>IF(N686="základní",J686,0)</f>
        <v>0</v>
      </c>
      <c r="BF686" s="152">
        <f>IF(N686="snížená",J686,0)</f>
        <v>0</v>
      </c>
      <c r="BG686" s="152">
        <f>IF(N686="zákl. přenesená",J686,0)</f>
        <v>0</v>
      </c>
      <c r="BH686" s="152">
        <f>IF(N686="sníž. přenesená",J686,0)</f>
        <v>0</v>
      </c>
      <c r="BI686" s="152">
        <f>IF(N686="nulová",J686,0)</f>
        <v>0</v>
      </c>
      <c r="BJ686" s="18" t="s">
        <v>79</v>
      </c>
      <c r="BK686" s="152">
        <f>ROUND(I686*H686,2)</f>
        <v>0</v>
      </c>
      <c r="BL686" s="18" t="s">
        <v>145</v>
      </c>
      <c r="BM686" s="151" t="s">
        <v>788</v>
      </c>
    </row>
    <row r="687" spans="1:65" s="2" customFormat="1">
      <c r="A687" s="33"/>
      <c r="B687" s="322"/>
      <c r="C687" s="328"/>
      <c r="D687" s="329" t="s">
        <v>136</v>
      </c>
      <c r="E687" s="328"/>
      <c r="F687" s="330" t="s">
        <v>789</v>
      </c>
      <c r="G687" s="328"/>
      <c r="H687" s="328"/>
      <c r="I687" s="153"/>
      <c r="J687" s="33"/>
      <c r="K687" s="33"/>
      <c r="L687" s="34"/>
      <c r="M687" s="154"/>
      <c r="N687" s="155"/>
      <c r="O687" s="54"/>
      <c r="P687" s="54"/>
      <c r="Q687" s="54"/>
      <c r="R687" s="54"/>
      <c r="S687" s="54"/>
      <c r="T687" s="55"/>
      <c r="U687" s="33"/>
      <c r="V687" s="33"/>
      <c r="W687" s="33"/>
      <c r="X687" s="33"/>
      <c r="Y687" s="33"/>
      <c r="Z687" s="33"/>
      <c r="AA687" s="33"/>
      <c r="AB687" s="33"/>
      <c r="AC687" s="33"/>
      <c r="AD687" s="33"/>
      <c r="AE687" s="33"/>
      <c r="AT687" s="18" t="s">
        <v>136</v>
      </c>
      <c r="AU687" s="18" t="s">
        <v>81</v>
      </c>
    </row>
    <row r="688" spans="1:65" s="2" customFormat="1" ht="126.75">
      <c r="A688" s="33"/>
      <c r="B688" s="322"/>
      <c r="C688" s="328"/>
      <c r="D688" s="329" t="s">
        <v>220</v>
      </c>
      <c r="E688" s="328"/>
      <c r="F688" s="353" t="s">
        <v>790</v>
      </c>
      <c r="G688" s="328"/>
      <c r="H688" s="328"/>
      <c r="I688" s="153"/>
      <c r="J688" s="33"/>
      <c r="K688" s="33"/>
      <c r="L688" s="34"/>
      <c r="M688" s="154"/>
      <c r="N688" s="155"/>
      <c r="O688" s="54"/>
      <c r="P688" s="54"/>
      <c r="Q688" s="54"/>
      <c r="R688" s="54"/>
      <c r="S688" s="54"/>
      <c r="T688" s="55"/>
      <c r="U688" s="33"/>
      <c r="V688" s="33"/>
      <c r="W688" s="33"/>
      <c r="X688" s="33"/>
      <c r="Y688" s="33"/>
      <c r="Z688" s="33"/>
      <c r="AA688" s="33"/>
      <c r="AB688" s="33"/>
      <c r="AC688" s="33"/>
      <c r="AD688" s="33"/>
      <c r="AE688" s="33"/>
      <c r="AT688" s="18" t="s">
        <v>220</v>
      </c>
      <c r="AU688" s="18" t="s">
        <v>81</v>
      </c>
    </row>
    <row r="689" spans="1:65" s="13" customFormat="1">
      <c r="B689" s="331"/>
      <c r="C689" s="332"/>
      <c r="D689" s="329" t="s">
        <v>140</v>
      </c>
      <c r="E689" s="333" t="s">
        <v>3</v>
      </c>
      <c r="F689" s="334" t="s">
        <v>455</v>
      </c>
      <c r="G689" s="332"/>
      <c r="H689" s="333" t="s">
        <v>3</v>
      </c>
      <c r="I689" s="158"/>
      <c r="L689" s="156"/>
      <c r="M689" s="159"/>
      <c r="N689" s="160"/>
      <c r="O689" s="160"/>
      <c r="P689" s="160"/>
      <c r="Q689" s="160"/>
      <c r="R689" s="160"/>
      <c r="S689" s="160"/>
      <c r="T689" s="161"/>
      <c r="AT689" s="157" t="s">
        <v>140</v>
      </c>
      <c r="AU689" s="157" t="s">
        <v>81</v>
      </c>
      <c r="AV689" s="13" t="s">
        <v>79</v>
      </c>
      <c r="AW689" s="13" t="s">
        <v>33</v>
      </c>
      <c r="AX689" s="13" t="s">
        <v>72</v>
      </c>
      <c r="AY689" s="157" t="s">
        <v>126</v>
      </c>
    </row>
    <row r="690" spans="1:65" s="14" customFormat="1">
      <c r="B690" s="335"/>
      <c r="C690" s="336"/>
      <c r="D690" s="329" t="s">
        <v>140</v>
      </c>
      <c r="E690" s="337" t="s">
        <v>3</v>
      </c>
      <c r="F690" s="338" t="s">
        <v>791</v>
      </c>
      <c r="G690" s="336"/>
      <c r="H690" s="339">
        <v>5</v>
      </c>
      <c r="I690" s="164"/>
      <c r="L690" s="162"/>
      <c r="M690" s="165"/>
      <c r="N690" s="166"/>
      <c r="O690" s="166"/>
      <c r="P690" s="166"/>
      <c r="Q690" s="166"/>
      <c r="R690" s="166"/>
      <c r="S690" s="166"/>
      <c r="T690" s="167"/>
      <c r="AT690" s="163" t="s">
        <v>140</v>
      </c>
      <c r="AU690" s="163" t="s">
        <v>81</v>
      </c>
      <c r="AV690" s="14" t="s">
        <v>81</v>
      </c>
      <c r="AW690" s="14" t="s">
        <v>33</v>
      </c>
      <c r="AX690" s="14" t="s">
        <v>72</v>
      </c>
      <c r="AY690" s="163" t="s">
        <v>126</v>
      </c>
    </row>
    <row r="691" spans="1:65" s="15" customFormat="1">
      <c r="B691" s="340"/>
      <c r="C691" s="341"/>
      <c r="D691" s="329" t="s">
        <v>140</v>
      </c>
      <c r="E691" s="342" t="s">
        <v>3</v>
      </c>
      <c r="F691" s="343" t="s">
        <v>144</v>
      </c>
      <c r="G691" s="341"/>
      <c r="H691" s="344">
        <v>5</v>
      </c>
      <c r="I691" s="170"/>
      <c r="L691" s="168"/>
      <c r="M691" s="171"/>
      <c r="N691" s="172"/>
      <c r="O691" s="172"/>
      <c r="P691" s="172"/>
      <c r="Q691" s="172"/>
      <c r="R691" s="172"/>
      <c r="S691" s="172"/>
      <c r="T691" s="173"/>
      <c r="AT691" s="169" t="s">
        <v>140</v>
      </c>
      <c r="AU691" s="169" t="s">
        <v>81</v>
      </c>
      <c r="AV691" s="15" t="s">
        <v>145</v>
      </c>
      <c r="AW691" s="15" t="s">
        <v>33</v>
      </c>
      <c r="AX691" s="15" t="s">
        <v>79</v>
      </c>
      <c r="AY691" s="169" t="s">
        <v>126</v>
      </c>
    </row>
    <row r="692" spans="1:65" s="2" customFormat="1" ht="16.5" customHeight="1">
      <c r="A692" s="33"/>
      <c r="B692" s="322"/>
      <c r="C692" s="354" t="s">
        <v>792</v>
      </c>
      <c r="D692" s="354" t="s">
        <v>465</v>
      </c>
      <c r="E692" s="355" t="s">
        <v>793</v>
      </c>
      <c r="F692" s="356" t="s">
        <v>794</v>
      </c>
      <c r="G692" s="357" t="s">
        <v>228</v>
      </c>
      <c r="H692" s="358">
        <v>4</v>
      </c>
      <c r="I692" s="178"/>
      <c r="J692" s="179">
        <f>ROUND(I692*H692,2)</f>
        <v>0</v>
      </c>
      <c r="K692" s="177" t="s">
        <v>133</v>
      </c>
      <c r="L692" s="180"/>
      <c r="M692" s="181" t="s">
        <v>3</v>
      </c>
      <c r="N692" s="182" t="s">
        <v>43</v>
      </c>
      <c r="O692" s="54"/>
      <c r="P692" s="149">
        <f>O692*H692</f>
        <v>0</v>
      </c>
      <c r="Q692" s="149">
        <v>3.5000000000000001E-3</v>
      </c>
      <c r="R692" s="149">
        <f>Q692*H692</f>
        <v>1.4E-2</v>
      </c>
      <c r="S692" s="149">
        <v>0</v>
      </c>
      <c r="T692" s="150">
        <f>S692*H692</f>
        <v>0</v>
      </c>
      <c r="U692" s="33"/>
      <c r="V692" s="33"/>
      <c r="W692" s="33"/>
      <c r="X692" s="33"/>
      <c r="Y692" s="33"/>
      <c r="Z692" s="33"/>
      <c r="AA692" s="33"/>
      <c r="AB692" s="33"/>
      <c r="AC692" s="33"/>
      <c r="AD692" s="33"/>
      <c r="AE692" s="33"/>
      <c r="AR692" s="151" t="s">
        <v>171</v>
      </c>
      <c r="AT692" s="151" t="s">
        <v>465</v>
      </c>
      <c r="AU692" s="151" t="s">
        <v>81</v>
      </c>
      <c r="AY692" s="18" t="s">
        <v>126</v>
      </c>
      <c r="BE692" s="152">
        <f>IF(N692="základní",J692,0)</f>
        <v>0</v>
      </c>
      <c r="BF692" s="152">
        <f>IF(N692="snížená",J692,0)</f>
        <v>0</v>
      </c>
      <c r="BG692" s="152">
        <f>IF(N692="zákl. přenesená",J692,0)</f>
        <v>0</v>
      </c>
      <c r="BH692" s="152">
        <f>IF(N692="sníž. přenesená",J692,0)</f>
        <v>0</v>
      </c>
      <c r="BI692" s="152">
        <f>IF(N692="nulová",J692,0)</f>
        <v>0</v>
      </c>
      <c r="BJ692" s="18" t="s">
        <v>79</v>
      </c>
      <c r="BK692" s="152">
        <f>ROUND(I692*H692,2)</f>
        <v>0</v>
      </c>
      <c r="BL692" s="18" t="s">
        <v>145</v>
      </c>
      <c r="BM692" s="151" t="s">
        <v>795</v>
      </c>
    </row>
    <row r="693" spans="1:65" s="2" customFormat="1">
      <c r="A693" s="33"/>
      <c r="B693" s="322"/>
      <c r="C693" s="328"/>
      <c r="D693" s="329" t="s">
        <v>136</v>
      </c>
      <c r="E693" s="328"/>
      <c r="F693" s="330" t="s">
        <v>794</v>
      </c>
      <c r="G693" s="328"/>
      <c r="H693" s="328"/>
      <c r="I693" s="153"/>
      <c r="J693" s="33"/>
      <c r="K693" s="33"/>
      <c r="L693" s="34"/>
      <c r="M693" s="154"/>
      <c r="N693" s="155"/>
      <c r="O693" s="54"/>
      <c r="P693" s="54"/>
      <c r="Q693" s="54"/>
      <c r="R693" s="54"/>
      <c r="S693" s="54"/>
      <c r="T693" s="55"/>
      <c r="U693" s="33"/>
      <c r="V693" s="33"/>
      <c r="W693" s="33"/>
      <c r="X693" s="33"/>
      <c r="Y693" s="33"/>
      <c r="Z693" s="33"/>
      <c r="AA693" s="33"/>
      <c r="AB693" s="33"/>
      <c r="AC693" s="33"/>
      <c r="AD693" s="33"/>
      <c r="AE693" s="33"/>
      <c r="AT693" s="18" t="s">
        <v>136</v>
      </c>
      <c r="AU693" s="18" t="s">
        <v>81</v>
      </c>
    </row>
    <row r="694" spans="1:65" s="2" customFormat="1" ht="16.5" customHeight="1">
      <c r="A694" s="33"/>
      <c r="B694" s="322"/>
      <c r="C694" s="354" t="s">
        <v>796</v>
      </c>
      <c r="D694" s="354" t="s">
        <v>465</v>
      </c>
      <c r="E694" s="355" t="s">
        <v>797</v>
      </c>
      <c r="F694" s="356" t="s">
        <v>798</v>
      </c>
      <c r="G694" s="357" t="s">
        <v>228</v>
      </c>
      <c r="H694" s="358">
        <v>1</v>
      </c>
      <c r="I694" s="178"/>
      <c r="J694" s="179">
        <f>ROUND(I694*H694,2)</f>
        <v>0</v>
      </c>
      <c r="K694" s="177" t="s">
        <v>133</v>
      </c>
      <c r="L694" s="180"/>
      <c r="M694" s="181" t="s">
        <v>3</v>
      </c>
      <c r="N694" s="182" t="s">
        <v>43</v>
      </c>
      <c r="O694" s="54"/>
      <c r="P694" s="149">
        <f>O694*H694</f>
        <v>0</v>
      </c>
      <c r="Q694" s="149">
        <v>2.5000000000000001E-3</v>
      </c>
      <c r="R694" s="149">
        <f>Q694*H694</f>
        <v>2.5000000000000001E-3</v>
      </c>
      <c r="S694" s="149">
        <v>0</v>
      </c>
      <c r="T694" s="150">
        <f>S694*H694</f>
        <v>0</v>
      </c>
      <c r="U694" s="33"/>
      <c r="V694" s="33"/>
      <c r="W694" s="33"/>
      <c r="X694" s="33"/>
      <c r="Y694" s="33"/>
      <c r="Z694" s="33"/>
      <c r="AA694" s="33"/>
      <c r="AB694" s="33"/>
      <c r="AC694" s="33"/>
      <c r="AD694" s="33"/>
      <c r="AE694" s="33"/>
      <c r="AR694" s="151" t="s">
        <v>171</v>
      </c>
      <c r="AT694" s="151" t="s">
        <v>465</v>
      </c>
      <c r="AU694" s="151" t="s">
        <v>81</v>
      </c>
      <c r="AY694" s="18" t="s">
        <v>126</v>
      </c>
      <c r="BE694" s="152">
        <f>IF(N694="základní",J694,0)</f>
        <v>0</v>
      </c>
      <c r="BF694" s="152">
        <f>IF(N694="snížená",J694,0)</f>
        <v>0</v>
      </c>
      <c r="BG694" s="152">
        <f>IF(N694="zákl. přenesená",J694,0)</f>
        <v>0</v>
      </c>
      <c r="BH694" s="152">
        <f>IF(N694="sníž. přenesená",J694,0)</f>
        <v>0</v>
      </c>
      <c r="BI694" s="152">
        <f>IF(N694="nulová",J694,0)</f>
        <v>0</v>
      </c>
      <c r="BJ694" s="18" t="s">
        <v>79</v>
      </c>
      <c r="BK694" s="152">
        <f>ROUND(I694*H694,2)</f>
        <v>0</v>
      </c>
      <c r="BL694" s="18" t="s">
        <v>145</v>
      </c>
      <c r="BM694" s="151" t="s">
        <v>799</v>
      </c>
    </row>
    <row r="695" spans="1:65" s="2" customFormat="1">
      <c r="A695" s="33"/>
      <c r="B695" s="322"/>
      <c r="C695" s="328"/>
      <c r="D695" s="329" t="s">
        <v>136</v>
      </c>
      <c r="E695" s="328"/>
      <c r="F695" s="330" t="s">
        <v>798</v>
      </c>
      <c r="G695" s="328"/>
      <c r="H695" s="328"/>
      <c r="I695" s="153"/>
      <c r="J695" s="33"/>
      <c r="K695" s="33"/>
      <c r="L695" s="34"/>
      <c r="M695" s="154"/>
      <c r="N695" s="155"/>
      <c r="O695" s="54"/>
      <c r="P695" s="54"/>
      <c r="Q695" s="54"/>
      <c r="R695" s="54"/>
      <c r="S695" s="54"/>
      <c r="T695" s="55"/>
      <c r="U695" s="33"/>
      <c r="V695" s="33"/>
      <c r="W695" s="33"/>
      <c r="X695" s="33"/>
      <c r="Y695" s="33"/>
      <c r="Z695" s="33"/>
      <c r="AA695" s="33"/>
      <c r="AB695" s="33"/>
      <c r="AC695" s="33"/>
      <c r="AD695" s="33"/>
      <c r="AE695" s="33"/>
      <c r="AT695" s="18" t="s">
        <v>136</v>
      </c>
      <c r="AU695" s="18" t="s">
        <v>81</v>
      </c>
    </row>
    <row r="696" spans="1:65" s="13" customFormat="1">
      <c r="B696" s="331"/>
      <c r="C696" s="332"/>
      <c r="D696" s="329" t="s">
        <v>140</v>
      </c>
      <c r="E696" s="333" t="s">
        <v>3</v>
      </c>
      <c r="F696" s="334" t="s">
        <v>800</v>
      </c>
      <c r="G696" s="332"/>
      <c r="H696" s="333" t="s">
        <v>3</v>
      </c>
      <c r="I696" s="158"/>
      <c r="L696" s="156"/>
      <c r="M696" s="159"/>
      <c r="N696" s="160"/>
      <c r="O696" s="160"/>
      <c r="P696" s="160"/>
      <c r="Q696" s="160"/>
      <c r="R696" s="160"/>
      <c r="S696" s="160"/>
      <c r="T696" s="161"/>
      <c r="AT696" s="157" t="s">
        <v>140</v>
      </c>
      <c r="AU696" s="157" t="s">
        <v>81</v>
      </c>
      <c r="AV696" s="13" t="s">
        <v>79</v>
      </c>
      <c r="AW696" s="13" t="s">
        <v>33</v>
      </c>
      <c r="AX696" s="13" t="s">
        <v>72</v>
      </c>
      <c r="AY696" s="157" t="s">
        <v>126</v>
      </c>
    </row>
    <row r="697" spans="1:65" s="13" customFormat="1">
      <c r="B697" s="331"/>
      <c r="C697" s="332"/>
      <c r="D697" s="329" t="s">
        <v>140</v>
      </c>
      <c r="E697" s="333" t="s">
        <v>3</v>
      </c>
      <c r="F697" s="334" t="s">
        <v>1551</v>
      </c>
      <c r="G697" s="332"/>
      <c r="H697" s="333" t="s">
        <v>3</v>
      </c>
      <c r="I697" s="158"/>
      <c r="L697" s="156"/>
      <c r="M697" s="159"/>
      <c r="N697" s="160"/>
      <c r="O697" s="160"/>
      <c r="P697" s="160"/>
      <c r="Q697" s="160"/>
      <c r="R697" s="160"/>
      <c r="S697" s="160"/>
      <c r="T697" s="161"/>
      <c r="AT697" s="157" t="s">
        <v>140</v>
      </c>
      <c r="AU697" s="157" t="s">
        <v>81</v>
      </c>
      <c r="AV697" s="13" t="s">
        <v>79</v>
      </c>
      <c r="AW697" s="13" t="s">
        <v>33</v>
      </c>
      <c r="AX697" s="13" t="s">
        <v>72</v>
      </c>
      <c r="AY697" s="157" t="s">
        <v>126</v>
      </c>
    </row>
    <row r="698" spans="1:65" s="13" customFormat="1">
      <c r="B698" s="331"/>
      <c r="C698" s="332"/>
      <c r="D698" s="329" t="s">
        <v>140</v>
      </c>
      <c r="E698" s="333" t="s">
        <v>3</v>
      </c>
      <c r="F698" s="334" t="s">
        <v>1552</v>
      </c>
      <c r="G698" s="332"/>
      <c r="H698" s="333" t="s">
        <v>3</v>
      </c>
      <c r="I698" s="158"/>
      <c r="L698" s="156"/>
      <c r="M698" s="159"/>
      <c r="N698" s="160"/>
      <c r="O698" s="160"/>
      <c r="P698" s="160"/>
      <c r="Q698" s="160"/>
      <c r="R698" s="160"/>
      <c r="S698" s="160"/>
      <c r="T698" s="161"/>
      <c r="AT698" s="157" t="s">
        <v>140</v>
      </c>
      <c r="AU698" s="157" t="s">
        <v>81</v>
      </c>
      <c r="AV698" s="13" t="s">
        <v>79</v>
      </c>
      <c r="AW698" s="13" t="s">
        <v>33</v>
      </c>
      <c r="AX698" s="13" t="s">
        <v>72</v>
      </c>
      <c r="AY698" s="157" t="s">
        <v>126</v>
      </c>
    </row>
    <row r="699" spans="1:65" s="13" customFormat="1">
      <c r="B699" s="331"/>
      <c r="C699" s="332"/>
      <c r="D699" s="329" t="s">
        <v>140</v>
      </c>
      <c r="E699" s="333" t="s">
        <v>3</v>
      </c>
      <c r="F699" s="334" t="s">
        <v>801</v>
      </c>
      <c r="G699" s="332"/>
      <c r="H699" s="333" t="s">
        <v>3</v>
      </c>
      <c r="I699" s="158"/>
      <c r="L699" s="156"/>
      <c r="M699" s="159"/>
      <c r="N699" s="160"/>
      <c r="O699" s="160"/>
      <c r="P699" s="160"/>
      <c r="Q699" s="160"/>
      <c r="R699" s="160"/>
      <c r="S699" s="160"/>
      <c r="T699" s="161"/>
      <c r="AT699" s="157" t="s">
        <v>140</v>
      </c>
      <c r="AU699" s="157" t="s">
        <v>81</v>
      </c>
      <c r="AV699" s="13" t="s">
        <v>79</v>
      </c>
      <c r="AW699" s="13" t="s">
        <v>33</v>
      </c>
      <c r="AX699" s="13" t="s">
        <v>72</v>
      </c>
      <c r="AY699" s="157" t="s">
        <v>126</v>
      </c>
    </row>
    <row r="700" spans="1:65" s="13" customFormat="1">
      <c r="B700" s="331"/>
      <c r="C700" s="332"/>
      <c r="D700" s="329" t="s">
        <v>140</v>
      </c>
      <c r="E700" s="333" t="s">
        <v>3</v>
      </c>
      <c r="F700" s="334" t="s">
        <v>802</v>
      </c>
      <c r="G700" s="332"/>
      <c r="H700" s="333" t="s">
        <v>3</v>
      </c>
      <c r="I700" s="158"/>
      <c r="L700" s="156"/>
      <c r="M700" s="159"/>
      <c r="N700" s="160"/>
      <c r="O700" s="160"/>
      <c r="P700" s="160"/>
      <c r="Q700" s="160"/>
      <c r="R700" s="160"/>
      <c r="S700" s="160"/>
      <c r="T700" s="161"/>
      <c r="AT700" s="157" t="s">
        <v>140</v>
      </c>
      <c r="AU700" s="157" t="s">
        <v>81</v>
      </c>
      <c r="AV700" s="13" t="s">
        <v>79</v>
      </c>
      <c r="AW700" s="13" t="s">
        <v>33</v>
      </c>
      <c r="AX700" s="13" t="s">
        <v>72</v>
      </c>
      <c r="AY700" s="157" t="s">
        <v>126</v>
      </c>
    </row>
    <row r="701" spans="1:65" s="14" customFormat="1">
      <c r="B701" s="335"/>
      <c r="C701" s="336"/>
      <c r="D701" s="329" t="s">
        <v>140</v>
      </c>
      <c r="E701" s="337" t="s">
        <v>3</v>
      </c>
      <c r="F701" s="338" t="s">
        <v>79</v>
      </c>
      <c r="G701" s="336"/>
      <c r="H701" s="339">
        <v>1</v>
      </c>
      <c r="I701" s="164"/>
      <c r="L701" s="162"/>
      <c r="M701" s="165"/>
      <c r="N701" s="166"/>
      <c r="O701" s="166"/>
      <c r="P701" s="166"/>
      <c r="Q701" s="166"/>
      <c r="R701" s="166"/>
      <c r="S701" s="166"/>
      <c r="T701" s="167"/>
      <c r="AT701" s="163" t="s">
        <v>140</v>
      </c>
      <c r="AU701" s="163" t="s">
        <v>81</v>
      </c>
      <c r="AV701" s="14" t="s">
        <v>81</v>
      </c>
      <c r="AW701" s="14" t="s">
        <v>33</v>
      </c>
      <c r="AX701" s="14" t="s">
        <v>72</v>
      </c>
      <c r="AY701" s="163" t="s">
        <v>126</v>
      </c>
    </row>
    <row r="702" spans="1:65" s="15" customFormat="1">
      <c r="B702" s="340"/>
      <c r="C702" s="341"/>
      <c r="D702" s="329" t="s">
        <v>140</v>
      </c>
      <c r="E702" s="342" t="s">
        <v>3</v>
      </c>
      <c r="F702" s="343" t="s">
        <v>144</v>
      </c>
      <c r="G702" s="341"/>
      <c r="H702" s="344">
        <v>1</v>
      </c>
      <c r="I702" s="170"/>
      <c r="L702" s="168"/>
      <c r="M702" s="171"/>
      <c r="N702" s="172"/>
      <c r="O702" s="172"/>
      <c r="P702" s="172"/>
      <c r="Q702" s="172"/>
      <c r="R702" s="172"/>
      <c r="S702" s="172"/>
      <c r="T702" s="173"/>
      <c r="AT702" s="169" t="s">
        <v>140</v>
      </c>
      <c r="AU702" s="169" t="s">
        <v>81</v>
      </c>
      <c r="AV702" s="15" t="s">
        <v>145</v>
      </c>
      <c r="AW702" s="15" t="s">
        <v>33</v>
      </c>
      <c r="AX702" s="15" t="s">
        <v>79</v>
      </c>
      <c r="AY702" s="169" t="s">
        <v>126</v>
      </c>
    </row>
    <row r="703" spans="1:65" s="2" customFormat="1" ht="16.5" customHeight="1">
      <c r="A703" s="33"/>
      <c r="B703" s="322"/>
      <c r="C703" s="323" t="s">
        <v>803</v>
      </c>
      <c r="D703" s="323" t="s">
        <v>129</v>
      </c>
      <c r="E703" s="324" t="s">
        <v>804</v>
      </c>
      <c r="F703" s="325" t="s">
        <v>805</v>
      </c>
      <c r="G703" s="326" t="s">
        <v>228</v>
      </c>
      <c r="H703" s="327">
        <v>4</v>
      </c>
      <c r="I703" s="145"/>
      <c r="J703" s="146">
        <f>ROUND(I703*H703,2)</f>
        <v>0</v>
      </c>
      <c r="K703" s="144" t="s">
        <v>133</v>
      </c>
      <c r="L703" s="34"/>
      <c r="M703" s="147" t="s">
        <v>3</v>
      </c>
      <c r="N703" s="148" t="s">
        <v>43</v>
      </c>
      <c r="O703" s="54"/>
      <c r="P703" s="149">
        <f>O703*H703</f>
        <v>0</v>
      </c>
      <c r="Q703" s="149">
        <v>0.11241</v>
      </c>
      <c r="R703" s="149">
        <f>Q703*H703</f>
        <v>0.44963999999999998</v>
      </c>
      <c r="S703" s="149">
        <v>0</v>
      </c>
      <c r="T703" s="150">
        <f>S703*H703</f>
        <v>0</v>
      </c>
      <c r="U703" s="33"/>
      <c r="V703" s="33"/>
      <c r="W703" s="33"/>
      <c r="X703" s="33"/>
      <c r="Y703" s="33"/>
      <c r="Z703" s="33"/>
      <c r="AA703" s="33"/>
      <c r="AB703" s="33"/>
      <c r="AC703" s="33"/>
      <c r="AD703" s="33"/>
      <c r="AE703" s="33"/>
      <c r="AR703" s="151" t="s">
        <v>145</v>
      </c>
      <c r="AT703" s="151" t="s">
        <v>129</v>
      </c>
      <c r="AU703" s="151" t="s">
        <v>81</v>
      </c>
      <c r="AY703" s="18" t="s">
        <v>126</v>
      </c>
      <c r="BE703" s="152">
        <f>IF(N703="základní",J703,0)</f>
        <v>0</v>
      </c>
      <c r="BF703" s="152">
        <f>IF(N703="snížená",J703,0)</f>
        <v>0</v>
      </c>
      <c r="BG703" s="152">
        <f>IF(N703="zákl. přenesená",J703,0)</f>
        <v>0</v>
      </c>
      <c r="BH703" s="152">
        <f>IF(N703="sníž. přenesená",J703,0)</f>
        <v>0</v>
      </c>
      <c r="BI703" s="152">
        <f>IF(N703="nulová",J703,0)</f>
        <v>0</v>
      </c>
      <c r="BJ703" s="18" t="s">
        <v>79</v>
      </c>
      <c r="BK703" s="152">
        <f>ROUND(I703*H703,2)</f>
        <v>0</v>
      </c>
      <c r="BL703" s="18" t="s">
        <v>145</v>
      </c>
      <c r="BM703" s="151" t="s">
        <v>806</v>
      </c>
    </row>
    <row r="704" spans="1:65" s="2" customFormat="1">
      <c r="A704" s="33"/>
      <c r="B704" s="322"/>
      <c r="C704" s="328"/>
      <c r="D704" s="329" t="s">
        <v>136</v>
      </c>
      <c r="E704" s="328"/>
      <c r="F704" s="330" t="s">
        <v>807</v>
      </c>
      <c r="G704" s="328"/>
      <c r="H704" s="328"/>
      <c r="I704" s="153"/>
      <c r="J704" s="33"/>
      <c r="K704" s="33"/>
      <c r="L704" s="34"/>
      <c r="M704" s="154"/>
      <c r="N704" s="155"/>
      <c r="O704" s="54"/>
      <c r="P704" s="54"/>
      <c r="Q704" s="54"/>
      <c r="R704" s="54"/>
      <c r="S704" s="54"/>
      <c r="T704" s="55"/>
      <c r="U704" s="33"/>
      <c r="V704" s="33"/>
      <c r="W704" s="33"/>
      <c r="X704" s="33"/>
      <c r="Y704" s="33"/>
      <c r="Z704" s="33"/>
      <c r="AA704" s="33"/>
      <c r="AB704" s="33"/>
      <c r="AC704" s="33"/>
      <c r="AD704" s="33"/>
      <c r="AE704" s="33"/>
      <c r="AT704" s="18" t="s">
        <v>136</v>
      </c>
      <c r="AU704" s="18" t="s">
        <v>81</v>
      </c>
    </row>
    <row r="705" spans="1:65" s="2" customFormat="1" ht="97.5">
      <c r="A705" s="33"/>
      <c r="B705" s="322"/>
      <c r="C705" s="328"/>
      <c r="D705" s="329" t="s">
        <v>220</v>
      </c>
      <c r="E705" s="328"/>
      <c r="F705" s="353" t="s">
        <v>808</v>
      </c>
      <c r="G705" s="328"/>
      <c r="H705" s="328"/>
      <c r="I705" s="153"/>
      <c r="J705" s="33"/>
      <c r="K705" s="33"/>
      <c r="L705" s="34"/>
      <c r="M705" s="154"/>
      <c r="N705" s="155"/>
      <c r="O705" s="54"/>
      <c r="P705" s="54"/>
      <c r="Q705" s="54"/>
      <c r="R705" s="54"/>
      <c r="S705" s="54"/>
      <c r="T705" s="55"/>
      <c r="U705" s="33"/>
      <c r="V705" s="33"/>
      <c r="W705" s="33"/>
      <c r="X705" s="33"/>
      <c r="Y705" s="33"/>
      <c r="Z705" s="33"/>
      <c r="AA705" s="33"/>
      <c r="AB705" s="33"/>
      <c r="AC705" s="33"/>
      <c r="AD705" s="33"/>
      <c r="AE705" s="33"/>
      <c r="AT705" s="18" t="s">
        <v>220</v>
      </c>
      <c r="AU705" s="18" t="s">
        <v>81</v>
      </c>
    </row>
    <row r="706" spans="1:65" s="13" customFormat="1">
      <c r="B706" s="331"/>
      <c r="C706" s="332"/>
      <c r="D706" s="329" t="s">
        <v>140</v>
      </c>
      <c r="E706" s="333" t="s">
        <v>3</v>
      </c>
      <c r="F706" s="334" t="s">
        <v>455</v>
      </c>
      <c r="G706" s="332"/>
      <c r="H706" s="333" t="s">
        <v>3</v>
      </c>
      <c r="I706" s="158"/>
      <c r="L706" s="156"/>
      <c r="M706" s="159"/>
      <c r="N706" s="160"/>
      <c r="O706" s="160"/>
      <c r="P706" s="160"/>
      <c r="Q706" s="160"/>
      <c r="R706" s="160"/>
      <c r="S706" s="160"/>
      <c r="T706" s="161"/>
      <c r="AT706" s="157" t="s">
        <v>140</v>
      </c>
      <c r="AU706" s="157" t="s">
        <v>81</v>
      </c>
      <c r="AV706" s="13" t="s">
        <v>79</v>
      </c>
      <c r="AW706" s="13" t="s">
        <v>33</v>
      </c>
      <c r="AX706" s="13" t="s">
        <v>72</v>
      </c>
      <c r="AY706" s="157" t="s">
        <v>126</v>
      </c>
    </row>
    <row r="707" spans="1:65" s="14" customFormat="1">
      <c r="B707" s="335"/>
      <c r="C707" s="336"/>
      <c r="D707" s="329" t="s">
        <v>140</v>
      </c>
      <c r="E707" s="337" t="s">
        <v>3</v>
      </c>
      <c r="F707" s="338" t="s">
        <v>809</v>
      </c>
      <c r="G707" s="336"/>
      <c r="H707" s="339">
        <v>4</v>
      </c>
      <c r="I707" s="164"/>
      <c r="L707" s="162"/>
      <c r="M707" s="165"/>
      <c r="N707" s="166"/>
      <c r="O707" s="166"/>
      <c r="P707" s="166"/>
      <c r="Q707" s="166"/>
      <c r="R707" s="166"/>
      <c r="S707" s="166"/>
      <c r="T707" s="167"/>
      <c r="AT707" s="163" t="s">
        <v>140</v>
      </c>
      <c r="AU707" s="163" t="s">
        <v>81</v>
      </c>
      <c r="AV707" s="14" t="s">
        <v>81</v>
      </c>
      <c r="AW707" s="14" t="s">
        <v>33</v>
      </c>
      <c r="AX707" s="14" t="s">
        <v>72</v>
      </c>
      <c r="AY707" s="163" t="s">
        <v>126</v>
      </c>
    </row>
    <row r="708" spans="1:65" s="15" customFormat="1">
      <c r="B708" s="340"/>
      <c r="C708" s="341"/>
      <c r="D708" s="329" t="s">
        <v>140</v>
      </c>
      <c r="E708" s="342" t="s">
        <v>3</v>
      </c>
      <c r="F708" s="343" t="s">
        <v>144</v>
      </c>
      <c r="G708" s="341"/>
      <c r="H708" s="344">
        <v>4</v>
      </c>
      <c r="I708" s="170"/>
      <c r="L708" s="168"/>
      <c r="M708" s="171"/>
      <c r="N708" s="172"/>
      <c r="O708" s="172"/>
      <c r="P708" s="172"/>
      <c r="Q708" s="172"/>
      <c r="R708" s="172"/>
      <c r="S708" s="172"/>
      <c r="T708" s="173"/>
      <c r="AT708" s="169" t="s">
        <v>140</v>
      </c>
      <c r="AU708" s="169" t="s">
        <v>81</v>
      </c>
      <c r="AV708" s="15" t="s">
        <v>145</v>
      </c>
      <c r="AW708" s="15" t="s">
        <v>33</v>
      </c>
      <c r="AX708" s="15" t="s">
        <v>79</v>
      </c>
      <c r="AY708" s="169" t="s">
        <v>126</v>
      </c>
    </row>
    <row r="709" spans="1:65" s="2" customFormat="1" ht="16.5" customHeight="1">
      <c r="A709" s="33"/>
      <c r="B709" s="322"/>
      <c r="C709" s="354" t="s">
        <v>810</v>
      </c>
      <c r="D709" s="354" t="s">
        <v>465</v>
      </c>
      <c r="E709" s="355" t="s">
        <v>811</v>
      </c>
      <c r="F709" s="356" t="s">
        <v>812</v>
      </c>
      <c r="G709" s="357" t="s">
        <v>228</v>
      </c>
      <c r="H709" s="358">
        <v>4</v>
      </c>
      <c r="I709" s="178"/>
      <c r="J709" s="179">
        <f>ROUND(I709*H709,2)</f>
        <v>0</v>
      </c>
      <c r="K709" s="177" t="s">
        <v>133</v>
      </c>
      <c r="L709" s="180"/>
      <c r="M709" s="181" t="s">
        <v>3</v>
      </c>
      <c r="N709" s="182" t="s">
        <v>43</v>
      </c>
      <c r="O709" s="54"/>
      <c r="P709" s="149">
        <f>O709*H709</f>
        <v>0</v>
      </c>
      <c r="Q709" s="149">
        <v>6.1000000000000004E-3</v>
      </c>
      <c r="R709" s="149">
        <f>Q709*H709</f>
        <v>2.4400000000000002E-2</v>
      </c>
      <c r="S709" s="149">
        <v>0</v>
      </c>
      <c r="T709" s="150">
        <f>S709*H709</f>
        <v>0</v>
      </c>
      <c r="U709" s="33"/>
      <c r="V709" s="33"/>
      <c r="W709" s="33"/>
      <c r="X709" s="33"/>
      <c r="Y709" s="33"/>
      <c r="Z709" s="33"/>
      <c r="AA709" s="33"/>
      <c r="AB709" s="33"/>
      <c r="AC709" s="33"/>
      <c r="AD709" s="33"/>
      <c r="AE709" s="33"/>
      <c r="AR709" s="151" t="s">
        <v>171</v>
      </c>
      <c r="AT709" s="151" t="s">
        <v>465</v>
      </c>
      <c r="AU709" s="151" t="s">
        <v>81</v>
      </c>
      <c r="AY709" s="18" t="s">
        <v>126</v>
      </c>
      <c r="BE709" s="152">
        <f>IF(N709="základní",J709,0)</f>
        <v>0</v>
      </c>
      <c r="BF709" s="152">
        <f>IF(N709="snížená",J709,0)</f>
        <v>0</v>
      </c>
      <c r="BG709" s="152">
        <f>IF(N709="zákl. přenesená",J709,0)</f>
        <v>0</v>
      </c>
      <c r="BH709" s="152">
        <f>IF(N709="sníž. přenesená",J709,0)</f>
        <v>0</v>
      </c>
      <c r="BI709" s="152">
        <f>IF(N709="nulová",J709,0)</f>
        <v>0</v>
      </c>
      <c r="BJ709" s="18" t="s">
        <v>79</v>
      </c>
      <c r="BK709" s="152">
        <f>ROUND(I709*H709,2)</f>
        <v>0</v>
      </c>
      <c r="BL709" s="18" t="s">
        <v>145</v>
      </c>
      <c r="BM709" s="151" t="s">
        <v>813</v>
      </c>
    </row>
    <row r="710" spans="1:65" s="2" customFormat="1">
      <c r="A710" s="33"/>
      <c r="B710" s="322"/>
      <c r="C710" s="328"/>
      <c r="D710" s="329" t="s">
        <v>136</v>
      </c>
      <c r="E710" s="328"/>
      <c r="F710" s="330" t="s">
        <v>812</v>
      </c>
      <c r="G710" s="328"/>
      <c r="H710" s="328"/>
      <c r="I710" s="153"/>
      <c r="J710" s="33"/>
      <c r="K710" s="33"/>
      <c r="L710" s="34"/>
      <c r="M710" s="154"/>
      <c r="N710" s="155"/>
      <c r="O710" s="54"/>
      <c r="P710" s="54"/>
      <c r="Q710" s="54"/>
      <c r="R710" s="54"/>
      <c r="S710" s="54"/>
      <c r="T710" s="55"/>
      <c r="U710" s="33"/>
      <c r="V710" s="33"/>
      <c r="W710" s="33"/>
      <c r="X710" s="33"/>
      <c r="Y710" s="33"/>
      <c r="Z710" s="33"/>
      <c r="AA710" s="33"/>
      <c r="AB710" s="33"/>
      <c r="AC710" s="33"/>
      <c r="AD710" s="33"/>
      <c r="AE710" s="33"/>
      <c r="AT710" s="18" t="s">
        <v>136</v>
      </c>
      <c r="AU710" s="18" t="s">
        <v>81</v>
      </c>
    </row>
    <row r="711" spans="1:65" s="2" customFormat="1" ht="16.5" customHeight="1">
      <c r="A711" s="33"/>
      <c r="B711" s="322"/>
      <c r="C711" s="354" t="s">
        <v>814</v>
      </c>
      <c r="D711" s="354" t="s">
        <v>465</v>
      </c>
      <c r="E711" s="355" t="s">
        <v>815</v>
      </c>
      <c r="F711" s="356" t="s">
        <v>816</v>
      </c>
      <c r="G711" s="357" t="s">
        <v>228</v>
      </c>
      <c r="H711" s="358">
        <v>4</v>
      </c>
      <c r="I711" s="178"/>
      <c r="J711" s="179">
        <f>ROUND(I711*H711,2)</f>
        <v>0</v>
      </c>
      <c r="K711" s="177" t="s">
        <v>133</v>
      </c>
      <c r="L711" s="180"/>
      <c r="M711" s="181" t="s">
        <v>3</v>
      </c>
      <c r="N711" s="182" t="s">
        <v>43</v>
      </c>
      <c r="O711" s="54"/>
      <c r="P711" s="149">
        <f>O711*H711</f>
        <v>0</v>
      </c>
      <c r="Q711" s="149">
        <v>3.0000000000000001E-3</v>
      </c>
      <c r="R711" s="149">
        <f>Q711*H711</f>
        <v>1.2E-2</v>
      </c>
      <c r="S711" s="149">
        <v>0</v>
      </c>
      <c r="T711" s="150">
        <f>S711*H711</f>
        <v>0</v>
      </c>
      <c r="U711" s="33"/>
      <c r="V711" s="33"/>
      <c r="W711" s="33"/>
      <c r="X711" s="33"/>
      <c r="Y711" s="33"/>
      <c r="Z711" s="33"/>
      <c r="AA711" s="33"/>
      <c r="AB711" s="33"/>
      <c r="AC711" s="33"/>
      <c r="AD711" s="33"/>
      <c r="AE711" s="33"/>
      <c r="AR711" s="151" t="s">
        <v>171</v>
      </c>
      <c r="AT711" s="151" t="s">
        <v>465</v>
      </c>
      <c r="AU711" s="151" t="s">
        <v>81</v>
      </c>
      <c r="AY711" s="18" t="s">
        <v>126</v>
      </c>
      <c r="BE711" s="152">
        <f>IF(N711="základní",J711,0)</f>
        <v>0</v>
      </c>
      <c r="BF711" s="152">
        <f>IF(N711="snížená",J711,0)</f>
        <v>0</v>
      </c>
      <c r="BG711" s="152">
        <f>IF(N711="zákl. přenesená",J711,0)</f>
        <v>0</v>
      </c>
      <c r="BH711" s="152">
        <f>IF(N711="sníž. přenesená",J711,0)</f>
        <v>0</v>
      </c>
      <c r="BI711" s="152">
        <f>IF(N711="nulová",J711,0)</f>
        <v>0</v>
      </c>
      <c r="BJ711" s="18" t="s">
        <v>79</v>
      </c>
      <c r="BK711" s="152">
        <f>ROUND(I711*H711,2)</f>
        <v>0</v>
      </c>
      <c r="BL711" s="18" t="s">
        <v>145</v>
      </c>
      <c r="BM711" s="151" t="s">
        <v>817</v>
      </c>
    </row>
    <row r="712" spans="1:65" s="2" customFormat="1">
      <c r="A712" s="33"/>
      <c r="B712" s="322"/>
      <c r="C712" s="328"/>
      <c r="D712" s="329" t="s">
        <v>136</v>
      </c>
      <c r="E712" s="328"/>
      <c r="F712" s="330" t="s">
        <v>816</v>
      </c>
      <c r="G712" s="328"/>
      <c r="H712" s="328"/>
      <c r="I712" s="153"/>
      <c r="J712" s="33"/>
      <c r="K712" s="33"/>
      <c r="L712" s="34"/>
      <c r="M712" s="154"/>
      <c r="N712" s="155"/>
      <c r="O712" s="54"/>
      <c r="P712" s="54"/>
      <c r="Q712" s="54"/>
      <c r="R712" s="54"/>
      <c r="S712" s="54"/>
      <c r="T712" s="55"/>
      <c r="U712" s="33"/>
      <c r="V712" s="33"/>
      <c r="W712" s="33"/>
      <c r="X712" s="33"/>
      <c r="Y712" s="33"/>
      <c r="Z712" s="33"/>
      <c r="AA712" s="33"/>
      <c r="AB712" s="33"/>
      <c r="AC712" s="33"/>
      <c r="AD712" s="33"/>
      <c r="AE712" s="33"/>
      <c r="AT712" s="18" t="s">
        <v>136</v>
      </c>
      <c r="AU712" s="18" t="s">
        <v>81</v>
      </c>
    </row>
    <row r="713" spans="1:65" s="2" customFormat="1" ht="16.5" customHeight="1">
      <c r="A713" s="33"/>
      <c r="B713" s="322"/>
      <c r="C713" s="354" t="s">
        <v>818</v>
      </c>
      <c r="D713" s="354" t="s">
        <v>465</v>
      </c>
      <c r="E713" s="355" t="s">
        <v>819</v>
      </c>
      <c r="F713" s="356" t="s">
        <v>820</v>
      </c>
      <c r="G713" s="357" t="s">
        <v>228</v>
      </c>
      <c r="H713" s="358">
        <v>10</v>
      </c>
      <c r="I713" s="178"/>
      <c r="J713" s="179">
        <f>ROUND(I713*H713,2)</f>
        <v>0</v>
      </c>
      <c r="K713" s="177" t="s">
        <v>133</v>
      </c>
      <c r="L713" s="180"/>
      <c r="M713" s="181" t="s">
        <v>3</v>
      </c>
      <c r="N713" s="182" t="s">
        <v>43</v>
      </c>
      <c r="O713" s="54"/>
      <c r="P713" s="149">
        <f>O713*H713</f>
        <v>0</v>
      </c>
      <c r="Q713" s="149">
        <v>3.5E-4</v>
      </c>
      <c r="R713" s="149">
        <f>Q713*H713</f>
        <v>3.5000000000000001E-3</v>
      </c>
      <c r="S713" s="149">
        <v>0</v>
      </c>
      <c r="T713" s="150">
        <f>S713*H713</f>
        <v>0</v>
      </c>
      <c r="U713" s="33"/>
      <c r="V713" s="33"/>
      <c r="W713" s="33"/>
      <c r="X713" s="33"/>
      <c r="Y713" s="33"/>
      <c r="Z713" s="33"/>
      <c r="AA713" s="33"/>
      <c r="AB713" s="33"/>
      <c r="AC713" s="33"/>
      <c r="AD713" s="33"/>
      <c r="AE713" s="33"/>
      <c r="AR713" s="151" t="s">
        <v>171</v>
      </c>
      <c r="AT713" s="151" t="s">
        <v>465</v>
      </c>
      <c r="AU713" s="151" t="s">
        <v>81</v>
      </c>
      <c r="AY713" s="18" t="s">
        <v>126</v>
      </c>
      <c r="BE713" s="152">
        <f>IF(N713="základní",J713,0)</f>
        <v>0</v>
      </c>
      <c r="BF713" s="152">
        <f>IF(N713="snížená",J713,0)</f>
        <v>0</v>
      </c>
      <c r="BG713" s="152">
        <f>IF(N713="zákl. přenesená",J713,0)</f>
        <v>0</v>
      </c>
      <c r="BH713" s="152">
        <f>IF(N713="sníž. přenesená",J713,0)</f>
        <v>0</v>
      </c>
      <c r="BI713" s="152">
        <f>IF(N713="nulová",J713,0)</f>
        <v>0</v>
      </c>
      <c r="BJ713" s="18" t="s">
        <v>79</v>
      </c>
      <c r="BK713" s="152">
        <f>ROUND(I713*H713,2)</f>
        <v>0</v>
      </c>
      <c r="BL713" s="18" t="s">
        <v>145</v>
      </c>
      <c r="BM713" s="151" t="s">
        <v>821</v>
      </c>
    </row>
    <row r="714" spans="1:65" s="2" customFormat="1">
      <c r="A714" s="33"/>
      <c r="B714" s="322"/>
      <c r="C714" s="328"/>
      <c r="D714" s="329" t="s">
        <v>136</v>
      </c>
      <c r="E714" s="328"/>
      <c r="F714" s="330" t="s">
        <v>820</v>
      </c>
      <c r="G714" s="328"/>
      <c r="H714" s="328"/>
      <c r="I714" s="153"/>
      <c r="J714" s="33"/>
      <c r="K714" s="33"/>
      <c r="L714" s="34"/>
      <c r="M714" s="154"/>
      <c r="N714" s="155"/>
      <c r="O714" s="54"/>
      <c r="P714" s="54"/>
      <c r="Q714" s="54"/>
      <c r="R714" s="54"/>
      <c r="S714" s="54"/>
      <c r="T714" s="55"/>
      <c r="U714" s="33"/>
      <c r="V714" s="33"/>
      <c r="W714" s="33"/>
      <c r="X714" s="33"/>
      <c r="Y714" s="33"/>
      <c r="Z714" s="33"/>
      <c r="AA714" s="33"/>
      <c r="AB714" s="33"/>
      <c r="AC714" s="33"/>
      <c r="AD714" s="33"/>
      <c r="AE714" s="33"/>
      <c r="AT714" s="18" t="s">
        <v>136</v>
      </c>
      <c r="AU714" s="18" t="s">
        <v>81</v>
      </c>
    </row>
    <row r="715" spans="1:65" s="14" customFormat="1">
      <c r="B715" s="335"/>
      <c r="C715" s="336"/>
      <c r="D715" s="329" t="s">
        <v>140</v>
      </c>
      <c r="E715" s="337" t="s">
        <v>3</v>
      </c>
      <c r="F715" s="338" t="s">
        <v>822</v>
      </c>
      <c r="G715" s="336"/>
      <c r="H715" s="339">
        <v>10</v>
      </c>
      <c r="I715" s="164"/>
      <c r="L715" s="162"/>
      <c r="M715" s="165"/>
      <c r="N715" s="166"/>
      <c r="O715" s="166"/>
      <c r="P715" s="166"/>
      <c r="Q715" s="166"/>
      <c r="R715" s="166"/>
      <c r="S715" s="166"/>
      <c r="T715" s="167"/>
      <c r="AT715" s="163" t="s">
        <v>140</v>
      </c>
      <c r="AU715" s="163" t="s">
        <v>81</v>
      </c>
      <c r="AV715" s="14" t="s">
        <v>81</v>
      </c>
      <c r="AW715" s="14" t="s">
        <v>33</v>
      </c>
      <c r="AX715" s="14" t="s">
        <v>72</v>
      </c>
      <c r="AY715" s="163" t="s">
        <v>126</v>
      </c>
    </row>
    <row r="716" spans="1:65" s="15" customFormat="1">
      <c r="B716" s="340"/>
      <c r="C716" s="341"/>
      <c r="D716" s="329" t="s">
        <v>140</v>
      </c>
      <c r="E716" s="342" t="s">
        <v>3</v>
      </c>
      <c r="F716" s="343" t="s">
        <v>144</v>
      </c>
      <c r="G716" s="341"/>
      <c r="H716" s="344">
        <v>10</v>
      </c>
      <c r="I716" s="170"/>
      <c r="L716" s="168"/>
      <c r="M716" s="171"/>
      <c r="N716" s="172"/>
      <c r="O716" s="172"/>
      <c r="P716" s="172"/>
      <c r="Q716" s="172"/>
      <c r="R716" s="172"/>
      <c r="S716" s="172"/>
      <c r="T716" s="173"/>
      <c r="AT716" s="169" t="s">
        <v>140</v>
      </c>
      <c r="AU716" s="169" t="s">
        <v>81</v>
      </c>
      <c r="AV716" s="15" t="s">
        <v>145</v>
      </c>
      <c r="AW716" s="15" t="s">
        <v>33</v>
      </c>
      <c r="AX716" s="15" t="s">
        <v>79</v>
      </c>
      <c r="AY716" s="169" t="s">
        <v>126</v>
      </c>
    </row>
    <row r="717" spans="1:65" s="2" customFormat="1" ht="16.5" customHeight="1">
      <c r="A717" s="33"/>
      <c r="B717" s="322"/>
      <c r="C717" s="354" t="s">
        <v>823</v>
      </c>
      <c r="D717" s="354" t="s">
        <v>465</v>
      </c>
      <c r="E717" s="355" t="s">
        <v>824</v>
      </c>
      <c r="F717" s="356" t="s">
        <v>825</v>
      </c>
      <c r="G717" s="357" t="s">
        <v>228</v>
      </c>
      <c r="H717" s="358">
        <v>4</v>
      </c>
      <c r="I717" s="178"/>
      <c r="J717" s="179">
        <f>ROUND(I717*H717,2)</f>
        <v>0</v>
      </c>
      <c r="K717" s="177" t="s">
        <v>133</v>
      </c>
      <c r="L717" s="180"/>
      <c r="M717" s="181" t="s">
        <v>3</v>
      </c>
      <c r="N717" s="182" t="s">
        <v>43</v>
      </c>
      <c r="O717" s="54"/>
      <c r="P717" s="149">
        <f>O717*H717</f>
        <v>0</v>
      </c>
      <c r="Q717" s="149">
        <v>1E-4</v>
      </c>
      <c r="R717" s="149">
        <f>Q717*H717</f>
        <v>4.0000000000000002E-4</v>
      </c>
      <c r="S717" s="149">
        <v>0</v>
      </c>
      <c r="T717" s="150">
        <f>S717*H717</f>
        <v>0</v>
      </c>
      <c r="U717" s="33"/>
      <c r="V717" s="33"/>
      <c r="W717" s="33"/>
      <c r="X717" s="33"/>
      <c r="Y717" s="33"/>
      <c r="Z717" s="33"/>
      <c r="AA717" s="33"/>
      <c r="AB717" s="33"/>
      <c r="AC717" s="33"/>
      <c r="AD717" s="33"/>
      <c r="AE717" s="33"/>
      <c r="AR717" s="151" t="s">
        <v>171</v>
      </c>
      <c r="AT717" s="151" t="s">
        <v>465</v>
      </c>
      <c r="AU717" s="151" t="s">
        <v>81</v>
      </c>
      <c r="AY717" s="18" t="s">
        <v>126</v>
      </c>
      <c r="BE717" s="152">
        <f>IF(N717="základní",J717,0)</f>
        <v>0</v>
      </c>
      <c r="BF717" s="152">
        <f>IF(N717="snížená",J717,0)</f>
        <v>0</v>
      </c>
      <c r="BG717" s="152">
        <f>IF(N717="zákl. přenesená",J717,0)</f>
        <v>0</v>
      </c>
      <c r="BH717" s="152">
        <f>IF(N717="sníž. přenesená",J717,0)</f>
        <v>0</v>
      </c>
      <c r="BI717" s="152">
        <f>IF(N717="nulová",J717,0)</f>
        <v>0</v>
      </c>
      <c r="BJ717" s="18" t="s">
        <v>79</v>
      </c>
      <c r="BK717" s="152">
        <f>ROUND(I717*H717,2)</f>
        <v>0</v>
      </c>
      <c r="BL717" s="18" t="s">
        <v>145</v>
      </c>
      <c r="BM717" s="151" t="s">
        <v>826</v>
      </c>
    </row>
    <row r="718" spans="1:65" s="2" customFormat="1">
      <c r="A718" s="33"/>
      <c r="B718" s="322"/>
      <c r="C718" s="328"/>
      <c r="D718" s="329" t="s">
        <v>136</v>
      </c>
      <c r="E718" s="328"/>
      <c r="F718" s="330" t="s">
        <v>825</v>
      </c>
      <c r="G718" s="328"/>
      <c r="H718" s="328"/>
      <c r="I718" s="153"/>
      <c r="J718" s="33"/>
      <c r="K718" s="33"/>
      <c r="L718" s="34"/>
      <c r="M718" s="154"/>
      <c r="N718" s="155"/>
      <c r="O718" s="54"/>
      <c r="P718" s="54"/>
      <c r="Q718" s="54"/>
      <c r="R718" s="54"/>
      <c r="S718" s="54"/>
      <c r="T718" s="55"/>
      <c r="U718" s="33"/>
      <c r="V718" s="33"/>
      <c r="W718" s="33"/>
      <c r="X718" s="33"/>
      <c r="Y718" s="33"/>
      <c r="Z718" s="33"/>
      <c r="AA718" s="33"/>
      <c r="AB718" s="33"/>
      <c r="AC718" s="33"/>
      <c r="AD718" s="33"/>
      <c r="AE718" s="33"/>
      <c r="AT718" s="18" t="s">
        <v>136</v>
      </c>
      <c r="AU718" s="18" t="s">
        <v>81</v>
      </c>
    </row>
    <row r="719" spans="1:65" s="2" customFormat="1" ht="16.5" customHeight="1">
      <c r="A719" s="33"/>
      <c r="B719" s="322"/>
      <c r="C719" s="323" t="s">
        <v>827</v>
      </c>
      <c r="D719" s="323" t="s">
        <v>129</v>
      </c>
      <c r="E719" s="324" t="s">
        <v>828</v>
      </c>
      <c r="F719" s="325" t="s">
        <v>829</v>
      </c>
      <c r="G719" s="326" t="s">
        <v>305</v>
      </c>
      <c r="H719" s="327">
        <v>48</v>
      </c>
      <c r="I719" s="145"/>
      <c r="J719" s="146">
        <f>ROUND(I719*H719,2)</f>
        <v>0</v>
      </c>
      <c r="K719" s="144" t="s">
        <v>133</v>
      </c>
      <c r="L719" s="34"/>
      <c r="M719" s="147" t="s">
        <v>3</v>
      </c>
      <c r="N719" s="148" t="s">
        <v>43</v>
      </c>
      <c r="O719" s="54"/>
      <c r="P719" s="149">
        <f>O719*H719</f>
        <v>0</v>
      </c>
      <c r="Q719" s="149">
        <v>2.0000000000000001E-4</v>
      </c>
      <c r="R719" s="149">
        <f>Q719*H719</f>
        <v>9.6000000000000009E-3</v>
      </c>
      <c r="S719" s="149">
        <v>0</v>
      </c>
      <c r="T719" s="150">
        <f>S719*H719</f>
        <v>0</v>
      </c>
      <c r="U719" s="33"/>
      <c r="V719" s="33"/>
      <c r="W719" s="33"/>
      <c r="X719" s="33"/>
      <c r="Y719" s="33"/>
      <c r="Z719" s="33"/>
      <c r="AA719" s="33"/>
      <c r="AB719" s="33"/>
      <c r="AC719" s="33"/>
      <c r="AD719" s="33"/>
      <c r="AE719" s="33"/>
      <c r="AR719" s="151" t="s">
        <v>145</v>
      </c>
      <c r="AT719" s="151" t="s">
        <v>129</v>
      </c>
      <c r="AU719" s="151" t="s">
        <v>81</v>
      </c>
      <c r="AY719" s="18" t="s">
        <v>126</v>
      </c>
      <c r="BE719" s="152">
        <f>IF(N719="základní",J719,0)</f>
        <v>0</v>
      </c>
      <c r="BF719" s="152">
        <f>IF(N719="snížená",J719,0)</f>
        <v>0</v>
      </c>
      <c r="BG719" s="152">
        <f>IF(N719="zákl. přenesená",J719,0)</f>
        <v>0</v>
      </c>
      <c r="BH719" s="152">
        <f>IF(N719="sníž. přenesená",J719,0)</f>
        <v>0</v>
      </c>
      <c r="BI719" s="152">
        <f>IF(N719="nulová",J719,0)</f>
        <v>0</v>
      </c>
      <c r="BJ719" s="18" t="s">
        <v>79</v>
      </c>
      <c r="BK719" s="152">
        <f>ROUND(I719*H719,2)</f>
        <v>0</v>
      </c>
      <c r="BL719" s="18" t="s">
        <v>145</v>
      </c>
      <c r="BM719" s="151" t="s">
        <v>830</v>
      </c>
    </row>
    <row r="720" spans="1:65" s="2" customFormat="1">
      <c r="A720" s="33"/>
      <c r="B720" s="322"/>
      <c r="C720" s="328"/>
      <c r="D720" s="329" t="s">
        <v>136</v>
      </c>
      <c r="E720" s="328"/>
      <c r="F720" s="330" t="s">
        <v>831</v>
      </c>
      <c r="G720" s="328"/>
      <c r="H720" s="328"/>
      <c r="I720" s="153"/>
      <c r="J720" s="33"/>
      <c r="K720" s="33"/>
      <c r="L720" s="34"/>
      <c r="M720" s="154"/>
      <c r="N720" s="155"/>
      <c r="O720" s="54"/>
      <c r="P720" s="54"/>
      <c r="Q720" s="54"/>
      <c r="R720" s="54"/>
      <c r="S720" s="54"/>
      <c r="T720" s="55"/>
      <c r="U720" s="33"/>
      <c r="V720" s="33"/>
      <c r="W720" s="33"/>
      <c r="X720" s="33"/>
      <c r="Y720" s="33"/>
      <c r="Z720" s="33"/>
      <c r="AA720" s="33"/>
      <c r="AB720" s="33"/>
      <c r="AC720" s="33"/>
      <c r="AD720" s="33"/>
      <c r="AE720" s="33"/>
      <c r="AT720" s="18" t="s">
        <v>136</v>
      </c>
      <c r="AU720" s="18" t="s">
        <v>81</v>
      </c>
    </row>
    <row r="721" spans="1:65" s="2" customFormat="1" ht="107.25">
      <c r="A721" s="33"/>
      <c r="B721" s="322"/>
      <c r="C721" s="328"/>
      <c r="D721" s="329" t="s">
        <v>220</v>
      </c>
      <c r="E721" s="328"/>
      <c r="F721" s="353" t="s">
        <v>832</v>
      </c>
      <c r="G721" s="328"/>
      <c r="H721" s="328"/>
      <c r="I721" s="153"/>
      <c r="J721" s="33"/>
      <c r="K721" s="33"/>
      <c r="L721" s="34"/>
      <c r="M721" s="154"/>
      <c r="N721" s="155"/>
      <c r="O721" s="54"/>
      <c r="P721" s="54"/>
      <c r="Q721" s="54"/>
      <c r="R721" s="54"/>
      <c r="S721" s="54"/>
      <c r="T721" s="55"/>
      <c r="U721" s="33"/>
      <c r="V721" s="33"/>
      <c r="W721" s="33"/>
      <c r="X721" s="33"/>
      <c r="Y721" s="33"/>
      <c r="Z721" s="33"/>
      <c r="AA721" s="33"/>
      <c r="AB721" s="33"/>
      <c r="AC721" s="33"/>
      <c r="AD721" s="33"/>
      <c r="AE721" s="33"/>
      <c r="AT721" s="18" t="s">
        <v>220</v>
      </c>
      <c r="AU721" s="18" t="s">
        <v>81</v>
      </c>
    </row>
    <row r="722" spans="1:65" s="13" customFormat="1">
      <c r="B722" s="331"/>
      <c r="C722" s="332"/>
      <c r="D722" s="329" t="s">
        <v>140</v>
      </c>
      <c r="E722" s="333" t="s">
        <v>3</v>
      </c>
      <c r="F722" s="334" t="s">
        <v>455</v>
      </c>
      <c r="G722" s="332"/>
      <c r="H722" s="333" t="s">
        <v>3</v>
      </c>
      <c r="I722" s="158"/>
      <c r="L722" s="156"/>
      <c r="M722" s="159"/>
      <c r="N722" s="160"/>
      <c r="O722" s="160"/>
      <c r="P722" s="160"/>
      <c r="Q722" s="160"/>
      <c r="R722" s="160"/>
      <c r="S722" s="160"/>
      <c r="T722" s="161"/>
      <c r="AT722" s="157" t="s">
        <v>140</v>
      </c>
      <c r="AU722" s="157" t="s">
        <v>81</v>
      </c>
      <c r="AV722" s="13" t="s">
        <v>79</v>
      </c>
      <c r="AW722" s="13" t="s">
        <v>33</v>
      </c>
      <c r="AX722" s="13" t="s">
        <v>72</v>
      </c>
      <c r="AY722" s="157" t="s">
        <v>126</v>
      </c>
    </row>
    <row r="723" spans="1:65" s="14" customFormat="1">
      <c r="B723" s="335"/>
      <c r="C723" s="336"/>
      <c r="D723" s="329" t="s">
        <v>140</v>
      </c>
      <c r="E723" s="337" t="s">
        <v>3</v>
      </c>
      <c r="F723" s="338" t="s">
        <v>833</v>
      </c>
      <c r="G723" s="336"/>
      <c r="H723" s="339">
        <v>48</v>
      </c>
      <c r="I723" s="164"/>
      <c r="L723" s="162"/>
      <c r="M723" s="165"/>
      <c r="N723" s="166"/>
      <c r="O723" s="166"/>
      <c r="P723" s="166"/>
      <c r="Q723" s="166"/>
      <c r="R723" s="166"/>
      <c r="S723" s="166"/>
      <c r="T723" s="167"/>
      <c r="AT723" s="163" t="s">
        <v>140</v>
      </c>
      <c r="AU723" s="163" t="s">
        <v>81</v>
      </c>
      <c r="AV723" s="14" t="s">
        <v>81</v>
      </c>
      <c r="AW723" s="14" t="s">
        <v>33</v>
      </c>
      <c r="AX723" s="14" t="s">
        <v>72</v>
      </c>
      <c r="AY723" s="163" t="s">
        <v>126</v>
      </c>
    </row>
    <row r="724" spans="1:65" s="15" customFormat="1">
      <c r="B724" s="340"/>
      <c r="C724" s="341"/>
      <c r="D724" s="329" t="s">
        <v>140</v>
      </c>
      <c r="E724" s="342" t="s">
        <v>3</v>
      </c>
      <c r="F724" s="343" t="s">
        <v>144</v>
      </c>
      <c r="G724" s="341"/>
      <c r="H724" s="344">
        <v>48</v>
      </c>
      <c r="I724" s="170"/>
      <c r="L724" s="168"/>
      <c r="M724" s="171"/>
      <c r="N724" s="172"/>
      <c r="O724" s="172"/>
      <c r="P724" s="172"/>
      <c r="Q724" s="172"/>
      <c r="R724" s="172"/>
      <c r="S724" s="172"/>
      <c r="T724" s="173"/>
      <c r="AT724" s="169" t="s">
        <v>140</v>
      </c>
      <c r="AU724" s="169" t="s">
        <v>81</v>
      </c>
      <c r="AV724" s="15" t="s">
        <v>145</v>
      </c>
      <c r="AW724" s="15" t="s">
        <v>33</v>
      </c>
      <c r="AX724" s="15" t="s">
        <v>79</v>
      </c>
      <c r="AY724" s="169" t="s">
        <v>126</v>
      </c>
    </row>
    <row r="725" spans="1:65" s="2" customFormat="1" ht="16.5" customHeight="1">
      <c r="A725" s="33"/>
      <c r="B725" s="322"/>
      <c r="C725" s="323" t="s">
        <v>834</v>
      </c>
      <c r="D725" s="323" t="s">
        <v>129</v>
      </c>
      <c r="E725" s="324" t="s">
        <v>835</v>
      </c>
      <c r="F725" s="325" t="s">
        <v>836</v>
      </c>
      <c r="G725" s="326" t="s">
        <v>217</v>
      </c>
      <c r="H725" s="327">
        <v>4.25</v>
      </c>
      <c r="I725" s="145"/>
      <c r="J725" s="146">
        <f>ROUND(I725*H725,2)</f>
        <v>0</v>
      </c>
      <c r="K725" s="144" t="s">
        <v>133</v>
      </c>
      <c r="L725" s="34"/>
      <c r="M725" s="147" t="s">
        <v>3</v>
      </c>
      <c r="N725" s="148" t="s">
        <v>43</v>
      </c>
      <c r="O725" s="54"/>
      <c r="P725" s="149">
        <f>O725*H725</f>
        <v>0</v>
      </c>
      <c r="Q725" s="149">
        <v>2.5999999999999999E-3</v>
      </c>
      <c r="R725" s="149">
        <f>Q725*H725</f>
        <v>1.1049999999999999E-2</v>
      </c>
      <c r="S725" s="149">
        <v>0</v>
      </c>
      <c r="T725" s="150">
        <f>S725*H725</f>
        <v>0</v>
      </c>
      <c r="U725" s="33"/>
      <c r="V725" s="33"/>
      <c r="W725" s="33"/>
      <c r="X725" s="33"/>
      <c r="Y725" s="33"/>
      <c r="Z725" s="33"/>
      <c r="AA725" s="33"/>
      <c r="AB725" s="33"/>
      <c r="AC725" s="33"/>
      <c r="AD725" s="33"/>
      <c r="AE725" s="33"/>
      <c r="AR725" s="151" t="s">
        <v>145</v>
      </c>
      <c r="AT725" s="151" t="s">
        <v>129</v>
      </c>
      <c r="AU725" s="151" t="s">
        <v>81</v>
      </c>
      <c r="AY725" s="18" t="s">
        <v>126</v>
      </c>
      <c r="BE725" s="152">
        <f>IF(N725="základní",J725,0)</f>
        <v>0</v>
      </c>
      <c r="BF725" s="152">
        <f>IF(N725="snížená",J725,0)</f>
        <v>0</v>
      </c>
      <c r="BG725" s="152">
        <f>IF(N725="zákl. přenesená",J725,0)</f>
        <v>0</v>
      </c>
      <c r="BH725" s="152">
        <f>IF(N725="sníž. přenesená",J725,0)</f>
        <v>0</v>
      </c>
      <c r="BI725" s="152">
        <f>IF(N725="nulová",J725,0)</f>
        <v>0</v>
      </c>
      <c r="BJ725" s="18" t="s">
        <v>79</v>
      </c>
      <c r="BK725" s="152">
        <f>ROUND(I725*H725,2)</f>
        <v>0</v>
      </c>
      <c r="BL725" s="18" t="s">
        <v>145</v>
      </c>
      <c r="BM725" s="151" t="s">
        <v>837</v>
      </c>
    </row>
    <row r="726" spans="1:65" s="2" customFormat="1">
      <c r="A726" s="33"/>
      <c r="B726" s="322"/>
      <c r="C726" s="328"/>
      <c r="D726" s="329" t="s">
        <v>136</v>
      </c>
      <c r="E726" s="328"/>
      <c r="F726" s="330" t="s">
        <v>838</v>
      </c>
      <c r="G726" s="328"/>
      <c r="H726" s="328"/>
      <c r="I726" s="153"/>
      <c r="J726" s="33"/>
      <c r="K726" s="33"/>
      <c r="L726" s="34"/>
      <c r="M726" s="154"/>
      <c r="N726" s="155"/>
      <c r="O726" s="54"/>
      <c r="P726" s="54"/>
      <c r="Q726" s="54"/>
      <c r="R726" s="54"/>
      <c r="S726" s="54"/>
      <c r="T726" s="55"/>
      <c r="U726" s="33"/>
      <c r="V726" s="33"/>
      <c r="W726" s="33"/>
      <c r="X726" s="33"/>
      <c r="Y726" s="33"/>
      <c r="Z726" s="33"/>
      <c r="AA726" s="33"/>
      <c r="AB726" s="33"/>
      <c r="AC726" s="33"/>
      <c r="AD726" s="33"/>
      <c r="AE726" s="33"/>
      <c r="AT726" s="18" t="s">
        <v>136</v>
      </c>
      <c r="AU726" s="18" t="s">
        <v>81</v>
      </c>
    </row>
    <row r="727" spans="1:65" s="2" customFormat="1" ht="107.25">
      <c r="A727" s="33"/>
      <c r="B727" s="322"/>
      <c r="C727" s="328"/>
      <c r="D727" s="329" t="s">
        <v>220</v>
      </c>
      <c r="E727" s="328"/>
      <c r="F727" s="353" t="s">
        <v>832</v>
      </c>
      <c r="G727" s="328"/>
      <c r="H727" s="328"/>
      <c r="I727" s="153"/>
      <c r="J727" s="33"/>
      <c r="K727" s="33"/>
      <c r="L727" s="34"/>
      <c r="M727" s="154"/>
      <c r="N727" s="155"/>
      <c r="O727" s="54"/>
      <c r="P727" s="54"/>
      <c r="Q727" s="54"/>
      <c r="R727" s="54"/>
      <c r="S727" s="54"/>
      <c r="T727" s="55"/>
      <c r="U727" s="33"/>
      <c r="V727" s="33"/>
      <c r="W727" s="33"/>
      <c r="X727" s="33"/>
      <c r="Y727" s="33"/>
      <c r="Z727" s="33"/>
      <c r="AA727" s="33"/>
      <c r="AB727" s="33"/>
      <c r="AC727" s="33"/>
      <c r="AD727" s="33"/>
      <c r="AE727" s="33"/>
      <c r="AT727" s="18" t="s">
        <v>220</v>
      </c>
      <c r="AU727" s="18" t="s">
        <v>81</v>
      </c>
    </row>
    <row r="728" spans="1:65" s="13" customFormat="1">
      <c r="B728" s="331"/>
      <c r="C728" s="332"/>
      <c r="D728" s="329" t="s">
        <v>140</v>
      </c>
      <c r="E728" s="333" t="s">
        <v>3</v>
      </c>
      <c r="F728" s="334" t="s">
        <v>455</v>
      </c>
      <c r="G728" s="332"/>
      <c r="H728" s="333" t="s">
        <v>3</v>
      </c>
      <c r="I728" s="158"/>
      <c r="L728" s="156"/>
      <c r="M728" s="159"/>
      <c r="N728" s="160"/>
      <c r="O728" s="160"/>
      <c r="P728" s="160"/>
      <c r="Q728" s="160"/>
      <c r="R728" s="160"/>
      <c r="S728" s="160"/>
      <c r="T728" s="161"/>
      <c r="AT728" s="157" t="s">
        <v>140</v>
      </c>
      <c r="AU728" s="157" t="s">
        <v>81</v>
      </c>
      <c r="AV728" s="13" t="s">
        <v>79</v>
      </c>
      <c r="AW728" s="13" t="s">
        <v>33</v>
      </c>
      <c r="AX728" s="13" t="s">
        <v>72</v>
      </c>
      <c r="AY728" s="157" t="s">
        <v>126</v>
      </c>
    </row>
    <row r="729" spans="1:65" s="14" customFormat="1">
      <c r="B729" s="335"/>
      <c r="C729" s="336"/>
      <c r="D729" s="329" t="s">
        <v>140</v>
      </c>
      <c r="E729" s="337" t="s">
        <v>3</v>
      </c>
      <c r="F729" s="338" t="s">
        <v>839</v>
      </c>
      <c r="G729" s="336"/>
      <c r="H729" s="339">
        <v>1.25</v>
      </c>
      <c r="I729" s="164"/>
      <c r="L729" s="162"/>
      <c r="M729" s="165"/>
      <c r="N729" s="166"/>
      <c r="O729" s="166"/>
      <c r="P729" s="166"/>
      <c r="Q729" s="166"/>
      <c r="R729" s="166"/>
      <c r="S729" s="166"/>
      <c r="T729" s="167"/>
      <c r="AT729" s="163" t="s">
        <v>140</v>
      </c>
      <c r="AU729" s="163" t="s">
        <v>81</v>
      </c>
      <c r="AV729" s="14" t="s">
        <v>81</v>
      </c>
      <c r="AW729" s="14" t="s">
        <v>33</v>
      </c>
      <c r="AX729" s="14" t="s">
        <v>72</v>
      </c>
      <c r="AY729" s="163" t="s">
        <v>126</v>
      </c>
    </row>
    <row r="730" spans="1:65" s="14" customFormat="1">
      <c r="B730" s="335"/>
      <c r="C730" s="336"/>
      <c r="D730" s="329" t="s">
        <v>140</v>
      </c>
      <c r="E730" s="337" t="s">
        <v>3</v>
      </c>
      <c r="F730" s="338" t="s">
        <v>840</v>
      </c>
      <c r="G730" s="336"/>
      <c r="H730" s="339">
        <v>3</v>
      </c>
      <c r="I730" s="164"/>
      <c r="L730" s="162"/>
      <c r="M730" s="165"/>
      <c r="N730" s="166"/>
      <c r="O730" s="166"/>
      <c r="P730" s="166"/>
      <c r="Q730" s="166"/>
      <c r="R730" s="166"/>
      <c r="S730" s="166"/>
      <c r="T730" s="167"/>
      <c r="AT730" s="163" t="s">
        <v>140</v>
      </c>
      <c r="AU730" s="163" t="s">
        <v>81</v>
      </c>
      <c r="AV730" s="14" t="s">
        <v>81</v>
      </c>
      <c r="AW730" s="14" t="s">
        <v>33</v>
      </c>
      <c r="AX730" s="14" t="s">
        <v>72</v>
      </c>
      <c r="AY730" s="163" t="s">
        <v>126</v>
      </c>
    </row>
    <row r="731" spans="1:65" s="15" customFormat="1">
      <c r="B731" s="340"/>
      <c r="C731" s="341"/>
      <c r="D731" s="329" t="s">
        <v>140</v>
      </c>
      <c r="E731" s="342" t="s">
        <v>3</v>
      </c>
      <c r="F731" s="343" t="s">
        <v>144</v>
      </c>
      <c r="G731" s="341"/>
      <c r="H731" s="344">
        <v>4.25</v>
      </c>
      <c r="I731" s="170"/>
      <c r="L731" s="168"/>
      <c r="M731" s="171"/>
      <c r="N731" s="172"/>
      <c r="O731" s="172"/>
      <c r="P731" s="172"/>
      <c r="Q731" s="172"/>
      <c r="R731" s="172"/>
      <c r="S731" s="172"/>
      <c r="T731" s="173"/>
      <c r="AT731" s="169" t="s">
        <v>140</v>
      </c>
      <c r="AU731" s="169" t="s">
        <v>81</v>
      </c>
      <c r="AV731" s="15" t="s">
        <v>145</v>
      </c>
      <c r="AW731" s="15" t="s">
        <v>33</v>
      </c>
      <c r="AX731" s="15" t="s">
        <v>79</v>
      </c>
      <c r="AY731" s="169" t="s">
        <v>126</v>
      </c>
    </row>
    <row r="732" spans="1:65" s="2" customFormat="1" ht="16.5" customHeight="1">
      <c r="A732" s="33"/>
      <c r="B732" s="322"/>
      <c r="C732" s="323" t="s">
        <v>841</v>
      </c>
      <c r="D732" s="323" t="s">
        <v>129</v>
      </c>
      <c r="E732" s="324" t="s">
        <v>842</v>
      </c>
      <c r="F732" s="325" t="s">
        <v>843</v>
      </c>
      <c r="G732" s="326" t="s">
        <v>305</v>
      </c>
      <c r="H732" s="327">
        <v>685</v>
      </c>
      <c r="I732" s="145"/>
      <c r="J732" s="146">
        <f>ROUND(I732*H732,2)</f>
        <v>0</v>
      </c>
      <c r="K732" s="144" t="s">
        <v>133</v>
      </c>
      <c r="L732" s="34"/>
      <c r="M732" s="147" t="s">
        <v>3</v>
      </c>
      <c r="N732" s="148" t="s">
        <v>43</v>
      </c>
      <c r="O732" s="54"/>
      <c r="P732" s="149">
        <f>O732*H732</f>
        <v>0</v>
      </c>
      <c r="Q732" s="149">
        <v>8.9779999999999999E-2</v>
      </c>
      <c r="R732" s="149">
        <f>Q732*H732</f>
        <v>61.499299999999998</v>
      </c>
      <c r="S732" s="149">
        <v>0</v>
      </c>
      <c r="T732" s="150">
        <f>S732*H732</f>
        <v>0</v>
      </c>
      <c r="U732" s="33"/>
      <c r="V732" s="33"/>
      <c r="W732" s="33"/>
      <c r="X732" s="33"/>
      <c r="Y732" s="33"/>
      <c r="Z732" s="33"/>
      <c r="AA732" s="33"/>
      <c r="AB732" s="33"/>
      <c r="AC732" s="33"/>
      <c r="AD732" s="33"/>
      <c r="AE732" s="33"/>
      <c r="AR732" s="151" t="s">
        <v>145</v>
      </c>
      <c r="AT732" s="151" t="s">
        <v>129</v>
      </c>
      <c r="AU732" s="151" t="s">
        <v>81</v>
      </c>
      <c r="AY732" s="18" t="s">
        <v>126</v>
      </c>
      <c r="BE732" s="152">
        <f>IF(N732="základní",J732,0)</f>
        <v>0</v>
      </c>
      <c r="BF732" s="152">
        <f>IF(N732="snížená",J732,0)</f>
        <v>0</v>
      </c>
      <c r="BG732" s="152">
        <f>IF(N732="zákl. přenesená",J732,0)</f>
        <v>0</v>
      </c>
      <c r="BH732" s="152">
        <f>IF(N732="sníž. přenesená",J732,0)</f>
        <v>0</v>
      </c>
      <c r="BI732" s="152">
        <f>IF(N732="nulová",J732,0)</f>
        <v>0</v>
      </c>
      <c r="BJ732" s="18" t="s">
        <v>79</v>
      </c>
      <c r="BK732" s="152">
        <f>ROUND(I732*H732,2)</f>
        <v>0</v>
      </c>
      <c r="BL732" s="18" t="s">
        <v>145</v>
      </c>
      <c r="BM732" s="151" t="s">
        <v>844</v>
      </c>
    </row>
    <row r="733" spans="1:65" s="2" customFormat="1" ht="19.5">
      <c r="A733" s="33"/>
      <c r="B733" s="322"/>
      <c r="C733" s="328"/>
      <c r="D733" s="329" t="s">
        <v>136</v>
      </c>
      <c r="E733" s="328"/>
      <c r="F733" s="330" t="s">
        <v>845</v>
      </c>
      <c r="G733" s="328"/>
      <c r="H733" s="328"/>
      <c r="I733" s="153"/>
      <c r="J733" s="33"/>
      <c r="K733" s="33"/>
      <c r="L733" s="34"/>
      <c r="M733" s="154"/>
      <c r="N733" s="155"/>
      <c r="O733" s="54"/>
      <c r="P733" s="54"/>
      <c r="Q733" s="54"/>
      <c r="R733" s="54"/>
      <c r="S733" s="54"/>
      <c r="T733" s="55"/>
      <c r="U733" s="33"/>
      <c r="V733" s="33"/>
      <c r="W733" s="33"/>
      <c r="X733" s="33"/>
      <c r="Y733" s="33"/>
      <c r="Z733" s="33"/>
      <c r="AA733" s="33"/>
      <c r="AB733" s="33"/>
      <c r="AC733" s="33"/>
      <c r="AD733" s="33"/>
      <c r="AE733" s="33"/>
      <c r="AT733" s="18" t="s">
        <v>136</v>
      </c>
      <c r="AU733" s="18" t="s">
        <v>81</v>
      </c>
    </row>
    <row r="734" spans="1:65" s="2" customFormat="1" ht="117">
      <c r="A734" s="33"/>
      <c r="B734" s="322"/>
      <c r="C734" s="328"/>
      <c r="D734" s="329" t="s">
        <v>220</v>
      </c>
      <c r="E734" s="328"/>
      <c r="F734" s="353" t="s">
        <v>846</v>
      </c>
      <c r="G734" s="328"/>
      <c r="H734" s="328"/>
      <c r="I734" s="153"/>
      <c r="J734" s="33"/>
      <c r="K734" s="33"/>
      <c r="L734" s="34"/>
      <c r="M734" s="154"/>
      <c r="N734" s="155"/>
      <c r="O734" s="54"/>
      <c r="P734" s="54"/>
      <c r="Q734" s="54"/>
      <c r="R734" s="54"/>
      <c r="S734" s="54"/>
      <c r="T734" s="55"/>
      <c r="U734" s="33"/>
      <c r="V734" s="33"/>
      <c r="W734" s="33"/>
      <c r="X734" s="33"/>
      <c r="Y734" s="33"/>
      <c r="Z734" s="33"/>
      <c r="AA734" s="33"/>
      <c r="AB734" s="33"/>
      <c r="AC734" s="33"/>
      <c r="AD734" s="33"/>
      <c r="AE734" s="33"/>
      <c r="AT734" s="18" t="s">
        <v>220</v>
      </c>
      <c r="AU734" s="18" t="s">
        <v>81</v>
      </c>
    </row>
    <row r="735" spans="1:65" s="13" customFormat="1">
      <c r="B735" s="331"/>
      <c r="C735" s="332"/>
      <c r="D735" s="329" t="s">
        <v>140</v>
      </c>
      <c r="E735" s="333" t="s">
        <v>3</v>
      </c>
      <c r="F735" s="334" t="s">
        <v>455</v>
      </c>
      <c r="G735" s="332"/>
      <c r="H735" s="333" t="s">
        <v>3</v>
      </c>
      <c r="I735" s="158"/>
      <c r="L735" s="156"/>
      <c r="M735" s="159"/>
      <c r="N735" s="160"/>
      <c r="O735" s="160"/>
      <c r="P735" s="160"/>
      <c r="Q735" s="160"/>
      <c r="R735" s="160"/>
      <c r="S735" s="160"/>
      <c r="T735" s="161"/>
      <c r="AT735" s="157" t="s">
        <v>140</v>
      </c>
      <c r="AU735" s="157" t="s">
        <v>81</v>
      </c>
      <c r="AV735" s="13" t="s">
        <v>79</v>
      </c>
      <c r="AW735" s="13" t="s">
        <v>33</v>
      </c>
      <c r="AX735" s="13" t="s">
        <v>72</v>
      </c>
      <c r="AY735" s="157" t="s">
        <v>126</v>
      </c>
    </row>
    <row r="736" spans="1:65" s="13" customFormat="1">
      <c r="B736" s="331"/>
      <c r="C736" s="332"/>
      <c r="D736" s="329" t="s">
        <v>140</v>
      </c>
      <c r="E736" s="333" t="s">
        <v>3</v>
      </c>
      <c r="F736" s="334" t="s">
        <v>847</v>
      </c>
      <c r="G736" s="332"/>
      <c r="H736" s="333" t="s">
        <v>3</v>
      </c>
      <c r="I736" s="158"/>
      <c r="L736" s="156"/>
      <c r="M736" s="159"/>
      <c r="N736" s="160"/>
      <c r="O736" s="160"/>
      <c r="P736" s="160"/>
      <c r="Q736" s="160"/>
      <c r="R736" s="160"/>
      <c r="S736" s="160"/>
      <c r="T736" s="161"/>
      <c r="AT736" s="157" t="s">
        <v>140</v>
      </c>
      <c r="AU736" s="157" t="s">
        <v>81</v>
      </c>
      <c r="AV736" s="13" t="s">
        <v>79</v>
      </c>
      <c r="AW736" s="13" t="s">
        <v>33</v>
      </c>
      <c r="AX736" s="13" t="s">
        <v>72</v>
      </c>
      <c r="AY736" s="157" t="s">
        <v>126</v>
      </c>
    </row>
    <row r="737" spans="1:65" s="14" customFormat="1">
      <c r="B737" s="335"/>
      <c r="C737" s="336"/>
      <c r="D737" s="329" t="s">
        <v>140</v>
      </c>
      <c r="E737" s="337" t="s">
        <v>3</v>
      </c>
      <c r="F737" s="338" t="s">
        <v>848</v>
      </c>
      <c r="G737" s="336"/>
      <c r="H737" s="339">
        <v>640</v>
      </c>
      <c r="I737" s="164"/>
      <c r="L737" s="162"/>
      <c r="M737" s="165"/>
      <c r="N737" s="166"/>
      <c r="O737" s="166"/>
      <c r="P737" s="166"/>
      <c r="Q737" s="166"/>
      <c r="R737" s="166"/>
      <c r="S737" s="166"/>
      <c r="T737" s="167"/>
      <c r="AT737" s="163" t="s">
        <v>140</v>
      </c>
      <c r="AU737" s="163" t="s">
        <v>81</v>
      </c>
      <c r="AV737" s="14" t="s">
        <v>81</v>
      </c>
      <c r="AW737" s="14" t="s">
        <v>33</v>
      </c>
      <c r="AX737" s="14" t="s">
        <v>72</v>
      </c>
      <c r="AY737" s="163" t="s">
        <v>126</v>
      </c>
    </row>
    <row r="738" spans="1:65" s="13" customFormat="1">
      <c r="B738" s="331"/>
      <c r="C738" s="332"/>
      <c r="D738" s="329" t="s">
        <v>140</v>
      </c>
      <c r="E738" s="333" t="s">
        <v>3</v>
      </c>
      <c r="F738" s="334" t="s">
        <v>849</v>
      </c>
      <c r="G738" s="332"/>
      <c r="H738" s="333" t="s">
        <v>3</v>
      </c>
      <c r="I738" s="158"/>
      <c r="L738" s="156"/>
      <c r="M738" s="159"/>
      <c r="N738" s="160"/>
      <c r="O738" s="160"/>
      <c r="P738" s="160"/>
      <c r="Q738" s="160"/>
      <c r="R738" s="160"/>
      <c r="S738" s="160"/>
      <c r="T738" s="161"/>
      <c r="AT738" s="157" t="s">
        <v>140</v>
      </c>
      <c r="AU738" s="157" t="s">
        <v>81</v>
      </c>
      <c r="AV738" s="13" t="s">
        <v>79</v>
      </c>
      <c r="AW738" s="13" t="s">
        <v>33</v>
      </c>
      <c r="AX738" s="13" t="s">
        <v>72</v>
      </c>
      <c r="AY738" s="157" t="s">
        <v>126</v>
      </c>
    </row>
    <row r="739" spans="1:65" s="14" customFormat="1">
      <c r="B739" s="335"/>
      <c r="C739" s="336"/>
      <c r="D739" s="329" t="s">
        <v>140</v>
      </c>
      <c r="E739" s="337" t="s">
        <v>3</v>
      </c>
      <c r="F739" s="338" t="s">
        <v>525</v>
      </c>
      <c r="G739" s="336"/>
      <c r="H739" s="339">
        <v>45</v>
      </c>
      <c r="I739" s="164"/>
      <c r="L739" s="162"/>
      <c r="M739" s="165"/>
      <c r="N739" s="166"/>
      <c r="O739" s="166"/>
      <c r="P739" s="166"/>
      <c r="Q739" s="166"/>
      <c r="R739" s="166"/>
      <c r="S739" s="166"/>
      <c r="T739" s="167"/>
      <c r="AT739" s="163" t="s">
        <v>140</v>
      </c>
      <c r="AU739" s="163" t="s">
        <v>81</v>
      </c>
      <c r="AV739" s="14" t="s">
        <v>81</v>
      </c>
      <c r="AW739" s="14" t="s">
        <v>33</v>
      </c>
      <c r="AX739" s="14" t="s">
        <v>72</v>
      </c>
      <c r="AY739" s="163" t="s">
        <v>126</v>
      </c>
    </row>
    <row r="740" spans="1:65" s="15" customFormat="1">
      <c r="B740" s="340"/>
      <c r="C740" s="341"/>
      <c r="D740" s="329" t="s">
        <v>140</v>
      </c>
      <c r="E740" s="342" t="s">
        <v>3</v>
      </c>
      <c r="F740" s="343" t="s">
        <v>144</v>
      </c>
      <c r="G740" s="341"/>
      <c r="H740" s="344">
        <v>685</v>
      </c>
      <c r="I740" s="170"/>
      <c r="L740" s="168"/>
      <c r="M740" s="171"/>
      <c r="N740" s="172"/>
      <c r="O740" s="172"/>
      <c r="P740" s="172"/>
      <c r="Q740" s="172"/>
      <c r="R740" s="172"/>
      <c r="S740" s="172"/>
      <c r="T740" s="173"/>
      <c r="AT740" s="169" t="s">
        <v>140</v>
      </c>
      <c r="AU740" s="169" t="s">
        <v>81</v>
      </c>
      <c r="AV740" s="15" t="s">
        <v>145</v>
      </c>
      <c r="AW740" s="15" t="s">
        <v>33</v>
      </c>
      <c r="AX740" s="15" t="s">
        <v>79</v>
      </c>
      <c r="AY740" s="169" t="s">
        <v>126</v>
      </c>
    </row>
    <row r="741" spans="1:65" s="2" customFormat="1" ht="16.5" customHeight="1">
      <c r="A741" s="33"/>
      <c r="B741" s="322"/>
      <c r="C741" s="354" t="s">
        <v>850</v>
      </c>
      <c r="D741" s="354" t="s">
        <v>465</v>
      </c>
      <c r="E741" s="355" t="s">
        <v>851</v>
      </c>
      <c r="F741" s="356" t="s">
        <v>852</v>
      </c>
      <c r="G741" s="357" t="s">
        <v>217</v>
      </c>
      <c r="H741" s="358">
        <v>70.555000000000007</v>
      </c>
      <c r="I741" s="178"/>
      <c r="J741" s="179">
        <f>ROUND(I741*H741,2)</f>
        <v>0</v>
      </c>
      <c r="K741" s="177" t="s">
        <v>3</v>
      </c>
      <c r="L741" s="180"/>
      <c r="M741" s="181" t="s">
        <v>3</v>
      </c>
      <c r="N741" s="182" t="s">
        <v>43</v>
      </c>
      <c r="O741" s="54"/>
      <c r="P741" s="149">
        <f>O741*H741</f>
        <v>0</v>
      </c>
      <c r="Q741" s="149">
        <v>0.222</v>
      </c>
      <c r="R741" s="149">
        <f>Q741*H741</f>
        <v>15.663210000000001</v>
      </c>
      <c r="S741" s="149">
        <v>0</v>
      </c>
      <c r="T741" s="150">
        <f>S741*H741</f>
        <v>0</v>
      </c>
      <c r="U741" s="33"/>
      <c r="V741" s="33"/>
      <c r="W741" s="33"/>
      <c r="X741" s="33"/>
      <c r="Y741" s="33"/>
      <c r="Z741" s="33"/>
      <c r="AA741" s="33"/>
      <c r="AB741" s="33"/>
      <c r="AC741" s="33"/>
      <c r="AD741" s="33"/>
      <c r="AE741" s="33"/>
      <c r="AR741" s="151" t="s">
        <v>171</v>
      </c>
      <c r="AT741" s="151" t="s">
        <v>465</v>
      </c>
      <c r="AU741" s="151" t="s">
        <v>81</v>
      </c>
      <c r="AY741" s="18" t="s">
        <v>126</v>
      </c>
      <c r="BE741" s="152">
        <f>IF(N741="základní",J741,0)</f>
        <v>0</v>
      </c>
      <c r="BF741" s="152">
        <f>IF(N741="snížená",J741,0)</f>
        <v>0</v>
      </c>
      <c r="BG741" s="152">
        <f>IF(N741="zákl. přenesená",J741,0)</f>
        <v>0</v>
      </c>
      <c r="BH741" s="152">
        <f>IF(N741="sníž. přenesená",J741,0)</f>
        <v>0</v>
      </c>
      <c r="BI741" s="152">
        <f>IF(N741="nulová",J741,0)</f>
        <v>0</v>
      </c>
      <c r="BJ741" s="18" t="s">
        <v>79</v>
      </c>
      <c r="BK741" s="152">
        <f>ROUND(I741*H741,2)</f>
        <v>0</v>
      </c>
      <c r="BL741" s="18" t="s">
        <v>145</v>
      </c>
      <c r="BM741" s="151" t="s">
        <v>853</v>
      </c>
    </row>
    <row r="742" spans="1:65" s="2" customFormat="1">
      <c r="A742" s="33"/>
      <c r="B742" s="322"/>
      <c r="C742" s="328"/>
      <c r="D742" s="329" t="s">
        <v>136</v>
      </c>
      <c r="E742" s="328"/>
      <c r="F742" s="330" t="s">
        <v>852</v>
      </c>
      <c r="G742" s="328"/>
      <c r="H742" s="328"/>
      <c r="I742" s="153"/>
      <c r="J742" s="33"/>
      <c r="K742" s="33"/>
      <c r="L742" s="34"/>
      <c r="M742" s="154"/>
      <c r="N742" s="155"/>
      <c r="O742" s="54"/>
      <c r="P742" s="54"/>
      <c r="Q742" s="54"/>
      <c r="R742" s="54"/>
      <c r="S742" s="54"/>
      <c r="T742" s="55"/>
      <c r="U742" s="33"/>
      <c r="V742" s="33"/>
      <c r="W742" s="33"/>
      <c r="X742" s="33"/>
      <c r="Y742" s="33"/>
      <c r="Z742" s="33"/>
      <c r="AA742" s="33"/>
      <c r="AB742" s="33"/>
      <c r="AC742" s="33"/>
      <c r="AD742" s="33"/>
      <c r="AE742" s="33"/>
      <c r="AT742" s="18" t="s">
        <v>136</v>
      </c>
      <c r="AU742" s="18" t="s">
        <v>81</v>
      </c>
    </row>
    <row r="743" spans="1:65" s="14" customFormat="1">
      <c r="B743" s="335"/>
      <c r="C743" s="336"/>
      <c r="D743" s="329" t="s">
        <v>140</v>
      </c>
      <c r="E743" s="337" t="s">
        <v>3</v>
      </c>
      <c r="F743" s="338" t="s">
        <v>854</v>
      </c>
      <c r="G743" s="336"/>
      <c r="H743" s="339">
        <v>70.555000000000007</v>
      </c>
      <c r="I743" s="164"/>
      <c r="L743" s="162"/>
      <c r="M743" s="165"/>
      <c r="N743" s="166"/>
      <c r="O743" s="166"/>
      <c r="P743" s="166"/>
      <c r="Q743" s="166"/>
      <c r="R743" s="166"/>
      <c r="S743" s="166"/>
      <c r="T743" s="167"/>
      <c r="AT743" s="163" t="s">
        <v>140</v>
      </c>
      <c r="AU743" s="163" t="s">
        <v>81</v>
      </c>
      <c r="AV743" s="14" t="s">
        <v>81</v>
      </c>
      <c r="AW743" s="14" t="s">
        <v>33</v>
      </c>
      <c r="AX743" s="14" t="s">
        <v>72</v>
      </c>
      <c r="AY743" s="163" t="s">
        <v>126</v>
      </c>
    </row>
    <row r="744" spans="1:65" s="15" customFormat="1">
      <c r="B744" s="340"/>
      <c r="C744" s="341"/>
      <c r="D744" s="329" t="s">
        <v>140</v>
      </c>
      <c r="E744" s="342" t="s">
        <v>3</v>
      </c>
      <c r="F744" s="343" t="s">
        <v>144</v>
      </c>
      <c r="G744" s="341"/>
      <c r="H744" s="344">
        <v>70.555000000000007</v>
      </c>
      <c r="I744" s="170"/>
      <c r="L744" s="168"/>
      <c r="M744" s="171"/>
      <c r="N744" s="172"/>
      <c r="O744" s="172"/>
      <c r="P744" s="172"/>
      <c r="Q744" s="172"/>
      <c r="R744" s="172"/>
      <c r="S744" s="172"/>
      <c r="T744" s="173"/>
      <c r="AT744" s="169" t="s">
        <v>140</v>
      </c>
      <c r="AU744" s="169" t="s">
        <v>81</v>
      </c>
      <c r="AV744" s="15" t="s">
        <v>145</v>
      </c>
      <c r="AW744" s="15" t="s">
        <v>33</v>
      </c>
      <c r="AX744" s="15" t="s">
        <v>79</v>
      </c>
      <c r="AY744" s="169" t="s">
        <v>126</v>
      </c>
    </row>
    <row r="745" spans="1:65" s="2" customFormat="1" ht="16.5" customHeight="1">
      <c r="A745" s="33"/>
      <c r="B745" s="322"/>
      <c r="C745" s="323" t="s">
        <v>855</v>
      </c>
      <c r="D745" s="323" t="s">
        <v>129</v>
      </c>
      <c r="E745" s="324" t="s">
        <v>856</v>
      </c>
      <c r="F745" s="325" t="s">
        <v>857</v>
      </c>
      <c r="G745" s="326" t="s">
        <v>305</v>
      </c>
      <c r="H745" s="327">
        <v>370</v>
      </c>
      <c r="I745" s="145"/>
      <c r="J745" s="146">
        <f>ROUND(I745*H745,2)</f>
        <v>0</v>
      </c>
      <c r="K745" s="144" t="s">
        <v>133</v>
      </c>
      <c r="L745" s="34"/>
      <c r="M745" s="147" t="s">
        <v>3</v>
      </c>
      <c r="N745" s="148" t="s">
        <v>43</v>
      </c>
      <c r="O745" s="54"/>
      <c r="P745" s="149">
        <f>O745*H745</f>
        <v>0</v>
      </c>
      <c r="Q745" s="149">
        <v>0.15540000000000001</v>
      </c>
      <c r="R745" s="149">
        <f>Q745*H745</f>
        <v>57.498000000000005</v>
      </c>
      <c r="S745" s="149">
        <v>0</v>
      </c>
      <c r="T745" s="150">
        <f>S745*H745</f>
        <v>0</v>
      </c>
      <c r="U745" s="33"/>
      <c r="V745" s="33"/>
      <c r="W745" s="33"/>
      <c r="X745" s="33"/>
      <c r="Y745" s="33"/>
      <c r="Z745" s="33"/>
      <c r="AA745" s="33"/>
      <c r="AB745" s="33"/>
      <c r="AC745" s="33"/>
      <c r="AD745" s="33"/>
      <c r="AE745" s="33"/>
      <c r="AR745" s="151" t="s">
        <v>145</v>
      </c>
      <c r="AT745" s="151" t="s">
        <v>129</v>
      </c>
      <c r="AU745" s="151" t="s">
        <v>81</v>
      </c>
      <c r="AY745" s="18" t="s">
        <v>126</v>
      </c>
      <c r="BE745" s="152">
        <f>IF(N745="základní",J745,0)</f>
        <v>0</v>
      </c>
      <c r="BF745" s="152">
        <f>IF(N745="snížená",J745,0)</f>
        <v>0</v>
      </c>
      <c r="BG745" s="152">
        <f>IF(N745="zákl. přenesená",J745,0)</f>
        <v>0</v>
      </c>
      <c r="BH745" s="152">
        <f>IF(N745="sníž. přenesená",J745,0)</f>
        <v>0</v>
      </c>
      <c r="BI745" s="152">
        <f>IF(N745="nulová",J745,0)</f>
        <v>0</v>
      </c>
      <c r="BJ745" s="18" t="s">
        <v>79</v>
      </c>
      <c r="BK745" s="152">
        <f>ROUND(I745*H745,2)</f>
        <v>0</v>
      </c>
      <c r="BL745" s="18" t="s">
        <v>145</v>
      </c>
      <c r="BM745" s="151" t="s">
        <v>858</v>
      </c>
    </row>
    <row r="746" spans="1:65" s="2" customFormat="1" ht="19.5">
      <c r="A746" s="33"/>
      <c r="B746" s="322"/>
      <c r="C746" s="328"/>
      <c r="D746" s="329" t="s">
        <v>136</v>
      </c>
      <c r="E746" s="328"/>
      <c r="F746" s="330" t="s">
        <v>859</v>
      </c>
      <c r="G746" s="328"/>
      <c r="H746" s="328"/>
      <c r="I746" s="153"/>
      <c r="J746" s="33"/>
      <c r="K746" s="33"/>
      <c r="L746" s="34"/>
      <c r="M746" s="154"/>
      <c r="N746" s="155"/>
      <c r="O746" s="54"/>
      <c r="P746" s="54"/>
      <c r="Q746" s="54"/>
      <c r="R746" s="54"/>
      <c r="S746" s="54"/>
      <c r="T746" s="55"/>
      <c r="U746" s="33"/>
      <c r="V746" s="33"/>
      <c r="W746" s="33"/>
      <c r="X746" s="33"/>
      <c r="Y746" s="33"/>
      <c r="Z746" s="33"/>
      <c r="AA746" s="33"/>
      <c r="AB746" s="33"/>
      <c r="AC746" s="33"/>
      <c r="AD746" s="33"/>
      <c r="AE746" s="33"/>
      <c r="AT746" s="18" t="s">
        <v>136</v>
      </c>
      <c r="AU746" s="18" t="s">
        <v>81</v>
      </c>
    </row>
    <row r="747" spans="1:65" s="2" customFormat="1" ht="87.75">
      <c r="A747" s="33"/>
      <c r="B747" s="322"/>
      <c r="C747" s="328"/>
      <c r="D747" s="329" t="s">
        <v>220</v>
      </c>
      <c r="E747" s="328"/>
      <c r="F747" s="353" t="s">
        <v>860</v>
      </c>
      <c r="G747" s="328"/>
      <c r="H747" s="328"/>
      <c r="I747" s="153"/>
      <c r="J747" s="33"/>
      <c r="K747" s="33"/>
      <c r="L747" s="34"/>
      <c r="M747" s="154"/>
      <c r="N747" s="155"/>
      <c r="O747" s="54"/>
      <c r="P747" s="54"/>
      <c r="Q747" s="54"/>
      <c r="R747" s="54"/>
      <c r="S747" s="54"/>
      <c r="T747" s="55"/>
      <c r="U747" s="33"/>
      <c r="V747" s="33"/>
      <c r="W747" s="33"/>
      <c r="X747" s="33"/>
      <c r="Y747" s="33"/>
      <c r="Z747" s="33"/>
      <c r="AA747" s="33"/>
      <c r="AB747" s="33"/>
      <c r="AC747" s="33"/>
      <c r="AD747" s="33"/>
      <c r="AE747" s="33"/>
      <c r="AT747" s="18" t="s">
        <v>220</v>
      </c>
      <c r="AU747" s="18" t="s">
        <v>81</v>
      </c>
    </row>
    <row r="748" spans="1:65" s="13" customFormat="1">
      <c r="B748" s="331"/>
      <c r="C748" s="332"/>
      <c r="D748" s="329" t="s">
        <v>140</v>
      </c>
      <c r="E748" s="333" t="s">
        <v>3</v>
      </c>
      <c r="F748" s="334" t="s">
        <v>455</v>
      </c>
      <c r="G748" s="332"/>
      <c r="H748" s="333" t="s">
        <v>3</v>
      </c>
      <c r="I748" s="158"/>
      <c r="L748" s="156"/>
      <c r="M748" s="159"/>
      <c r="N748" s="160"/>
      <c r="O748" s="160"/>
      <c r="P748" s="160"/>
      <c r="Q748" s="160"/>
      <c r="R748" s="160"/>
      <c r="S748" s="160"/>
      <c r="T748" s="161"/>
      <c r="AT748" s="157" t="s">
        <v>140</v>
      </c>
      <c r="AU748" s="157" t="s">
        <v>81</v>
      </c>
      <c r="AV748" s="13" t="s">
        <v>79</v>
      </c>
      <c r="AW748" s="13" t="s">
        <v>33</v>
      </c>
      <c r="AX748" s="13" t="s">
        <v>72</v>
      </c>
      <c r="AY748" s="157" t="s">
        <v>126</v>
      </c>
    </row>
    <row r="749" spans="1:65" s="14" customFormat="1">
      <c r="B749" s="335"/>
      <c r="C749" s="336"/>
      <c r="D749" s="329" t="s">
        <v>140</v>
      </c>
      <c r="E749" s="337" t="s">
        <v>3</v>
      </c>
      <c r="F749" s="338" t="s">
        <v>861</v>
      </c>
      <c r="G749" s="336"/>
      <c r="H749" s="339">
        <v>370</v>
      </c>
      <c r="I749" s="164"/>
      <c r="L749" s="162"/>
      <c r="M749" s="165"/>
      <c r="N749" s="166"/>
      <c r="O749" s="166"/>
      <c r="P749" s="166"/>
      <c r="Q749" s="166"/>
      <c r="R749" s="166"/>
      <c r="S749" s="166"/>
      <c r="T749" s="167"/>
      <c r="AT749" s="163" t="s">
        <v>140</v>
      </c>
      <c r="AU749" s="163" t="s">
        <v>81</v>
      </c>
      <c r="AV749" s="14" t="s">
        <v>81</v>
      </c>
      <c r="AW749" s="14" t="s">
        <v>33</v>
      </c>
      <c r="AX749" s="14" t="s">
        <v>72</v>
      </c>
      <c r="AY749" s="163" t="s">
        <v>126</v>
      </c>
    </row>
    <row r="750" spans="1:65" s="15" customFormat="1">
      <c r="B750" s="340"/>
      <c r="C750" s="341"/>
      <c r="D750" s="329" t="s">
        <v>140</v>
      </c>
      <c r="E750" s="342" t="s">
        <v>3</v>
      </c>
      <c r="F750" s="343" t="s">
        <v>144</v>
      </c>
      <c r="G750" s="341"/>
      <c r="H750" s="344">
        <v>370</v>
      </c>
      <c r="I750" s="170"/>
      <c r="L750" s="168"/>
      <c r="M750" s="171"/>
      <c r="N750" s="172"/>
      <c r="O750" s="172"/>
      <c r="P750" s="172"/>
      <c r="Q750" s="172"/>
      <c r="R750" s="172"/>
      <c r="S750" s="172"/>
      <c r="T750" s="173"/>
      <c r="AT750" s="169" t="s">
        <v>140</v>
      </c>
      <c r="AU750" s="169" t="s">
        <v>81</v>
      </c>
      <c r="AV750" s="15" t="s">
        <v>145</v>
      </c>
      <c r="AW750" s="15" t="s">
        <v>33</v>
      </c>
      <c r="AX750" s="15" t="s">
        <v>79</v>
      </c>
      <c r="AY750" s="169" t="s">
        <v>126</v>
      </c>
    </row>
    <row r="751" spans="1:65" s="2" customFormat="1" ht="16.5" customHeight="1">
      <c r="A751" s="33"/>
      <c r="B751" s="322"/>
      <c r="C751" s="354" t="s">
        <v>862</v>
      </c>
      <c r="D751" s="354" t="s">
        <v>465</v>
      </c>
      <c r="E751" s="355" t="s">
        <v>863</v>
      </c>
      <c r="F751" s="356" t="s">
        <v>864</v>
      </c>
      <c r="G751" s="357" t="s">
        <v>305</v>
      </c>
      <c r="H751" s="358">
        <v>381.1</v>
      </c>
      <c r="I751" s="178"/>
      <c r="J751" s="179">
        <f>ROUND(I751*H751,2)</f>
        <v>0</v>
      </c>
      <c r="K751" s="177" t="s">
        <v>133</v>
      </c>
      <c r="L751" s="180"/>
      <c r="M751" s="181" t="s">
        <v>3</v>
      </c>
      <c r="N751" s="182" t="s">
        <v>43</v>
      </c>
      <c r="O751" s="54"/>
      <c r="P751" s="149">
        <f>O751*H751</f>
        <v>0</v>
      </c>
      <c r="Q751" s="149">
        <v>0.08</v>
      </c>
      <c r="R751" s="149">
        <f>Q751*H751</f>
        <v>30.488000000000003</v>
      </c>
      <c r="S751" s="149">
        <v>0</v>
      </c>
      <c r="T751" s="150">
        <f>S751*H751</f>
        <v>0</v>
      </c>
      <c r="U751" s="33"/>
      <c r="V751" s="33"/>
      <c r="W751" s="33"/>
      <c r="X751" s="33"/>
      <c r="Y751" s="33"/>
      <c r="Z751" s="33"/>
      <c r="AA751" s="33"/>
      <c r="AB751" s="33"/>
      <c r="AC751" s="33"/>
      <c r="AD751" s="33"/>
      <c r="AE751" s="33"/>
      <c r="AR751" s="151" t="s">
        <v>171</v>
      </c>
      <c r="AT751" s="151" t="s">
        <v>465</v>
      </c>
      <c r="AU751" s="151" t="s">
        <v>81</v>
      </c>
      <c r="AY751" s="18" t="s">
        <v>126</v>
      </c>
      <c r="BE751" s="152">
        <f>IF(N751="základní",J751,0)</f>
        <v>0</v>
      </c>
      <c r="BF751" s="152">
        <f>IF(N751="snížená",J751,0)</f>
        <v>0</v>
      </c>
      <c r="BG751" s="152">
        <f>IF(N751="zákl. přenesená",J751,0)</f>
        <v>0</v>
      </c>
      <c r="BH751" s="152">
        <f>IF(N751="sníž. přenesená",J751,0)</f>
        <v>0</v>
      </c>
      <c r="BI751" s="152">
        <f>IF(N751="nulová",J751,0)</f>
        <v>0</v>
      </c>
      <c r="BJ751" s="18" t="s">
        <v>79</v>
      </c>
      <c r="BK751" s="152">
        <f>ROUND(I751*H751,2)</f>
        <v>0</v>
      </c>
      <c r="BL751" s="18" t="s">
        <v>145</v>
      </c>
      <c r="BM751" s="151" t="s">
        <v>865</v>
      </c>
    </row>
    <row r="752" spans="1:65" s="2" customFormat="1">
      <c r="A752" s="33"/>
      <c r="B752" s="322"/>
      <c r="C752" s="328"/>
      <c r="D752" s="329" t="s">
        <v>136</v>
      </c>
      <c r="E752" s="328"/>
      <c r="F752" s="330" t="s">
        <v>864</v>
      </c>
      <c r="G752" s="328"/>
      <c r="H752" s="328"/>
      <c r="I752" s="153"/>
      <c r="J752" s="33"/>
      <c r="K752" s="33"/>
      <c r="L752" s="34"/>
      <c r="M752" s="154"/>
      <c r="N752" s="155"/>
      <c r="O752" s="54"/>
      <c r="P752" s="54"/>
      <c r="Q752" s="54"/>
      <c r="R752" s="54"/>
      <c r="S752" s="54"/>
      <c r="T752" s="55"/>
      <c r="U752" s="33"/>
      <c r="V752" s="33"/>
      <c r="W752" s="33"/>
      <c r="X752" s="33"/>
      <c r="Y752" s="33"/>
      <c r="Z752" s="33"/>
      <c r="AA752" s="33"/>
      <c r="AB752" s="33"/>
      <c r="AC752" s="33"/>
      <c r="AD752" s="33"/>
      <c r="AE752" s="33"/>
      <c r="AT752" s="18" t="s">
        <v>136</v>
      </c>
      <c r="AU752" s="18" t="s">
        <v>81</v>
      </c>
    </row>
    <row r="753" spans="1:65" s="14" customFormat="1">
      <c r="B753" s="335"/>
      <c r="C753" s="336"/>
      <c r="D753" s="329" t="s">
        <v>140</v>
      </c>
      <c r="E753" s="337" t="s">
        <v>3</v>
      </c>
      <c r="F753" s="338" t="s">
        <v>866</v>
      </c>
      <c r="G753" s="336"/>
      <c r="H753" s="339">
        <v>381.1</v>
      </c>
      <c r="I753" s="164"/>
      <c r="L753" s="162"/>
      <c r="M753" s="165"/>
      <c r="N753" s="166"/>
      <c r="O753" s="166"/>
      <c r="P753" s="166"/>
      <c r="Q753" s="166"/>
      <c r="R753" s="166"/>
      <c r="S753" s="166"/>
      <c r="T753" s="167"/>
      <c r="AT753" s="163" t="s">
        <v>140</v>
      </c>
      <c r="AU753" s="163" t="s">
        <v>81</v>
      </c>
      <c r="AV753" s="14" t="s">
        <v>81</v>
      </c>
      <c r="AW753" s="14" t="s">
        <v>33</v>
      </c>
      <c r="AX753" s="14" t="s">
        <v>72</v>
      </c>
      <c r="AY753" s="163" t="s">
        <v>126</v>
      </c>
    </row>
    <row r="754" spans="1:65" s="15" customFormat="1">
      <c r="B754" s="340"/>
      <c r="C754" s="341"/>
      <c r="D754" s="329" t="s">
        <v>140</v>
      </c>
      <c r="E754" s="342" t="s">
        <v>3</v>
      </c>
      <c r="F754" s="343" t="s">
        <v>144</v>
      </c>
      <c r="G754" s="341"/>
      <c r="H754" s="344">
        <v>381.1</v>
      </c>
      <c r="I754" s="170"/>
      <c r="L754" s="168"/>
      <c r="M754" s="171"/>
      <c r="N754" s="172"/>
      <c r="O754" s="172"/>
      <c r="P754" s="172"/>
      <c r="Q754" s="172"/>
      <c r="R754" s="172"/>
      <c r="S754" s="172"/>
      <c r="T754" s="173"/>
      <c r="AT754" s="169" t="s">
        <v>140</v>
      </c>
      <c r="AU754" s="169" t="s">
        <v>81</v>
      </c>
      <c r="AV754" s="15" t="s">
        <v>145</v>
      </c>
      <c r="AW754" s="15" t="s">
        <v>33</v>
      </c>
      <c r="AX754" s="15" t="s">
        <v>79</v>
      </c>
      <c r="AY754" s="169" t="s">
        <v>126</v>
      </c>
    </row>
    <row r="755" spans="1:65" s="2" customFormat="1" ht="16.5" customHeight="1">
      <c r="A755" s="33"/>
      <c r="B755" s="322"/>
      <c r="C755" s="323" t="s">
        <v>867</v>
      </c>
      <c r="D755" s="323" t="s">
        <v>129</v>
      </c>
      <c r="E755" s="324" t="s">
        <v>868</v>
      </c>
      <c r="F755" s="325" t="s">
        <v>869</v>
      </c>
      <c r="G755" s="326" t="s">
        <v>305</v>
      </c>
      <c r="H755" s="327">
        <v>220</v>
      </c>
      <c r="I755" s="145"/>
      <c r="J755" s="146">
        <f>ROUND(I755*H755,2)</f>
        <v>0</v>
      </c>
      <c r="K755" s="144" t="s">
        <v>133</v>
      </c>
      <c r="L755" s="34"/>
      <c r="M755" s="147" t="s">
        <v>3</v>
      </c>
      <c r="N755" s="148" t="s">
        <v>43</v>
      </c>
      <c r="O755" s="54"/>
      <c r="P755" s="149">
        <f>O755*H755</f>
        <v>0</v>
      </c>
      <c r="Q755" s="149">
        <v>0.1295</v>
      </c>
      <c r="R755" s="149">
        <f>Q755*H755</f>
        <v>28.490000000000002</v>
      </c>
      <c r="S755" s="149">
        <v>0</v>
      </c>
      <c r="T755" s="150">
        <f>S755*H755</f>
        <v>0</v>
      </c>
      <c r="U755" s="33"/>
      <c r="V755" s="33"/>
      <c r="W755" s="33"/>
      <c r="X755" s="33"/>
      <c r="Y755" s="33"/>
      <c r="Z755" s="33"/>
      <c r="AA755" s="33"/>
      <c r="AB755" s="33"/>
      <c r="AC755" s="33"/>
      <c r="AD755" s="33"/>
      <c r="AE755" s="33"/>
      <c r="AR755" s="151" t="s">
        <v>145</v>
      </c>
      <c r="AT755" s="151" t="s">
        <v>129</v>
      </c>
      <c r="AU755" s="151" t="s">
        <v>81</v>
      </c>
      <c r="AY755" s="18" t="s">
        <v>126</v>
      </c>
      <c r="BE755" s="152">
        <f>IF(N755="základní",J755,0)</f>
        <v>0</v>
      </c>
      <c r="BF755" s="152">
        <f>IF(N755="snížená",J755,0)</f>
        <v>0</v>
      </c>
      <c r="BG755" s="152">
        <f>IF(N755="zákl. přenesená",J755,0)</f>
        <v>0</v>
      </c>
      <c r="BH755" s="152">
        <f>IF(N755="sníž. přenesená",J755,0)</f>
        <v>0</v>
      </c>
      <c r="BI755" s="152">
        <f>IF(N755="nulová",J755,0)</f>
        <v>0</v>
      </c>
      <c r="BJ755" s="18" t="s">
        <v>79</v>
      </c>
      <c r="BK755" s="152">
        <f>ROUND(I755*H755,2)</f>
        <v>0</v>
      </c>
      <c r="BL755" s="18" t="s">
        <v>145</v>
      </c>
      <c r="BM755" s="151" t="s">
        <v>870</v>
      </c>
    </row>
    <row r="756" spans="1:65" s="2" customFormat="1" ht="19.5">
      <c r="A756" s="33"/>
      <c r="B756" s="322"/>
      <c r="C756" s="328"/>
      <c r="D756" s="329" t="s">
        <v>136</v>
      </c>
      <c r="E756" s="328"/>
      <c r="F756" s="330" t="s">
        <v>871</v>
      </c>
      <c r="G756" s="328"/>
      <c r="H756" s="328"/>
      <c r="I756" s="153"/>
      <c r="J756" s="33"/>
      <c r="K756" s="33"/>
      <c r="L756" s="34"/>
      <c r="M756" s="154"/>
      <c r="N756" s="155"/>
      <c r="O756" s="54"/>
      <c r="P756" s="54"/>
      <c r="Q756" s="54"/>
      <c r="R756" s="54"/>
      <c r="S756" s="54"/>
      <c r="T756" s="55"/>
      <c r="U756" s="33"/>
      <c r="V756" s="33"/>
      <c r="W756" s="33"/>
      <c r="X756" s="33"/>
      <c r="Y756" s="33"/>
      <c r="Z756" s="33"/>
      <c r="AA756" s="33"/>
      <c r="AB756" s="33"/>
      <c r="AC756" s="33"/>
      <c r="AD756" s="33"/>
      <c r="AE756" s="33"/>
      <c r="AT756" s="18" t="s">
        <v>136</v>
      </c>
      <c r="AU756" s="18" t="s">
        <v>81</v>
      </c>
    </row>
    <row r="757" spans="1:65" s="2" customFormat="1" ht="87.75">
      <c r="A757" s="33"/>
      <c r="B757" s="322"/>
      <c r="C757" s="328"/>
      <c r="D757" s="329" t="s">
        <v>220</v>
      </c>
      <c r="E757" s="328"/>
      <c r="F757" s="353" t="s">
        <v>872</v>
      </c>
      <c r="G757" s="328"/>
      <c r="H757" s="328"/>
      <c r="I757" s="153"/>
      <c r="J757" s="33"/>
      <c r="K757" s="33"/>
      <c r="L757" s="34"/>
      <c r="M757" s="154"/>
      <c r="N757" s="155"/>
      <c r="O757" s="54"/>
      <c r="P757" s="54"/>
      <c r="Q757" s="54"/>
      <c r="R757" s="54"/>
      <c r="S757" s="54"/>
      <c r="T757" s="55"/>
      <c r="U757" s="33"/>
      <c r="V757" s="33"/>
      <c r="W757" s="33"/>
      <c r="X757" s="33"/>
      <c r="Y757" s="33"/>
      <c r="Z757" s="33"/>
      <c r="AA757" s="33"/>
      <c r="AB757" s="33"/>
      <c r="AC757" s="33"/>
      <c r="AD757" s="33"/>
      <c r="AE757" s="33"/>
      <c r="AT757" s="18" t="s">
        <v>220</v>
      </c>
      <c r="AU757" s="18" t="s">
        <v>81</v>
      </c>
    </row>
    <row r="758" spans="1:65" s="13" customFormat="1">
      <c r="B758" s="331"/>
      <c r="C758" s="332"/>
      <c r="D758" s="329" t="s">
        <v>140</v>
      </c>
      <c r="E758" s="333" t="s">
        <v>3</v>
      </c>
      <c r="F758" s="334" t="s">
        <v>455</v>
      </c>
      <c r="G758" s="332"/>
      <c r="H758" s="333" t="s">
        <v>3</v>
      </c>
      <c r="I758" s="158"/>
      <c r="L758" s="156"/>
      <c r="M758" s="159"/>
      <c r="N758" s="160"/>
      <c r="O758" s="160"/>
      <c r="P758" s="160"/>
      <c r="Q758" s="160"/>
      <c r="R758" s="160"/>
      <c r="S758" s="160"/>
      <c r="T758" s="161"/>
      <c r="AT758" s="157" t="s">
        <v>140</v>
      </c>
      <c r="AU758" s="157" t="s">
        <v>81</v>
      </c>
      <c r="AV758" s="13" t="s">
        <v>79</v>
      </c>
      <c r="AW758" s="13" t="s">
        <v>33</v>
      </c>
      <c r="AX758" s="13" t="s">
        <v>72</v>
      </c>
      <c r="AY758" s="157" t="s">
        <v>126</v>
      </c>
    </row>
    <row r="759" spans="1:65" s="14" customFormat="1">
      <c r="B759" s="335"/>
      <c r="C759" s="336"/>
      <c r="D759" s="329" t="s">
        <v>140</v>
      </c>
      <c r="E759" s="337" t="s">
        <v>3</v>
      </c>
      <c r="F759" s="338" t="s">
        <v>873</v>
      </c>
      <c r="G759" s="336"/>
      <c r="H759" s="339">
        <v>220</v>
      </c>
      <c r="I759" s="164"/>
      <c r="L759" s="162"/>
      <c r="M759" s="165"/>
      <c r="N759" s="166"/>
      <c r="O759" s="166"/>
      <c r="P759" s="166"/>
      <c r="Q759" s="166"/>
      <c r="R759" s="166"/>
      <c r="S759" s="166"/>
      <c r="T759" s="167"/>
      <c r="AT759" s="163" t="s">
        <v>140</v>
      </c>
      <c r="AU759" s="163" t="s">
        <v>81</v>
      </c>
      <c r="AV759" s="14" t="s">
        <v>81</v>
      </c>
      <c r="AW759" s="14" t="s">
        <v>33</v>
      </c>
      <c r="AX759" s="14" t="s">
        <v>72</v>
      </c>
      <c r="AY759" s="163" t="s">
        <v>126</v>
      </c>
    </row>
    <row r="760" spans="1:65" s="15" customFormat="1">
      <c r="B760" s="340"/>
      <c r="C760" s="341"/>
      <c r="D760" s="329" t="s">
        <v>140</v>
      </c>
      <c r="E760" s="342" t="s">
        <v>3</v>
      </c>
      <c r="F760" s="343" t="s">
        <v>144</v>
      </c>
      <c r="G760" s="341"/>
      <c r="H760" s="344">
        <v>220</v>
      </c>
      <c r="I760" s="170"/>
      <c r="L760" s="168"/>
      <c r="M760" s="171"/>
      <c r="N760" s="172"/>
      <c r="O760" s="172"/>
      <c r="P760" s="172"/>
      <c r="Q760" s="172"/>
      <c r="R760" s="172"/>
      <c r="S760" s="172"/>
      <c r="T760" s="173"/>
      <c r="AT760" s="169" t="s">
        <v>140</v>
      </c>
      <c r="AU760" s="169" t="s">
        <v>81</v>
      </c>
      <c r="AV760" s="15" t="s">
        <v>145</v>
      </c>
      <c r="AW760" s="15" t="s">
        <v>33</v>
      </c>
      <c r="AX760" s="15" t="s">
        <v>79</v>
      </c>
      <c r="AY760" s="169" t="s">
        <v>126</v>
      </c>
    </row>
    <row r="761" spans="1:65" s="2" customFormat="1" ht="16.5" customHeight="1">
      <c r="A761" s="33"/>
      <c r="B761" s="322"/>
      <c r="C761" s="354" t="s">
        <v>695</v>
      </c>
      <c r="D761" s="354" t="s">
        <v>465</v>
      </c>
      <c r="E761" s="355" t="s">
        <v>874</v>
      </c>
      <c r="F761" s="356" t="s">
        <v>875</v>
      </c>
      <c r="G761" s="357" t="s">
        <v>305</v>
      </c>
      <c r="H761" s="358">
        <v>226.6</v>
      </c>
      <c r="I761" s="178"/>
      <c r="J761" s="179">
        <f>ROUND(I761*H761,2)</f>
        <v>0</v>
      </c>
      <c r="K761" s="177" t="s">
        <v>133</v>
      </c>
      <c r="L761" s="180"/>
      <c r="M761" s="181" t="s">
        <v>3</v>
      </c>
      <c r="N761" s="182" t="s">
        <v>43</v>
      </c>
      <c r="O761" s="54"/>
      <c r="P761" s="149">
        <f>O761*H761</f>
        <v>0</v>
      </c>
      <c r="Q761" s="149">
        <v>4.5999999999999999E-2</v>
      </c>
      <c r="R761" s="149">
        <f>Q761*H761</f>
        <v>10.4236</v>
      </c>
      <c r="S761" s="149">
        <v>0</v>
      </c>
      <c r="T761" s="150">
        <f>S761*H761</f>
        <v>0</v>
      </c>
      <c r="U761" s="33"/>
      <c r="V761" s="33"/>
      <c r="W761" s="33"/>
      <c r="X761" s="33"/>
      <c r="Y761" s="33"/>
      <c r="Z761" s="33"/>
      <c r="AA761" s="33"/>
      <c r="AB761" s="33"/>
      <c r="AC761" s="33"/>
      <c r="AD761" s="33"/>
      <c r="AE761" s="33"/>
      <c r="AR761" s="151" t="s">
        <v>171</v>
      </c>
      <c r="AT761" s="151" t="s">
        <v>465</v>
      </c>
      <c r="AU761" s="151" t="s">
        <v>81</v>
      </c>
      <c r="AY761" s="18" t="s">
        <v>126</v>
      </c>
      <c r="BE761" s="152">
        <f>IF(N761="základní",J761,0)</f>
        <v>0</v>
      </c>
      <c r="BF761" s="152">
        <f>IF(N761="snížená",J761,0)</f>
        <v>0</v>
      </c>
      <c r="BG761" s="152">
        <f>IF(N761="zákl. přenesená",J761,0)</f>
        <v>0</v>
      </c>
      <c r="BH761" s="152">
        <f>IF(N761="sníž. přenesená",J761,0)</f>
        <v>0</v>
      </c>
      <c r="BI761" s="152">
        <f>IF(N761="nulová",J761,0)</f>
        <v>0</v>
      </c>
      <c r="BJ761" s="18" t="s">
        <v>79</v>
      </c>
      <c r="BK761" s="152">
        <f>ROUND(I761*H761,2)</f>
        <v>0</v>
      </c>
      <c r="BL761" s="18" t="s">
        <v>145</v>
      </c>
      <c r="BM761" s="151" t="s">
        <v>876</v>
      </c>
    </row>
    <row r="762" spans="1:65" s="2" customFormat="1">
      <c r="A762" s="33"/>
      <c r="B762" s="322"/>
      <c r="C762" s="328"/>
      <c r="D762" s="329" t="s">
        <v>136</v>
      </c>
      <c r="E762" s="328"/>
      <c r="F762" s="330" t="s">
        <v>875</v>
      </c>
      <c r="G762" s="328"/>
      <c r="H762" s="328"/>
      <c r="I762" s="153"/>
      <c r="J762" s="33"/>
      <c r="K762" s="33"/>
      <c r="L762" s="34"/>
      <c r="M762" s="154"/>
      <c r="N762" s="155"/>
      <c r="O762" s="54"/>
      <c r="P762" s="54"/>
      <c r="Q762" s="54"/>
      <c r="R762" s="54"/>
      <c r="S762" s="54"/>
      <c r="T762" s="55"/>
      <c r="U762" s="33"/>
      <c r="V762" s="33"/>
      <c r="W762" s="33"/>
      <c r="X762" s="33"/>
      <c r="Y762" s="33"/>
      <c r="Z762" s="33"/>
      <c r="AA762" s="33"/>
      <c r="AB762" s="33"/>
      <c r="AC762" s="33"/>
      <c r="AD762" s="33"/>
      <c r="AE762" s="33"/>
      <c r="AT762" s="18" t="s">
        <v>136</v>
      </c>
      <c r="AU762" s="18" t="s">
        <v>81</v>
      </c>
    </row>
    <row r="763" spans="1:65" s="14" customFormat="1">
      <c r="B763" s="335"/>
      <c r="C763" s="336"/>
      <c r="D763" s="329" t="s">
        <v>140</v>
      </c>
      <c r="E763" s="337" t="s">
        <v>3</v>
      </c>
      <c r="F763" s="338" t="s">
        <v>877</v>
      </c>
      <c r="G763" s="336"/>
      <c r="H763" s="339">
        <v>226.6</v>
      </c>
      <c r="I763" s="164"/>
      <c r="L763" s="162"/>
      <c r="M763" s="165"/>
      <c r="N763" s="166"/>
      <c r="O763" s="166"/>
      <c r="P763" s="166"/>
      <c r="Q763" s="166"/>
      <c r="R763" s="166"/>
      <c r="S763" s="166"/>
      <c r="T763" s="167"/>
      <c r="AT763" s="163" t="s">
        <v>140</v>
      </c>
      <c r="AU763" s="163" t="s">
        <v>81</v>
      </c>
      <c r="AV763" s="14" t="s">
        <v>81</v>
      </c>
      <c r="AW763" s="14" t="s">
        <v>33</v>
      </c>
      <c r="AX763" s="14" t="s">
        <v>72</v>
      </c>
      <c r="AY763" s="163" t="s">
        <v>126</v>
      </c>
    </row>
    <row r="764" spans="1:65" s="15" customFormat="1">
      <c r="B764" s="340"/>
      <c r="C764" s="341"/>
      <c r="D764" s="329" t="s">
        <v>140</v>
      </c>
      <c r="E764" s="342" t="s">
        <v>3</v>
      </c>
      <c r="F764" s="343" t="s">
        <v>144</v>
      </c>
      <c r="G764" s="341"/>
      <c r="H764" s="344">
        <v>226.6</v>
      </c>
      <c r="I764" s="170"/>
      <c r="L764" s="168"/>
      <c r="M764" s="171"/>
      <c r="N764" s="172"/>
      <c r="O764" s="172"/>
      <c r="P764" s="172"/>
      <c r="Q764" s="172"/>
      <c r="R764" s="172"/>
      <c r="S764" s="172"/>
      <c r="T764" s="173"/>
      <c r="AT764" s="169" t="s">
        <v>140</v>
      </c>
      <c r="AU764" s="169" t="s">
        <v>81</v>
      </c>
      <c r="AV764" s="15" t="s">
        <v>145</v>
      </c>
      <c r="AW764" s="15" t="s">
        <v>33</v>
      </c>
      <c r="AX764" s="15" t="s">
        <v>79</v>
      </c>
      <c r="AY764" s="169" t="s">
        <v>126</v>
      </c>
    </row>
    <row r="765" spans="1:65" s="2" customFormat="1" ht="16.5" customHeight="1">
      <c r="A765" s="33"/>
      <c r="B765" s="322"/>
      <c r="C765" s="323" t="s">
        <v>878</v>
      </c>
      <c r="D765" s="323" t="s">
        <v>129</v>
      </c>
      <c r="E765" s="324" t="s">
        <v>879</v>
      </c>
      <c r="F765" s="325" t="s">
        <v>880</v>
      </c>
      <c r="G765" s="326" t="s">
        <v>328</v>
      </c>
      <c r="H765" s="327">
        <v>26.05</v>
      </c>
      <c r="I765" s="145"/>
      <c r="J765" s="146">
        <f>ROUND(I765*H765,2)</f>
        <v>0</v>
      </c>
      <c r="K765" s="144" t="s">
        <v>133</v>
      </c>
      <c r="L765" s="34"/>
      <c r="M765" s="147" t="s">
        <v>3</v>
      </c>
      <c r="N765" s="148" t="s">
        <v>43</v>
      </c>
      <c r="O765" s="54"/>
      <c r="P765" s="149">
        <f>O765*H765</f>
        <v>0</v>
      </c>
      <c r="Q765" s="149">
        <v>2.2563399999999998</v>
      </c>
      <c r="R765" s="149">
        <f>Q765*H765</f>
        <v>58.777656999999998</v>
      </c>
      <c r="S765" s="149">
        <v>0</v>
      </c>
      <c r="T765" s="150">
        <f>S765*H765</f>
        <v>0</v>
      </c>
      <c r="U765" s="33"/>
      <c r="V765" s="33"/>
      <c r="W765" s="33"/>
      <c r="X765" s="33"/>
      <c r="Y765" s="33"/>
      <c r="Z765" s="33"/>
      <c r="AA765" s="33"/>
      <c r="AB765" s="33"/>
      <c r="AC765" s="33"/>
      <c r="AD765" s="33"/>
      <c r="AE765" s="33"/>
      <c r="AR765" s="151" t="s">
        <v>145</v>
      </c>
      <c r="AT765" s="151" t="s">
        <v>129</v>
      </c>
      <c r="AU765" s="151" t="s">
        <v>81</v>
      </c>
      <c r="AY765" s="18" t="s">
        <v>126</v>
      </c>
      <c r="BE765" s="152">
        <f>IF(N765="základní",J765,0)</f>
        <v>0</v>
      </c>
      <c r="BF765" s="152">
        <f>IF(N765="snížená",J765,0)</f>
        <v>0</v>
      </c>
      <c r="BG765" s="152">
        <f>IF(N765="zákl. přenesená",J765,0)</f>
        <v>0</v>
      </c>
      <c r="BH765" s="152">
        <f>IF(N765="sníž. přenesená",J765,0)</f>
        <v>0</v>
      </c>
      <c r="BI765" s="152">
        <f>IF(N765="nulová",J765,0)</f>
        <v>0</v>
      </c>
      <c r="BJ765" s="18" t="s">
        <v>79</v>
      </c>
      <c r="BK765" s="152">
        <f>ROUND(I765*H765,2)</f>
        <v>0</v>
      </c>
      <c r="BL765" s="18" t="s">
        <v>145</v>
      </c>
      <c r="BM765" s="151" t="s">
        <v>881</v>
      </c>
    </row>
    <row r="766" spans="1:65" s="2" customFormat="1">
      <c r="A766" s="33"/>
      <c r="B766" s="322"/>
      <c r="C766" s="328"/>
      <c r="D766" s="329" t="s">
        <v>136</v>
      </c>
      <c r="E766" s="328"/>
      <c r="F766" s="330" t="s">
        <v>882</v>
      </c>
      <c r="G766" s="328"/>
      <c r="H766" s="328"/>
      <c r="I766" s="153"/>
      <c r="J766" s="33"/>
      <c r="K766" s="33"/>
      <c r="L766" s="34"/>
      <c r="M766" s="154"/>
      <c r="N766" s="155"/>
      <c r="O766" s="54"/>
      <c r="P766" s="54"/>
      <c r="Q766" s="54"/>
      <c r="R766" s="54"/>
      <c r="S766" s="54"/>
      <c r="T766" s="55"/>
      <c r="U766" s="33"/>
      <c r="V766" s="33"/>
      <c r="W766" s="33"/>
      <c r="X766" s="33"/>
      <c r="Y766" s="33"/>
      <c r="Z766" s="33"/>
      <c r="AA766" s="33"/>
      <c r="AB766" s="33"/>
      <c r="AC766" s="33"/>
      <c r="AD766" s="33"/>
      <c r="AE766" s="33"/>
      <c r="AT766" s="18" t="s">
        <v>136</v>
      </c>
      <c r="AU766" s="18" t="s">
        <v>81</v>
      </c>
    </row>
    <row r="767" spans="1:65" s="13" customFormat="1">
      <c r="B767" s="331"/>
      <c r="C767" s="332"/>
      <c r="D767" s="329" t="s">
        <v>140</v>
      </c>
      <c r="E767" s="333" t="s">
        <v>3</v>
      </c>
      <c r="F767" s="334" t="s">
        <v>455</v>
      </c>
      <c r="G767" s="332"/>
      <c r="H767" s="333" t="s">
        <v>3</v>
      </c>
      <c r="I767" s="158"/>
      <c r="L767" s="156"/>
      <c r="M767" s="159"/>
      <c r="N767" s="160"/>
      <c r="O767" s="160"/>
      <c r="P767" s="160"/>
      <c r="Q767" s="160"/>
      <c r="R767" s="160"/>
      <c r="S767" s="160"/>
      <c r="T767" s="161"/>
      <c r="AT767" s="157" t="s">
        <v>140</v>
      </c>
      <c r="AU767" s="157" t="s">
        <v>81</v>
      </c>
      <c r="AV767" s="13" t="s">
        <v>79</v>
      </c>
      <c r="AW767" s="13" t="s">
        <v>33</v>
      </c>
      <c r="AX767" s="13" t="s">
        <v>72</v>
      </c>
      <c r="AY767" s="157" t="s">
        <v>126</v>
      </c>
    </row>
    <row r="768" spans="1:65" s="14" customFormat="1">
      <c r="B768" s="335"/>
      <c r="C768" s="336"/>
      <c r="D768" s="329" t="s">
        <v>140</v>
      </c>
      <c r="E768" s="337" t="s">
        <v>3</v>
      </c>
      <c r="F768" s="338" t="s">
        <v>883</v>
      </c>
      <c r="G768" s="336"/>
      <c r="H768" s="339">
        <v>26.05</v>
      </c>
      <c r="I768" s="164"/>
      <c r="L768" s="162"/>
      <c r="M768" s="165"/>
      <c r="N768" s="166"/>
      <c r="O768" s="166"/>
      <c r="P768" s="166"/>
      <c r="Q768" s="166"/>
      <c r="R768" s="166"/>
      <c r="S768" s="166"/>
      <c r="T768" s="167"/>
      <c r="AT768" s="163" t="s">
        <v>140</v>
      </c>
      <c r="AU768" s="163" t="s">
        <v>81</v>
      </c>
      <c r="AV768" s="14" t="s">
        <v>81</v>
      </c>
      <c r="AW768" s="14" t="s">
        <v>33</v>
      </c>
      <c r="AX768" s="14" t="s">
        <v>72</v>
      </c>
      <c r="AY768" s="163" t="s">
        <v>126</v>
      </c>
    </row>
    <row r="769" spans="1:65" s="15" customFormat="1">
      <c r="B769" s="340"/>
      <c r="C769" s="341"/>
      <c r="D769" s="329" t="s">
        <v>140</v>
      </c>
      <c r="E769" s="342" t="s">
        <v>3</v>
      </c>
      <c r="F769" s="343" t="s">
        <v>144</v>
      </c>
      <c r="G769" s="341"/>
      <c r="H769" s="344">
        <v>26.05</v>
      </c>
      <c r="I769" s="170"/>
      <c r="L769" s="168"/>
      <c r="M769" s="171"/>
      <c r="N769" s="172"/>
      <c r="O769" s="172"/>
      <c r="P769" s="172"/>
      <c r="Q769" s="172"/>
      <c r="R769" s="172"/>
      <c r="S769" s="172"/>
      <c r="T769" s="173"/>
      <c r="AT769" s="169" t="s">
        <v>140</v>
      </c>
      <c r="AU769" s="169" t="s">
        <v>81</v>
      </c>
      <c r="AV769" s="15" t="s">
        <v>145</v>
      </c>
      <c r="AW769" s="15" t="s">
        <v>33</v>
      </c>
      <c r="AX769" s="15" t="s">
        <v>79</v>
      </c>
      <c r="AY769" s="169" t="s">
        <v>126</v>
      </c>
    </row>
    <row r="770" spans="1:65" s="2" customFormat="1" ht="21.75" customHeight="1">
      <c r="A770" s="33"/>
      <c r="B770" s="322"/>
      <c r="C770" s="323" t="s">
        <v>884</v>
      </c>
      <c r="D770" s="323" t="s">
        <v>129</v>
      </c>
      <c r="E770" s="324" t="s">
        <v>885</v>
      </c>
      <c r="F770" s="325" t="s">
        <v>886</v>
      </c>
      <c r="G770" s="326" t="s">
        <v>305</v>
      </c>
      <c r="H770" s="327">
        <v>14.66</v>
      </c>
      <c r="I770" s="145"/>
      <c r="J770" s="146">
        <f>ROUND(I770*H770,2)</f>
        <v>0</v>
      </c>
      <c r="K770" s="144" t="s">
        <v>133</v>
      </c>
      <c r="L770" s="34"/>
      <c r="M770" s="147" t="s">
        <v>3</v>
      </c>
      <c r="N770" s="148" t="s">
        <v>43</v>
      </c>
      <c r="O770" s="54"/>
      <c r="P770" s="149">
        <f>O770*H770</f>
        <v>0</v>
      </c>
      <c r="Q770" s="149">
        <v>6.0999999999999997E-4</v>
      </c>
      <c r="R770" s="149">
        <f>Q770*H770</f>
        <v>8.9426000000000002E-3</v>
      </c>
      <c r="S770" s="149">
        <v>0</v>
      </c>
      <c r="T770" s="150">
        <f>S770*H770</f>
        <v>0</v>
      </c>
      <c r="U770" s="33"/>
      <c r="V770" s="33"/>
      <c r="W770" s="33"/>
      <c r="X770" s="33"/>
      <c r="Y770" s="33"/>
      <c r="Z770" s="33"/>
      <c r="AA770" s="33"/>
      <c r="AB770" s="33"/>
      <c r="AC770" s="33"/>
      <c r="AD770" s="33"/>
      <c r="AE770" s="33"/>
      <c r="AR770" s="151" t="s">
        <v>145</v>
      </c>
      <c r="AT770" s="151" t="s">
        <v>129</v>
      </c>
      <c r="AU770" s="151" t="s">
        <v>81</v>
      </c>
      <c r="AY770" s="18" t="s">
        <v>126</v>
      </c>
      <c r="BE770" s="152">
        <f>IF(N770="základní",J770,0)</f>
        <v>0</v>
      </c>
      <c r="BF770" s="152">
        <f>IF(N770="snížená",J770,0)</f>
        <v>0</v>
      </c>
      <c r="BG770" s="152">
        <f>IF(N770="zákl. přenesená",J770,0)</f>
        <v>0</v>
      </c>
      <c r="BH770" s="152">
        <f>IF(N770="sníž. přenesená",J770,0)</f>
        <v>0</v>
      </c>
      <c r="BI770" s="152">
        <f>IF(N770="nulová",J770,0)</f>
        <v>0</v>
      </c>
      <c r="BJ770" s="18" t="s">
        <v>79</v>
      </c>
      <c r="BK770" s="152">
        <f>ROUND(I770*H770,2)</f>
        <v>0</v>
      </c>
      <c r="BL770" s="18" t="s">
        <v>145</v>
      </c>
      <c r="BM770" s="151" t="s">
        <v>887</v>
      </c>
    </row>
    <row r="771" spans="1:65" s="2" customFormat="1" ht="19.5">
      <c r="A771" s="33"/>
      <c r="B771" s="322"/>
      <c r="C771" s="328"/>
      <c r="D771" s="329" t="s">
        <v>136</v>
      </c>
      <c r="E771" s="328"/>
      <c r="F771" s="330" t="s">
        <v>888</v>
      </c>
      <c r="G771" s="328"/>
      <c r="H771" s="328"/>
      <c r="I771" s="153"/>
      <c r="J771" s="33"/>
      <c r="K771" s="33"/>
      <c r="L771" s="34"/>
      <c r="M771" s="154"/>
      <c r="N771" s="155"/>
      <c r="O771" s="54"/>
      <c r="P771" s="54"/>
      <c r="Q771" s="54"/>
      <c r="R771" s="54"/>
      <c r="S771" s="54"/>
      <c r="T771" s="55"/>
      <c r="U771" s="33"/>
      <c r="V771" s="33"/>
      <c r="W771" s="33"/>
      <c r="X771" s="33"/>
      <c r="Y771" s="33"/>
      <c r="Z771" s="33"/>
      <c r="AA771" s="33"/>
      <c r="AB771" s="33"/>
      <c r="AC771" s="33"/>
      <c r="AD771" s="33"/>
      <c r="AE771" s="33"/>
      <c r="AT771" s="18" t="s">
        <v>136</v>
      </c>
      <c r="AU771" s="18" t="s">
        <v>81</v>
      </c>
    </row>
    <row r="772" spans="1:65" s="2" customFormat="1" ht="29.25">
      <c r="A772" s="33"/>
      <c r="B772" s="322"/>
      <c r="C772" s="328"/>
      <c r="D772" s="329" t="s">
        <v>220</v>
      </c>
      <c r="E772" s="328"/>
      <c r="F772" s="353" t="s">
        <v>889</v>
      </c>
      <c r="G772" s="328"/>
      <c r="H772" s="328"/>
      <c r="I772" s="153"/>
      <c r="J772" s="33"/>
      <c r="K772" s="33"/>
      <c r="L772" s="34"/>
      <c r="M772" s="154"/>
      <c r="N772" s="155"/>
      <c r="O772" s="54"/>
      <c r="P772" s="54"/>
      <c r="Q772" s="54"/>
      <c r="R772" s="54"/>
      <c r="S772" s="54"/>
      <c r="T772" s="55"/>
      <c r="U772" s="33"/>
      <c r="V772" s="33"/>
      <c r="W772" s="33"/>
      <c r="X772" s="33"/>
      <c r="Y772" s="33"/>
      <c r="Z772" s="33"/>
      <c r="AA772" s="33"/>
      <c r="AB772" s="33"/>
      <c r="AC772" s="33"/>
      <c r="AD772" s="33"/>
      <c r="AE772" s="33"/>
      <c r="AT772" s="18" t="s">
        <v>220</v>
      </c>
      <c r="AU772" s="18" t="s">
        <v>81</v>
      </c>
    </row>
    <row r="773" spans="1:65" s="13" customFormat="1">
      <c r="B773" s="331"/>
      <c r="C773" s="332"/>
      <c r="D773" s="329" t="s">
        <v>140</v>
      </c>
      <c r="E773" s="333" t="s">
        <v>3</v>
      </c>
      <c r="F773" s="334" t="s">
        <v>455</v>
      </c>
      <c r="G773" s="332"/>
      <c r="H773" s="333" t="s">
        <v>3</v>
      </c>
      <c r="I773" s="158"/>
      <c r="L773" s="156"/>
      <c r="M773" s="159"/>
      <c r="N773" s="160"/>
      <c r="O773" s="160"/>
      <c r="P773" s="160"/>
      <c r="Q773" s="160"/>
      <c r="R773" s="160"/>
      <c r="S773" s="160"/>
      <c r="T773" s="161"/>
      <c r="AT773" s="157" t="s">
        <v>140</v>
      </c>
      <c r="AU773" s="157" t="s">
        <v>81</v>
      </c>
      <c r="AV773" s="13" t="s">
        <v>79</v>
      </c>
      <c r="AW773" s="13" t="s">
        <v>33</v>
      </c>
      <c r="AX773" s="13" t="s">
        <v>72</v>
      </c>
      <c r="AY773" s="157" t="s">
        <v>126</v>
      </c>
    </row>
    <row r="774" spans="1:65" s="13" customFormat="1">
      <c r="B774" s="331"/>
      <c r="C774" s="332"/>
      <c r="D774" s="329" t="s">
        <v>140</v>
      </c>
      <c r="E774" s="333" t="s">
        <v>3</v>
      </c>
      <c r="F774" s="334" t="s">
        <v>890</v>
      </c>
      <c r="G774" s="332"/>
      <c r="H774" s="333" t="s">
        <v>3</v>
      </c>
      <c r="I774" s="158"/>
      <c r="L774" s="156"/>
      <c r="M774" s="159"/>
      <c r="N774" s="160"/>
      <c r="O774" s="160"/>
      <c r="P774" s="160"/>
      <c r="Q774" s="160"/>
      <c r="R774" s="160"/>
      <c r="S774" s="160"/>
      <c r="T774" s="161"/>
      <c r="AT774" s="157" t="s">
        <v>140</v>
      </c>
      <c r="AU774" s="157" t="s">
        <v>81</v>
      </c>
      <c r="AV774" s="13" t="s">
        <v>79</v>
      </c>
      <c r="AW774" s="13" t="s">
        <v>33</v>
      </c>
      <c r="AX774" s="13" t="s">
        <v>72</v>
      </c>
      <c r="AY774" s="157" t="s">
        <v>126</v>
      </c>
    </row>
    <row r="775" spans="1:65" s="14" customFormat="1">
      <c r="B775" s="335"/>
      <c r="C775" s="336"/>
      <c r="D775" s="329" t="s">
        <v>140</v>
      </c>
      <c r="E775" s="337" t="s">
        <v>3</v>
      </c>
      <c r="F775" s="338" t="s">
        <v>891</v>
      </c>
      <c r="G775" s="336"/>
      <c r="H775" s="339">
        <v>14.66</v>
      </c>
      <c r="I775" s="164"/>
      <c r="L775" s="162"/>
      <c r="M775" s="165"/>
      <c r="N775" s="166"/>
      <c r="O775" s="166"/>
      <c r="P775" s="166"/>
      <c r="Q775" s="166"/>
      <c r="R775" s="166"/>
      <c r="S775" s="166"/>
      <c r="T775" s="167"/>
      <c r="AT775" s="163" t="s">
        <v>140</v>
      </c>
      <c r="AU775" s="163" t="s">
        <v>81</v>
      </c>
      <c r="AV775" s="14" t="s">
        <v>81</v>
      </c>
      <c r="AW775" s="14" t="s">
        <v>33</v>
      </c>
      <c r="AX775" s="14" t="s">
        <v>72</v>
      </c>
      <c r="AY775" s="163" t="s">
        <v>126</v>
      </c>
    </row>
    <row r="776" spans="1:65" s="15" customFormat="1">
      <c r="B776" s="340"/>
      <c r="C776" s="341"/>
      <c r="D776" s="329" t="s">
        <v>140</v>
      </c>
      <c r="E776" s="342" t="s">
        <v>3</v>
      </c>
      <c r="F776" s="343" t="s">
        <v>144</v>
      </c>
      <c r="G776" s="341"/>
      <c r="H776" s="344">
        <v>14.66</v>
      </c>
      <c r="I776" s="170"/>
      <c r="L776" s="168"/>
      <c r="M776" s="171"/>
      <c r="N776" s="172"/>
      <c r="O776" s="172"/>
      <c r="P776" s="172"/>
      <c r="Q776" s="172"/>
      <c r="R776" s="172"/>
      <c r="S776" s="172"/>
      <c r="T776" s="173"/>
      <c r="AT776" s="169" t="s">
        <v>140</v>
      </c>
      <c r="AU776" s="169" t="s">
        <v>81</v>
      </c>
      <c r="AV776" s="15" t="s">
        <v>145</v>
      </c>
      <c r="AW776" s="15" t="s">
        <v>33</v>
      </c>
      <c r="AX776" s="15" t="s">
        <v>79</v>
      </c>
      <c r="AY776" s="169" t="s">
        <v>126</v>
      </c>
    </row>
    <row r="777" spans="1:65" s="2" customFormat="1" ht="24">
      <c r="A777" s="33"/>
      <c r="B777" s="322"/>
      <c r="C777" s="323" t="s">
        <v>892</v>
      </c>
      <c r="D777" s="323" t="s">
        <v>129</v>
      </c>
      <c r="E777" s="324" t="s">
        <v>893</v>
      </c>
      <c r="F777" s="325" t="s">
        <v>894</v>
      </c>
      <c r="G777" s="326" t="s">
        <v>228</v>
      </c>
      <c r="H777" s="327">
        <v>4</v>
      </c>
      <c r="I777" s="145"/>
      <c r="J777" s="146">
        <f>ROUND(I777*H777,2)</f>
        <v>0</v>
      </c>
      <c r="K777" s="144" t="s">
        <v>133</v>
      </c>
      <c r="L777" s="34"/>
      <c r="M777" s="147" t="s">
        <v>3</v>
      </c>
      <c r="N777" s="148" t="s">
        <v>43</v>
      </c>
      <c r="O777" s="54"/>
      <c r="P777" s="149">
        <f>O777*H777</f>
        <v>0</v>
      </c>
      <c r="Q777" s="149">
        <v>3.6000000000000002E-4</v>
      </c>
      <c r="R777" s="149">
        <f>Q777*H777</f>
        <v>1.4400000000000001E-3</v>
      </c>
      <c r="S777" s="149">
        <v>0</v>
      </c>
      <c r="T777" s="150">
        <f>S777*H777</f>
        <v>0</v>
      </c>
      <c r="U777" s="33"/>
      <c r="V777" s="33"/>
      <c r="W777" s="33"/>
      <c r="X777" s="33"/>
      <c r="Y777" s="33"/>
      <c r="Z777" s="33"/>
      <c r="AA777" s="33"/>
      <c r="AB777" s="33"/>
      <c r="AC777" s="33"/>
      <c r="AD777" s="33"/>
      <c r="AE777" s="33"/>
      <c r="AR777" s="151" t="s">
        <v>145</v>
      </c>
      <c r="AT777" s="151" t="s">
        <v>129</v>
      </c>
      <c r="AU777" s="151" t="s">
        <v>81</v>
      </c>
      <c r="AY777" s="18" t="s">
        <v>126</v>
      </c>
      <c r="BE777" s="152">
        <f>IF(N777="základní",J777,0)</f>
        <v>0</v>
      </c>
      <c r="BF777" s="152">
        <f>IF(N777="snížená",J777,0)</f>
        <v>0</v>
      </c>
      <c r="BG777" s="152">
        <f>IF(N777="zákl. přenesená",J777,0)</f>
        <v>0</v>
      </c>
      <c r="BH777" s="152">
        <f>IF(N777="sníž. přenesená",J777,0)</f>
        <v>0</v>
      </c>
      <c r="BI777" s="152">
        <f>IF(N777="nulová",J777,0)</f>
        <v>0</v>
      </c>
      <c r="BJ777" s="18" t="s">
        <v>79</v>
      </c>
      <c r="BK777" s="152">
        <f>ROUND(I777*H777,2)</f>
        <v>0</v>
      </c>
      <c r="BL777" s="18" t="s">
        <v>145</v>
      </c>
      <c r="BM777" s="151" t="s">
        <v>895</v>
      </c>
    </row>
    <row r="778" spans="1:65" s="2" customFormat="1">
      <c r="A778" s="33"/>
      <c r="B778" s="322"/>
      <c r="C778" s="328"/>
      <c r="D778" s="329" t="s">
        <v>136</v>
      </c>
      <c r="E778" s="328"/>
      <c r="F778" s="330" t="s">
        <v>896</v>
      </c>
      <c r="G778" s="328"/>
      <c r="H778" s="328"/>
      <c r="I778" s="153"/>
      <c r="J778" s="33"/>
      <c r="K778" s="33"/>
      <c r="L778" s="34"/>
      <c r="M778" s="154"/>
      <c r="N778" s="155"/>
      <c r="O778" s="54"/>
      <c r="P778" s="54"/>
      <c r="Q778" s="54"/>
      <c r="R778" s="54"/>
      <c r="S778" s="54"/>
      <c r="T778" s="55"/>
      <c r="U778" s="33"/>
      <c r="V778" s="33"/>
      <c r="W778" s="33"/>
      <c r="X778" s="33"/>
      <c r="Y778" s="33"/>
      <c r="Z778" s="33"/>
      <c r="AA778" s="33"/>
      <c r="AB778" s="33"/>
      <c r="AC778" s="33"/>
      <c r="AD778" s="33"/>
      <c r="AE778" s="33"/>
      <c r="AT778" s="18" t="s">
        <v>136</v>
      </c>
      <c r="AU778" s="18" t="s">
        <v>81</v>
      </c>
    </row>
    <row r="779" spans="1:65" s="2" customFormat="1" ht="87.75">
      <c r="A779" s="33"/>
      <c r="B779" s="322"/>
      <c r="C779" s="328"/>
      <c r="D779" s="329" t="s">
        <v>220</v>
      </c>
      <c r="E779" s="328"/>
      <c r="F779" s="353" t="s">
        <v>897</v>
      </c>
      <c r="G779" s="328"/>
      <c r="H779" s="328"/>
      <c r="I779" s="153"/>
      <c r="J779" s="33"/>
      <c r="K779" s="33"/>
      <c r="L779" s="34"/>
      <c r="M779" s="154"/>
      <c r="N779" s="155"/>
      <c r="O779" s="54"/>
      <c r="P779" s="54"/>
      <c r="Q779" s="54"/>
      <c r="R779" s="54"/>
      <c r="S779" s="54"/>
      <c r="T779" s="55"/>
      <c r="U779" s="33"/>
      <c r="V779" s="33"/>
      <c r="W779" s="33"/>
      <c r="X779" s="33"/>
      <c r="Y779" s="33"/>
      <c r="Z779" s="33"/>
      <c r="AA779" s="33"/>
      <c r="AB779" s="33"/>
      <c r="AC779" s="33"/>
      <c r="AD779" s="33"/>
      <c r="AE779" s="33"/>
      <c r="AT779" s="18" t="s">
        <v>220</v>
      </c>
      <c r="AU779" s="18" t="s">
        <v>81</v>
      </c>
    </row>
    <row r="780" spans="1:65" s="13" customFormat="1">
      <c r="B780" s="331"/>
      <c r="C780" s="332"/>
      <c r="D780" s="329" t="s">
        <v>140</v>
      </c>
      <c r="E780" s="333" t="s">
        <v>3</v>
      </c>
      <c r="F780" s="334" t="s">
        <v>898</v>
      </c>
      <c r="G780" s="332"/>
      <c r="H780" s="333" t="s">
        <v>3</v>
      </c>
      <c r="I780" s="158"/>
      <c r="L780" s="156"/>
      <c r="M780" s="159"/>
      <c r="N780" s="160"/>
      <c r="O780" s="160"/>
      <c r="P780" s="160"/>
      <c r="Q780" s="160"/>
      <c r="R780" s="160"/>
      <c r="S780" s="160"/>
      <c r="T780" s="161"/>
      <c r="AT780" s="157" t="s">
        <v>140</v>
      </c>
      <c r="AU780" s="157" t="s">
        <v>81</v>
      </c>
      <c r="AV780" s="13" t="s">
        <v>79</v>
      </c>
      <c r="AW780" s="13" t="s">
        <v>33</v>
      </c>
      <c r="AX780" s="13" t="s">
        <v>72</v>
      </c>
      <c r="AY780" s="157" t="s">
        <v>126</v>
      </c>
    </row>
    <row r="781" spans="1:65" s="14" customFormat="1">
      <c r="B781" s="335"/>
      <c r="C781" s="336"/>
      <c r="D781" s="329" t="s">
        <v>140</v>
      </c>
      <c r="E781" s="337" t="s">
        <v>3</v>
      </c>
      <c r="F781" s="338" t="s">
        <v>145</v>
      </c>
      <c r="G781" s="336"/>
      <c r="H781" s="339">
        <v>4</v>
      </c>
      <c r="I781" s="164"/>
      <c r="L781" s="162"/>
      <c r="M781" s="165"/>
      <c r="N781" s="166"/>
      <c r="O781" s="166"/>
      <c r="P781" s="166"/>
      <c r="Q781" s="166"/>
      <c r="R781" s="166"/>
      <c r="S781" s="166"/>
      <c r="T781" s="167"/>
      <c r="AT781" s="163" t="s">
        <v>140</v>
      </c>
      <c r="AU781" s="163" t="s">
        <v>81</v>
      </c>
      <c r="AV781" s="14" t="s">
        <v>81</v>
      </c>
      <c r="AW781" s="14" t="s">
        <v>33</v>
      </c>
      <c r="AX781" s="14" t="s">
        <v>72</v>
      </c>
      <c r="AY781" s="163" t="s">
        <v>126</v>
      </c>
    </row>
    <row r="782" spans="1:65" s="15" customFormat="1">
      <c r="B782" s="340"/>
      <c r="C782" s="341"/>
      <c r="D782" s="329" t="s">
        <v>140</v>
      </c>
      <c r="E782" s="342" t="s">
        <v>3</v>
      </c>
      <c r="F782" s="343" t="s">
        <v>144</v>
      </c>
      <c r="G782" s="341"/>
      <c r="H782" s="344">
        <v>4</v>
      </c>
      <c r="I782" s="170"/>
      <c r="L782" s="168"/>
      <c r="M782" s="171"/>
      <c r="N782" s="172"/>
      <c r="O782" s="172"/>
      <c r="P782" s="172"/>
      <c r="Q782" s="172"/>
      <c r="R782" s="172"/>
      <c r="S782" s="172"/>
      <c r="T782" s="173"/>
      <c r="AT782" s="169" t="s">
        <v>140</v>
      </c>
      <c r="AU782" s="169" t="s">
        <v>81</v>
      </c>
      <c r="AV782" s="15" t="s">
        <v>145</v>
      </c>
      <c r="AW782" s="15" t="s">
        <v>33</v>
      </c>
      <c r="AX782" s="15" t="s">
        <v>79</v>
      </c>
      <c r="AY782" s="169" t="s">
        <v>126</v>
      </c>
    </row>
    <row r="783" spans="1:65" s="2" customFormat="1" ht="16.5" customHeight="1">
      <c r="A783" s="33"/>
      <c r="B783" s="322"/>
      <c r="C783" s="323" t="s">
        <v>899</v>
      </c>
      <c r="D783" s="323" t="s">
        <v>129</v>
      </c>
      <c r="E783" s="324" t="s">
        <v>900</v>
      </c>
      <c r="F783" s="325" t="s">
        <v>901</v>
      </c>
      <c r="G783" s="326" t="s">
        <v>328</v>
      </c>
      <c r="H783" s="327">
        <v>89.278000000000006</v>
      </c>
      <c r="I783" s="145"/>
      <c r="J783" s="146">
        <f>ROUND(I783*H783,2)</f>
        <v>0</v>
      </c>
      <c r="K783" s="144" t="s">
        <v>133</v>
      </c>
      <c r="L783" s="34"/>
      <c r="M783" s="147" t="s">
        <v>3</v>
      </c>
      <c r="N783" s="148" t="s">
        <v>43</v>
      </c>
      <c r="O783" s="54"/>
      <c r="P783" s="149">
        <f>O783*H783</f>
        <v>0</v>
      </c>
      <c r="Q783" s="149">
        <v>0</v>
      </c>
      <c r="R783" s="149">
        <f>Q783*H783</f>
        <v>0</v>
      </c>
      <c r="S783" s="149">
        <v>2.4</v>
      </c>
      <c r="T783" s="150">
        <f>S783*H783</f>
        <v>214.2672</v>
      </c>
      <c r="U783" s="33"/>
      <c r="V783" s="33"/>
      <c r="W783" s="33"/>
      <c r="X783" s="33"/>
      <c r="Y783" s="33"/>
      <c r="Z783" s="33"/>
      <c r="AA783" s="33"/>
      <c r="AB783" s="33"/>
      <c r="AC783" s="33"/>
      <c r="AD783" s="33"/>
      <c r="AE783" s="33"/>
      <c r="AR783" s="151" t="s">
        <v>145</v>
      </c>
      <c r="AT783" s="151" t="s">
        <v>129</v>
      </c>
      <c r="AU783" s="151" t="s">
        <v>81</v>
      </c>
      <c r="AY783" s="18" t="s">
        <v>126</v>
      </c>
      <c r="BE783" s="152">
        <f>IF(N783="základní",J783,0)</f>
        <v>0</v>
      </c>
      <c r="BF783" s="152">
        <f>IF(N783="snížená",J783,0)</f>
        <v>0</v>
      </c>
      <c r="BG783" s="152">
        <f>IF(N783="zákl. přenesená",J783,0)</f>
        <v>0</v>
      </c>
      <c r="BH783" s="152">
        <f>IF(N783="sníž. přenesená",J783,0)</f>
        <v>0</v>
      </c>
      <c r="BI783" s="152">
        <f>IF(N783="nulová",J783,0)</f>
        <v>0</v>
      </c>
      <c r="BJ783" s="18" t="s">
        <v>79</v>
      </c>
      <c r="BK783" s="152">
        <f>ROUND(I783*H783,2)</f>
        <v>0</v>
      </c>
      <c r="BL783" s="18" t="s">
        <v>145</v>
      </c>
      <c r="BM783" s="151" t="s">
        <v>902</v>
      </c>
    </row>
    <row r="784" spans="1:65" s="2" customFormat="1">
      <c r="A784" s="33"/>
      <c r="B784" s="322"/>
      <c r="C784" s="328"/>
      <c r="D784" s="329" t="s">
        <v>136</v>
      </c>
      <c r="E784" s="328"/>
      <c r="F784" s="330" t="s">
        <v>903</v>
      </c>
      <c r="G784" s="328"/>
      <c r="H784" s="328"/>
      <c r="I784" s="153"/>
      <c r="J784" s="33"/>
      <c r="K784" s="33"/>
      <c r="L784" s="34"/>
      <c r="M784" s="154"/>
      <c r="N784" s="155"/>
      <c r="O784" s="54"/>
      <c r="P784" s="54"/>
      <c r="Q784" s="54"/>
      <c r="R784" s="54"/>
      <c r="S784" s="54"/>
      <c r="T784" s="55"/>
      <c r="U784" s="33"/>
      <c r="V784" s="33"/>
      <c r="W784" s="33"/>
      <c r="X784" s="33"/>
      <c r="Y784" s="33"/>
      <c r="Z784" s="33"/>
      <c r="AA784" s="33"/>
      <c r="AB784" s="33"/>
      <c r="AC784" s="33"/>
      <c r="AD784" s="33"/>
      <c r="AE784" s="33"/>
      <c r="AT784" s="18" t="s">
        <v>136</v>
      </c>
      <c r="AU784" s="18" t="s">
        <v>81</v>
      </c>
    </row>
    <row r="785" spans="1:65" s="13" customFormat="1">
      <c r="B785" s="331"/>
      <c r="C785" s="332"/>
      <c r="D785" s="329" t="s">
        <v>140</v>
      </c>
      <c r="E785" s="333" t="s">
        <v>3</v>
      </c>
      <c r="F785" s="334" t="s">
        <v>222</v>
      </c>
      <c r="G785" s="332"/>
      <c r="H785" s="333" t="s">
        <v>3</v>
      </c>
      <c r="I785" s="158"/>
      <c r="L785" s="156"/>
      <c r="M785" s="159"/>
      <c r="N785" s="160"/>
      <c r="O785" s="160"/>
      <c r="P785" s="160"/>
      <c r="Q785" s="160"/>
      <c r="R785" s="160"/>
      <c r="S785" s="160"/>
      <c r="T785" s="161"/>
      <c r="AT785" s="157" t="s">
        <v>140</v>
      </c>
      <c r="AU785" s="157" t="s">
        <v>81</v>
      </c>
      <c r="AV785" s="13" t="s">
        <v>79</v>
      </c>
      <c r="AW785" s="13" t="s">
        <v>33</v>
      </c>
      <c r="AX785" s="13" t="s">
        <v>72</v>
      </c>
      <c r="AY785" s="157" t="s">
        <v>126</v>
      </c>
    </row>
    <row r="786" spans="1:65" s="13" customFormat="1">
      <c r="B786" s="331"/>
      <c r="C786" s="332"/>
      <c r="D786" s="329" t="s">
        <v>140</v>
      </c>
      <c r="E786" s="333" t="s">
        <v>3</v>
      </c>
      <c r="F786" s="334" t="s">
        <v>904</v>
      </c>
      <c r="G786" s="332"/>
      <c r="H786" s="333" t="s">
        <v>3</v>
      </c>
      <c r="I786" s="158"/>
      <c r="L786" s="156"/>
      <c r="M786" s="159"/>
      <c r="N786" s="160"/>
      <c r="O786" s="160"/>
      <c r="P786" s="160"/>
      <c r="Q786" s="160"/>
      <c r="R786" s="160"/>
      <c r="S786" s="160"/>
      <c r="T786" s="161"/>
      <c r="AT786" s="157" t="s">
        <v>140</v>
      </c>
      <c r="AU786" s="157" t="s">
        <v>81</v>
      </c>
      <c r="AV786" s="13" t="s">
        <v>79</v>
      </c>
      <c r="AW786" s="13" t="s">
        <v>33</v>
      </c>
      <c r="AX786" s="13" t="s">
        <v>72</v>
      </c>
      <c r="AY786" s="157" t="s">
        <v>126</v>
      </c>
    </row>
    <row r="787" spans="1:65" s="14" customFormat="1">
      <c r="B787" s="335"/>
      <c r="C787" s="336"/>
      <c r="D787" s="329" t="s">
        <v>140</v>
      </c>
      <c r="E787" s="337" t="s">
        <v>3</v>
      </c>
      <c r="F787" s="338" t="s">
        <v>905</v>
      </c>
      <c r="G787" s="336"/>
      <c r="H787" s="339">
        <v>9.3780000000000001</v>
      </c>
      <c r="I787" s="164"/>
      <c r="L787" s="162"/>
      <c r="M787" s="165"/>
      <c r="N787" s="166"/>
      <c r="O787" s="166"/>
      <c r="P787" s="166"/>
      <c r="Q787" s="166"/>
      <c r="R787" s="166"/>
      <c r="S787" s="166"/>
      <c r="T787" s="167"/>
      <c r="AT787" s="163" t="s">
        <v>140</v>
      </c>
      <c r="AU787" s="163" t="s">
        <v>81</v>
      </c>
      <c r="AV787" s="14" t="s">
        <v>81</v>
      </c>
      <c r="AW787" s="14" t="s">
        <v>33</v>
      </c>
      <c r="AX787" s="14" t="s">
        <v>72</v>
      </c>
      <c r="AY787" s="163" t="s">
        <v>126</v>
      </c>
    </row>
    <row r="788" spans="1:65" s="13" customFormat="1">
      <c r="B788" s="331"/>
      <c r="C788" s="332"/>
      <c r="D788" s="329" t="s">
        <v>140</v>
      </c>
      <c r="E788" s="333" t="s">
        <v>3</v>
      </c>
      <c r="F788" s="334" t="s">
        <v>906</v>
      </c>
      <c r="G788" s="332"/>
      <c r="H788" s="333" t="s">
        <v>3</v>
      </c>
      <c r="I788" s="158"/>
      <c r="L788" s="156"/>
      <c r="M788" s="159"/>
      <c r="N788" s="160"/>
      <c r="O788" s="160"/>
      <c r="P788" s="160"/>
      <c r="Q788" s="160"/>
      <c r="R788" s="160"/>
      <c r="S788" s="160"/>
      <c r="T788" s="161"/>
      <c r="AT788" s="157" t="s">
        <v>140</v>
      </c>
      <c r="AU788" s="157" t="s">
        <v>81</v>
      </c>
      <c r="AV788" s="13" t="s">
        <v>79</v>
      </c>
      <c r="AW788" s="13" t="s">
        <v>33</v>
      </c>
      <c r="AX788" s="13" t="s">
        <v>72</v>
      </c>
      <c r="AY788" s="157" t="s">
        <v>126</v>
      </c>
    </row>
    <row r="789" spans="1:65" s="13" customFormat="1">
      <c r="B789" s="331"/>
      <c r="C789" s="332"/>
      <c r="D789" s="329" t="s">
        <v>140</v>
      </c>
      <c r="E789" s="333" t="s">
        <v>3</v>
      </c>
      <c r="F789" s="334" t="s">
        <v>907</v>
      </c>
      <c r="G789" s="332"/>
      <c r="H789" s="333" t="s">
        <v>3</v>
      </c>
      <c r="I789" s="158"/>
      <c r="L789" s="156"/>
      <c r="M789" s="159"/>
      <c r="N789" s="160"/>
      <c r="O789" s="160"/>
      <c r="P789" s="160"/>
      <c r="Q789" s="160"/>
      <c r="R789" s="160"/>
      <c r="S789" s="160"/>
      <c r="T789" s="161"/>
      <c r="AT789" s="157" t="s">
        <v>140</v>
      </c>
      <c r="AU789" s="157" t="s">
        <v>81</v>
      </c>
      <c r="AV789" s="13" t="s">
        <v>79</v>
      </c>
      <c r="AW789" s="13" t="s">
        <v>33</v>
      </c>
      <c r="AX789" s="13" t="s">
        <v>72</v>
      </c>
      <c r="AY789" s="157" t="s">
        <v>126</v>
      </c>
    </row>
    <row r="790" spans="1:65" s="14" customFormat="1">
      <c r="B790" s="335"/>
      <c r="C790" s="336"/>
      <c r="D790" s="329" t="s">
        <v>140</v>
      </c>
      <c r="E790" s="337" t="s">
        <v>3</v>
      </c>
      <c r="F790" s="338" t="s">
        <v>162</v>
      </c>
      <c r="G790" s="336"/>
      <c r="H790" s="339">
        <v>6</v>
      </c>
      <c r="I790" s="164"/>
      <c r="L790" s="162"/>
      <c r="M790" s="165"/>
      <c r="N790" s="166"/>
      <c r="O790" s="166"/>
      <c r="P790" s="166"/>
      <c r="Q790" s="166"/>
      <c r="R790" s="166"/>
      <c r="S790" s="166"/>
      <c r="T790" s="167"/>
      <c r="AT790" s="163" t="s">
        <v>140</v>
      </c>
      <c r="AU790" s="163" t="s">
        <v>81</v>
      </c>
      <c r="AV790" s="14" t="s">
        <v>81</v>
      </c>
      <c r="AW790" s="14" t="s">
        <v>33</v>
      </c>
      <c r="AX790" s="14" t="s">
        <v>72</v>
      </c>
      <c r="AY790" s="163" t="s">
        <v>126</v>
      </c>
    </row>
    <row r="791" spans="1:65" s="13" customFormat="1">
      <c r="B791" s="331"/>
      <c r="C791" s="332"/>
      <c r="D791" s="329" t="s">
        <v>140</v>
      </c>
      <c r="E791" s="333" t="s">
        <v>3</v>
      </c>
      <c r="F791" s="334" t="s">
        <v>908</v>
      </c>
      <c r="G791" s="332"/>
      <c r="H791" s="333" t="s">
        <v>3</v>
      </c>
      <c r="I791" s="158"/>
      <c r="L791" s="156"/>
      <c r="M791" s="159"/>
      <c r="N791" s="160"/>
      <c r="O791" s="160"/>
      <c r="P791" s="160"/>
      <c r="Q791" s="160"/>
      <c r="R791" s="160"/>
      <c r="S791" s="160"/>
      <c r="T791" s="161"/>
      <c r="AT791" s="157" t="s">
        <v>140</v>
      </c>
      <c r="AU791" s="157" t="s">
        <v>81</v>
      </c>
      <c r="AV791" s="13" t="s">
        <v>79</v>
      </c>
      <c r="AW791" s="13" t="s">
        <v>33</v>
      </c>
      <c r="AX791" s="13" t="s">
        <v>72</v>
      </c>
      <c r="AY791" s="157" t="s">
        <v>126</v>
      </c>
    </row>
    <row r="792" spans="1:65" s="14" customFormat="1">
      <c r="B792" s="335"/>
      <c r="C792" s="336"/>
      <c r="D792" s="329" t="s">
        <v>140</v>
      </c>
      <c r="E792" s="337" t="s">
        <v>3</v>
      </c>
      <c r="F792" s="338" t="s">
        <v>909</v>
      </c>
      <c r="G792" s="336"/>
      <c r="H792" s="339">
        <v>6.6</v>
      </c>
      <c r="I792" s="164"/>
      <c r="L792" s="162"/>
      <c r="M792" s="165"/>
      <c r="N792" s="166"/>
      <c r="O792" s="166"/>
      <c r="P792" s="166"/>
      <c r="Q792" s="166"/>
      <c r="R792" s="166"/>
      <c r="S792" s="166"/>
      <c r="T792" s="167"/>
      <c r="AT792" s="163" t="s">
        <v>140</v>
      </c>
      <c r="AU792" s="163" t="s">
        <v>81</v>
      </c>
      <c r="AV792" s="14" t="s">
        <v>81</v>
      </c>
      <c r="AW792" s="14" t="s">
        <v>33</v>
      </c>
      <c r="AX792" s="14" t="s">
        <v>72</v>
      </c>
      <c r="AY792" s="163" t="s">
        <v>126</v>
      </c>
    </row>
    <row r="793" spans="1:65" s="13" customFormat="1">
      <c r="B793" s="331"/>
      <c r="C793" s="332"/>
      <c r="D793" s="329" t="s">
        <v>140</v>
      </c>
      <c r="E793" s="333" t="s">
        <v>3</v>
      </c>
      <c r="F793" s="334" t="s">
        <v>910</v>
      </c>
      <c r="G793" s="332"/>
      <c r="H793" s="333" t="s">
        <v>3</v>
      </c>
      <c r="I793" s="158"/>
      <c r="L793" s="156"/>
      <c r="M793" s="159"/>
      <c r="N793" s="160"/>
      <c r="O793" s="160"/>
      <c r="P793" s="160"/>
      <c r="Q793" s="160"/>
      <c r="R793" s="160"/>
      <c r="S793" s="160"/>
      <c r="T793" s="161"/>
      <c r="AT793" s="157" t="s">
        <v>140</v>
      </c>
      <c r="AU793" s="157" t="s">
        <v>81</v>
      </c>
      <c r="AV793" s="13" t="s">
        <v>79</v>
      </c>
      <c r="AW793" s="13" t="s">
        <v>33</v>
      </c>
      <c r="AX793" s="13" t="s">
        <v>72</v>
      </c>
      <c r="AY793" s="157" t="s">
        <v>126</v>
      </c>
    </row>
    <row r="794" spans="1:65" s="14" customFormat="1">
      <c r="B794" s="335"/>
      <c r="C794" s="336"/>
      <c r="D794" s="329" t="s">
        <v>140</v>
      </c>
      <c r="E794" s="337" t="s">
        <v>3</v>
      </c>
      <c r="F794" s="338" t="s">
        <v>911</v>
      </c>
      <c r="G794" s="336"/>
      <c r="H794" s="339">
        <v>6.3</v>
      </c>
      <c r="I794" s="164"/>
      <c r="L794" s="162"/>
      <c r="M794" s="165"/>
      <c r="N794" s="166"/>
      <c r="O794" s="166"/>
      <c r="P794" s="166"/>
      <c r="Q794" s="166"/>
      <c r="R794" s="166"/>
      <c r="S794" s="166"/>
      <c r="T794" s="167"/>
      <c r="AT794" s="163" t="s">
        <v>140</v>
      </c>
      <c r="AU794" s="163" t="s">
        <v>81</v>
      </c>
      <c r="AV794" s="14" t="s">
        <v>81</v>
      </c>
      <c r="AW794" s="14" t="s">
        <v>33</v>
      </c>
      <c r="AX794" s="14" t="s">
        <v>72</v>
      </c>
      <c r="AY794" s="163" t="s">
        <v>126</v>
      </c>
    </row>
    <row r="795" spans="1:65" s="13" customFormat="1">
      <c r="B795" s="331"/>
      <c r="C795" s="332"/>
      <c r="D795" s="329" t="s">
        <v>140</v>
      </c>
      <c r="E795" s="333" t="s">
        <v>3</v>
      </c>
      <c r="F795" s="334" t="s">
        <v>912</v>
      </c>
      <c r="G795" s="332"/>
      <c r="H795" s="333" t="s">
        <v>3</v>
      </c>
      <c r="I795" s="158"/>
      <c r="L795" s="156"/>
      <c r="M795" s="159"/>
      <c r="N795" s="160"/>
      <c r="O795" s="160"/>
      <c r="P795" s="160"/>
      <c r="Q795" s="160"/>
      <c r="R795" s="160"/>
      <c r="S795" s="160"/>
      <c r="T795" s="161"/>
      <c r="AT795" s="157" t="s">
        <v>140</v>
      </c>
      <c r="AU795" s="157" t="s">
        <v>81</v>
      </c>
      <c r="AV795" s="13" t="s">
        <v>79</v>
      </c>
      <c r="AW795" s="13" t="s">
        <v>33</v>
      </c>
      <c r="AX795" s="13" t="s">
        <v>72</v>
      </c>
      <c r="AY795" s="157" t="s">
        <v>126</v>
      </c>
    </row>
    <row r="796" spans="1:65" s="14" customFormat="1">
      <c r="B796" s="335"/>
      <c r="C796" s="336"/>
      <c r="D796" s="329" t="s">
        <v>140</v>
      </c>
      <c r="E796" s="337" t="s">
        <v>3</v>
      </c>
      <c r="F796" s="338" t="s">
        <v>610</v>
      </c>
      <c r="G796" s="336"/>
      <c r="H796" s="339">
        <v>61</v>
      </c>
      <c r="I796" s="164"/>
      <c r="L796" s="162"/>
      <c r="M796" s="165"/>
      <c r="N796" s="166"/>
      <c r="O796" s="166"/>
      <c r="P796" s="166"/>
      <c r="Q796" s="166"/>
      <c r="R796" s="166"/>
      <c r="S796" s="166"/>
      <c r="T796" s="167"/>
      <c r="AT796" s="163" t="s">
        <v>140</v>
      </c>
      <c r="AU796" s="163" t="s">
        <v>81</v>
      </c>
      <c r="AV796" s="14" t="s">
        <v>81</v>
      </c>
      <c r="AW796" s="14" t="s">
        <v>33</v>
      </c>
      <c r="AX796" s="14" t="s">
        <v>72</v>
      </c>
      <c r="AY796" s="163" t="s">
        <v>126</v>
      </c>
    </row>
    <row r="797" spans="1:65" s="15" customFormat="1">
      <c r="B797" s="340"/>
      <c r="C797" s="341"/>
      <c r="D797" s="329" t="s">
        <v>140</v>
      </c>
      <c r="E797" s="342" t="s">
        <v>3</v>
      </c>
      <c r="F797" s="343" t="s">
        <v>144</v>
      </c>
      <c r="G797" s="341"/>
      <c r="H797" s="344">
        <v>89.278000000000006</v>
      </c>
      <c r="I797" s="170"/>
      <c r="L797" s="168"/>
      <c r="M797" s="171"/>
      <c r="N797" s="172"/>
      <c r="O797" s="172"/>
      <c r="P797" s="172"/>
      <c r="Q797" s="172"/>
      <c r="R797" s="172"/>
      <c r="S797" s="172"/>
      <c r="T797" s="173"/>
      <c r="AT797" s="169" t="s">
        <v>140</v>
      </c>
      <c r="AU797" s="169" t="s">
        <v>81</v>
      </c>
      <c r="AV797" s="15" t="s">
        <v>145</v>
      </c>
      <c r="AW797" s="15" t="s">
        <v>33</v>
      </c>
      <c r="AX797" s="15" t="s">
        <v>79</v>
      </c>
      <c r="AY797" s="169" t="s">
        <v>126</v>
      </c>
    </row>
    <row r="798" spans="1:65" s="2" customFormat="1" ht="16.5" customHeight="1">
      <c r="A798" s="33"/>
      <c r="B798" s="322"/>
      <c r="C798" s="323" t="s">
        <v>709</v>
      </c>
      <c r="D798" s="323" t="s">
        <v>129</v>
      </c>
      <c r="E798" s="324" t="s">
        <v>913</v>
      </c>
      <c r="F798" s="325" t="s">
        <v>914</v>
      </c>
      <c r="G798" s="326" t="s">
        <v>228</v>
      </c>
      <c r="H798" s="327">
        <v>120</v>
      </c>
      <c r="I798" s="145"/>
      <c r="J798" s="146">
        <f>ROUND(I798*H798,2)</f>
        <v>0</v>
      </c>
      <c r="K798" s="144" t="s">
        <v>133</v>
      </c>
      <c r="L798" s="34"/>
      <c r="M798" s="147" t="s">
        <v>3</v>
      </c>
      <c r="N798" s="148" t="s">
        <v>43</v>
      </c>
      <c r="O798" s="54"/>
      <c r="P798" s="149">
        <f>O798*H798</f>
        <v>0</v>
      </c>
      <c r="Q798" s="149">
        <v>0</v>
      </c>
      <c r="R798" s="149">
        <f>Q798*H798</f>
        <v>0</v>
      </c>
      <c r="S798" s="149">
        <v>6.5699999999999995E-2</v>
      </c>
      <c r="T798" s="150">
        <f>S798*H798</f>
        <v>7.8839999999999995</v>
      </c>
      <c r="U798" s="33"/>
      <c r="V798" s="33"/>
      <c r="W798" s="33"/>
      <c r="X798" s="33"/>
      <c r="Y798" s="33"/>
      <c r="Z798" s="33"/>
      <c r="AA798" s="33"/>
      <c r="AB798" s="33"/>
      <c r="AC798" s="33"/>
      <c r="AD798" s="33"/>
      <c r="AE798" s="33"/>
      <c r="AR798" s="151" t="s">
        <v>145</v>
      </c>
      <c r="AT798" s="151" t="s">
        <v>129</v>
      </c>
      <c r="AU798" s="151" t="s">
        <v>81</v>
      </c>
      <c r="AY798" s="18" t="s">
        <v>126</v>
      </c>
      <c r="BE798" s="152">
        <f>IF(N798="základní",J798,0)</f>
        <v>0</v>
      </c>
      <c r="BF798" s="152">
        <f>IF(N798="snížená",J798,0)</f>
        <v>0</v>
      </c>
      <c r="BG798" s="152">
        <f>IF(N798="zákl. přenesená",J798,0)</f>
        <v>0</v>
      </c>
      <c r="BH798" s="152">
        <f>IF(N798="sníž. přenesená",J798,0)</f>
        <v>0</v>
      </c>
      <c r="BI798" s="152">
        <f>IF(N798="nulová",J798,0)</f>
        <v>0</v>
      </c>
      <c r="BJ798" s="18" t="s">
        <v>79</v>
      </c>
      <c r="BK798" s="152">
        <f>ROUND(I798*H798,2)</f>
        <v>0</v>
      </c>
      <c r="BL798" s="18" t="s">
        <v>145</v>
      </c>
      <c r="BM798" s="151" t="s">
        <v>915</v>
      </c>
    </row>
    <row r="799" spans="1:65" s="2" customFormat="1">
      <c r="A799" s="33"/>
      <c r="B799" s="322"/>
      <c r="C799" s="328"/>
      <c r="D799" s="329" t="s">
        <v>136</v>
      </c>
      <c r="E799" s="328"/>
      <c r="F799" s="330" t="s">
        <v>916</v>
      </c>
      <c r="G799" s="328"/>
      <c r="H799" s="328"/>
      <c r="I799" s="153"/>
      <c r="J799" s="33"/>
      <c r="K799" s="33"/>
      <c r="L799" s="34"/>
      <c r="M799" s="154"/>
      <c r="N799" s="155"/>
      <c r="O799" s="54"/>
      <c r="P799" s="54"/>
      <c r="Q799" s="54"/>
      <c r="R799" s="54"/>
      <c r="S799" s="54"/>
      <c r="T799" s="55"/>
      <c r="U799" s="33"/>
      <c r="V799" s="33"/>
      <c r="W799" s="33"/>
      <c r="X799" s="33"/>
      <c r="Y799" s="33"/>
      <c r="Z799" s="33"/>
      <c r="AA799" s="33"/>
      <c r="AB799" s="33"/>
      <c r="AC799" s="33"/>
      <c r="AD799" s="33"/>
      <c r="AE799" s="33"/>
      <c r="AT799" s="18" t="s">
        <v>136</v>
      </c>
      <c r="AU799" s="18" t="s">
        <v>81</v>
      </c>
    </row>
    <row r="800" spans="1:65" s="2" customFormat="1" ht="29.25">
      <c r="A800" s="33"/>
      <c r="B800" s="322"/>
      <c r="C800" s="328"/>
      <c r="D800" s="329" t="s">
        <v>220</v>
      </c>
      <c r="E800" s="328"/>
      <c r="F800" s="353" t="s">
        <v>917</v>
      </c>
      <c r="G800" s="328"/>
      <c r="H800" s="328"/>
      <c r="I800" s="153"/>
      <c r="J800" s="33"/>
      <c r="K800" s="33"/>
      <c r="L800" s="34"/>
      <c r="M800" s="154"/>
      <c r="N800" s="155"/>
      <c r="O800" s="54"/>
      <c r="P800" s="54"/>
      <c r="Q800" s="54"/>
      <c r="R800" s="54"/>
      <c r="S800" s="54"/>
      <c r="T800" s="55"/>
      <c r="U800" s="33"/>
      <c r="V800" s="33"/>
      <c r="W800" s="33"/>
      <c r="X800" s="33"/>
      <c r="Y800" s="33"/>
      <c r="Z800" s="33"/>
      <c r="AA800" s="33"/>
      <c r="AB800" s="33"/>
      <c r="AC800" s="33"/>
      <c r="AD800" s="33"/>
      <c r="AE800" s="33"/>
      <c r="AT800" s="18" t="s">
        <v>220</v>
      </c>
      <c r="AU800" s="18" t="s">
        <v>81</v>
      </c>
    </row>
    <row r="801" spans="1:65" s="13" customFormat="1">
      <c r="B801" s="331"/>
      <c r="C801" s="332"/>
      <c r="D801" s="329" t="s">
        <v>140</v>
      </c>
      <c r="E801" s="333" t="s">
        <v>3</v>
      </c>
      <c r="F801" s="334" t="s">
        <v>222</v>
      </c>
      <c r="G801" s="332"/>
      <c r="H801" s="333" t="s">
        <v>3</v>
      </c>
      <c r="I801" s="158"/>
      <c r="L801" s="156"/>
      <c r="M801" s="159"/>
      <c r="N801" s="160"/>
      <c r="O801" s="160"/>
      <c r="P801" s="160"/>
      <c r="Q801" s="160"/>
      <c r="R801" s="160"/>
      <c r="S801" s="160"/>
      <c r="T801" s="161"/>
      <c r="AT801" s="157" t="s">
        <v>140</v>
      </c>
      <c r="AU801" s="157" t="s">
        <v>81</v>
      </c>
      <c r="AV801" s="13" t="s">
        <v>79</v>
      </c>
      <c r="AW801" s="13" t="s">
        <v>33</v>
      </c>
      <c r="AX801" s="13" t="s">
        <v>72</v>
      </c>
      <c r="AY801" s="157" t="s">
        <v>126</v>
      </c>
    </row>
    <row r="802" spans="1:65" s="13" customFormat="1">
      <c r="B802" s="331"/>
      <c r="C802" s="332"/>
      <c r="D802" s="329" t="s">
        <v>140</v>
      </c>
      <c r="E802" s="333" t="s">
        <v>3</v>
      </c>
      <c r="F802" s="334" t="s">
        <v>918</v>
      </c>
      <c r="G802" s="332"/>
      <c r="H802" s="333" t="s">
        <v>3</v>
      </c>
      <c r="I802" s="158"/>
      <c r="L802" s="156"/>
      <c r="M802" s="159"/>
      <c r="N802" s="160"/>
      <c r="O802" s="160"/>
      <c r="P802" s="160"/>
      <c r="Q802" s="160"/>
      <c r="R802" s="160"/>
      <c r="S802" s="160"/>
      <c r="T802" s="161"/>
      <c r="AT802" s="157" t="s">
        <v>140</v>
      </c>
      <c r="AU802" s="157" t="s">
        <v>81</v>
      </c>
      <c r="AV802" s="13" t="s">
        <v>79</v>
      </c>
      <c r="AW802" s="13" t="s">
        <v>33</v>
      </c>
      <c r="AX802" s="13" t="s">
        <v>72</v>
      </c>
      <c r="AY802" s="157" t="s">
        <v>126</v>
      </c>
    </row>
    <row r="803" spans="1:65" s="14" customFormat="1">
      <c r="B803" s="335"/>
      <c r="C803" s="336"/>
      <c r="D803" s="329" t="s">
        <v>140</v>
      </c>
      <c r="E803" s="337" t="s">
        <v>3</v>
      </c>
      <c r="F803" s="338" t="s">
        <v>919</v>
      </c>
      <c r="G803" s="336"/>
      <c r="H803" s="339">
        <v>120</v>
      </c>
      <c r="I803" s="164"/>
      <c r="L803" s="162"/>
      <c r="M803" s="165"/>
      <c r="N803" s="166"/>
      <c r="O803" s="166"/>
      <c r="P803" s="166"/>
      <c r="Q803" s="166"/>
      <c r="R803" s="166"/>
      <c r="S803" s="166"/>
      <c r="T803" s="167"/>
      <c r="AT803" s="163" t="s">
        <v>140</v>
      </c>
      <c r="AU803" s="163" t="s">
        <v>81</v>
      </c>
      <c r="AV803" s="14" t="s">
        <v>81</v>
      </c>
      <c r="AW803" s="14" t="s">
        <v>33</v>
      </c>
      <c r="AX803" s="14" t="s">
        <v>72</v>
      </c>
      <c r="AY803" s="163" t="s">
        <v>126</v>
      </c>
    </row>
    <row r="804" spans="1:65" s="15" customFormat="1">
      <c r="B804" s="340"/>
      <c r="C804" s="341"/>
      <c r="D804" s="329" t="s">
        <v>140</v>
      </c>
      <c r="E804" s="342" t="s">
        <v>3</v>
      </c>
      <c r="F804" s="343" t="s">
        <v>144</v>
      </c>
      <c r="G804" s="341"/>
      <c r="H804" s="344">
        <v>120</v>
      </c>
      <c r="I804" s="170"/>
      <c r="L804" s="168"/>
      <c r="M804" s="171"/>
      <c r="N804" s="172"/>
      <c r="O804" s="172"/>
      <c r="P804" s="172"/>
      <c r="Q804" s="172"/>
      <c r="R804" s="172"/>
      <c r="S804" s="172"/>
      <c r="T804" s="173"/>
      <c r="AT804" s="169" t="s">
        <v>140</v>
      </c>
      <c r="AU804" s="169" t="s">
        <v>81</v>
      </c>
      <c r="AV804" s="15" t="s">
        <v>145</v>
      </c>
      <c r="AW804" s="15" t="s">
        <v>33</v>
      </c>
      <c r="AX804" s="15" t="s">
        <v>79</v>
      </c>
      <c r="AY804" s="169" t="s">
        <v>126</v>
      </c>
    </row>
    <row r="805" spans="1:65" s="2" customFormat="1" ht="16.5" customHeight="1">
      <c r="A805" s="33"/>
      <c r="B805" s="322"/>
      <c r="C805" s="323" t="s">
        <v>920</v>
      </c>
      <c r="D805" s="323" t="s">
        <v>129</v>
      </c>
      <c r="E805" s="324" t="s">
        <v>921</v>
      </c>
      <c r="F805" s="325" t="s">
        <v>922</v>
      </c>
      <c r="G805" s="326" t="s">
        <v>305</v>
      </c>
      <c r="H805" s="327">
        <v>290.55</v>
      </c>
      <c r="I805" s="145"/>
      <c r="J805" s="146">
        <f>ROUND(I805*H805,2)</f>
        <v>0</v>
      </c>
      <c r="K805" s="144" t="s">
        <v>133</v>
      </c>
      <c r="L805" s="34"/>
      <c r="M805" s="147" t="s">
        <v>3</v>
      </c>
      <c r="N805" s="148" t="s">
        <v>43</v>
      </c>
      <c r="O805" s="54"/>
      <c r="P805" s="149">
        <f>O805*H805</f>
        <v>0</v>
      </c>
      <c r="Q805" s="149">
        <v>0</v>
      </c>
      <c r="R805" s="149">
        <f>Q805*H805</f>
        <v>0</v>
      </c>
      <c r="S805" s="149">
        <v>9.2499999999999995E-3</v>
      </c>
      <c r="T805" s="150">
        <f>S805*H805</f>
        <v>2.6875874999999998</v>
      </c>
      <c r="U805" s="33"/>
      <c r="V805" s="33"/>
      <c r="W805" s="33"/>
      <c r="X805" s="33"/>
      <c r="Y805" s="33"/>
      <c r="Z805" s="33"/>
      <c r="AA805" s="33"/>
      <c r="AB805" s="33"/>
      <c r="AC805" s="33"/>
      <c r="AD805" s="33"/>
      <c r="AE805" s="33"/>
      <c r="AR805" s="151" t="s">
        <v>145</v>
      </c>
      <c r="AT805" s="151" t="s">
        <v>129</v>
      </c>
      <c r="AU805" s="151" t="s">
        <v>81</v>
      </c>
      <c r="AY805" s="18" t="s">
        <v>126</v>
      </c>
      <c r="BE805" s="152">
        <f>IF(N805="základní",J805,0)</f>
        <v>0</v>
      </c>
      <c r="BF805" s="152">
        <f>IF(N805="snížená",J805,0)</f>
        <v>0</v>
      </c>
      <c r="BG805" s="152">
        <f>IF(N805="zákl. přenesená",J805,0)</f>
        <v>0</v>
      </c>
      <c r="BH805" s="152">
        <f>IF(N805="sníž. přenesená",J805,0)</f>
        <v>0</v>
      </c>
      <c r="BI805" s="152">
        <f>IF(N805="nulová",J805,0)</f>
        <v>0</v>
      </c>
      <c r="BJ805" s="18" t="s">
        <v>79</v>
      </c>
      <c r="BK805" s="152">
        <f>ROUND(I805*H805,2)</f>
        <v>0</v>
      </c>
      <c r="BL805" s="18" t="s">
        <v>145</v>
      </c>
      <c r="BM805" s="151" t="s">
        <v>923</v>
      </c>
    </row>
    <row r="806" spans="1:65" s="2" customFormat="1">
      <c r="A806" s="33"/>
      <c r="B806" s="322"/>
      <c r="C806" s="328"/>
      <c r="D806" s="329" t="s">
        <v>136</v>
      </c>
      <c r="E806" s="328"/>
      <c r="F806" s="330" t="s">
        <v>924</v>
      </c>
      <c r="G806" s="328"/>
      <c r="H806" s="328"/>
      <c r="I806" s="153"/>
      <c r="J806" s="33"/>
      <c r="K806" s="33"/>
      <c r="L806" s="34"/>
      <c r="M806" s="154"/>
      <c r="N806" s="155"/>
      <c r="O806" s="54"/>
      <c r="P806" s="54"/>
      <c r="Q806" s="54"/>
      <c r="R806" s="54"/>
      <c r="S806" s="54"/>
      <c r="T806" s="55"/>
      <c r="U806" s="33"/>
      <c r="V806" s="33"/>
      <c r="W806" s="33"/>
      <c r="X806" s="33"/>
      <c r="Y806" s="33"/>
      <c r="Z806" s="33"/>
      <c r="AA806" s="33"/>
      <c r="AB806" s="33"/>
      <c r="AC806" s="33"/>
      <c r="AD806" s="33"/>
      <c r="AE806" s="33"/>
      <c r="AT806" s="18" t="s">
        <v>136</v>
      </c>
      <c r="AU806" s="18" t="s">
        <v>81</v>
      </c>
    </row>
    <row r="807" spans="1:65" s="2" customFormat="1" ht="39">
      <c r="A807" s="33"/>
      <c r="B807" s="322"/>
      <c r="C807" s="328"/>
      <c r="D807" s="329" t="s">
        <v>220</v>
      </c>
      <c r="E807" s="328"/>
      <c r="F807" s="353" t="s">
        <v>925</v>
      </c>
      <c r="G807" s="328"/>
      <c r="H807" s="328"/>
      <c r="I807" s="153"/>
      <c r="J807" s="33"/>
      <c r="K807" s="33"/>
      <c r="L807" s="34"/>
      <c r="M807" s="154"/>
      <c r="N807" s="155"/>
      <c r="O807" s="54"/>
      <c r="P807" s="54"/>
      <c r="Q807" s="54"/>
      <c r="R807" s="54"/>
      <c r="S807" s="54"/>
      <c r="T807" s="55"/>
      <c r="U807" s="33"/>
      <c r="V807" s="33"/>
      <c r="W807" s="33"/>
      <c r="X807" s="33"/>
      <c r="Y807" s="33"/>
      <c r="Z807" s="33"/>
      <c r="AA807" s="33"/>
      <c r="AB807" s="33"/>
      <c r="AC807" s="33"/>
      <c r="AD807" s="33"/>
      <c r="AE807" s="33"/>
      <c r="AT807" s="18" t="s">
        <v>220</v>
      </c>
      <c r="AU807" s="18" t="s">
        <v>81</v>
      </c>
    </row>
    <row r="808" spans="1:65" s="13" customFormat="1">
      <c r="B808" s="331"/>
      <c r="C808" s="332"/>
      <c r="D808" s="329" t="s">
        <v>140</v>
      </c>
      <c r="E808" s="333" t="s">
        <v>3</v>
      </c>
      <c r="F808" s="334" t="s">
        <v>222</v>
      </c>
      <c r="G808" s="332"/>
      <c r="H808" s="333" t="s">
        <v>3</v>
      </c>
      <c r="I808" s="158"/>
      <c r="L808" s="156"/>
      <c r="M808" s="159"/>
      <c r="N808" s="160"/>
      <c r="O808" s="160"/>
      <c r="P808" s="160"/>
      <c r="Q808" s="160"/>
      <c r="R808" s="160"/>
      <c r="S808" s="160"/>
      <c r="T808" s="161"/>
      <c r="AT808" s="157" t="s">
        <v>140</v>
      </c>
      <c r="AU808" s="157" t="s">
        <v>81</v>
      </c>
      <c r="AV808" s="13" t="s">
        <v>79</v>
      </c>
      <c r="AW808" s="13" t="s">
        <v>33</v>
      </c>
      <c r="AX808" s="13" t="s">
        <v>72</v>
      </c>
      <c r="AY808" s="157" t="s">
        <v>126</v>
      </c>
    </row>
    <row r="809" spans="1:65" s="13" customFormat="1">
      <c r="B809" s="331"/>
      <c r="C809" s="332"/>
      <c r="D809" s="329" t="s">
        <v>140</v>
      </c>
      <c r="E809" s="333" t="s">
        <v>3</v>
      </c>
      <c r="F809" s="334" t="s">
        <v>918</v>
      </c>
      <c r="G809" s="332"/>
      <c r="H809" s="333" t="s">
        <v>3</v>
      </c>
      <c r="I809" s="158"/>
      <c r="L809" s="156"/>
      <c r="M809" s="159"/>
      <c r="N809" s="160"/>
      <c r="O809" s="160"/>
      <c r="P809" s="160"/>
      <c r="Q809" s="160"/>
      <c r="R809" s="160"/>
      <c r="S809" s="160"/>
      <c r="T809" s="161"/>
      <c r="AT809" s="157" t="s">
        <v>140</v>
      </c>
      <c r="AU809" s="157" t="s">
        <v>81</v>
      </c>
      <c r="AV809" s="13" t="s">
        <v>79</v>
      </c>
      <c r="AW809" s="13" t="s">
        <v>33</v>
      </c>
      <c r="AX809" s="13" t="s">
        <v>72</v>
      </c>
      <c r="AY809" s="157" t="s">
        <v>126</v>
      </c>
    </row>
    <row r="810" spans="1:65" s="14" customFormat="1">
      <c r="B810" s="335"/>
      <c r="C810" s="336"/>
      <c r="D810" s="329" t="s">
        <v>140</v>
      </c>
      <c r="E810" s="337" t="s">
        <v>3</v>
      </c>
      <c r="F810" s="338" t="s">
        <v>926</v>
      </c>
      <c r="G810" s="336"/>
      <c r="H810" s="339">
        <v>290.55</v>
      </c>
      <c r="I810" s="164"/>
      <c r="L810" s="162"/>
      <c r="M810" s="165"/>
      <c r="N810" s="166"/>
      <c r="O810" s="166"/>
      <c r="P810" s="166"/>
      <c r="Q810" s="166"/>
      <c r="R810" s="166"/>
      <c r="S810" s="166"/>
      <c r="T810" s="167"/>
      <c r="AT810" s="163" t="s">
        <v>140</v>
      </c>
      <c r="AU810" s="163" t="s">
        <v>81</v>
      </c>
      <c r="AV810" s="14" t="s">
        <v>81</v>
      </c>
      <c r="AW810" s="14" t="s">
        <v>33</v>
      </c>
      <c r="AX810" s="14" t="s">
        <v>72</v>
      </c>
      <c r="AY810" s="163" t="s">
        <v>126</v>
      </c>
    </row>
    <row r="811" spans="1:65" s="15" customFormat="1">
      <c r="B811" s="340"/>
      <c r="C811" s="341"/>
      <c r="D811" s="329" t="s">
        <v>140</v>
      </c>
      <c r="E811" s="342" t="s">
        <v>3</v>
      </c>
      <c r="F811" s="343" t="s">
        <v>144</v>
      </c>
      <c r="G811" s="341"/>
      <c r="H811" s="344">
        <v>290.55</v>
      </c>
      <c r="I811" s="170"/>
      <c r="L811" s="168"/>
      <c r="M811" s="171"/>
      <c r="N811" s="172"/>
      <c r="O811" s="172"/>
      <c r="P811" s="172"/>
      <c r="Q811" s="172"/>
      <c r="R811" s="172"/>
      <c r="S811" s="172"/>
      <c r="T811" s="173"/>
      <c r="AT811" s="169" t="s">
        <v>140</v>
      </c>
      <c r="AU811" s="169" t="s">
        <v>81</v>
      </c>
      <c r="AV811" s="15" t="s">
        <v>145</v>
      </c>
      <c r="AW811" s="15" t="s">
        <v>33</v>
      </c>
      <c r="AX811" s="15" t="s">
        <v>79</v>
      </c>
      <c r="AY811" s="169" t="s">
        <v>126</v>
      </c>
    </row>
    <row r="812" spans="1:65" s="2" customFormat="1" ht="16.5" customHeight="1">
      <c r="A812" s="33"/>
      <c r="B812" s="322"/>
      <c r="C812" s="323" t="s">
        <v>927</v>
      </c>
      <c r="D812" s="323" t="s">
        <v>129</v>
      </c>
      <c r="E812" s="324" t="s">
        <v>928</v>
      </c>
      <c r="F812" s="325" t="s">
        <v>929</v>
      </c>
      <c r="G812" s="326" t="s">
        <v>930</v>
      </c>
      <c r="H812" s="327">
        <v>33</v>
      </c>
      <c r="I812" s="145"/>
      <c r="J812" s="146">
        <f>ROUND(I812*H812,2)</f>
        <v>0</v>
      </c>
      <c r="K812" s="144" t="s">
        <v>3</v>
      </c>
      <c r="L812" s="34"/>
      <c r="M812" s="147" t="s">
        <v>3</v>
      </c>
      <c r="N812" s="148" t="s">
        <v>43</v>
      </c>
      <c r="O812" s="54"/>
      <c r="P812" s="149">
        <f>O812*H812</f>
        <v>0</v>
      </c>
      <c r="Q812" s="149">
        <v>0</v>
      </c>
      <c r="R812" s="149">
        <f>Q812*H812</f>
        <v>0</v>
      </c>
      <c r="S812" s="149">
        <v>0</v>
      </c>
      <c r="T812" s="150">
        <f>S812*H812</f>
        <v>0</v>
      </c>
      <c r="U812" s="33"/>
      <c r="V812" s="33"/>
      <c r="W812" s="33"/>
      <c r="X812" s="33"/>
      <c r="Y812" s="33"/>
      <c r="Z812" s="33"/>
      <c r="AA812" s="33"/>
      <c r="AB812" s="33"/>
      <c r="AC812" s="33"/>
      <c r="AD812" s="33"/>
      <c r="AE812" s="33"/>
      <c r="AR812" s="151" t="s">
        <v>145</v>
      </c>
      <c r="AT812" s="151" t="s">
        <v>129</v>
      </c>
      <c r="AU812" s="151" t="s">
        <v>81</v>
      </c>
      <c r="AY812" s="18" t="s">
        <v>126</v>
      </c>
      <c r="BE812" s="152">
        <f>IF(N812="základní",J812,0)</f>
        <v>0</v>
      </c>
      <c r="BF812" s="152">
        <f>IF(N812="snížená",J812,0)</f>
        <v>0</v>
      </c>
      <c r="BG812" s="152">
        <f>IF(N812="zákl. přenesená",J812,0)</f>
        <v>0</v>
      </c>
      <c r="BH812" s="152">
        <f>IF(N812="sníž. přenesená",J812,0)</f>
        <v>0</v>
      </c>
      <c r="BI812" s="152">
        <f>IF(N812="nulová",J812,0)</f>
        <v>0</v>
      </c>
      <c r="BJ812" s="18" t="s">
        <v>79</v>
      </c>
      <c r="BK812" s="152">
        <f>ROUND(I812*H812,2)</f>
        <v>0</v>
      </c>
      <c r="BL812" s="18" t="s">
        <v>145</v>
      </c>
      <c r="BM812" s="151" t="s">
        <v>931</v>
      </c>
    </row>
    <row r="813" spans="1:65" s="2" customFormat="1">
      <c r="A813" s="33"/>
      <c r="B813" s="322"/>
      <c r="C813" s="328"/>
      <c r="D813" s="329" t="s">
        <v>136</v>
      </c>
      <c r="E813" s="328"/>
      <c r="F813" s="330" t="s">
        <v>932</v>
      </c>
      <c r="G813" s="328"/>
      <c r="H813" s="328"/>
      <c r="I813" s="153"/>
      <c r="J813" s="33"/>
      <c r="K813" s="33"/>
      <c r="L813" s="34"/>
      <c r="M813" s="154"/>
      <c r="N813" s="155"/>
      <c r="O813" s="54"/>
      <c r="P813" s="54"/>
      <c r="Q813" s="54"/>
      <c r="R813" s="54"/>
      <c r="S813" s="54"/>
      <c r="T813" s="55"/>
      <c r="U813" s="33"/>
      <c r="V813" s="33"/>
      <c r="W813" s="33"/>
      <c r="X813" s="33"/>
      <c r="Y813" s="33"/>
      <c r="Z813" s="33"/>
      <c r="AA813" s="33"/>
      <c r="AB813" s="33"/>
      <c r="AC813" s="33"/>
      <c r="AD813" s="33"/>
      <c r="AE813" s="33"/>
      <c r="AT813" s="18" t="s">
        <v>136</v>
      </c>
      <c r="AU813" s="18" t="s">
        <v>81</v>
      </c>
    </row>
    <row r="814" spans="1:65" s="13" customFormat="1">
      <c r="B814" s="331"/>
      <c r="C814" s="332"/>
      <c r="D814" s="329" t="s">
        <v>140</v>
      </c>
      <c r="E814" s="333" t="s">
        <v>3</v>
      </c>
      <c r="F814" s="334" t="s">
        <v>455</v>
      </c>
      <c r="G814" s="332"/>
      <c r="H814" s="333" t="s">
        <v>3</v>
      </c>
      <c r="I814" s="158"/>
      <c r="L814" s="156"/>
      <c r="M814" s="159"/>
      <c r="N814" s="160"/>
      <c r="O814" s="160"/>
      <c r="P814" s="160"/>
      <c r="Q814" s="160"/>
      <c r="R814" s="160"/>
      <c r="S814" s="160"/>
      <c r="T814" s="161"/>
      <c r="AT814" s="157" t="s">
        <v>140</v>
      </c>
      <c r="AU814" s="157" t="s">
        <v>81</v>
      </c>
      <c r="AV814" s="13" t="s">
        <v>79</v>
      </c>
      <c r="AW814" s="13" t="s">
        <v>33</v>
      </c>
      <c r="AX814" s="13" t="s">
        <v>72</v>
      </c>
      <c r="AY814" s="157" t="s">
        <v>126</v>
      </c>
    </row>
    <row r="815" spans="1:65" s="14" customFormat="1">
      <c r="B815" s="335"/>
      <c r="C815" s="336"/>
      <c r="D815" s="329" t="s">
        <v>140</v>
      </c>
      <c r="E815" s="337" t="s">
        <v>3</v>
      </c>
      <c r="F815" s="338" t="s">
        <v>933</v>
      </c>
      <c r="G815" s="336"/>
      <c r="H815" s="339">
        <v>22</v>
      </c>
      <c r="I815" s="164"/>
      <c r="L815" s="162"/>
      <c r="M815" s="165"/>
      <c r="N815" s="166"/>
      <c r="O815" s="166"/>
      <c r="P815" s="166"/>
      <c r="Q815" s="166"/>
      <c r="R815" s="166"/>
      <c r="S815" s="166"/>
      <c r="T815" s="167"/>
      <c r="AT815" s="163" t="s">
        <v>140</v>
      </c>
      <c r="AU815" s="163" t="s">
        <v>81</v>
      </c>
      <c r="AV815" s="14" t="s">
        <v>81</v>
      </c>
      <c r="AW815" s="14" t="s">
        <v>33</v>
      </c>
      <c r="AX815" s="14" t="s">
        <v>72</v>
      </c>
      <c r="AY815" s="163" t="s">
        <v>126</v>
      </c>
    </row>
    <row r="816" spans="1:65" s="14" customFormat="1">
      <c r="B816" s="335"/>
      <c r="C816" s="336"/>
      <c r="D816" s="329" t="s">
        <v>140</v>
      </c>
      <c r="E816" s="337" t="s">
        <v>3</v>
      </c>
      <c r="F816" s="338" t="s">
        <v>934</v>
      </c>
      <c r="G816" s="336"/>
      <c r="H816" s="339">
        <v>11</v>
      </c>
      <c r="I816" s="164"/>
      <c r="L816" s="162"/>
      <c r="M816" s="165"/>
      <c r="N816" s="166"/>
      <c r="O816" s="166"/>
      <c r="P816" s="166"/>
      <c r="Q816" s="166"/>
      <c r="R816" s="166"/>
      <c r="S816" s="166"/>
      <c r="T816" s="167"/>
      <c r="AT816" s="163" t="s">
        <v>140</v>
      </c>
      <c r="AU816" s="163" t="s">
        <v>81</v>
      </c>
      <c r="AV816" s="14" t="s">
        <v>81</v>
      </c>
      <c r="AW816" s="14" t="s">
        <v>33</v>
      </c>
      <c r="AX816" s="14" t="s">
        <v>72</v>
      </c>
      <c r="AY816" s="163" t="s">
        <v>126</v>
      </c>
    </row>
    <row r="817" spans="1:65" s="15" customFormat="1">
      <c r="B817" s="340"/>
      <c r="C817" s="341"/>
      <c r="D817" s="329" t="s">
        <v>140</v>
      </c>
      <c r="E817" s="342" t="s">
        <v>3</v>
      </c>
      <c r="F817" s="343" t="s">
        <v>144</v>
      </c>
      <c r="G817" s="341"/>
      <c r="H817" s="344">
        <v>33</v>
      </c>
      <c r="I817" s="170"/>
      <c r="L817" s="168"/>
      <c r="M817" s="171"/>
      <c r="N817" s="172"/>
      <c r="O817" s="172"/>
      <c r="P817" s="172"/>
      <c r="Q817" s="172"/>
      <c r="R817" s="172"/>
      <c r="S817" s="172"/>
      <c r="T817" s="173"/>
      <c r="AT817" s="169" t="s">
        <v>140</v>
      </c>
      <c r="AU817" s="169" t="s">
        <v>81</v>
      </c>
      <c r="AV817" s="15" t="s">
        <v>145</v>
      </c>
      <c r="AW817" s="15" t="s">
        <v>33</v>
      </c>
      <c r="AX817" s="15" t="s">
        <v>79</v>
      </c>
      <c r="AY817" s="169" t="s">
        <v>126</v>
      </c>
    </row>
    <row r="818" spans="1:65" s="2" customFormat="1" ht="16.5" customHeight="1">
      <c r="A818" s="33"/>
      <c r="B818" s="322"/>
      <c r="C818" s="323" t="s">
        <v>935</v>
      </c>
      <c r="D818" s="323" t="s">
        <v>129</v>
      </c>
      <c r="E818" s="324" t="s">
        <v>936</v>
      </c>
      <c r="F818" s="325" t="s">
        <v>937</v>
      </c>
      <c r="G818" s="326" t="s">
        <v>228</v>
      </c>
      <c r="H818" s="327">
        <v>1</v>
      </c>
      <c r="I818" s="145"/>
      <c r="J818" s="146">
        <f>ROUND(I818*H818,2)</f>
        <v>0</v>
      </c>
      <c r="K818" s="144" t="s">
        <v>3</v>
      </c>
      <c r="L818" s="34"/>
      <c r="M818" s="147" t="s">
        <v>3</v>
      </c>
      <c r="N818" s="148" t="s">
        <v>43</v>
      </c>
      <c r="O818" s="54"/>
      <c r="P818" s="149">
        <f>O818*H818</f>
        <v>0</v>
      </c>
      <c r="Q818" s="149">
        <v>0</v>
      </c>
      <c r="R818" s="149">
        <f>Q818*H818</f>
        <v>0</v>
      </c>
      <c r="S818" s="149">
        <v>0</v>
      </c>
      <c r="T818" s="150">
        <f>S818*H818</f>
        <v>0</v>
      </c>
      <c r="U818" s="33"/>
      <c r="V818" s="33"/>
      <c r="W818" s="33"/>
      <c r="X818" s="33"/>
      <c r="Y818" s="33"/>
      <c r="Z818" s="33"/>
      <c r="AA818" s="33"/>
      <c r="AB818" s="33"/>
      <c r="AC818" s="33"/>
      <c r="AD818" s="33"/>
      <c r="AE818" s="33"/>
      <c r="AR818" s="151" t="s">
        <v>145</v>
      </c>
      <c r="AT818" s="151" t="s">
        <v>129</v>
      </c>
      <c r="AU818" s="151" t="s">
        <v>81</v>
      </c>
      <c r="AY818" s="18" t="s">
        <v>126</v>
      </c>
      <c r="BE818" s="152">
        <f>IF(N818="základní",J818,0)</f>
        <v>0</v>
      </c>
      <c r="BF818" s="152">
        <f>IF(N818="snížená",J818,0)</f>
        <v>0</v>
      </c>
      <c r="BG818" s="152">
        <f>IF(N818="zákl. přenesená",J818,0)</f>
        <v>0</v>
      </c>
      <c r="BH818" s="152">
        <f>IF(N818="sníž. přenesená",J818,0)</f>
        <v>0</v>
      </c>
      <c r="BI818" s="152">
        <f>IF(N818="nulová",J818,0)</f>
        <v>0</v>
      </c>
      <c r="BJ818" s="18" t="s">
        <v>79</v>
      </c>
      <c r="BK818" s="152">
        <f>ROUND(I818*H818,2)</f>
        <v>0</v>
      </c>
      <c r="BL818" s="18" t="s">
        <v>145</v>
      </c>
      <c r="BM818" s="151" t="s">
        <v>938</v>
      </c>
    </row>
    <row r="819" spans="1:65" s="2" customFormat="1">
      <c r="A819" s="33"/>
      <c r="B819" s="322"/>
      <c r="C819" s="328"/>
      <c r="D819" s="329" t="s">
        <v>136</v>
      </c>
      <c r="E819" s="328"/>
      <c r="F819" s="330" t="s">
        <v>937</v>
      </c>
      <c r="G819" s="328"/>
      <c r="H819" s="328"/>
      <c r="I819" s="153"/>
      <c r="J819" s="33"/>
      <c r="K819" s="33"/>
      <c r="L819" s="34"/>
      <c r="M819" s="154"/>
      <c r="N819" s="155"/>
      <c r="O819" s="54"/>
      <c r="P819" s="54"/>
      <c r="Q819" s="54"/>
      <c r="R819" s="54"/>
      <c r="S819" s="54"/>
      <c r="T819" s="55"/>
      <c r="U819" s="33"/>
      <c r="V819" s="33"/>
      <c r="W819" s="33"/>
      <c r="X819" s="33"/>
      <c r="Y819" s="33"/>
      <c r="Z819" s="33"/>
      <c r="AA819" s="33"/>
      <c r="AB819" s="33"/>
      <c r="AC819" s="33"/>
      <c r="AD819" s="33"/>
      <c r="AE819" s="33"/>
      <c r="AT819" s="18" t="s">
        <v>136</v>
      </c>
      <c r="AU819" s="18" t="s">
        <v>81</v>
      </c>
    </row>
    <row r="820" spans="1:65" s="13" customFormat="1">
      <c r="B820" s="331"/>
      <c r="C820" s="332"/>
      <c r="D820" s="329" t="s">
        <v>140</v>
      </c>
      <c r="E820" s="333" t="s">
        <v>3</v>
      </c>
      <c r="F820" s="334" t="s">
        <v>222</v>
      </c>
      <c r="G820" s="332"/>
      <c r="H820" s="333" t="s">
        <v>3</v>
      </c>
      <c r="I820" s="158"/>
      <c r="L820" s="156"/>
      <c r="M820" s="159"/>
      <c r="N820" s="160"/>
      <c r="O820" s="160"/>
      <c r="P820" s="160"/>
      <c r="Q820" s="160"/>
      <c r="R820" s="160"/>
      <c r="S820" s="160"/>
      <c r="T820" s="161"/>
      <c r="AT820" s="157" t="s">
        <v>140</v>
      </c>
      <c r="AU820" s="157" t="s">
        <v>81</v>
      </c>
      <c r="AV820" s="13" t="s">
        <v>79</v>
      </c>
      <c r="AW820" s="13" t="s">
        <v>33</v>
      </c>
      <c r="AX820" s="13" t="s">
        <v>72</v>
      </c>
      <c r="AY820" s="157" t="s">
        <v>126</v>
      </c>
    </row>
    <row r="821" spans="1:65" s="14" customFormat="1">
      <c r="B821" s="335"/>
      <c r="C821" s="336"/>
      <c r="D821" s="329" t="s">
        <v>140</v>
      </c>
      <c r="E821" s="337" t="s">
        <v>3</v>
      </c>
      <c r="F821" s="338" t="s">
        <v>79</v>
      </c>
      <c r="G821" s="336"/>
      <c r="H821" s="339">
        <v>1</v>
      </c>
      <c r="I821" s="164"/>
      <c r="L821" s="162"/>
      <c r="M821" s="165"/>
      <c r="N821" s="166"/>
      <c r="O821" s="166"/>
      <c r="P821" s="166"/>
      <c r="Q821" s="166"/>
      <c r="R821" s="166"/>
      <c r="S821" s="166"/>
      <c r="T821" s="167"/>
      <c r="AT821" s="163" t="s">
        <v>140</v>
      </c>
      <c r="AU821" s="163" t="s">
        <v>81</v>
      </c>
      <c r="AV821" s="14" t="s">
        <v>81</v>
      </c>
      <c r="AW821" s="14" t="s">
        <v>33</v>
      </c>
      <c r="AX821" s="14" t="s">
        <v>72</v>
      </c>
      <c r="AY821" s="163" t="s">
        <v>126</v>
      </c>
    </row>
    <row r="822" spans="1:65" s="15" customFormat="1">
      <c r="B822" s="340"/>
      <c r="C822" s="341"/>
      <c r="D822" s="329" t="s">
        <v>140</v>
      </c>
      <c r="E822" s="342" t="s">
        <v>3</v>
      </c>
      <c r="F822" s="343" t="s">
        <v>144</v>
      </c>
      <c r="G822" s="341"/>
      <c r="H822" s="344">
        <v>1</v>
      </c>
      <c r="I822" s="170"/>
      <c r="L822" s="168"/>
      <c r="M822" s="171"/>
      <c r="N822" s="172"/>
      <c r="O822" s="172"/>
      <c r="P822" s="172"/>
      <c r="Q822" s="172"/>
      <c r="R822" s="172"/>
      <c r="S822" s="172"/>
      <c r="T822" s="173"/>
      <c r="AT822" s="169" t="s">
        <v>140</v>
      </c>
      <c r="AU822" s="169" t="s">
        <v>81</v>
      </c>
      <c r="AV822" s="15" t="s">
        <v>145</v>
      </c>
      <c r="AW822" s="15" t="s">
        <v>33</v>
      </c>
      <c r="AX822" s="15" t="s">
        <v>79</v>
      </c>
      <c r="AY822" s="169" t="s">
        <v>126</v>
      </c>
    </row>
    <row r="823" spans="1:65" s="2" customFormat="1" ht="16.5" customHeight="1">
      <c r="A823" s="33"/>
      <c r="B823" s="322"/>
      <c r="C823" s="323" t="s">
        <v>939</v>
      </c>
      <c r="D823" s="323" t="s">
        <v>129</v>
      </c>
      <c r="E823" s="324" t="s">
        <v>940</v>
      </c>
      <c r="F823" s="325" t="s">
        <v>941</v>
      </c>
      <c r="G823" s="326" t="s">
        <v>228</v>
      </c>
      <c r="H823" s="327">
        <v>3</v>
      </c>
      <c r="I823" s="145"/>
      <c r="J823" s="146">
        <f>ROUND(I823*H823,2)</f>
        <v>0</v>
      </c>
      <c r="K823" s="144" t="s">
        <v>3</v>
      </c>
      <c r="L823" s="34"/>
      <c r="M823" s="147" t="s">
        <v>3</v>
      </c>
      <c r="N823" s="148" t="s">
        <v>43</v>
      </c>
      <c r="O823" s="54"/>
      <c r="P823" s="149">
        <f>O823*H823</f>
        <v>0</v>
      </c>
      <c r="Q823" s="149">
        <v>0</v>
      </c>
      <c r="R823" s="149">
        <f>Q823*H823</f>
        <v>0</v>
      </c>
      <c r="S823" s="149">
        <v>0</v>
      </c>
      <c r="T823" s="150">
        <f>S823*H823</f>
        <v>0</v>
      </c>
      <c r="U823" s="33"/>
      <c r="V823" s="33"/>
      <c r="W823" s="33"/>
      <c r="X823" s="33"/>
      <c r="Y823" s="33"/>
      <c r="Z823" s="33"/>
      <c r="AA823" s="33"/>
      <c r="AB823" s="33"/>
      <c r="AC823" s="33"/>
      <c r="AD823" s="33"/>
      <c r="AE823" s="33"/>
      <c r="AR823" s="151" t="s">
        <v>145</v>
      </c>
      <c r="AT823" s="151" t="s">
        <v>129</v>
      </c>
      <c r="AU823" s="151" t="s">
        <v>81</v>
      </c>
      <c r="AY823" s="18" t="s">
        <v>126</v>
      </c>
      <c r="BE823" s="152">
        <f>IF(N823="základní",J823,0)</f>
        <v>0</v>
      </c>
      <c r="BF823" s="152">
        <f>IF(N823="snížená",J823,0)</f>
        <v>0</v>
      </c>
      <c r="BG823" s="152">
        <f>IF(N823="zákl. přenesená",J823,0)</f>
        <v>0</v>
      </c>
      <c r="BH823" s="152">
        <f>IF(N823="sníž. přenesená",J823,0)</f>
        <v>0</v>
      </c>
      <c r="BI823" s="152">
        <f>IF(N823="nulová",J823,0)</f>
        <v>0</v>
      </c>
      <c r="BJ823" s="18" t="s">
        <v>79</v>
      </c>
      <c r="BK823" s="152">
        <f>ROUND(I823*H823,2)</f>
        <v>0</v>
      </c>
      <c r="BL823" s="18" t="s">
        <v>145</v>
      </c>
      <c r="BM823" s="151" t="s">
        <v>942</v>
      </c>
    </row>
    <row r="824" spans="1:65" s="2" customFormat="1">
      <c r="A824" s="33"/>
      <c r="B824" s="322"/>
      <c r="C824" s="328"/>
      <c r="D824" s="329" t="s">
        <v>136</v>
      </c>
      <c r="E824" s="328"/>
      <c r="F824" s="330" t="s">
        <v>941</v>
      </c>
      <c r="G824" s="328"/>
      <c r="H824" s="328"/>
      <c r="I824" s="153"/>
      <c r="J824" s="33"/>
      <c r="K824" s="33"/>
      <c r="L824" s="34"/>
      <c r="M824" s="154"/>
      <c r="N824" s="155"/>
      <c r="O824" s="54"/>
      <c r="P824" s="54"/>
      <c r="Q824" s="54"/>
      <c r="R824" s="54"/>
      <c r="S824" s="54"/>
      <c r="T824" s="55"/>
      <c r="U824" s="33"/>
      <c r="V824" s="33"/>
      <c r="W824" s="33"/>
      <c r="X824" s="33"/>
      <c r="Y824" s="33"/>
      <c r="Z824" s="33"/>
      <c r="AA824" s="33"/>
      <c r="AB824" s="33"/>
      <c r="AC824" s="33"/>
      <c r="AD824" s="33"/>
      <c r="AE824" s="33"/>
      <c r="AT824" s="18" t="s">
        <v>136</v>
      </c>
      <c r="AU824" s="18" t="s">
        <v>81</v>
      </c>
    </row>
    <row r="825" spans="1:65" s="13" customFormat="1">
      <c r="B825" s="331"/>
      <c r="C825" s="332"/>
      <c r="D825" s="329" t="s">
        <v>140</v>
      </c>
      <c r="E825" s="333" t="s">
        <v>3</v>
      </c>
      <c r="F825" s="334" t="s">
        <v>943</v>
      </c>
      <c r="G825" s="332"/>
      <c r="H825" s="333" t="s">
        <v>3</v>
      </c>
      <c r="I825" s="158"/>
      <c r="L825" s="156"/>
      <c r="M825" s="159"/>
      <c r="N825" s="160"/>
      <c r="O825" s="160"/>
      <c r="P825" s="160"/>
      <c r="Q825" s="160"/>
      <c r="R825" s="160"/>
      <c r="S825" s="160"/>
      <c r="T825" s="161"/>
      <c r="AT825" s="157" t="s">
        <v>140</v>
      </c>
      <c r="AU825" s="157" t="s">
        <v>81</v>
      </c>
      <c r="AV825" s="13" t="s">
        <v>79</v>
      </c>
      <c r="AW825" s="13" t="s">
        <v>33</v>
      </c>
      <c r="AX825" s="13" t="s">
        <v>72</v>
      </c>
      <c r="AY825" s="157" t="s">
        <v>126</v>
      </c>
    </row>
    <row r="826" spans="1:65" s="14" customFormat="1">
      <c r="B826" s="335"/>
      <c r="C826" s="336"/>
      <c r="D826" s="329" t="s">
        <v>140</v>
      </c>
      <c r="E826" s="337" t="s">
        <v>3</v>
      </c>
      <c r="F826" s="338" t="s">
        <v>146</v>
      </c>
      <c r="G826" s="336"/>
      <c r="H826" s="339">
        <v>3</v>
      </c>
      <c r="I826" s="164"/>
      <c r="L826" s="162"/>
      <c r="M826" s="165"/>
      <c r="N826" s="166"/>
      <c r="O826" s="166"/>
      <c r="P826" s="166"/>
      <c r="Q826" s="166"/>
      <c r="R826" s="166"/>
      <c r="S826" s="166"/>
      <c r="T826" s="167"/>
      <c r="AT826" s="163" t="s">
        <v>140</v>
      </c>
      <c r="AU826" s="163" t="s">
        <v>81</v>
      </c>
      <c r="AV826" s="14" t="s">
        <v>81</v>
      </c>
      <c r="AW826" s="14" t="s">
        <v>33</v>
      </c>
      <c r="AX826" s="14" t="s">
        <v>72</v>
      </c>
      <c r="AY826" s="163" t="s">
        <v>126</v>
      </c>
    </row>
    <row r="827" spans="1:65" s="15" customFormat="1">
      <c r="B827" s="340"/>
      <c r="C827" s="341"/>
      <c r="D827" s="329" t="s">
        <v>140</v>
      </c>
      <c r="E827" s="342" t="s">
        <v>3</v>
      </c>
      <c r="F827" s="343" t="s">
        <v>144</v>
      </c>
      <c r="G827" s="341"/>
      <c r="H827" s="344">
        <v>3</v>
      </c>
      <c r="I827" s="170"/>
      <c r="L827" s="168"/>
      <c r="M827" s="171"/>
      <c r="N827" s="172"/>
      <c r="O827" s="172"/>
      <c r="P827" s="172"/>
      <c r="Q827" s="172"/>
      <c r="R827" s="172"/>
      <c r="S827" s="172"/>
      <c r="T827" s="173"/>
      <c r="AT827" s="169" t="s">
        <v>140</v>
      </c>
      <c r="AU827" s="169" t="s">
        <v>81</v>
      </c>
      <c r="AV827" s="15" t="s">
        <v>145</v>
      </c>
      <c r="AW827" s="15" t="s">
        <v>33</v>
      </c>
      <c r="AX827" s="15" t="s">
        <v>79</v>
      </c>
      <c r="AY827" s="169" t="s">
        <v>126</v>
      </c>
    </row>
    <row r="828" spans="1:65" s="2" customFormat="1" ht="16.5" customHeight="1">
      <c r="A828" s="33"/>
      <c r="B828" s="322"/>
      <c r="C828" s="323" t="s">
        <v>944</v>
      </c>
      <c r="D828" s="323" t="s">
        <v>129</v>
      </c>
      <c r="E828" s="324" t="s">
        <v>945</v>
      </c>
      <c r="F828" s="325" t="s">
        <v>946</v>
      </c>
      <c r="G828" s="326" t="s">
        <v>228</v>
      </c>
      <c r="H828" s="327">
        <v>3</v>
      </c>
      <c r="I828" s="145"/>
      <c r="J828" s="146">
        <f>ROUND(I828*H828,2)</f>
        <v>0</v>
      </c>
      <c r="K828" s="144" t="s">
        <v>3</v>
      </c>
      <c r="L828" s="34"/>
      <c r="M828" s="147" t="s">
        <v>3</v>
      </c>
      <c r="N828" s="148" t="s">
        <v>43</v>
      </c>
      <c r="O828" s="54"/>
      <c r="P828" s="149">
        <f>O828*H828</f>
        <v>0</v>
      </c>
      <c r="Q828" s="149">
        <v>0</v>
      </c>
      <c r="R828" s="149">
        <f>Q828*H828</f>
        <v>0</v>
      </c>
      <c r="S828" s="149">
        <v>0</v>
      </c>
      <c r="T828" s="150">
        <f>S828*H828</f>
        <v>0</v>
      </c>
      <c r="U828" s="33"/>
      <c r="V828" s="33"/>
      <c r="W828" s="33"/>
      <c r="X828" s="33"/>
      <c r="Y828" s="33"/>
      <c r="Z828" s="33"/>
      <c r="AA828" s="33"/>
      <c r="AB828" s="33"/>
      <c r="AC828" s="33"/>
      <c r="AD828" s="33"/>
      <c r="AE828" s="33"/>
      <c r="AR828" s="151" t="s">
        <v>145</v>
      </c>
      <c r="AT828" s="151" t="s">
        <v>129</v>
      </c>
      <c r="AU828" s="151" t="s">
        <v>81</v>
      </c>
      <c r="AY828" s="18" t="s">
        <v>126</v>
      </c>
      <c r="BE828" s="152">
        <f>IF(N828="základní",J828,0)</f>
        <v>0</v>
      </c>
      <c r="BF828" s="152">
        <f>IF(N828="snížená",J828,0)</f>
        <v>0</v>
      </c>
      <c r="BG828" s="152">
        <f>IF(N828="zákl. přenesená",J828,0)</f>
        <v>0</v>
      </c>
      <c r="BH828" s="152">
        <f>IF(N828="sníž. přenesená",J828,0)</f>
        <v>0</v>
      </c>
      <c r="BI828" s="152">
        <f>IF(N828="nulová",J828,0)</f>
        <v>0</v>
      </c>
      <c r="BJ828" s="18" t="s">
        <v>79</v>
      </c>
      <c r="BK828" s="152">
        <f>ROUND(I828*H828,2)</f>
        <v>0</v>
      </c>
      <c r="BL828" s="18" t="s">
        <v>145</v>
      </c>
      <c r="BM828" s="151" t="s">
        <v>947</v>
      </c>
    </row>
    <row r="829" spans="1:65" s="2" customFormat="1">
      <c r="A829" s="33"/>
      <c r="B829" s="322"/>
      <c r="C829" s="328"/>
      <c r="D829" s="329" t="s">
        <v>136</v>
      </c>
      <c r="E829" s="328"/>
      <c r="F829" s="330" t="s">
        <v>946</v>
      </c>
      <c r="G829" s="328"/>
      <c r="H829" s="328"/>
      <c r="I829" s="153"/>
      <c r="J829" s="33"/>
      <c r="K829" s="33"/>
      <c r="L829" s="34"/>
      <c r="M829" s="154"/>
      <c r="N829" s="155"/>
      <c r="O829" s="54"/>
      <c r="P829" s="54"/>
      <c r="Q829" s="54"/>
      <c r="R829" s="54"/>
      <c r="S829" s="54"/>
      <c r="T829" s="55"/>
      <c r="U829" s="33"/>
      <c r="V829" s="33"/>
      <c r="W829" s="33"/>
      <c r="X829" s="33"/>
      <c r="Y829" s="33"/>
      <c r="Z829" s="33"/>
      <c r="AA829" s="33"/>
      <c r="AB829" s="33"/>
      <c r="AC829" s="33"/>
      <c r="AD829" s="33"/>
      <c r="AE829" s="33"/>
      <c r="AT829" s="18" t="s">
        <v>136</v>
      </c>
      <c r="AU829" s="18" t="s">
        <v>81</v>
      </c>
    </row>
    <row r="830" spans="1:65" s="13" customFormat="1">
      <c r="B830" s="331"/>
      <c r="C830" s="332"/>
      <c r="D830" s="329" t="s">
        <v>140</v>
      </c>
      <c r="E830" s="333" t="s">
        <v>3</v>
      </c>
      <c r="F830" s="334" t="s">
        <v>943</v>
      </c>
      <c r="G830" s="332"/>
      <c r="H830" s="333" t="s">
        <v>3</v>
      </c>
      <c r="I830" s="158"/>
      <c r="L830" s="156"/>
      <c r="M830" s="159"/>
      <c r="N830" s="160"/>
      <c r="O830" s="160"/>
      <c r="P830" s="160"/>
      <c r="Q830" s="160"/>
      <c r="R830" s="160"/>
      <c r="S830" s="160"/>
      <c r="T830" s="161"/>
      <c r="AT830" s="157" t="s">
        <v>140</v>
      </c>
      <c r="AU830" s="157" t="s">
        <v>81</v>
      </c>
      <c r="AV830" s="13" t="s">
        <v>79</v>
      </c>
      <c r="AW830" s="13" t="s">
        <v>33</v>
      </c>
      <c r="AX830" s="13" t="s">
        <v>72</v>
      </c>
      <c r="AY830" s="157" t="s">
        <v>126</v>
      </c>
    </row>
    <row r="831" spans="1:65" s="14" customFormat="1">
      <c r="B831" s="335"/>
      <c r="C831" s="336"/>
      <c r="D831" s="329" t="s">
        <v>140</v>
      </c>
      <c r="E831" s="337" t="s">
        <v>3</v>
      </c>
      <c r="F831" s="338" t="s">
        <v>146</v>
      </c>
      <c r="G831" s="336"/>
      <c r="H831" s="339">
        <v>3</v>
      </c>
      <c r="I831" s="164"/>
      <c r="L831" s="162"/>
      <c r="M831" s="165"/>
      <c r="N831" s="166"/>
      <c r="O831" s="166"/>
      <c r="P831" s="166"/>
      <c r="Q831" s="166"/>
      <c r="R831" s="166"/>
      <c r="S831" s="166"/>
      <c r="T831" s="167"/>
      <c r="AT831" s="163" t="s">
        <v>140</v>
      </c>
      <c r="AU831" s="163" t="s">
        <v>81</v>
      </c>
      <c r="AV831" s="14" t="s">
        <v>81</v>
      </c>
      <c r="AW831" s="14" t="s">
        <v>33</v>
      </c>
      <c r="AX831" s="14" t="s">
        <v>72</v>
      </c>
      <c r="AY831" s="163" t="s">
        <v>126</v>
      </c>
    </row>
    <row r="832" spans="1:65" s="15" customFormat="1">
      <c r="B832" s="340"/>
      <c r="C832" s="341"/>
      <c r="D832" s="329" t="s">
        <v>140</v>
      </c>
      <c r="E832" s="342" t="s">
        <v>3</v>
      </c>
      <c r="F832" s="343" t="s">
        <v>144</v>
      </c>
      <c r="G832" s="341"/>
      <c r="H832" s="344">
        <v>3</v>
      </c>
      <c r="I832" s="170"/>
      <c r="L832" s="168"/>
      <c r="M832" s="171"/>
      <c r="N832" s="172"/>
      <c r="O832" s="172"/>
      <c r="P832" s="172"/>
      <c r="Q832" s="172"/>
      <c r="R832" s="172"/>
      <c r="S832" s="172"/>
      <c r="T832" s="173"/>
      <c r="AT832" s="169" t="s">
        <v>140</v>
      </c>
      <c r="AU832" s="169" t="s">
        <v>81</v>
      </c>
      <c r="AV832" s="15" t="s">
        <v>145</v>
      </c>
      <c r="AW832" s="15" t="s">
        <v>33</v>
      </c>
      <c r="AX832" s="15" t="s">
        <v>79</v>
      </c>
      <c r="AY832" s="169" t="s">
        <v>126</v>
      </c>
    </row>
    <row r="833" spans="1:65" s="12" customFormat="1" ht="22.9" customHeight="1">
      <c r="B833" s="345"/>
      <c r="C833" s="346"/>
      <c r="D833" s="347" t="s">
        <v>71</v>
      </c>
      <c r="E833" s="348" t="s">
        <v>948</v>
      </c>
      <c r="F833" s="348" t="s">
        <v>949</v>
      </c>
      <c r="G833" s="346"/>
      <c r="H833" s="346"/>
      <c r="I833" s="133"/>
      <c r="J833" s="142">
        <f>BK833</f>
        <v>0</v>
      </c>
      <c r="L833" s="130"/>
      <c r="M833" s="135"/>
      <c r="N833" s="136"/>
      <c r="O833" s="136"/>
      <c r="P833" s="137">
        <f>SUM(P834:P855)</f>
        <v>0</v>
      </c>
      <c r="Q833" s="136"/>
      <c r="R833" s="137">
        <f>SUM(R834:R855)</f>
        <v>0</v>
      </c>
      <c r="S833" s="136"/>
      <c r="T833" s="138">
        <f>SUM(T834:T855)</f>
        <v>0</v>
      </c>
      <c r="AR833" s="131" t="s">
        <v>79</v>
      </c>
      <c r="AT833" s="139" t="s">
        <v>71</v>
      </c>
      <c r="AU833" s="139" t="s">
        <v>79</v>
      </c>
      <c r="AY833" s="131" t="s">
        <v>126</v>
      </c>
      <c r="BK833" s="140">
        <f>SUM(BK834:BK855)</f>
        <v>0</v>
      </c>
    </row>
    <row r="834" spans="1:65" s="2" customFormat="1" ht="16.5" customHeight="1">
      <c r="A834" s="33"/>
      <c r="B834" s="322"/>
      <c r="C834" s="323" t="s">
        <v>950</v>
      </c>
      <c r="D834" s="323" t="s">
        <v>129</v>
      </c>
      <c r="E834" s="324" t="s">
        <v>951</v>
      </c>
      <c r="F834" s="325" t="s">
        <v>952</v>
      </c>
      <c r="G834" s="326" t="s">
        <v>468</v>
      </c>
      <c r="H834" s="327">
        <v>1399.3140000000001</v>
      </c>
      <c r="I834" s="145"/>
      <c r="J834" s="146">
        <f>ROUND(I834*H834,2)</f>
        <v>0</v>
      </c>
      <c r="K834" s="144" t="s">
        <v>133</v>
      </c>
      <c r="L834" s="34"/>
      <c r="M834" s="147" t="s">
        <v>3</v>
      </c>
      <c r="N834" s="148" t="s">
        <v>43</v>
      </c>
      <c r="O834" s="54"/>
      <c r="P834" s="149">
        <f>O834*H834</f>
        <v>0</v>
      </c>
      <c r="Q834" s="149">
        <v>0</v>
      </c>
      <c r="R834" s="149">
        <f>Q834*H834</f>
        <v>0</v>
      </c>
      <c r="S834" s="149">
        <v>0</v>
      </c>
      <c r="T834" s="150">
        <f>S834*H834</f>
        <v>0</v>
      </c>
      <c r="U834" s="33"/>
      <c r="V834" s="33"/>
      <c r="W834" s="33"/>
      <c r="X834" s="33"/>
      <c r="Y834" s="33"/>
      <c r="Z834" s="33"/>
      <c r="AA834" s="33"/>
      <c r="AB834" s="33"/>
      <c r="AC834" s="33"/>
      <c r="AD834" s="33"/>
      <c r="AE834" s="33"/>
      <c r="AR834" s="151" t="s">
        <v>145</v>
      </c>
      <c r="AT834" s="151" t="s">
        <v>129</v>
      </c>
      <c r="AU834" s="151" t="s">
        <v>81</v>
      </c>
      <c r="AY834" s="18" t="s">
        <v>126</v>
      </c>
      <c r="BE834" s="152">
        <f>IF(N834="základní",J834,0)</f>
        <v>0</v>
      </c>
      <c r="BF834" s="152">
        <f>IF(N834="snížená",J834,0)</f>
        <v>0</v>
      </c>
      <c r="BG834" s="152">
        <f>IF(N834="zákl. přenesená",J834,0)</f>
        <v>0</v>
      </c>
      <c r="BH834" s="152">
        <f>IF(N834="sníž. přenesená",J834,0)</f>
        <v>0</v>
      </c>
      <c r="BI834" s="152">
        <f>IF(N834="nulová",J834,0)</f>
        <v>0</v>
      </c>
      <c r="BJ834" s="18" t="s">
        <v>79</v>
      </c>
      <c r="BK834" s="152">
        <f>ROUND(I834*H834,2)</f>
        <v>0</v>
      </c>
      <c r="BL834" s="18" t="s">
        <v>145</v>
      </c>
      <c r="BM834" s="151" t="s">
        <v>953</v>
      </c>
    </row>
    <row r="835" spans="1:65" s="2" customFormat="1">
      <c r="A835" s="33"/>
      <c r="B835" s="322"/>
      <c r="C835" s="328"/>
      <c r="D835" s="329" t="s">
        <v>136</v>
      </c>
      <c r="E835" s="328"/>
      <c r="F835" s="330" t="s">
        <v>954</v>
      </c>
      <c r="G835" s="328"/>
      <c r="H835" s="328"/>
      <c r="I835" s="153"/>
      <c r="J835" s="33"/>
      <c r="K835" s="33"/>
      <c r="L835" s="34"/>
      <c r="M835" s="154"/>
      <c r="N835" s="155"/>
      <c r="O835" s="54"/>
      <c r="P835" s="54"/>
      <c r="Q835" s="54"/>
      <c r="R835" s="54"/>
      <c r="S835" s="54"/>
      <c r="T835" s="55"/>
      <c r="U835" s="33"/>
      <c r="V835" s="33"/>
      <c r="W835" s="33"/>
      <c r="X835" s="33"/>
      <c r="Y835" s="33"/>
      <c r="Z835" s="33"/>
      <c r="AA835" s="33"/>
      <c r="AB835" s="33"/>
      <c r="AC835" s="33"/>
      <c r="AD835" s="33"/>
      <c r="AE835" s="33"/>
      <c r="AT835" s="18" t="s">
        <v>136</v>
      </c>
      <c r="AU835" s="18" t="s">
        <v>81</v>
      </c>
    </row>
    <row r="836" spans="1:65" s="2" customFormat="1" ht="58.5">
      <c r="A836" s="33"/>
      <c r="B836" s="322"/>
      <c r="C836" s="328"/>
      <c r="D836" s="329" t="s">
        <v>220</v>
      </c>
      <c r="E836" s="328"/>
      <c r="F836" s="353" t="s">
        <v>955</v>
      </c>
      <c r="G836" s="328"/>
      <c r="H836" s="328"/>
      <c r="I836" s="153"/>
      <c r="J836" s="33"/>
      <c r="K836" s="33"/>
      <c r="L836" s="34"/>
      <c r="M836" s="154"/>
      <c r="N836" s="155"/>
      <c r="O836" s="54"/>
      <c r="P836" s="54"/>
      <c r="Q836" s="54"/>
      <c r="R836" s="54"/>
      <c r="S836" s="54"/>
      <c r="T836" s="55"/>
      <c r="U836" s="33"/>
      <c r="V836" s="33"/>
      <c r="W836" s="33"/>
      <c r="X836" s="33"/>
      <c r="Y836" s="33"/>
      <c r="Z836" s="33"/>
      <c r="AA836" s="33"/>
      <c r="AB836" s="33"/>
      <c r="AC836" s="33"/>
      <c r="AD836" s="33"/>
      <c r="AE836" s="33"/>
      <c r="AT836" s="18" t="s">
        <v>220</v>
      </c>
      <c r="AU836" s="18" t="s">
        <v>81</v>
      </c>
    </row>
    <row r="837" spans="1:65" s="2" customFormat="1" ht="16.5" customHeight="1">
      <c r="A837" s="33"/>
      <c r="B837" s="322"/>
      <c r="C837" s="323" t="s">
        <v>956</v>
      </c>
      <c r="D837" s="323" t="s">
        <v>129</v>
      </c>
      <c r="E837" s="324" t="s">
        <v>957</v>
      </c>
      <c r="F837" s="325" t="s">
        <v>958</v>
      </c>
      <c r="G837" s="326" t="s">
        <v>468</v>
      </c>
      <c r="H837" s="327">
        <v>12593.825999999999</v>
      </c>
      <c r="I837" s="145"/>
      <c r="J837" s="146">
        <f>ROUND(I837*H837,2)</f>
        <v>0</v>
      </c>
      <c r="K837" s="144" t="s">
        <v>133</v>
      </c>
      <c r="L837" s="34"/>
      <c r="M837" s="147" t="s">
        <v>3</v>
      </c>
      <c r="N837" s="148" t="s">
        <v>43</v>
      </c>
      <c r="O837" s="54"/>
      <c r="P837" s="149">
        <f>O837*H837</f>
        <v>0</v>
      </c>
      <c r="Q837" s="149">
        <v>0</v>
      </c>
      <c r="R837" s="149">
        <f>Q837*H837</f>
        <v>0</v>
      </c>
      <c r="S837" s="149">
        <v>0</v>
      </c>
      <c r="T837" s="150">
        <f>S837*H837</f>
        <v>0</v>
      </c>
      <c r="U837" s="33"/>
      <c r="V837" s="33"/>
      <c r="W837" s="33"/>
      <c r="X837" s="33"/>
      <c r="Y837" s="33"/>
      <c r="Z837" s="33"/>
      <c r="AA837" s="33"/>
      <c r="AB837" s="33"/>
      <c r="AC837" s="33"/>
      <c r="AD837" s="33"/>
      <c r="AE837" s="33"/>
      <c r="AR837" s="151" t="s">
        <v>145</v>
      </c>
      <c r="AT837" s="151" t="s">
        <v>129</v>
      </c>
      <c r="AU837" s="151" t="s">
        <v>81</v>
      </c>
      <c r="AY837" s="18" t="s">
        <v>126</v>
      </c>
      <c r="BE837" s="152">
        <f>IF(N837="základní",J837,0)</f>
        <v>0</v>
      </c>
      <c r="BF837" s="152">
        <f>IF(N837="snížená",J837,0)</f>
        <v>0</v>
      </c>
      <c r="BG837" s="152">
        <f>IF(N837="zákl. přenesená",J837,0)</f>
        <v>0</v>
      </c>
      <c r="BH837" s="152">
        <f>IF(N837="sníž. přenesená",J837,0)</f>
        <v>0</v>
      </c>
      <c r="BI837" s="152">
        <f>IF(N837="nulová",J837,0)</f>
        <v>0</v>
      </c>
      <c r="BJ837" s="18" t="s">
        <v>79</v>
      </c>
      <c r="BK837" s="152">
        <f>ROUND(I837*H837,2)</f>
        <v>0</v>
      </c>
      <c r="BL837" s="18" t="s">
        <v>145</v>
      </c>
      <c r="BM837" s="151" t="s">
        <v>959</v>
      </c>
    </row>
    <row r="838" spans="1:65" s="2" customFormat="1" ht="19.5">
      <c r="A838" s="33"/>
      <c r="B838" s="322"/>
      <c r="C838" s="328"/>
      <c r="D838" s="329" t="s">
        <v>136</v>
      </c>
      <c r="E838" s="328"/>
      <c r="F838" s="330" t="s">
        <v>960</v>
      </c>
      <c r="G838" s="328"/>
      <c r="H838" s="328"/>
      <c r="I838" s="153"/>
      <c r="J838" s="33"/>
      <c r="K838" s="33"/>
      <c r="L838" s="34"/>
      <c r="M838" s="154"/>
      <c r="N838" s="155"/>
      <c r="O838" s="54"/>
      <c r="P838" s="54"/>
      <c r="Q838" s="54"/>
      <c r="R838" s="54"/>
      <c r="S838" s="54"/>
      <c r="T838" s="55"/>
      <c r="U838" s="33"/>
      <c r="V838" s="33"/>
      <c r="W838" s="33"/>
      <c r="X838" s="33"/>
      <c r="Y838" s="33"/>
      <c r="Z838" s="33"/>
      <c r="AA838" s="33"/>
      <c r="AB838" s="33"/>
      <c r="AC838" s="33"/>
      <c r="AD838" s="33"/>
      <c r="AE838" s="33"/>
      <c r="AT838" s="18" t="s">
        <v>136</v>
      </c>
      <c r="AU838" s="18" t="s">
        <v>81</v>
      </c>
    </row>
    <row r="839" spans="1:65" s="2" customFormat="1" ht="58.5">
      <c r="A839" s="33"/>
      <c r="B839" s="322"/>
      <c r="C839" s="328"/>
      <c r="D839" s="329" t="s">
        <v>220</v>
      </c>
      <c r="E839" s="328"/>
      <c r="F839" s="353" t="s">
        <v>955</v>
      </c>
      <c r="G839" s="328"/>
      <c r="H839" s="328"/>
      <c r="I839" s="153"/>
      <c r="J839" s="33"/>
      <c r="K839" s="33"/>
      <c r="L839" s="34"/>
      <c r="M839" s="154"/>
      <c r="N839" s="155"/>
      <c r="O839" s="54"/>
      <c r="P839" s="54"/>
      <c r="Q839" s="54"/>
      <c r="R839" s="54"/>
      <c r="S839" s="54"/>
      <c r="T839" s="55"/>
      <c r="U839" s="33"/>
      <c r="V839" s="33"/>
      <c r="W839" s="33"/>
      <c r="X839" s="33"/>
      <c r="Y839" s="33"/>
      <c r="Z839" s="33"/>
      <c r="AA839" s="33"/>
      <c r="AB839" s="33"/>
      <c r="AC839" s="33"/>
      <c r="AD839" s="33"/>
      <c r="AE839" s="33"/>
      <c r="AT839" s="18" t="s">
        <v>220</v>
      </c>
      <c r="AU839" s="18" t="s">
        <v>81</v>
      </c>
    </row>
    <row r="840" spans="1:65" s="14" customFormat="1">
      <c r="B840" s="335"/>
      <c r="C840" s="336"/>
      <c r="D840" s="329" t="s">
        <v>140</v>
      </c>
      <c r="E840" s="336"/>
      <c r="F840" s="338" t="s">
        <v>961</v>
      </c>
      <c r="G840" s="336"/>
      <c r="H840" s="339">
        <v>12593.825999999999</v>
      </c>
      <c r="I840" s="164"/>
      <c r="L840" s="162"/>
      <c r="M840" s="165"/>
      <c r="N840" s="166"/>
      <c r="O840" s="166"/>
      <c r="P840" s="166"/>
      <c r="Q840" s="166"/>
      <c r="R840" s="166"/>
      <c r="S840" s="166"/>
      <c r="T840" s="167"/>
      <c r="AT840" s="163" t="s">
        <v>140</v>
      </c>
      <c r="AU840" s="163" t="s">
        <v>81</v>
      </c>
      <c r="AV840" s="14" t="s">
        <v>81</v>
      </c>
      <c r="AW840" s="14" t="s">
        <v>4</v>
      </c>
      <c r="AX840" s="14" t="s">
        <v>79</v>
      </c>
      <c r="AY840" s="163" t="s">
        <v>126</v>
      </c>
    </row>
    <row r="841" spans="1:65" s="2" customFormat="1" ht="21.75" customHeight="1">
      <c r="A841" s="33"/>
      <c r="B841" s="322"/>
      <c r="C841" s="323" t="s">
        <v>962</v>
      </c>
      <c r="D841" s="323" t="s">
        <v>129</v>
      </c>
      <c r="E841" s="324" t="s">
        <v>963</v>
      </c>
      <c r="F841" s="325" t="s">
        <v>964</v>
      </c>
      <c r="G841" s="326" t="s">
        <v>468</v>
      </c>
      <c r="H841" s="327">
        <v>351.66300000000001</v>
      </c>
      <c r="I841" s="145"/>
      <c r="J841" s="146">
        <f>ROUND(I841*H841,2)</f>
        <v>0</v>
      </c>
      <c r="K841" s="144" t="s">
        <v>133</v>
      </c>
      <c r="L841" s="34"/>
      <c r="M841" s="147" t="s">
        <v>3</v>
      </c>
      <c r="N841" s="148" t="s">
        <v>43</v>
      </c>
      <c r="O841" s="54"/>
      <c r="P841" s="149">
        <f>O841*H841</f>
        <v>0</v>
      </c>
      <c r="Q841" s="149">
        <v>0</v>
      </c>
      <c r="R841" s="149">
        <f>Q841*H841</f>
        <v>0</v>
      </c>
      <c r="S841" s="149">
        <v>0</v>
      </c>
      <c r="T841" s="150">
        <f>S841*H841</f>
        <v>0</v>
      </c>
      <c r="U841" s="33"/>
      <c r="V841" s="33"/>
      <c r="W841" s="33"/>
      <c r="X841" s="33"/>
      <c r="Y841" s="33"/>
      <c r="Z841" s="33"/>
      <c r="AA841" s="33"/>
      <c r="AB841" s="33"/>
      <c r="AC841" s="33"/>
      <c r="AD841" s="33"/>
      <c r="AE841" s="33"/>
      <c r="AR841" s="151" t="s">
        <v>145</v>
      </c>
      <c r="AT841" s="151" t="s">
        <v>129</v>
      </c>
      <c r="AU841" s="151" t="s">
        <v>81</v>
      </c>
      <c r="AY841" s="18" t="s">
        <v>126</v>
      </c>
      <c r="BE841" s="152">
        <f>IF(N841="základní",J841,0)</f>
        <v>0</v>
      </c>
      <c r="BF841" s="152">
        <f>IF(N841="snížená",J841,0)</f>
        <v>0</v>
      </c>
      <c r="BG841" s="152">
        <f>IF(N841="zákl. přenesená",J841,0)</f>
        <v>0</v>
      </c>
      <c r="BH841" s="152">
        <f>IF(N841="sníž. přenesená",J841,0)</f>
        <v>0</v>
      </c>
      <c r="BI841" s="152">
        <f>IF(N841="nulová",J841,0)</f>
        <v>0</v>
      </c>
      <c r="BJ841" s="18" t="s">
        <v>79</v>
      </c>
      <c r="BK841" s="152">
        <f>ROUND(I841*H841,2)</f>
        <v>0</v>
      </c>
      <c r="BL841" s="18" t="s">
        <v>145</v>
      </c>
      <c r="BM841" s="151" t="s">
        <v>965</v>
      </c>
    </row>
    <row r="842" spans="1:65" s="2" customFormat="1" ht="19.5">
      <c r="A842" s="33"/>
      <c r="B842" s="322"/>
      <c r="C842" s="328"/>
      <c r="D842" s="329" t="s">
        <v>136</v>
      </c>
      <c r="E842" s="328"/>
      <c r="F842" s="330" t="s">
        <v>966</v>
      </c>
      <c r="G842" s="328"/>
      <c r="H842" s="328"/>
      <c r="I842" s="153"/>
      <c r="J842" s="33"/>
      <c r="K842" s="33"/>
      <c r="L842" s="34"/>
      <c r="M842" s="154"/>
      <c r="N842" s="155"/>
      <c r="O842" s="54"/>
      <c r="P842" s="54"/>
      <c r="Q842" s="54"/>
      <c r="R842" s="54"/>
      <c r="S842" s="54"/>
      <c r="T842" s="55"/>
      <c r="U842" s="33"/>
      <c r="V842" s="33"/>
      <c r="W842" s="33"/>
      <c r="X842" s="33"/>
      <c r="Y842" s="33"/>
      <c r="Z842" s="33"/>
      <c r="AA842" s="33"/>
      <c r="AB842" s="33"/>
      <c r="AC842" s="33"/>
      <c r="AD842" s="33"/>
      <c r="AE842" s="33"/>
      <c r="AT842" s="18" t="s">
        <v>136</v>
      </c>
      <c r="AU842" s="18" t="s">
        <v>81</v>
      </c>
    </row>
    <row r="843" spans="1:65" s="2" customFormat="1" ht="58.5">
      <c r="A843" s="33"/>
      <c r="B843" s="322"/>
      <c r="C843" s="328"/>
      <c r="D843" s="329" t="s">
        <v>220</v>
      </c>
      <c r="E843" s="328"/>
      <c r="F843" s="353" t="s">
        <v>967</v>
      </c>
      <c r="G843" s="328"/>
      <c r="H843" s="328"/>
      <c r="I843" s="153"/>
      <c r="J843" s="33"/>
      <c r="K843" s="33"/>
      <c r="L843" s="34"/>
      <c r="M843" s="154"/>
      <c r="N843" s="155"/>
      <c r="O843" s="54"/>
      <c r="P843" s="54"/>
      <c r="Q843" s="54"/>
      <c r="R843" s="54"/>
      <c r="S843" s="54"/>
      <c r="T843" s="55"/>
      <c r="U843" s="33"/>
      <c r="V843" s="33"/>
      <c r="W843" s="33"/>
      <c r="X843" s="33"/>
      <c r="Y843" s="33"/>
      <c r="Z843" s="33"/>
      <c r="AA843" s="33"/>
      <c r="AB843" s="33"/>
      <c r="AC843" s="33"/>
      <c r="AD843" s="33"/>
      <c r="AE843" s="33"/>
      <c r="AT843" s="18" t="s">
        <v>220</v>
      </c>
      <c r="AU843" s="18" t="s">
        <v>81</v>
      </c>
    </row>
    <row r="844" spans="1:65" s="14" customFormat="1">
      <c r="B844" s="335"/>
      <c r="C844" s="336"/>
      <c r="D844" s="329" t="s">
        <v>140</v>
      </c>
      <c r="E844" s="337" t="s">
        <v>3</v>
      </c>
      <c r="F844" s="338" t="s">
        <v>968</v>
      </c>
      <c r="G844" s="336"/>
      <c r="H844" s="339">
        <v>351.66300000000001</v>
      </c>
      <c r="I844" s="164"/>
      <c r="L844" s="162"/>
      <c r="M844" s="165"/>
      <c r="N844" s="166"/>
      <c r="O844" s="166"/>
      <c r="P844" s="166"/>
      <c r="Q844" s="166"/>
      <c r="R844" s="166"/>
      <c r="S844" s="166"/>
      <c r="T844" s="167"/>
      <c r="AT844" s="163" t="s">
        <v>140</v>
      </c>
      <c r="AU844" s="163" t="s">
        <v>81</v>
      </c>
      <c r="AV844" s="14" t="s">
        <v>81</v>
      </c>
      <c r="AW844" s="14" t="s">
        <v>33</v>
      </c>
      <c r="AX844" s="14" t="s">
        <v>72</v>
      </c>
      <c r="AY844" s="163" t="s">
        <v>126</v>
      </c>
    </row>
    <row r="845" spans="1:65" s="15" customFormat="1">
      <c r="B845" s="340"/>
      <c r="C845" s="341"/>
      <c r="D845" s="329" t="s">
        <v>140</v>
      </c>
      <c r="E845" s="342" t="s">
        <v>3</v>
      </c>
      <c r="F845" s="343" t="s">
        <v>144</v>
      </c>
      <c r="G845" s="341"/>
      <c r="H845" s="344">
        <v>351.66300000000001</v>
      </c>
      <c r="I845" s="170"/>
      <c r="L845" s="168"/>
      <c r="M845" s="171"/>
      <c r="N845" s="172"/>
      <c r="O845" s="172"/>
      <c r="P845" s="172"/>
      <c r="Q845" s="172"/>
      <c r="R845" s="172"/>
      <c r="S845" s="172"/>
      <c r="T845" s="173"/>
      <c r="AT845" s="169" t="s">
        <v>140</v>
      </c>
      <c r="AU845" s="169" t="s">
        <v>81</v>
      </c>
      <c r="AV845" s="15" t="s">
        <v>145</v>
      </c>
      <c r="AW845" s="15" t="s">
        <v>33</v>
      </c>
      <c r="AX845" s="15" t="s">
        <v>79</v>
      </c>
      <c r="AY845" s="169" t="s">
        <v>126</v>
      </c>
    </row>
    <row r="846" spans="1:65" s="2" customFormat="1" ht="16.5" customHeight="1">
      <c r="A846" s="33"/>
      <c r="B846" s="322"/>
      <c r="C846" s="323" t="s">
        <v>969</v>
      </c>
      <c r="D846" s="323" t="s">
        <v>129</v>
      </c>
      <c r="E846" s="324" t="s">
        <v>970</v>
      </c>
      <c r="F846" s="325" t="s">
        <v>971</v>
      </c>
      <c r="G846" s="326" t="s">
        <v>468</v>
      </c>
      <c r="H846" s="327">
        <v>564.71600000000001</v>
      </c>
      <c r="I846" s="145"/>
      <c r="J846" s="146">
        <f>ROUND(I846*H846,2)</f>
        <v>0</v>
      </c>
      <c r="K846" s="144" t="s">
        <v>133</v>
      </c>
      <c r="L846" s="34"/>
      <c r="M846" s="147" t="s">
        <v>3</v>
      </c>
      <c r="N846" s="148" t="s">
        <v>43</v>
      </c>
      <c r="O846" s="54"/>
      <c r="P846" s="149">
        <f>O846*H846</f>
        <v>0</v>
      </c>
      <c r="Q846" s="149">
        <v>0</v>
      </c>
      <c r="R846" s="149">
        <f>Q846*H846</f>
        <v>0</v>
      </c>
      <c r="S846" s="149">
        <v>0</v>
      </c>
      <c r="T846" s="150">
        <f>S846*H846</f>
        <v>0</v>
      </c>
      <c r="U846" s="33"/>
      <c r="V846" s="33"/>
      <c r="W846" s="33"/>
      <c r="X846" s="33"/>
      <c r="Y846" s="33"/>
      <c r="Z846" s="33"/>
      <c r="AA846" s="33"/>
      <c r="AB846" s="33"/>
      <c r="AC846" s="33"/>
      <c r="AD846" s="33"/>
      <c r="AE846" s="33"/>
      <c r="AR846" s="151" t="s">
        <v>145</v>
      </c>
      <c r="AT846" s="151" t="s">
        <v>129</v>
      </c>
      <c r="AU846" s="151" t="s">
        <v>81</v>
      </c>
      <c r="AY846" s="18" t="s">
        <v>126</v>
      </c>
      <c r="BE846" s="152">
        <f>IF(N846="základní",J846,0)</f>
        <v>0</v>
      </c>
      <c r="BF846" s="152">
        <f>IF(N846="snížená",J846,0)</f>
        <v>0</v>
      </c>
      <c r="BG846" s="152">
        <f>IF(N846="zákl. přenesená",J846,0)</f>
        <v>0</v>
      </c>
      <c r="BH846" s="152">
        <f>IF(N846="sníž. přenesená",J846,0)</f>
        <v>0</v>
      </c>
      <c r="BI846" s="152">
        <f>IF(N846="nulová",J846,0)</f>
        <v>0</v>
      </c>
      <c r="BJ846" s="18" t="s">
        <v>79</v>
      </c>
      <c r="BK846" s="152">
        <f>ROUND(I846*H846,2)</f>
        <v>0</v>
      </c>
      <c r="BL846" s="18" t="s">
        <v>145</v>
      </c>
      <c r="BM846" s="151" t="s">
        <v>972</v>
      </c>
    </row>
    <row r="847" spans="1:65" s="2" customFormat="1">
      <c r="A847" s="33"/>
      <c r="B847" s="322"/>
      <c r="C847" s="328"/>
      <c r="D847" s="329" t="s">
        <v>136</v>
      </c>
      <c r="E847" s="328"/>
      <c r="F847" s="330" t="s">
        <v>973</v>
      </c>
      <c r="G847" s="328"/>
      <c r="H847" s="328"/>
      <c r="I847" s="153"/>
      <c r="J847" s="33"/>
      <c r="K847" s="33"/>
      <c r="L847" s="34"/>
      <c r="M847" s="154"/>
      <c r="N847" s="155"/>
      <c r="O847" s="54"/>
      <c r="P847" s="54"/>
      <c r="Q847" s="54"/>
      <c r="R847" s="54"/>
      <c r="S847" s="54"/>
      <c r="T847" s="55"/>
      <c r="U847" s="33"/>
      <c r="V847" s="33"/>
      <c r="W847" s="33"/>
      <c r="X847" s="33"/>
      <c r="Y847" s="33"/>
      <c r="Z847" s="33"/>
      <c r="AA847" s="33"/>
      <c r="AB847" s="33"/>
      <c r="AC847" s="33"/>
      <c r="AD847" s="33"/>
      <c r="AE847" s="33"/>
      <c r="AT847" s="18" t="s">
        <v>136</v>
      </c>
      <c r="AU847" s="18" t="s">
        <v>81</v>
      </c>
    </row>
    <row r="848" spans="1:65" s="2" customFormat="1" ht="58.5">
      <c r="A848" s="33"/>
      <c r="B848" s="322"/>
      <c r="C848" s="328"/>
      <c r="D848" s="329" t="s">
        <v>220</v>
      </c>
      <c r="E848" s="328"/>
      <c r="F848" s="353" t="s">
        <v>967</v>
      </c>
      <c r="G848" s="328"/>
      <c r="H848" s="328"/>
      <c r="I848" s="153"/>
      <c r="J848" s="33"/>
      <c r="K848" s="33"/>
      <c r="L848" s="34"/>
      <c r="M848" s="154"/>
      <c r="N848" s="155"/>
      <c r="O848" s="54"/>
      <c r="P848" s="54"/>
      <c r="Q848" s="54"/>
      <c r="R848" s="54"/>
      <c r="S848" s="54"/>
      <c r="T848" s="55"/>
      <c r="U848" s="33"/>
      <c r="V848" s="33"/>
      <c r="W848" s="33"/>
      <c r="X848" s="33"/>
      <c r="Y848" s="33"/>
      <c r="Z848" s="33"/>
      <c r="AA848" s="33"/>
      <c r="AB848" s="33"/>
      <c r="AC848" s="33"/>
      <c r="AD848" s="33"/>
      <c r="AE848" s="33"/>
      <c r="AT848" s="18" t="s">
        <v>220</v>
      </c>
      <c r="AU848" s="18" t="s">
        <v>81</v>
      </c>
    </row>
    <row r="849" spans="1:65" s="14" customFormat="1">
      <c r="B849" s="335"/>
      <c r="C849" s="336"/>
      <c r="D849" s="329" t="s">
        <v>140</v>
      </c>
      <c r="E849" s="337" t="s">
        <v>3</v>
      </c>
      <c r="F849" s="338" t="s">
        <v>974</v>
      </c>
      <c r="G849" s="336"/>
      <c r="H849" s="339">
        <v>564.71600000000001</v>
      </c>
      <c r="I849" s="164"/>
      <c r="L849" s="162"/>
      <c r="M849" s="165"/>
      <c r="N849" s="166"/>
      <c r="O849" s="166"/>
      <c r="P849" s="166"/>
      <c r="Q849" s="166"/>
      <c r="R849" s="166"/>
      <c r="S849" s="166"/>
      <c r="T849" s="167"/>
      <c r="AT849" s="163" t="s">
        <v>140</v>
      </c>
      <c r="AU849" s="163" t="s">
        <v>81</v>
      </c>
      <c r="AV849" s="14" t="s">
        <v>81</v>
      </c>
      <c r="AW849" s="14" t="s">
        <v>33</v>
      </c>
      <c r="AX849" s="14" t="s">
        <v>72</v>
      </c>
      <c r="AY849" s="163" t="s">
        <v>126</v>
      </c>
    </row>
    <row r="850" spans="1:65" s="15" customFormat="1">
      <c r="B850" s="340"/>
      <c r="C850" s="341"/>
      <c r="D850" s="329" t="s">
        <v>140</v>
      </c>
      <c r="E850" s="342" t="s">
        <v>3</v>
      </c>
      <c r="F850" s="343" t="s">
        <v>144</v>
      </c>
      <c r="G850" s="341"/>
      <c r="H850" s="344">
        <v>564.71600000000001</v>
      </c>
      <c r="I850" s="170"/>
      <c r="L850" s="168"/>
      <c r="M850" s="171"/>
      <c r="N850" s="172"/>
      <c r="O850" s="172"/>
      <c r="P850" s="172"/>
      <c r="Q850" s="172"/>
      <c r="R850" s="172"/>
      <c r="S850" s="172"/>
      <c r="T850" s="173"/>
      <c r="AT850" s="169" t="s">
        <v>140</v>
      </c>
      <c r="AU850" s="169" t="s">
        <v>81</v>
      </c>
      <c r="AV850" s="15" t="s">
        <v>145</v>
      </c>
      <c r="AW850" s="15" t="s">
        <v>33</v>
      </c>
      <c r="AX850" s="15" t="s">
        <v>79</v>
      </c>
      <c r="AY850" s="169" t="s">
        <v>126</v>
      </c>
    </row>
    <row r="851" spans="1:65" s="2" customFormat="1" ht="21.75" customHeight="1">
      <c r="A851" s="33"/>
      <c r="B851" s="322"/>
      <c r="C851" s="323" t="s">
        <v>975</v>
      </c>
      <c r="D851" s="323" t="s">
        <v>129</v>
      </c>
      <c r="E851" s="324" t="s">
        <v>976</v>
      </c>
      <c r="F851" s="325" t="s">
        <v>977</v>
      </c>
      <c r="G851" s="326" t="s">
        <v>468</v>
      </c>
      <c r="H851" s="327">
        <v>472.36399999999998</v>
      </c>
      <c r="I851" s="145"/>
      <c r="J851" s="146">
        <f>ROUND(I851*H851,2)</f>
        <v>0</v>
      </c>
      <c r="K851" s="144" t="s">
        <v>133</v>
      </c>
      <c r="L851" s="34"/>
      <c r="M851" s="147" t="s">
        <v>3</v>
      </c>
      <c r="N851" s="148" t="s">
        <v>43</v>
      </c>
      <c r="O851" s="54"/>
      <c r="P851" s="149">
        <f>O851*H851</f>
        <v>0</v>
      </c>
      <c r="Q851" s="149">
        <v>0</v>
      </c>
      <c r="R851" s="149">
        <f>Q851*H851</f>
        <v>0</v>
      </c>
      <c r="S851" s="149">
        <v>0</v>
      </c>
      <c r="T851" s="150">
        <f>S851*H851</f>
        <v>0</v>
      </c>
      <c r="U851" s="33"/>
      <c r="V851" s="33"/>
      <c r="W851" s="33"/>
      <c r="X851" s="33"/>
      <c r="Y851" s="33"/>
      <c r="Z851" s="33"/>
      <c r="AA851" s="33"/>
      <c r="AB851" s="33"/>
      <c r="AC851" s="33"/>
      <c r="AD851" s="33"/>
      <c r="AE851" s="33"/>
      <c r="AR851" s="151" t="s">
        <v>145</v>
      </c>
      <c r="AT851" s="151" t="s">
        <v>129</v>
      </c>
      <c r="AU851" s="151" t="s">
        <v>81</v>
      </c>
      <c r="AY851" s="18" t="s">
        <v>126</v>
      </c>
      <c r="BE851" s="152">
        <f>IF(N851="základní",J851,0)</f>
        <v>0</v>
      </c>
      <c r="BF851" s="152">
        <f>IF(N851="snížená",J851,0)</f>
        <v>0</v>
      </c>
      <c r="BG851" s="152">
        <f>IF(N851="zákl. přenesená",J851,0)</f>
        <v>0</v>
      </c>
      <c r="BH851" s="152">
        <f>IF(N851="sníž. přenesená",J851,0)</f>
        <v>0</v>
      </c>
      <c r="BI851" s="152">
        <f>IF(N851="nulová",J851,0)</f>
        <v>0</v>
      </c>
      <c r="BJ851" s="18" t="s">
        <v>79</v>
      </c>
      <c r="BK851" s="152">
        <f>ROUND(I851*H851,2)</f>
        <v>0</v>
      </c>
      <c r="BL851" s="18" t="s">
        <v>145</v>
      </c>
      <c r="BM851" s="151" t="s">
        <v>978</v>
      </c>
    </row>
    <row r="852" spans="1:65" s="2" customFormat="1" ht="19.5">
      <c r="A852" s="33"/>
      <c r="B852" s="322"/>
      <c r="C852" s="328"/>
      <c r="D852" s="329" t="s">
        <v>136</v>
      </c>
      <c r="E852" s="328"/>
      <c r="F852" s="330" t="s">
        <v>979</v>
      </c>
      <c r="G852" s="328"/>
      <c r="H852" s="328"/>
      <c r="I852" s="153"/>
      <c r="J852" s="33"/>
      <c r="K852" s="33"/>
      <c r="L852" s="34"/>
      <c r="M852" s="154"/>
      <c r="N852" s="155"/>
      <c r="O852" s="54"/>
      <c r="P852" s="54"/>
      <c r="Q852" s="54"/>
      <c r="R852" s="54"/>
      <c r="S852" s="54"/>
      <c r="T852" s="55"/>
      <c r="U852" s="33"/>
      <c r="V852" s="33"/>
      <c r="W852" s="33"/>
      <c r="X852" s="33"/>
      <c r="Y852" s="33"/>
      <c r="Z852" s="33"/>
      <c r="AA852" s="33"/>
      <c r="AB852" s="33"/>
      <c r="AC852" s="33"/>
      <c r="AD852" s="33"/>
      <c r="AE852" s="33"/>
      <c r="AT852" s="18" t="s">
        <v>136</v>
      </c>
      <c r="AU852" s="18" t="s">
        <v>81</v>
      </c>
    </row>
    <row r="853" spans="1:65" s="2" customFormat="1" ht="58.5">
      <c r="A853" s="33"/>
      <c r="B853" s="322"/>
      <c r="C853" s="328"/>
      <c r="D853" s="329" t="s">
        <v>220</v>
      </c>
      <c r="E853" s="328"/>
      <c r="F853" s="353" t="s">
        <v>967</v>
      </c>
      <c r="G853" s="328"/>
      <c r="H853" s="328"/>
      <c r="I853" s="153"/>
      <c r="J853" s="33"/>
      <c r="K853" s="33"/>
      <c r="L853" s="34"/>
      <c r="M853" s="154"/>
      <c r="N853" s="155"/>
      <c r="O853" s="54"/>
      <c r="P853" s="54"/>
      <c r="Q853" s="54"/>
      <c r="R853" s="54"/>
      <c r="S853" s="54"/>
      <c r="T853" s="55"/>
      <c r="U853" s="33"/>
      <c r="V853" s="33"/>
      <c r="W853" s="33"/>
      <c r="X853" s="33"/>
      <c r="Y853" s="33"/>
      <c r="Z853" s="33"/>
      <c r="AA853" s="33"/>
      <c r="AB853" s="33"/>
      <c r="AC853" s="33"/>
      <c r="AD853" s="33"/>
      <c r="AE853" s="33"/>
      <c r="AT853" s="18" t="s">
        <v>220</v>
      </c>
      <c r="AU853" s="18" t="s">
        <v>81</v>
      </c>
    </row>
    <row r="854" spans="1:65" s="14" customFormat="1">
      <c r="B854" s="335"/>
      <c r="C854" s="336"/>
      <c r="D854" s="329" t="s">
        <v>140</v>
      </c>
      <c r="E854" s="337" t="s">
        <v>3</v>
      </c>
      <c r="F854" s="338" t="s">
        <v>980</v>
      </c>
      <c r="G854" s="336"/>
      <c r="H854" s="339">
        <v>472.36399999999998</v>
      </c>
      <c r="I854" s="164"/>
      <c r="L854" s="162"/>
      <c r="M854" s="165"/>
      <c r="N854" s="166"/>
      <c r="O854" s="166"/>
      <c r="P854" s="166"/>
      <c r="Q854" s="166"/>
      <c r="R854" s="166"/>
      <c r="S854" s="166"/>
      <c r="T854" s="167"/>
      <c r="AT854" s="163" t="s">
        <v>140</v>
      </c>
      <c r="AU854" s="163" t="s">
        <v>81</v>
      </c>
      <c r="AV854" s="14" t="s">
        <v>81</v>
      </c>
      <c r="AW854" s="14" t="s">
        <v>33</v>
      </c>
      <c r="AX854" s="14" t="s">
        <v>72</v>
      </c>
      <c r="AY854" s="163" t="s">
        <v>126</v>
      </c>
    </row>
    <row r="855" spans="1:65" s="15" customFormat="1">
      <c r="B855" s="340"/>
      <c r="C855" s="341"/>
      <c r="D855" s="329" t="s">
        <v>140</v>
      </c>
      <c r="E855" s="342" t="s">
        <v>3</v>
      </c>
      <c r="F855" s="343" t="s">
        <v>144</v>
      </c>
      <c r="G855" s="341"/>
      <c r="H855" s="344">
        <v>472.36399999999998</v>
      </c>
      <c r="I855" s="170"/>
      <c r="L855" s="168"/>
      <c r="M855" s="171"/>
      <c r="N855" s="172"/>
      <c r="O855" s="172"/>
      <c r="P855" s="172"/>
      <c r="Q855" s="172"/>
      <c r="R855" s="172"/>
      <c r="S855" s="172"/>
      <c r="T855" s="173"/>
      <c r="AT855" s="169" t="s">
        <v>140</v>
      </c>
      <c r="AU855" s="169" t="s">
        <v>81</v>
      </c>
      <c r="AV855" s="15" t="s">
        <v>145</v>
      </c>
      <c r="AW855" s="15" t="s">
        <v>33</v>
      </c>
      <c r="AX855" s="15" t="s">
        <v>79</v>
      </c>
      <c r="AY855" s="169" t="s">
        <v>126</v>
      </c>
    </row>
    <row r="856" spans="1:65" s="12" customFormat="1" ht="22.9" customHeight="1">
      <c r="B856" s="345"/>
      <c r="C856" s="346"/>
      <c r="D856" s="347" t="s">
        <v>71</v>
      </c>
      <c r="E856" s="348" t="s">
        <v>981</v>
      </c>
      <c r="F856" s="348" t="s">
        <v>982</v>
      </c>
      <c r="G856" s="346"/>
      <c r="H856" s="346"/>
      <c r="I856" s="133"/>
      <c r="J856" s="142">
        <f>BK856</f>
        <v>0</v>
      </c>
      <c r="L856" s="130"/>
      <c r="M856" s="135"/>
      <c r="N856" s="136"/>
      <c r="O856" s="136"/>
      <c r="P856" s="137">
        <f>SUM(P857:P859)</f>
        <v>0</v>
      </c>
      <c r="Q856" s="136"/>
      <c r="R856" s="137">
        <f>SUM(R857:R859)</f>
        <v>0</v>
      </c>
      <c r="S856" s="136"/>
      <c r="T856" s="138">
        <f>SUM(T857:T859)</f>
        <v>0</v>
      </c>
      <c r="AR856" s="131" t="s">
        <v>79</v>
      </c>
      <c r="AT856" s="139" t="s">
        <v>71</v>
      </c>
      <c r="AU856" s="139" t="s">
        <v>79</v>
      </c>
      <c r="AY856" s="131" t="s">
        <v>126</v>
      </c>
      <c r="BK856" s="140">
        <f>SUM(BK857:BK859)</f>
        <v>0</v>
      </c>
    </row>
    <row r="857" spans="1:65" s="2" customFormat="1" ht="21.75" customHeight="1">
      <c r="A857" s="33"/>
      <c r="B857" s="322"/>
      <c r="C857" s="323" t="s">
        <v>919</v>
      </c>
      <c r="D857" s="323" t="s">
        <v>129</v>
      </c>
      <c r="E857" s="324" t="s">
        <v>983</v>
      </c>
      <c r="F857" s="325" t="s">
        <v>984</v>
      </c>
      <c r="G857" s="326" t="s">
        <v>468</v>
      </c>
      <c r="H857" s="327">
        <v>1027.7829999999999</v>
      </c>
      <c r="I857" s="145"/>
      <c r="J857" s="146">
        <f>ROUND(I857*H857,2)</f>
        <v>0</v>
      </c>
      <c r="K857" s="144" t="s">
        <v>133</v>
      </c>
      <c r="L857" s="34"/>
      <c r="M857" s="147" t="s">
        <v>3</v>
      </c>
      <c r="N857" s="148" t="s">
        <v>43</v>
      </c>
      <c r="O857" s="54"/>
      <c r="P857" s="149">
        <f>O857*H857</f>
        <v>0</v>
      </c>
      <c r="Q857" s="149">
        <v>0</v>
      </c>
      <c r="R857" s="149">
        <f>Q857*H857</f>
        <v>0</v>
      </c>
      <c r="S857" s="149">
        <v>0</v>
      </c>
      <c r="T857" s="150">
        <f>S857*H857</f>
        <v>0</v>
      </c>
      <c r="U857" s="33"/>
      <c r="V857" s="33"/>
      <c r="W857" s="33"/>
      <c r="X857" s="33"/>
      <c r="Y857" s="33"/>
      <c r="Z857" s="33"/>
      <c r="AA857" s="33"/>
      <c r="AB857" s="33"/>
      <c r="AC857" s="33"/>
      <c r="AD857" s="33"/>
      <c r="AE857" s="33"/>
      <c r="AR857" s="151" t="s">
        <v>145</v>
      </c>
      <c r="AT857" s="151" t="s">
        <v>129</v>
      </c>
      <c r="AU857" s="151" t="s">
        <v>81</v>
      </c>
      <c r="AY857" s="18" t="s">
        <v>126</v>
      </c>
      <c r="BE857" s="152">
        <f>IF(N857="základní",J857,0)</f>
        <v>0</v>
      </c>
      <c r="BF857" s="152">
        <f>IF(N857="snížená",J857,0)</f>
        <v>0</v>
      </c>
      <c r="BG857" s="152">
        <f>IF(N857="zákl. přenesená",J857,0)</f>
        <v>0</v>
      </c>
      <c r="BH857" s="152">
        <f>IF(N857="sníž. přenesená",J857,0)</f>
        <v>0</v>
      </c>
      <c r="BI857" s="152">
        <f>IF(N857="nulová",J857,0)</f>
        <v>0</v>
      </c>
      <c r="BJ857" s="18" t="s">
        <v>79</v>
      </c>
      <c r="BK857" s="152">
        <f>ROUND(I857*H857,2)</f>
        <v>0</v>
      </c>
      <c r="BL857" s="18" t="s">
        <v>145</v>
      </c>
      <c r="BM857" s="151" t="s">
        <v>985</v>
      </c>
    </row>
    <row r="858" spans="1:65" s="2" customFormat="1" ht="19.5">
      <c r="A858" s="33"/>
      <c r="B858" s="322"/>
      <c r="C858" s="328"/>
      <c r="D858" s="329" t="s">
        <v>136</v>
      </c>
      <c r="E858" s="328"/>
      <c r="F858" s="330" t="s">
        <v>986</v>
      </c>
      <c r="G858" s="328"/>
      <c r="H858" s="328"/>
      <c r="I858" s="153"/>
      <c r="J858" s="33"/>
      <c r="K858" s="33"/>
      <c r="L858" s="34"/>
      <c r="M858" s="154"/>
      <c r="N858" s="155"/>
      <c r="O858" s="54"/>
      <c r="P858" s="54"/>
      <c r="Q858" s="54"/>
      <c r="R858" s="54"/>
      <c r="S858" s="54"/>
      <c r="T858" s="55"/>
      <c r="U858" s="33"/>
      <c r="V858" s="33"/>
      <c r="W858" s="33"/>
      <c r="X858" s="33"/>
      <c r="Y858" s="33"/>
      <c r="Z858" s="33"/>
      <c r="AA858" s="33"/>
      <c r="AB858" s="33"/>
      <c r="AC858" s="33"/>
      <c r="AD858" s="33"/>
      <c r="AE858" s="33"/>
      <c r="AT858" s="18" t="s">
        <v>136</v>
      </c>
      <c r="AU858" s="18" t="s">
        <v>81</v>
      </c>
    </row>
    <row r="859" spans="1:65" s="2" customFormat="1" ht="29.25">
      <c r="A859" s="33"/>
      <c r="B859" s="322"/>
      <c r="C859" s="328"/>
      <c r="D859" s="329" t="s">
        <v>220</v>
      </c>
      <c r="E859" s="328"/>
      <c r="F859" s="353" t="s">
        <v>987</v>
      </c>
      <c r="G859" s="328"/>
      <c r="H859" s="328"/>
      <c r="I859" s="153"/>
      <c r="J859" s="33"/>
      <c r="K859" s="33"/>
      <c r="L859" s="34"/>
      <c r="M859" s="154"/>
      <c r="N859" s="155"/>
      <c r="O859" s="54"/>
      <c r="P859" s="54"/>
      <c r="Q859" s="54"/>
      <c r="R859" s="54"/>
      <c r="S859" s="54"/>
      <c r="T859" s="55"/>
      <c r="U859" s="33"/>
      <c r="V859" s="33"/>
      <c r="W859" s="33"/>
      <c r="X859" s="33"/>
      <c r="Y859" s="33"/>
      <c r="Z859" s="33"/>
      <c r="AA859" s="33"/>
      <c r="AB859" s="33"/>
      <c r="AC859" s="33"/>
      <c r="AD859" s="33"/>
      <c r="AE859" s="33"/>
      <c r="AT859" s="18" t="s">
        <v>220</v>
      </c>
      <c r="AU859" s="18" t="s">
        <v>81</v>
      </c>
    </row>
    <row r="860" spans="1:65" s="12" customFormat="1" ht="25.9" customHeight="1">
      <c r="B860" s="345"/>
      <c r="C860" s="346"/>
      <c r="D860" s="347" t="s">
        <v>71</v>
      </c>
      <c r="E860" s="352" t="s">
        <v>988</v>
      </c>
      <c r="F860" s="352" t="s">
        <v>989</v>
      </c>
      <c r="G860" s="346"/>
      <c r="H860" s="346"/>
      <c r="I860" s="133"/>
      <c r="J860" s="134">
        <f>BK860</f>
        <v>0</v>
      </c>
      <c r="L860" s="130"/>
      <c r="M860" s="135"/>
      <c r="N860" s="136"/>
      <c r="O860" s="136"/>
      <c r="P860" s="137">
        <f>P861</f>
        <v>0</v>
      </c>
      <c r="Q860" s="136"/>
      <c r="R860" s="137">
        <f>R861</f>
        <v>0.62289150000000004</v>
      </c>
      <c r="S860" s="136"/>
      <c r="T860" s="138">
        <f>T861</f>
        <v>0</v>
      </c>
      <c r="AR860" s="131" t="s">
        <v>81</v>
      </c>
      <c r="AT860" s="139" t="s">
        <v>71</v>
      </c>
      <c r="AU860" s="139" t="s">
        <v>72</v>
      </c>
      <c r="AY860" s="131" t="s">
        <v>126</v>
      </c>
      <c r="BK860" s="140">
        <f>BK861</f>
        <v>0</v>
      </c>
    </row>
    <row r="861" spans="1:65" s="12" customFormat="1" ht="22.9" customHeight="1">
      <c r="B861" s="345"/>
      <c r="C861" s="346"/>
      <c r="D861" s="347" t="s">
        <v>71</v>
      </c>
      <c r="E861" s="348" t="s">
        <v>990</v>
      </c>
      <c r="F861" s="348" t="s">
        <v>991</v>
      </c>
      <c r="G861" s="346"/>
      <c r="H861" s="346"/>
      <c r="I861" s="133"/>
      <c r="J861" s="142">
        <f>BK861</f>
        <v>0</v>
      </c>
      <c r="L861" s="130"/>
      <c r="M861" s="135"/>
      <c r="N861" s="136"/>
      <c r="O861" s="136"/>
      <c r="P861" s="137">
        <f>SUM(P862:P896)</f>
        <v>0</v>
      </c>
      <c r="Q861" s="136"/>
      <c r="R861" s="137">
        <f>SUM(R862:R896)</f>
        <v>0.62289150000000004</v>
      </c>
      <c r="S861" s="136"/>
      <c r="T861" s="138">
        <f>SUM(T862:T896)</f>
        <v>0</v>
      </c>
      <c r="AR861" s="131" t="s">
        <v>81</v>
      </c>
      <c r="AT861" s="139" t="s">
        <v>71</v>
      </c>
      <c r="AU861" s="139" t="s">
        <v>79</v>
      </c>
      <c r="AY861" s="131" t="s">
        <v>126</v>
      </c>
      <c r="BK861" s="140">
        <f>SUM(BK862:BK896)</f>
        <v>0</v>
      </c>
    </row>
    <row r="862" spans="1:65" s="2" customFormat="1" ht="16.5" customHeight="1">
      <c r="A862" s="33"/>
      <c r="B862" s="322"/>
      <c r="C862" s="323" t="s">
        <v>992</v>
      </c>
      <c r="D862" s="323" t="s">
        <v>129</v>
      </c>
      <c r="E862" s="324" t="s">
        <v>993</v>
      </c>
      <c r="F862" s="325" t="s">
        <v>994</v>
      </c>
      <c r="G862" s="326" t="s">
        <v>482</v>
      </c>
      <c r="H862" s="327">
        <v>593.23</v>
      </c>
      <c r="I862" s="145"/>
      <c r="J862" s="146">
        <f>ROUND(I862*H862,2)</f>
        <v>0</v>
      </c>
      <c r="K862" s="144" t="s">
        <v>133</v>
      </c>
      <c r="L862" s="34"/>
      <c r="M862" s="147" t="s">
        <v>3</v>
      </c>
      <c r="N862" s="148" t="s">
        <v>43</v>
      </c>
      <c r="O862" s="54"/>
      <c r="P862" s="149">
        <f>O862*H862</f>
        <v>0</v>
      </c>
      <c r="Q862" s="149">
        <v>5.0000000000000002E-5</v>
      </c>
      <c r="R862" s="149">
        <f>Q862*H862</f>
        <v>2.9661500000000004E-2</v>
      </c>
      <c r="S862" s="149">
        <v>0</v>
      </c>
      <c r="T862" s="150">
        <f>S862*H862</f>
        <v>0</v>
      </c>
      <c r="U862" s="33"/>
      <c r="V862" s="33"/>
      <c r="W862" s="33"/>
      <c r="X862" s="33"/>
      <c r="Y862" s="33"/>
      <c r="Z862" s="33"/>
      <c r="AA862" s="33"/>
      <c r="AB862" s="33"/>
      <c r="AC862" s="33"/>
      <c r="AD862" s="33"/>
      <c r="AE862" s="33"/>
      <c r="AR862" s="151" t="s">
        <v>317</v>
      </c>
      <c r="AT862" s="151" t="s">
        <v>129</v>
      </c>
      <c r="AU862" s="151" t="s">
        <v>81</v>
      </c>
      <c r="AY862" s="18" t="s">
        <v>126</v>
      </c>
      <c r="BE862" s="152">
        <f>IF(N862="základní",J862,0)</f>
        <v>0</v>
      </c>
      <c r="BF862" s="152">
        <f>IF(N862="snížená",J862,0)</f>
        <v>0</v>
      </c>
      <c r="BG862" s="152">
        <f>IF(N862="zákl. přenesená",J862,0)</f>
        <v>0</v>
      </c>
      <c r="BH862" s="152">
        <f>IF(N862="sníž. přenesená",J862,0)</f>
        <v>0</v>
      </c>
      <c r="BI862" s="152">
        <f>IF(N862="nulová",J862,0)</f>
        <v>0</v>
      </c>
      <c r="BJ862" s="18" t="s">
        <v>79</v>
      </c>
      <c r="BK862" s="152">
        <f>ROUND(I862*H862,2)</f>
        <v>0</v>
      </c>
      <c r="BL862" s="18" t="s">
        <v>317</v>
      </c>
      <c r="BM862" s="151" t="s">
        <v>995</v>
      </c>
    </row>
    <row r="863" spans="1:65" s="2" customFormat="1">
      <c r="A863" s="33"/>
      <c r="B863" s="322"/>
      <c r="C863" s="328"/>
      <c r="D863" s="329" t="s">
        <v>136</v>
      </c>
      <c r="E863" s="328"/>
      <c r="F863" s="330" t="s">
        <v>996</v>
      </c>
      <c r="G863" s="328"/>
      <c r="H863" s="328"/>
      <c r="I863" s="153"/>
      <c r="J863" s="33"/>
      <c r="K863" s="33"/>
      <c r="L863" s="34"/>
      <c r="M863" s="154"/>
      <c r="N863" s="155"/>
      <c r="O863" s="54"/>
      <c r="P863" s="54"/>
      <c r="Q863" s="54"/>
      <c r="R863" s="54"/>
      <c r="S863" s="54"/>
      <c r="T863" s="55"/>
      <c r="U863" s="33"/>
      <c r="V863" s="33"/>
      <c r="W863" s="33"/>
      <c r="X863" s="33"/>
      <c r="Y863" s="33"/>
      <c r="Z863" s="33"/>
      <c r="AA863" s="33"/>
      <c r="AB863" s="33"/>
      <c r="AC863" s="33"/>
      <c r="AD863" s="33"/>
      <c r="AE863" s="33"/>
      <c r="AT863" s="18" t="s">
        <v>136</v>
      </c>
      <c r="AU863" s="18" t="s">
        <v>81</v>
      </c>
    </row>
    <row r="864" spans="1:65" s="2" customFormat="1" ht="29.25">
      <c r="A864" s="33"/>
      <c r="B864" s="322"/>
      <c r="C864" s="328"/>
      <c r="D864" s="329" t="s">
        <v>220</v>
      </c>
      <c r="E864" s="328"/>
      <c r="F864" s="353" t="s">
        <v>997</v>
      </c>
      <c r="G864" s="328"/>
      <c r="H864" s="328"/>
      <c r="I864" s="153"/>
      <c r="J864" s="33"/>
      <c r="K864" s="33"/>
      <c r="L864" s="34"/>
      <c r="M864" s="154"/>
      <c r="N864" s="155"/>
      <c r="O864" s="54"/>
      <c r="P864" s="54"/>
      <c r="Q864" s="54"/>
      <c r="R864" s="54"/>
      <c r="S864" s="54"/>
      <c r="T864" s="55"/>
      <c r="U864" s="33"/>
      <c r="V864" s="33"/>
      <c r="W864" s="33"/>
      <c r="X864" s="33"/>
      <c r="Y864" s="33"/>
      <c r="Z864" s="33"/>
      <c r="AA864" s="33"/>
      <c r="AB864" s="33"/>
      <c r="AC864" s="33"/>
      <c r="AD864" s="33"/>
      <c r="AE864" s="33"/>
      <c r="AT864" s="18" t="s">
        <v>220</v>
      </c>
      <c r="AU864" s="18" t="s">
        <v>81</v>
      </c>
    </row>
    <row r="865" spans="1:65" s="13" customFormat="1">
      <c r="B865" s="331"/>
      <c r="C865" s="332"/>
      <c r="D865" s="329" t="s">
        <v>140</v>
      </c>
      <c r="E865" s="333" t="s">
        <v>3</v>
      </c>
      <c r="F865" s="334" t="s">
        <v>351</v>
      </c>
      <c r="G865" s="332"/>
      <c r="H865" s="333" t="s">
        <v>3</v>
      </c>
      <c r="I865" s="158"/>
      <c r="L865" s="156"/>
      <c r="M865" s="159"/>
      <c r="N865" s="160"/>
      <c r="O865" s="160"/>
      <c r="P865" s="160"/>
      <c r="Q865" s="160"/>
      <c r="R865" s="160"/>
      <c r="S865" s="160"/>
      <c r="T865" s="161"/>
      <c r="AT865" s="157" t="s">
        <v>140</v>
      </c>
      <c r="AU865" s="157" t="s">
        <v>81</v>
      </c>
      <c r="AV865" s="13" t="s">
        <v>79</v>
      </c>
      <c r="AW865" s="13" t="s">
        <v>33</v>
      </c>
      <c r="AX865" s="13" t="s">
        <v>72</v>
      </c>
      <c r="AY865" s="157" t="s">
        <v>126</v>
      </c>
    </row>
    <row r="866" spans="1:65" s="13" customFormat="1">
      <c r="B866" s="331"/>
      <c r="C866" s="332"/>
      <c r="D866" s="329" t="s">
        <v>140</v>
      </c>
      <c r="E866" s="333" t="s">
        <v>3</v>
      </c>
      <c r="F866" s="334" t="s">
        <v>353</v>
      </c>
      <c r="G866" s="332"/>
      <c r="H866" s="333" t="s">
        <v>3</v>
      </c>
      <c r="I866" s="158"/>
      <c r="L866" s="156"/>
      <c r="M866" s="159"/>
      <c r="N866" s="160"/>
      <c r="O866" s="160"/>
      <c r="P866" s="160"/>
      <c r="Q866" s="160"/>
      <c r="R866" s="160"/>
      <c r="S866" s="160"/>
      <c r="T866" s="161"/>
      <c r="AT866" s="157" t="s">
        <v>140</v>
      </c>
      <c r="AU866" s="157" t="s">
        <v>81</v>
      </c>
      <c r="AV866" s="13" t="s">
        <v>79</v>
      </c>
      <c r="AW866" s="13" t="s">
        <v>33</v>
      </c>
      <c r="AX866" s="13" t="s">
        <v>72</v>
      </c>
      <c r="AY866" s="157" t="s">
        <v>126</v>
      </c>
    </row>
    <row r="867" spans="1:65" s="14" customFormat="1">
      <c r="B867" s="335"/>
      <c r="C867" s="336"/>
      <c r="D867" s="329" t="s">
        <v>140</v>
      </c>
      <c r="E867" s="337" t="s">
        <v>3</v>
      </c>
      <c r="F867" s="338" t="s">
        <v>998</v>
      </c>
      <c r="G867" s="336"/>
      <c r="H867" s="339">
        <v>49.42</v>
      </c>
      <c r="I867" s="164"/>
      <c r="L867" s="162"/>
      <c r="M867" s="165"/>
      <c r="N867" s="166"/>
      <c r="O867" s="166"/>
      <c r="P867" s="166"/>
      <c r="Q867" s="166"/>
      <c r="R867" s="166"/>
      <c r="S867" s="166"/>
      <c r="T867" s="167"/>
      <c r="AT867" s="163" t="s">
        <v>140</v>
      </c>
      <c r="AU867" s="163" t="s">
        <v>81</v>
      </c>
      <c r="AV867" s="14" t="s">
        <v>81</v>
      </c>
      <c r="AW867" s="14" t="s">
        <v>33</v>
      </c>
      <c r="AX867" s="14" t="s">
        <v>72</v>
      </c>
      <c r="AY867" s="163" t="s">
        <v>126</v>
      </c>
    </row>
    <row r="868" spans="1:65" s="13" customFormat="1">
      <c r="B868" s="331"/>
      <c r="C868" s="332"/>
      <c r="D868" s="329" t="s">
        <v>140</v>
      </c>
      <c r="E868" s="333" t="s">
        <v>3</v>
      </c>
      <c r="F868" s="334" t="s">
        <v>355</v>
      </c>
      <c r="G868" s="332"/>
      <c r="H868" s="333" t="s">
        <v>3</v>
      </c>
      <c r="I868" s="158"/>
      <c r="L868" s="156"/>
      <c r="M868" s="159"/>
      <c r="N868" s="160"/>
      <c r="O868" s="160"/>
      <c r="P868" s="160"/>
      <c r="Q868" s="160"/>
      <c r="R868" s="160"/>
      <c r="S868" s="160"/>
      <c r="T868" s="161"/>
      <c r="AT868" s="157" t="s">
        <v>140</v>
      </c>
      <c r="AU868" s="157" t="s">
        <v>81</v>
      </c>
      <c r="AV868" s="13" t="s">
        <v>79</v>
      </c>
      <c r="AW868" s="13" t="s">
        <v>33</v>
      </c>
      <c r="AX868" s="13" t="s">
        <v>72</v>
      </c>
      <c r="AY868" s="157" t="s">
        <v>126</v>
      </c>
    </row>
    <row r="869" spans="1:65" s="14" customFormat="1">
      <c r="B869" s="335"/>
      <c r="C869" s="336"/>
      <c r="D869" s="329" t="s">
        <v>140</v>
      </c>
      <c r="E869" s="337" t="s">
        <v>3</v>
      </c>
      <c r="F869" s="338" t="s">
        <v>999</v>
      </c>
      <c r="G869" s="336"/>
      <c r="H869" s="339">
        <v>486.6</v>
      </c>
      <c r="I869" s="164"/>
      <c r="L869" s="162"/>
      <c r="M869" s="165"/>
      <c r="N869" s="166"/>
      <c r="O869" s="166"/>
      <c r="P869" s="166"/>
      <c r="Q869" s="166"/>
      <c r="R869" s="166"/>
      <c r="S869" s="166"/>
      <c r="T869" s="167"/>
      <c r="AT869" s="163" t="s">
        <v>140</v>
      </c>
      <c r="AU869" s="163" t="s">
        <v>81</v>
      </c>
      <c r="AV869" s="14" t="s">
        <v>81</v>
      </c>
      <c r="AW869" s="14" t="s">
        <v>33</v>
      </c>
      <c r="AX869" s="14" t="s">
        <v>72</v>
      </c>
      <c r="AY869" s="163" t="s">
        <v>126</v>
      </c>
    </row>
    <row r="870" spans="1:65" s="13" customFormat="1">
      <c r="B870" s="331"/>
      <c r="C870" s="332"/>
      <c r="D870" s="329" t="s">
        <v>140</v>
      </c>
      <c r="E870" s="333" t="s">
        <v>3</v>
      </c>
      <c r="F870" s="334" t="s">
        <v>357</v>
      </c>
      <c r="G870" s="332"/>
      <c r="H870" s="333" t="s">
        <v>3</v>
      </c>
      <c r="I870" s="158"/>
      <c r="L870" s="156"/>
      <c r="M870" s="159"/>
      <c r="N870" s="160"/>
      <c r="O870" s="160"/>
      <c r="P870" s="160"/>
      <c r="Q870" s="160"/>
      <c r="R870" s="160"/>
      <c r="S870" s="160"/>
      <c r="T870" s="161"/>
      <c r="AT870" s="157" t="s">
        <v>140</v>
      </c>
      <c r="AU870" s="157" t="s">
        <v>81</v>
      </c>
      <c r="AV870" s="13" t="s">
        <v>79</v>
      </c>
      <c r="AW870" s="13" t="s">
        <v>33</v>
      </c>
      <c r="AX870" s="13" t="s">
        <v>72</v>
      </c>
      <c r="AY870" s="157" t="s">
        <v>126</v>
      </c>
    </row>
    <row r="871" spans="1:65" s="14" customFormat="1">
      <c r="B871" s="335"/>
      <c r="C871" s="336"/>
      <c r="D871" s="329" t="s">
        <v>140</v>
      </c>
      <c r="E871" s="337" t="s">
        <v>3</v>
      </c>
      <c r="F871" s="338" t="s">
        <v>1000</v>
      </c>
      <c r="G871" s="336"/>
      <c r="H871" s="339">
        <v>57.21</v>
      </c>
      <c r="I871" s="164"/>
      <c r="L871" s="162"/>
      <c r="M871" s="165"/>
      <c r="N871" s="166"/>
      <c r="O871" s="166"/>
      <c r="P871" s="166"/>
      <c r="Q871" s="166"/>
      <c r="R871" s="166"/>
      <c r="S871" s="166"/>
      <c r="T871" s="167"/>
      <c r="AT871" s="163" t="s">
        <v>140</v>
      </c>
      <c r="AU871" s="163" t="s">
        <v>81</v>
      </c>
      <c r="AV871" s="14" t="s">
        <v>81</v>
      </c>
      <c r="AW871" s="14" t="s">
        <v>33</v>
      </c>
      <c r="AX871" s="14" t="s">
        <v>72</v>
      </c>
      <c r="AY871" s="163" t="s">
        <v>126</v>
      </c>
    </row>
    <row r="872" spans="1:65" s="15" customFormat="1">
      <c r="B872" s="340"/>
      <c r="C872" s="341"/>
      <c r="D872" s="329" t="s">
        <v>140</v>
      </c>
      <c r="E872" s="342" t="s">
        <v>3</v>
      </c>
      <c r="F872" s="343" t="s">
        <v>144</v>
      </c>
      <c r="G872" s="341"/>
      <c r="H872" s="344">
        <v>593.23</v>
      </c>
      <c r="I872" s="170"/>
      <c r="L872" s="168"/>
      <c r="M872" s="171"/>
      <c r="N872" s="172"/>
      <c r="O872" s="172"/>
      <c r="P872" s="172"/>
      <c r="Q872" s="172"/>
      <c r="R872" s="172"/>
      <c r="S872" s="172"/>
      <c r="T872" s="173"/>
      <c r="AT872" s="169" t="s">
        <v>140</v>
      </c>
      <c r="AU872" s="169" t="s">
        <v>81</v>
      </c>
      <c r="AV872" s="15" t="s">
        <v>145</v>
      </c>
      <c r="AW872" s="15" t="s">
        <v>33</v>
      </c>
      <c r="AX872" s="15" t="s">
        <v>79</v>
      </c>
      <c r="AY872" s="169" t="s">
        <v>126</v>
      </c>
    </row>
    <row r="873" spans="1:65" s="2" customFormat="1" ht="16.5" customHeight="1">
      <c r="A873" s="33"/>
      <c r="B873" s="322"/>
      <c r="C873" s="354" t="s">
        <v>1001</v>
      </c>
      <c r="D873" s="354" t="s">
        <v>465</v>
      </c>
      <c r="E873" s="355" t="s">
        <v>1002</v>
      </c>
      <c r="F873" s="356" t="s">
        <v>1003</v>
      </c>
      <c r="G873" s="357" t="s">
        <v>482</v>
      </c>
      <c r="H873" s="358">
        <v>49.42</v>
      </c>
      <c r="I873" s="178"/>
      <c r="J873" s="179">
        <f>ROUND(I873*H873,2)</f>
        <v>0</v>
      </c>
      <c r="K873" s="177" t="s">
        <v>3</v>
      </c>
      <c r="L873" s="180"/>
      <c r="M873" s="181" t="s">
        <v>3</v>
      </c>
      <c r="N873" s="182" t="s">
        <v>43</v>
      </c>
      <c r="O873" s="54"/>
      <c r="P873" s="149">
        <f>O873*H873</f>
        <v>0</v>
      </c>
      <c r="Q873" s="149">
        <v>1E-3</v>
      </c>
      <c r="R873" s="149">
        <f>Q873*H873</f>
        <v>4.9420000000000006E-2</v>
      </c>
      <c r="S873" s="149">
        <v>0</v>
      </c>
      <c r="T873" s="150">
        <f>S873*H873</f>
        <v>0</v>
      </c>
      <c r="U873" s="33"/>
      <c r="V873" s="33"/>
      <c r="W873" s="33"/>
      <c r="X873" s="33"/>
      <c r="Y873" s="33"/>
      <c r="Z873" s="33"/>
      <c r="AA873" s="33"/>
      <c r="AB873" s="33"/>
      <c r="AC873" s="33"/>
      <c r="AD873" s="33"/>
      <c r="AE873" s="33"/>
      <c r="AR873" s="151" t="s">
        <v>431</v>
      </c>
      <c r="AT873" s="151" t="s">
        <v>465</v>
      </c>
      <c r="AU873" s="151" t="s">
        <v>81</v>
      </c>
      <c r="AY873" s="18" t="s">
        <v>126</v>
      </c>
      <c r="BE873" s="152">
        <f>IF(N873="základní",J873,0)</f>
        <v>0</v>
      </c>
      <c r="BF873" s="152">
        <f>IF(N873="snížená",J873,0)</f>
        <v>0</v>
      </c>
      <c r="BG873" s="152">
        <f>IF(N873="zákl. přenesená",J873,0)</f>
        <v>0</v>
      </c>
      <c r="BH873" s="152">
        <f>IF(N873="sníž. přenesená",J873,0)</f>
        <v>0</v>
      </c>
      <c r="BI873" s="152">
        <f>IF(N873="nulová",J873,0)</f>
        <v>0</v>
      </c>
      <c r="BJ873" s="18" t="s">
        <v>79</v>
      </c>
      <c r="BK873" s="152">
        <f>ROUND(I873*H873,2)</f>
        <v>0</v>
      </c>
      <c r="BL873" s="18" t="s">
        <v>317</v>
      </c>
      <c r="BM873" s="151" t="s">
        <v>1004</v>
      </c>
    </row>
    <row r="874" spans="1:65" s="2" customFormat="1">
      <c r="A874" s="33"/>
      <c r="B874" s="322"/>
      <c r="C874" s="328"/>
      <c r="D874" s="329" t="s">
        <v>136</v>
      </c>
      <c r="E874" s="328"/>
      <c r="F874" s="330" t="s">
        <v>1003</v>
      </c>
      <c r="G874" s="328"/>
      <c r="H874" s="328"/>
      <c r="I874" s="153"/>
      <c r="J874" s="33"/>
      <c r="K874" s="33"/>
      <c r="L874" s="34"/>
      <c r="M874" s="154"/>
      <c r="N874" s="155"/>
      <c r="O874" s="54"/>
      <c r="P874" s="54"/>
      <c r="Q874" s="54"/>
      <c r="R874" s="54"/>
      <c r="S874" s="54"/>
      <c r="T874" s="55"/>
      <c r="U874" s="33"/>
      <c r="V874" s="33"/>
      <c r="W874" s="33"/>
      <c r="X874" s="33"/>
      <c r="Y874" s="33"/>
      <c r="Z874" s="33"/>
      <c r="AA874" s="33"/>
      <c r="AB874" s="33"/>
      <c r="AC874" s="33"/>
      <c r="AD874" s="33"/>
      <c r="AE874" s="33"/>
      <c r="AT874" s="18" t="s">
        <v>136</v>
      </c>
      <c r="AU874" s="18" t="s">
        <v>81</v>
      </c>
    </row>
    <row r="875" spans="1:65" s="13" customFormat="1">
      <c r="B875" s="331"/>
      <c r="C875" s="332"/>
      <c r="D875" s="329" t="s">
        <v>140</v>
      </c>
      <c r="E875" s="333" t="s">
        <v>3</v>
      </c>
      <c r="F875" s="334" t="s">
        <v>351</v>
      </c>
      <c r="G875" s="332"/>
      <c r="H875" s="333" t="s">
        <v>3</v>
      </c>
      <c r="I875" s="158"/>
      <c r="L875" s="156"/>
      <c r="M875" s="159"/>
      <c r="N875" s="160"/>
      <c r="O875" s="160"/>
      <c r="P875" s="160"/>
      <c r="Q875" s="160"/>
      <c r="R875" s="160"/>
      <c r="S875" s="160"/>
      <c r="T875" s="161"/>
      <c r="AT875" s="157" t="s">
        <v>140</v>
      </c>
      <c r="AU875" s="157" t="s">
        <v>81</v>
      </c>
      <c r="AV875" s="13" t="s">
        <v>79</v>
      </c>
      <c r="AW875" s="13" t="s">
        <v>33</v>
      </c>
      <c r="AX875" s="13" t="s">
        <v>72</v>
      </c>
      <c r="AY875" s="157" t="s">
        <v>126</v>
      </c>
    </row>
    <row r="876" spans="1:65" s="13" customFormat="1">
      <c r="B876" s="331"/>
      <c r="C876" s="332"/>
      <c r="D876" s="329" t="s">
        <v>140</v>
      </c>
      <c r="E876" s="333" t="s">
        <v>3</v>
      </c>
      <c r="F876" s="334" t="s">
        <v>353</v>
      </c>
      <c r="G876" s="332"/>
      <c r="H876" s="333" t="s">
        <v>3</v>
      </c>
      <c r="I876" s="158"/>
      <c r="L876" s="156"/>
      <c r="M876" s="159"/>
      <c r="N876" s="160"/>
      <c r="O876" s="160"/>
      <c r="P876" s="160"/>
      <c r="Q876" s="160"/>
      <c r="R876" s="160"/>
      <c r="S876" s="160"/>
      <c r="T876" s="161"/>
      <c r="AT876" s="157" t="s">
        <v>140</v>
      </c>
      <c r="AU876" s="157" t="s">
        <v>81</v>
      </c>
      <c r="AV876" s="13" t="s">
        <v>79</v>
      </c>
      <c r="AW876" s="13" t="s">
        <v>33</v>
      </c>
      <c r="AX876" s="13" t="s">
        <v>72</v>
      </c>
      <c r="AY876" s="157" t="s">
        <v>126</v>
      </c>
    </row>
    <row r="877" spans="1:65" s="14" customFormat="1">
      <c r="B877" s="335"/>
      <c r="C877" s="336"/>
      <c r="D877" s="329" t="s">
        <v>140</v>
      </c>
      <c r="E877" s="337" t="s">
        <v>3</v>
      </c>
      <c r="F877" s="338" t="s">
        <v>998</v>
      </c>
      <c r="G877" s="336"/>
      <c r="H877" s="339">
        <v>49.42</v>
      </c>
      <c r="I877" s="164"/>
      <c r="L877" s="162"/>
      <c r="M877" s="165"/>
      <c r="N877" s="166"/>
      <c r="O877" s="166"/>
      <c r="P877" s="166"/>
      <c r="Q877" s="166"/>
      <c r="R877" s="166"/>
      <c r="S877" s="166"/>
      <c r="T877" s="167"/>
      <c r="AT877" s="163" t="s">
        <v>140</v>
      </c>
      <c r="AU877" s="163" t="s">
        <v>81</v>
      </c>
      <c r="AV877" s="14" t="s">
        <v>81</v>
      </c>
      <c r="AW877" s="14" t="s">
        <v>33</v>
      </c>
      <c r="AX877" s="14" t="s">
        <v>72</v>
      </c>
      <c r="AY877" s="163" t="s">
        <v>126</v>
      </c>
    </row>
    <row r="878" spans="1:65" s="15" customFormat="1">
      <c r="B878" s="340"/>
      <c r="C878" s="341"/>
      <c r="D878" s="329" t="s">
        <v>140</v>
      </c>
      <c r="E878" s="342" t="s">
        <v>3</v>
      </c>
      <c r="F878" s="343" t="s">
        <v>144</v>
      </c>
      <c r="G878" s="341"/>
      <c r="H878" s="344">
        <v>49.42</v>
      </c>
      <c r="I878" s="170"/>
      <c r="L878" s="168"/>
      <c r="M878" s="171"/>
      <c r="N878" s="172"/>
      <c r="O878" s="172"/>
      <c r="P878" s="172"/>
      <c r="Q878" s="172"/>
      <c r="R878" s="172"/>
      <c r="S878" s="172"/>
      <c r="T878" s="173"/>
      <c r="AT878" s="169" t="s">
        <v>140</v>
      </c>
      <c r="AU878" s="169" t="s">
        <v>81</v>
      </c>
      <c r="AV878" s="15" t="s">
        <v>145</v>
      </c>
      <c r="AW878" s="15" t="s">
        <v>33</v>
      </c>
      <c r="AX878" s="15" t="s">
        <v>79</v>
      </c>
      <c r="AY878" s="169" t="s">
        <v>126</v>
      </c>
    </row>
    <row r="879" spans="1:65" s="2" customFormat="1" ht="16.5" customHeight="1">
      <c r="A879" s="33"/>
      <c r="B879" s="322"/>
      <c r="C879" s="354" t="s">
        <v>1005</v>
      </c>
      <c r="D879" s="354" t="s">
        <v>465</v>
      </c>
      <c r="E879" s="355" t="s">
        <v>1006</v>
      </c>
      <c r="F879" s="356" t="s">
        <v>1007</v>
      </c>
      <c r="G879" s="357" t="s">
        <v>482</v>
      </c>
      <c r="H879" s="358">
        <v>486.6</v>
      </c>
      <c r="I879" s="178"/>
      <c r="J879" s="179">
        <f>ROUND(I879*H879,2)</f>
        <v>0</v>
      </c>
      <c r="K879" s="177" t="s">
        <v>3</v>
      </c>
      <c r="L879" s="180"/>
      <c r="M879" s="181" t="s">
        <v>3</v>
      </c>
      <c r="N879" s="182" t="s">
        <v>43</v>
      </c>
      <c r="O879" s="54"/>
      <c r="P879" s="149">
        <f>O879*H879</f>
        <v>0</v>
      </c>
      <c r="Q879" s="149">
        <v>1E-3</v>
      </c>
      <c r="R879" s="149">
        <f>Q879*H879</f>
        <v>0.48660000000000003</v>
      </c>
      <c r="S879" s="149">
        <v>0</v>
      </c>
      <c r="T879" s="150">
        <f>S879*H879</f>
        <v>0</v>
      </c>
      <c r="U879" s="33"/>
      <c r="V879" s="33"/>
      <c r="W879" s="33"/>
      <c r="X879" s="33"/>
      <c r="Y879" s="33"/>
      <c r="Z879" s="33"/>
      <c r="AA879" s="33"/>
      <c r="AB879" s="33"/>
      <c r="AC879" s="33"/>
      <c r="AD879" s="33"/>
      <c r="AE879" s="33"/>
      <c r="AR879" s="151" t="s">
        <v>431</v>
      </c>
      <c r="AT879" s="151" t="s">
        <v>465</v>
      </c>
      <c r="AU879" s="151" t="s">
        <v>81</v>
      </c>
      <c r="AY879" s="18" t="s">
        <v>126</v>
      </c>
      <c r="BE879" s="152">
        <f>IF(N879="základní",J879,0)</f>
        <v>0</v>
      </c>
      <c r="BF879" s="152">
        <f>IF(N879="snížená",J879,0)</f>
        <v>0</v>
      </c>
      <c r="BG879" s="152">
        <f>IF(N879="zákl. přenesená",J879,0)</f>
        <v>0</v>
      </c>
      <c r="BH879" s="152">
        <f>IF(N879="sníž. přenesená",J879,0)</f>
        <v>0</v>
      </c>
      <c r="BI879" s="152">
        <f>IF(N879="nulová",J879,0)</f>
        <v>0</v>
      </c>
      <c r="BJ879" s="18" t="s">
        <v>79</v>
      </c>
      <c r="BK879" s="152">
        <f>ROUND(I879*H879,2)</f>
        <v>0</v>
      </c>
      <c r="BL879" s="18" t="s">
        <v>317</v>
      </c>
      <c r="BM879" s="151" t="s">
        <v>1008</v>
      </c>
    </row>
    <row r="880" spans="1:65" s="2" customFormat="1">
      <c r="A880" s="33"/>
      <c r="B880" s="322"/>
      <c r="C880" s="328"/>
      <c r="D880" s="329" t="s">
        <v>136</v>
      </c>
      <c r="E880" s="328"/>
      <c r="F880" s="330" t="s">
        <v>1007</v>
      </c>
      <c r="G880" s="328"/>
      <c r="H880" s="328"/>
      <c r="I880" s="153"/>
      <c r="J880" s="33"/>
      <c r="K880" s="33"/>
      <c r="L880" s="34"/>
      <c r="M880" s="154"/>
      <c r="N880" s="155"/>
      <c r="O880" s="54"/>
      <c r="P880" s="54"/>
      <c r="Q880" s="54"/>
      <c r="R880" s="54"/>
      <c r="S880" s="54"/>
      <c r="T880" s="55"/>
      <c r="U880" s="33"/>
      <c r="V880" s="33"/>
      <c r="W880" s="33"/>
      <c r="X880" s="33"/>
      <c r="Y880" s="33"/>
      <c r="Z880" s="33"/>
      <c r="AA880" s="33"/>
      <c r="AB880" s="33"/>
      <c r="AC880" s="33"/>
      <c r="AD880" s="33"/>
      <c r="AE880" s="33"/>
      <c r="AT880" s="18" t="s">
        <v>136</v>
      </c>
      <c r="AU880" s="18" t="s">
        <v>81</v>
      </c>
    </row>
    <row r="881" spans="1:65" s="13" customFormat="1">
      <c r="B881" s="331"/>
      <c r="C881" s="332"/>
      <c r="D881" s="329" t="s">
        <v>140</v>
      </c>
      <c r="E881" s="333" t="s">
        <v>3</v>
      </c>
      <c r="F881" s="334" t="s">
        <v>351</v>
      </c>
      <c r="G881" s="332"/>
      <c r="H881" s="333" t="s">
        <v>3</v>
      </c>
      <c r="I881" s="158"/>
      <c r="L881" s="156"/>
      <c r="M881" s="159"/>
      <c r="N881" s="160"/>
      <c r="O881" s="160"/>
      <c r="P881" s="160"/>
      <c r="Q881" s="160"/>
      <c r="R881" s="160"/>
      <c r="S881" s="160"/>
      <c r="T881" s="161"/>
      <c r="AT881" s="157" t="s">
        <v>140</v>
      </c>
      <c r="AU881" s="157" t="s">
        <v>81</v>
      </c>
      <c r="AV881" s="13" t="s">
        <v>79</v>
      </c>
      <c r="AW881" s="13" t="s">
        <v>33</v>
      </c>
      <c r="AX881" s="13" t="s">
        <v>72</v>
      </c>
      <c r="AY881" s="157" t="s">
        <v>126</v>
      </c>
    </row>
    <row r="882" spans="1:65" s="13" customFormat="1">
      <c r="B882" s="331"/>
      <c r="C882" s="332"/>
      <c r="D882" s="329" t="s">
        <v>140</v>
      </c>
      <c r="E882" s="333" t="s">
        <v>3</v>
      </c>
      <c r="F882" s="334" t="s">
        <v>355</v>
      </c>
      <c r="G882" s="332"/>
      <c r="H882" s="333" t="s">
        <v>3</v>
      </c>
      <c r="I882" s="158"/>
      <c r="L882" s="156"/>
      <c r="M882" s="159"/>
      <c r="N882" s="160"/>
      <c r="O882" s="160"/>
      <c r="P882" s="160"/>
      <c r="Q882" s="160"/>
      <c r="R882" s="160"/>
      <c r="S882" s="160"/>
      <c r="T882" s="161"/>
      <c r="AT882" s="157" t="s">
        <v>140</v>
      </c>
      <c r="AU882" s="157" t="s">
        <v>81</v>
      </c>
      <c r="AV882" s="13" t="s">
        <v>79</v>
      </c>
      <c r="AW882" s="13" t="s">
        <v>33</v>
      </c>
      <c r="AX882" s="13" t="s">
        <v>72</v>
      </c>
      <c r="AY882" s="157" t="s">
        <v>126</v>
      </c>
    </row>
    <row r="883" spans="1:65" s="14" customFormat="1">
      <c r="B883" s="335"/>
      <c r="C883" s="336"/>
      <c r="D883" s="329" t="s">
        <v>140</v>
      </c>
      <c r="E883" s="337" t="s">
        <v>3</v>
      </c>
      <c r="F883" s="338" t="s">
        <v>999</v>
      </c>
      <c r="G883" s="336"/>
      <c r="H883" s="339">
        <v>486.6</v>
      </c>
      <c r="I883" s="164"/>
      <c r="L883" s="162"/>
      <c r="M883" s="165"/>
      <c r="N883" s="166"/>
      <c r="O883" s="166"/>
      <c r="P883" s="166"/>
      <c r="Q883" s="166"/>
      <c r="R883" s="166"/>
      <c r="S883" s="166"/>
      <c r="T883" s="167"/>
      <c r="AT883" s="163" t="s">
        <v>140</v>
      </c>
      <c r="AU883" s="163" t="s">
        <v>81</v>
      </c>
      <c r="AV883" s="14" t="s">
        <v>81</v>
      </c>
      <c r="AW883" s="14" t="s">
        <v>33</v>
      </c>
      <c r="AX883" s="14" t="s">
        <v>72</v>
      </c>
      <c r="AY883" s="163" t="s">
        <v>126</v>
      </c>
    </row>
    <row r="884" spans="1:65" s="15" customFormat="1">
      <c r="B884" s="340"/>
      <c r="C884" s="341"/>
      <c r="D884" s="329" t="s">
        <v>140</v>
      </c>
      <c r="E884" s="342" t="s">
        <v>3</v>
      </c>
      <c r="F884" s="343" t="s">
        <v>144</v>
      </c>
      <c r="G884" s="341"/>
      <c r="H884" s="344">
        <v>486.6</v>
      </c>
      <c r="I884" s="170"/>
      <c r="L884" s="168"/>
      <c r="M884" s="171"/>
      <c r="N884" s="172"/>
      <c r="O884" s="172"/>
      <c r="P884" s="172"/>
      <c r="Q884" s="172"/>
      <c r="R884" s="172"/>
      <c r="S884" s="172"/>
      <c r="T884" s="173"/>
      <c r="AT884" s="169" t="s">
        <v>140</v>
      </c>
      <c r="AU884" s="169" t="s">
        <v>81</v>
      </c>
      <c r="AV884" s="15" t="s">
        <v>145</v>
      </c>
      <c r="AW884" s="15" t="s">
        <v>33</v>
      </c>
      <c r="AX884" s="15" t="s">
        <v>79</v>
      </c>
      <c r="AY884" s="169" t="s">
        <v>126</v>
      </c>
    </row>
    <row r="885" spans="1:65" s="2" customFormat="1" ht="16.5" customHeight="1">
      <c r="A885" s="33"/>
      <c r="B885" s="322"/>
      <c r="C885" s="354" t="s">
        <v>1009</v>
      </c>
      <c r="D885" s="354" t="s">
        <v>465</v>
      </c>
      <c r="E885" s="355" t="s">
        <v>1010</v>
      </c>
      <c r="F885" s="356" t="s">
        <v>1007</v>
      </c>
      <c r="G885" s="357" t="s">
        <v>482</v>
      </c>
      <c r="H885" s="358">
        <v>57.21</v>
      </c>
      <c r="I885" s="178"/>
      <c r="J885" s="179">
        <f>ROUND(I885*H885,2)</f>
        <v>0</v>
      </c>
      <c r="K885" s="177" t="s">
        <v>3</v>
      </c>
      <c r="L885" s="180"/>
      <c r="M885" s="181" t="s">
        <v>3</v>
      </c>
      <c r="N885" s="182" t="s">
        <v>43</v>
      </c>
      <c r="O885" s="54"/>
      <c r="P885" s="149">
        <f>O885*H885</f>
        <v>0</v>
      </c>
      <c r="Q885" s="149">
        <v>1E-3</v>
      </c>
      <c r="R885" s="149">
        <f>Q885*H885</f>
        <v>5.7210000000000004E-2</v>
      </c>
      <c r="S885" s="149">
        <v>0</v>
      </c>
      <c r="T885" s="150">
        <f>S885*H885</f>
        <v>0</v>
      </c>
      <c r="U885" s="33"/>
      <c r="V885" s="33"/>
      <c r="W885" s="33"/>
      <c r="X885" s="33"/>
      <c r="Y885" s="33"/>
      <c r="Z885" s="33"/>
      <c r="AA885" s="33"/>
      <c r="AB885" s="33"/>
      <c r="AC885" s="33"/>
      <c r="AD885" s="33"/>
      <c r="AE885" s="33"/>
      <c r="AR885" s="151" t="s">
        <v>431</v>
      </c>
      <c r="AT885" s="151" t="s">
        <v>465</v>
      </c>
      <c r="AU885" s="151" t="s">
        <v>81</v>
      </c>
      <c r="AY885" s="18" t="s">
        <v>126</v>
      </c>
      <c r="BE885" s="152">
        <f>IF(N885="základní",J885,0)</f>
        <v>0</v>
      </c>
      <c r="BF885" s="152">
        <f>IF(N885="snížená",J885,0)</f>
        <v>0</v>
      </c>
      <c r="BG885" s="152">
        <f>IF(N885="zákl. přenesená",J885,0)</f>
        <v>0</v>
      </c>
      <c r="BH885" s="152">
        <f>IF(N885="sníž. přenesená",J885,0)</f>
        <v>0</v>
      </c>
      <c r="BI885" s="152">
        <f>IF(N885="nulová",J885,0)</f>
        <v>0</v>
      </c>
      <c r="BJ885" s="18" t="s">
        <v>79</v>
      </c>
      <c r="BK885" s="152">
        <f>ROUND(I885*H885,2)</f>
        <v>0</v>
      </c>
      <c r="BL885" s="18" t="s">
        <v>317</v>
      </c>
      <c r="BM885" s="151" t="s">
        <v>1011</v>
      </c>
    </row>
    <row r="886" spans="1:65" s="2" customFormat="1">
      <c r="A886" s="33"/>
      <c r="B886" s="322"/>
      <c r="C886" s="328"/>
      <c r="D886" s="329" t="s">
        <v>136</v>
      </c>
      <c r="E886" s="328"/>
      <c r="F886" s="330" t="s">
        <v>1012</v>
      </c>
      <c r="G886" s="328"/>
      <c r="H886" s="328"/>
      <c r="I886" s="153"/>
      <c r="J886" s="33"/>
      <c r="K886" s="33"/>
      <c r="L886" s="34"/>
      <c r="M886" s="154"/>
      <c r="N886" s="155"/>
      <c r="O886" s="54"/>
      <c r="P886" s="54"/>
      <c r="Q886" s="54"/>
      <c r="R886" s="54"/>
      <c r="S886" s="54"/>
      <c r="T886" s="55"/>
      <c r="U886" s="33"/>
      <c r="V886" s="33"/>
      <c r="W886" s="33"/>
      <c r="X886" s="33"/>
      <c r="Y886" s="33"/>
      <c r="Z886" s="33"/>
      <c r="AA886" s="33"/>
      <c r="AB886" s="33"/>
      <c r="AC886" s="33"/>
      <c r="AD886" s="33"/>
      <c r="AE886" s="33"/>
      <c r="AT886" s="18" t="s">
        <v>136</v>
      </c>
      <c r="AU886" s="18" t="s">
        <v>81</v>
      </c>
    </row>
    <row r="887" spans="1:65" s="13" customFormat="1">
      <c r="B887" s="331"/>
      <c r="C887" s="332"/>
      <c r="D887" s="329" t="s">
        <v>140</v>
      </c>
      <c r="E887" s="333" t="s">
        <v>3</v>
      </c>
      <c r="F887" s="334" t="s">
        <v>351</v>
      </c>
      <c r="G887" s="332"/>
      <c r="H887" s="333" t="s">
        <v>3</v>
      </c>
      <c r="I887" s="158"/>
      <c r="L887" s="156"/>
      <c r="M887" s="159"/>
      <c r="N887" s="160"/>
      <c r="O887" s="160"/>
      <c r="P887" s="160"/>
      <c r="Q887" s="160"/>
      <c r="R887" s="160"/>
      <c r="S887" s="160"/>
      <c r="T887" s="161"/>
      <c r="AT887" s="157" t="s">
        <v>140</v>
      </c>
      <c r="AU887" s="157" t="s">
        <v>81</v>
      </c>
      <c r="AV887" s="13" t="s">
        <v>79</v>
      </c>
      <c r="AW887" s="13" t="s">
        <v>33</v>
      </c>
      <c r="AX887" s="13" t="s">
        <v>72</v>
      </c>
      <c r="AY887" s="157" t="s">
        <v>126</v>
      </c>
    </row>
    <row r="888" spans="1:65" s="13" customFormat="1">
      <c r="B888" s="331"/>
      <c r="C888" s="332"/>
      <c r="D888" s="329" t="s">
        <v>140</v>
      </c>
      <c r="E888" s="333" t="s">
        <v>3</v>
      </c>
      <c r="F888" s="334" t="s">
        <v>357</v>
      </c>
      <c r="G888" s="332"/>
      <c r="H888" s="333" t="s">
        <v>3</v>
      </c>
      <c r="I888" s="158"/>
      <c r="L888" s="156"/>
      <c r="M888" s="159"/>
      <c r="N888" s="160"/>
      <c r="O888" s="160"/>
      <c r="P888" s="160"/>
      <c r="Q888" s="160"/>
      <c r="R888" s="160"/>
      <c r="S888" s="160"/>
      <c r="T888" s="161"/>
      <c r="AT888" s="157" t="s">
        <v>140</v>
      </c>
      <c r="AU888" s="157" t="s">
        <v>81</v>
      </c>
      <c r="AV888" s="13" t="s">
        <v>79</v>
      </c>
      <c r="AW888" s="13" t="s">
        <v>33</v>
      </c>
      <c r="AX888" s="13" t="s">
        <v>72</v>
      </c>
      <c r="AY888" s="157" t="s">
        <v>126</v>
      </c>
    </row>
    <row r="889" spans="1:65" s="14" customFormat="1">
      <c r="B889" s="335"/>
      <c r="C889" s="336"/>
      <c r="D889" s="329" t="s">
        <v>140</v>
      </c>
      <c r="E889" s="337" t="s">
        <v>3</v>
      </c>
      <c r="F889" s="338" t="s">
        <v>1000</v>
      </c>
      <c r="G889" s="336"/>
      <c r="H889" s="339">
        <v>57.21</v>
      </c>
      <c r="I889" s="164"/>
      <c r="L889" s="162"/>
      <c r="M889" s="165"/>
      <c r="N889" s="166"/>
      <c r="O889" s="166"/>
      <c r="P889" s="166"/>
      <c r="Q889" s="166"/>
      <c r="R889" s="166"/>
      <c r="S889" s="166"/>
      <c r="T889" s="167"/>
      <c r="AT889" s="163" t="s">
        <v>140</v>
      </c>
      <c r="AU889" s="163" t="s">
        <v>81</v>
      </c>
      <c r="AV889" s="14" t="s">
        <v>81</v>
      </c>
      <c r="AW889" s="14" t="s">
        <v>33</v>
      </c>
      <c r="AX889" s="14" t="s">
        <v>72</v>
      </c>
      <c r="AY889" s="163" t="s">
        <v>126</v>
      </c>
    </row>
    <row r="890" spans="1:65" s="15" customFormat="1">
      <c r="B890" s="340"/>
      <c r="C890" s="341"/>
      <c r="D890" s="329" t="s">
        <v>140</v>
      </c>
      <c r="E890" s="342" t="s">
        <v>3</v>
      </c>
      <c r="F890" s="343" t="s">
        <v>144</v>
      </c>
      <c r="G890" s="341"/>
      <c r="H890" s="344">
        <v>57.21</v>
      </c>
      <c r="I890" s="170"/>
      <c r="L890" s="168"/>
      <c r="M890" s="171"/>
      <c r="N890" s="172"/>
      <c r="O890" s="172"/>
      <c r="P890" s="172"/>
      <c r="Q890" s="172"/>
      <c r="R890" s="172"/>
      <c r="S890" s="172"/>
      <c r="T890" s="173"/>
      <c r="AT890" s="169" t="s">
        <v>140</v>
      </c>
      <c r="AU890" s="169" t="s">
        <v>81</v>
      </c>
      <c r="AV890" s="15" t="s">
        <v>145</v>
      </c>
      <c r="AW890" s="15" t="s">
        <v>33</v>
      </c>
      <c r="AX890" s="15" t="s">
        <v>79</v>
      </c>
      <c r="AY890" s="169" t="s">
        <v>126</v>
      </c>
    </row>
    <row r="891" spans="1:65" s="2" customFormat="1" ht="16.5" customHeight="1">
      <c r="A891" s="33"/>
      <c r="B891" s="322"/>
      <c r="C891" s="323" t="s">
        <v>1013</v>
      </c>
      <c r="D891" s="323" t="s">
        <v>129</v>
      </c>
      <c r="E891" s="324" t="s">
        <v>1014</v>
      </c>
      <c r="F891" s="325" t="s">
        <v>1015</v>
      </c>
      <c r="G891" s="326" t="s">
        <v>468</v>
      </c>
      <c r="H891" s="327">
        <v>0.623</v>
      </c>
      <c r="I891" s="145"/>
      <c r="J891" s="146">
        <f>ROUND(I891*H891,2)</f>
        <v>0</v>
      </c>
      <c r="K891" s="144" t="s">
        <v>133</v>
      </c>
      <c r="L891" s="34"/>
      <c r="M891" s="147" t="s">
        <v>3</v>
      </c>
      <c r="N891" s="148" t="s">
        <v>43</v>
      </c>
      <c r="O891" s="54"/>
      <c r="P891" s="149">
        <f>O891*H891</f>
        <v>0</v>
      </c>
      <c r="Q891" s="149">
        <v>0</v>
      </c>
      <c r="R891" s="149">
        <f>Q891*H891</f>
        <v>0</v>
      </c>
      <c r="S891" s="149">
        <v>0</v>
      </c>
      <c r="T891" s="150">
        <f>S891*H891</f>
        <v>0</v>
      </c>
      <c r="U891" s="33"/>
      <c r="V891" s="33"/>
      <c r="W891" s="33"/>
      <c r="X891" s="33"/>
      <c r="Y891" s="33"/>
      <c r="Z891" s="33"/>
      <c r="AA891" s="33"/>
      <c r="AB891" s="33"/>
      <c r="AC891" s="33"/>
      <c r="AD891" s="33"/>
      <c r="AE891" s="33"/>
      <c r="AR891" s="151" t="s">
        <v>317</v>
      </c>
      <c r="AT891" s="151" t="s">
        <v>129</v>
      </c>
      <c r="AU891" s="151" t="s">
        <v>81</v>
      </c>
      <c r="AY891" s="18" t="s">
        <v>126</v>
      </c>
      <c r="BE891" s="152">
        <f>IF(N891="základní",J891,0)</f>
        <v>0</v>
      </c>
      <c r="BF891" s="152">
        <f>IF(N891="snížená",J891,0)</f>
        <v>0</v>
      </c>
      <c r="BG891" s="152">
        <f>IF(N891="zákl. přenesená",J891,0)</f>
        <v>0</v>
      </c>
      <c r="BH891" s="152">
        <f>IF(N891="sníž. přenesená",J891,0)</f>
        <v>0</v>
      </c>
      <c r="BI891" s="152">
        <f>IF(N891="nulová",J891,0)</f>
        <v>0</v>
      </c>
      <c r="BJ891" s="18" t="s">
        <v>79</v>
      </c>
      <c r="BK891" s="152">
        <f>ROUND(I891*H891,2)</f>
        <v>0</v>
      </c>
      <c r="BL891" s="18" t="s">
        <v>317</v>
      </c>
      <c r="BM891" s="151" t="s">
        <v>1016</v>
      </c>
    </row>
    <row r="892" spans="1:65" s="2" customFormat="1" ht="19.5">
      <c r="A892" s="33"/>
      <c r="B892" s="322"/>
      <c r="C892" s="328"/>
      <c r="D892" s="329" t="s">
        <v>136</v>
      </c>
      <c r="E892" s="328"/>
      <c r="F892" s="330" t="s">
        <v>1017</v>
      </c>
      <c r="G892" s="328"/>
      <c r="H892" s="328"/>
      <c r="I892" s="153"/>
      <c r="J892" s="33"/>
      <c r="K892" s="33"/>
      <c r="L892" s="34"/>
      <c r="M892" s="154"/>
      <c r="N892" s="155"/>
      <c r="O892" s="54"/>
      <c r="P892" s="54"/>
      <c r="Q892" s="54"/>
      <c r="R892" s="54"/>
      <c r="S892" s="54"/>
      <c r="T892" s="55"/>
      <c r="U892" s="33"/>
      <c r="V892" s="33"/>
      <c r="W892" s="33"/>
      <c r="X892" s="33"/>
      <c r="Y892" s="33"/>
      <c r="Z892" s="33"/>
      <c r="AA892" s="33"/>
      <c r="AB892" s="33"/>
      <c r="AC892" s="33"/>
      <c r="AD892" s="33"/>
      <c r="AE892" s="33"/>
      <c r="AT892" s="18" t="s">
        <v>136</v>
      </c>
      <c r="AU892" s="18" t="s">
        <v>81</v>
      </c>
    </row>
    <row r="893" spans="1:65" s="2" customFormat="1" ht="78">
      <c r="A893" s="33"/>
      <c r="B893" s="322"/>
      <c r="C893" s="328"/>
      <c r="D893" s="329" t="s">
        <v>220</v>
      </c>
      <c r="E893" s="328"/>
      <c r="F893" s="353" t="s">
        <v>1018</v>
      </c>
      <c r="G893" s="328"/>
      <c r="H893" s="328"/>
      <c r="I893" s="153"/>
      <c r="J893" s="33"/>
      <c r="K893" s="33"/>
      <c r="L893" s="34"/>
      <c r="M893" s="154"/>
      <c r="N893" s="155"/>
      <c r="O893" s="54"/>
      <c r="P893" s="54"/>
      <c r="Q893" s="54"/>
      <c r="R893" s="54"/>
      <c r="S893" s="54"/>
      <c r="T893" s="55"/>
      <c r="U893" s="33"/>
      <c r="V893" s="33"/>
      <c r="W893" s="33"/>
      <c r="X893" s="33"/>
      <c r="Y893" s="33"/>
      <c r="Z893" s="33"/>
      <c r="AA893" s="33"/>
      <c r="AB893" s="33"/>
      <c r="AC893" s="33"/>
      <c r="AD893" s="33"/>
      <c r="AE893" s="33"/>
      <c r="AT893" s="18" t="s">
        <v>220</v>
      </c>
      <c r="AU893" s="18" t="s">
        <v>81</v>
      </c>
    </row>
    <row r="894" spans="1:65" s="2" customFormat="1" ht="16.5" customHeight="1">
      <c r="A894" s="33"/>
      <c r="B894" s="322"/>
      <c r="C894" s="323" t="s">
        <v>1019</v>
      </c>
      <c r="D894" s="323" t="s">
        <v>129</v>
      </c>
      <c r="E894" s="324" t="s">
        <v>1020</v>
      </c>
      <c r="F894" s="325" t="s">
        <v>1021</v>
      </c>
      <c r="G894" s="326" t="s">
        <v>468</v>
      </c>
      <c r="H894" s="327">
        <v>0.623</v>
      </c>
      <c r="I894" s="145"/>
      <c r="J894" s="146">
        <f>ROUND(I894*H894,2)</f>
        <v>0</v>
      </c>
      <c r="K894" s="144" t="s">
        <v>133</v>
      </c>
      <c r="L894" s="34"/>
      <c r="M894" s="147" t="s">
        <v>3</v>
      </c>
      <c r="N894" s="148" t="s">
        <v>43</v>
      </c>
      <c r="O894" s="54"/>
      <c r="P894" s="149">
        <f>O894*H894</f>
        <v>0</v>
      </c>
      <c r="Q894" s="149">
        <v>0</v>
      </c>
      <c r="R894" s="149">
        <f>Q894*H894</f>
        <v>0</v>
      </c>
      <c r="S894" s="149">
        <v>0</v>
      </c>
      <c r="T894" s="150">
        <f>S894*H894</f>
        <v>0</v>
      </c>
      <c r="U894" s="33"/>
      <c r="V894" s="33"/>
      <c r="W894" s="33"/>
      <c r="X894" s="33"/>
      <c r="Y894" s="33"/>
      <c r="Z894" s="33"/>
      <c r="AA894" s="33"/>
      <c r="AB894" s="33"/>
      <c r="AC894" s="33"/>
      <c r="AD894" s="33"/>
      <c r="AE894" s="33"/>
      <c r="AR894" s="151" t="s">
        <v>317</v>
      </c>
      <c r="AT894" s="151" t="s">
        <v>129</v>
      </c>
      <c r="AU894" s="151" t="s">
        <v>81</v>
      </c>
      <c r="AY894" s="18" t="s">
        <v>126</v>
      </c>
      <c r="BE894" s="152">
        <f>IF(N894="základní",J894,0)</f>
        <v>0</v>
      </c>
      <c r="BF894" s="152">
        <f>IF(N894="snížená",J894,0)</f>
        <v>0</v>
      </c>
      <c r="BG894" s="152">
        <f>IF(N894="zákl. přenesená",J894,0)</f>
        <v>0</v>
      </c>
      <c r="BH894" s="152">
        <f>IF(N894="sníž. přenesená",J894,0)</f>
        <v>0</v>
      </c>
      <c r="BI894" s="152">
        <f>IF(N894="nulová",J894,0)</f>
        <v>0</v>
      </c>
      <c r="BJ894" s="18" t="s">
        <v>79</v>
      </c>
      <c r="BK894" s="152">
        <f>ROUND(I894*H894,2)</f>
        <v>0</v>
      </c>
      <c r="BL894" s="18" t="s">
        <v>317</v>
      </c>
      <c r="BM894" s="151" t="s">
        <v>1022</v>
      </c>
    </row>
    <row r="895" spans="1:65" s="2" customFormat="1" ht="19.5">
      <c r="A895" s="33"/>
      <c r="B895" s="322"/>
      <c r="C895" s="328"/>
      <c r="D895" s="329" t="s">
        <v>136</v>
      </c>
      <c r="E895" s="328"/>
      <c r="F895" s="330" t="s">
        <v>1023</v>
      </c>
      <c r="G895" s="328"/>
      <c r="H895" s="328"/>
      <c r="I895" s="153"/>
      <c r="J895" s="33"/>
      <c r="K895" s="33"/>
      <c r="L895" s="34"/>
      <c r="M895" s="154"/>
      <c r="N895" s="155"/>
      <c r="O895" s="54"/>
      <c r="P895" s="54"/>
      <c r="Q895" s="54"/>
      <c r="R895" s="54"/>
      <c r="S895" s="54"/>
      <c r="T895" s="55"/>
      <c r="U895" s="33"/>
      <c r="V895" s="33"/>
      <c r="W895" s="33"/>
      <c r="X895" s="33"/>
      <c r="Y895" s="33"/>
      <c r="Z895" s="33"/>
      <c r="AA895" s="33"/>
      <c r="AB895" s="33"/>
      <c r="AC895" s="33"/>
      <c r="AD895" s="33"/>
      <c r="AE895" s="33"/>
      <c r="AT895" s="18" t="s">
        <v>136</v>
      </c>
      <c r="AU895" s="18" t="s">
        <v>81</v>
      </c>
    </row>
    <row r="896" spans="1:65" s="2" customFormat="1" ht="78">
      <c r="A896" s="33"/>
      <c r="B896" s="322"/>
      <c r="C896" s="328"/>
      <c r="D896" s="329" t="s">
        <v>220</v>
      </c>
      <c r="E896" s="328"/>
      <c r="F896" s="353" t="s">
        <v>1018</v>
      </c>
      <c r="G896" s="328"/>
      <c r="H896" s="328"/>
      <c r="I896" s="153"/>
      <c r="J896" s="33"/>
      <c r="K896" s="33"/>
      <c r="L896" s="34"/>
      <c r="M896" s="183"/>
      <c r="N896" s="184"/>
      <c r="O896" s="185"/>
      <c r="P896" s="185"/>
      <c r="Q896" s="185"/>
      <c r="R896" s="185"/>
      <c r="S896" s="185"/>
      <c r="T896" s="186"/>
      <c r="U896" s="33"/>
      <c r="V896" s="33"/>
      <c r="W896" s="33"/>
      <c r="X896" s="33"/>
      <c r="Y896" s="33"/>
      <c r="Z896" s="33"/>
      <c r="AA896" s="33"/>
      <c r="AB896" s="33"/>
      <c r="AC896" s="33"/>
      <c r="AD896" s="33"/>
      <c r="AE896" s="33"/>
      <c r="AT896" s="18" t="s">
        <v>220</v>
      </c>
      <c r="AU896" s="18" t="s">
        <v>81</v>
      </c>
    </row>
    <row r="897" spans="1:31" s="2" customFormat="1" ht="6.95" customHeight="1">
      <c r="A897" s="33"/>
      <c r="B897" s="43"/>
      <c r="C897" s="351"/>
      <c r="D897" s="351"/>
      <c r="E897" s="351"/>
      <c r="F897" s="351"/>
      <c r="G897" s="351"/>
      <c r="H897" s="351"/>
      <c r="I897" s="44"/>
      <c r="J897" s="44"/>
      <c r="K897" s="44"/>
      <c r="L897" s="34"/>
      <c r="M897" s="33"/>
      <c r="O897" s="33"/>
      <c r="P897" s="33"/>
      <c r="Q897" s="33"/>
      <c r="R897" s="33"/>
      <c r="S897" s="33"/>
      <c r="T897" s="33"/>
      <c r="U897" s="33"/>
      <c r="V897" s="33"/>
      <c r="W897" s="33"/>
      <c r="X897" s="33"/>
      <c r="Y897" s="33"/>
      <c r="Z897" s="33"/>
      <c r="AA897" s="33"/>
      <c r="AB897" s="33"/>
      <c r="AC897" s="33"/>
      <c r="AD897" s="33"/>
      <c r="AE897" s="33"/>
    </row>
  </sheetData>
  <sheetProtection algorithmName="SHA-512" hashValue="mdFPcOj13cwB+dTls6AoGUh+kvUvj5eyFeAmWkiO50pMJOP/uNemAfLgzctzSfo/ufgl8l184C39TqwUD/SnTw==" saltValue="z70mst3LHeANXeMtFPNSxw==" spinCount="100000" sheet="1" objects="1" scenarios="1"/>
  <autoFilter ref="C95:K896"/>
  <mergeCells count="12">
    <mergeCell ref="E88:H88"/>
    <mergeCell ref="L2:V2"/>
    <mergeCell ref="E50:H50"/>
    <mergeCell ref="E52:H52"/>
    <mergeCell ref="E54:H54"/>
    <mergeCell ref="E84:H84"/>
    <mergeCell ref="E86:H86"/>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72"/>
  <sheetViews>
    <sheetView showGridLines="0" topLeftCell="A105" workbookViewId="0">
      <selection activeCell="F100" sqref="F100"/>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8" t="s">
        <v>6</v>
      </c>
      <c r="M2" s="269"/>
      <c r="N2" s="269"/>
      <c r="O2" s="269"/>
      <c r="P2" s="269"/>
      <c r="Q2" s="269"/>
      <c r="R2" s="269"/>
      <c r="S2" s="269"/>
      <c r="T2" s="269"/>
      <c r="U2" s="269"/>
      <c r="V2" s="269"/>
      <c r="AT2" s="18" t="s">
        <v>92</v>
      </c>
    </row>
    <row r="3" spans="1:46" s="1" customFormat="1" ht="6.95" customHeight="1">
      <c r="B3" s="19"/>
      <c r="C3" s="20"/>
      <c r="D3" s="20"/>
      <c r="E3" s="20"/>
      <c r="F3" s="20"/>
      <c r="G3" s="20"/>
      <c r="H3" s="20"/>
      <c r="I3" s="20"/>
      <c r="J3" s="20"/>
      <c r="K3" s="20"/>
      <c r="L3" s="21"/>
      <c r="AT3" s="18" t="s">
        <v>81</v>
      </c>
    </row>
    <row r="4" spans="1:46" s="1" customFormat="1" ht="24.95" customHeight="1">
      <c r="B4" s="21"/>
      <c r="D4" s="22" t="s">
        <v>96</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11" t="str">
        <f>'Rekapitulace stavby'!K6</f>
        <v>Rekonstrukce slepého ramena ulice Dvouletky a vybudování nových parkovacích stání</v>
      </c>
      <c r="F7" s="312"/>
      <c r="G7" s="312"/>
      <c r="H7" s="312"/>
      <c r="L7" s="21"/>
    </row>
    <row r="8" spans="1:46" s="1" customFormat="1" ht="12" customHeight="1">
      <c r="B8" s="21"/>
      <c r="D8" s="28" t="s">
        <v>97</v>
      </c>
      <c r="L8" s="21"/>
    </row>
    <row r="9" spans="1:46" s="2" customFormat="1" ht="16.5" customHeight="1">
      <c r="A9" s="33"/>
      <c r="B9" s="34"/>
      <c r="C9" s="33"/>
      <c r="D9" s="33"/>
      <c r="E9" s="311" t="s">
        <v>98</v>
      </c>
      <c r="F9" s="310"/>
      <c r="G9" s="310"/>
      <c r="H9" s="310"/>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99</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01" t="s">
        <v>1024</v>
      </c>
      <c r="F11" s="310"/>
      <c r="G11" s="310"/>
      <c r="H11" s="310"/>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10. 9. 2020</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
        <v>3</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
        <v>27</v>
      </c>
      <c r="F17" s="33"/>
      <c r="G17" s="33"/>
      <c r="H17" s="33"/>
      <c r="I17" s="28" t="s">
        <v>28</v>
      </c>
      <c r="J17" s="26" t="s">
        <v>3</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29</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13" t="str">
        <f>'Rekapitulace stavby'!E14</f>
        <v>Vyplň údaj</v>
      </c>
      <c r="F20" s="280"/>
      <c r="G20" s="280"/>
      <c r="H20" s="280"/>
      <c r="I20" s="28" t="s">
        <v>28</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31</v>
      </c>
      <c r="E22" s="33"/>
      <c r="F22" s="33"/>
      <c r="G22" s="33"/>
      <c r="H22" s="33"/>
      <c r="I22" s="28" t="s">
        <v>26</v>
      </c>
      <c r="J22" s="26" t="s">
        <v>3</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
        <v>32</v>
      </c>
      <c r="F23" s="33"/>
      <c r="G23" s="33"/>
      <c r="H23" s="33"/>
      <c r="I23" s="28" t="s">
        <v>28</v>
      </c>
      <c r="J23" s="26" t="s">
        <v>3</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34</v>
      </c>
      <c r="E25" s="33"/>
      <c r="F25" s="33"/>
      <c r="G25" s="33"/>
      <c r="H25" s="33"/>
      <c r="I25" s="28" t="s">
        <v>26</v>
      </c>
      <c r="J25" s="26" t="s">
        <v>3</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
        <v>35</v>
      </c>
      <c r="F26" s="33"/>
      <c r="G26" s="33"/>
      <c r="H26" s="33"/>
      <c r="I26" s="28" t="s">
        <v>28</v>
      </c>
      <c r="J26" s="26" t="s">
        <v>3</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36</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284" t="s">
        <v>3</v>
      </c>
      <c r="F29" s="284"/>
      <c r="G29" s="284"/>
      <c r="H29" s="284"/>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38</v>
      </c>
      <c r="E32" s="33"/>
      <c r="F32" s="33"/>
      <c r="G32" s="33"/>
      <c r="H32" s="33"/>
      <c r="I32" s="33"/>
      <c r="J32" s="67">
        <f>ROUND(J94,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40</v>
      </c>
      <c r="G34" s="33"/>
      <c r="H34" s="33"/>
      <c r="I34" s="37" t="s">
        <v>39</v>
      </c>
      <c r="J34" s="37" t="s">
        <v>41</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42</v>
      </c>
      <c r="E35" s="28" t="s">
        <v>43</v>
      </c>
      <c r="F35" s="101">
        <f>ROUND((SUM(BE94:BE371)),  2)</f>
        <v>0</v>
      </c>
      <c r="G35" s="33"/>
      <c r="H35" s="33"/>
      <c r="I35" s="102">
        <v>0.21</v>
      </c>
      <c r="J35" s="101">
        <f>ROUND(((SUM(BE94:BE371))*I35),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44</v>
      </c>
      <c r="F36" s="101">
        <f>ROUND((SUM(BF94:BF371)),  2)</f>
        <v>0</v>
      </c>
      <c r="G36" s="33"/>
      <c r="H36" s="33"/>
      <c r="I36" s="102">
        <v>0.15</v>
      </c>
      <c r="J36" s="101">
        <f>ROUND(((SUM(BF94:BF371))*I36),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45</v>
      </c>
      <c r="F37" s="101">
        <f>ROUND((SUM(BG94:BG371)),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46</v>
      </c>
      <c r="F38" s="101">
        <f>ROUND((SUM(BH94:BH371)),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47</v>
      </c>
      <c r="F39" s="101">
        <f>ROUND((SUM(BI94:BI371)),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48</v>
      </c>
      <c r="E41" s="56"/>
      <c r="F41" s="56"/>
      <c r="G41" s="105" t="s">
        <v>49</v>
      </c>
      <c r="H41" s="106" t="s">
        <v>50</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101</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11" t="str">
        <f>E7</f>
        <v>Rekonstrukce slepého ramena ulice Dvouletky a vybudování nových parkovacích stání</v>
      </c>
      <c r="F50" s="312"/>
      <c r="G50" s="312"/>
      <c r="H50" s="312"/>
      <c r="I50" s="33"/>
      <c r="J50" s="33"/>
      <c r="K50" s="33"/>
      <c r="L50" s="95"/>
      <c r="S50" s="33"/>
      <c r="T50" s="33"/>
      <c r="U50" s="33"/>
      <c r="V50" s="33"/>
      <c r="W50" s="33"/>
      <c r="X50" s="33"/>
      <c r="Y50" s="33"/>
      <c r="Z50" s="33"/>
      <c r="AA50" s="33"/>
      <c r="AB50" s="33"/>
      <c r="AC50" s="33"/>
      <c r="AD50" s="33"/>
      <c r="AE50" s="33"/>
    </row>
    <row r="51" spans="1:47" s="1" customFormat="1" ht="12" customHeight="1">
      <c r="B51" s="21"/>
      <c r="C51" s="28" t="s">
        <v>97</v>
      </c>
      <c r="L51" s="21"/>
    </row>
    <row r="52" spans="1:47" s="2" customFormat="1" ht="16.5" customHeight="1">
      <c r="A52" s="33"/>
      <c r="B52" s="34"/>
      <c r="C52" s="33"/>
      <c r="D52" s="33"/>
      <c r="E52" s="311" t="s">
        <v>98</v>
      </c>
      <c r="F52" s="310"/>
      <c r="G52" s="310"/>
      <c r="H52" s="310"/>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99</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01" t="str">
        <f>E11</f>
        <v>C 301 - ODVODNĚNÍ PLOCH</v>
      </c>
      <c r="F54" s="310"/>
      <c r="G54" s="310"/>
      <c r="H54" s="310"/>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10. 9. 2020</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SMO - Městský obvod Ostrava-Jih</v>
      </c>
      <c r="G58" s="33"/>
      <c r="H58" s="33"/>
      <c r="I58" s="28" t="s">
        <v>31</v>
      </c>
      <c r="J58" s="31" t="str">
        <f>E23</f>
        <v>IVITAS, a.s.</v>
      </c>
      <c r="K58" s="33"/>
      <c r="L58" s="95"/>
      <c r="S58" s="33"/>
      <c r="T58" s="33"/>
      <c r="U58" s="33"/>
      <c r="V58" s="33"/>
      <c r="W58" s="33"/>
      <c r="X58" s="33"/>
      <c r="Y58" s="33"/>
      <c r="Z58" s="33"/>
      <c r="AA58" s="33"/>
      <c r="AB58" s="33"/>
      <c r="AC58" s="33"/>
      <c r="AD58" s="33"/>
      <c r="AE58" s="33"/>
    </row>
    <row r="59" spans="1:47" s="2" customFormat="1" ht="15.2" customHeight="1">
      <c r="A59" s="33"/>
      <c r="B59" s="34"/>
      <c r="C59" s="28" t="s">
        <v>29</v>
      </c>
      <c r="D59" s="33"/>
      <c r="E59" s="33"/>
      <c r="F59" s="26" t="str">
        <f>IF(E20="","",E20)</f>
        <v>Vyplň údaj</v>
      </c>
      <c r="G59" s="33"/>
      <c r="H59" s="33"/>
      <c r="I59" s="28" t="s">
        <v>34</v>
      </c>
      <c r="J59" s="31" t="str">
        <f>E26</f>
        <v>Jindřich Jansa</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102</v>
      </c>
      <c r="D61" s="103"/>
      <c r="E61" s="103"/>
      <c r="F61" s="103"/>
      <c r="G61" s="103"/>
      <c r="H61" s="103"/>
      <c r="I61" s="103"/>
      <c r="J61" s="110" t="s">
        <v>103</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70</v>
      </c>
      <c r="D63" s="33"/>
      <c r="E63" s="33"/>
      <c r="F63" s="33"/>
      <c r="G63" s="33"/>
      <c r="H63" s="33"/>
      <c r="I63" s="33"/>
      <c r="J63" s="67">
        <f>J94</f>
        <v>0</v>
      </c>
      <c r="K63" s="33"/>
      <c r="L63" s="95"/>
      <c r="S63" s="33"/>
      <c r="T63" s="33"/>
      <c r="U63" s="33"/>
      <c r="V63" s="33"/>
      <c r="W63" s="33"/>
      <c r="X63" s="33"/>
      <c r="Y63" s="33"/>
      <c r="Z63" s="33"/>
      <c r="AA63" s="33"/>
      <c r="AB63" s="33"/>
      <c r="AC63" s="33"/>
      <c r="AD63" s="33"/>
      <c r="AE63" s="33"/>
      <c r="AU63" s="18" t="s">
        <v>104</v>
      </c>
    </row>
    <row r="64" spans="1:47" s="9" customFormat="1" ht="24.95" customHeight="1">
      <c r="B64" s="112"/>
      <c r="D64" s="113" t="s">
        <v>201</v>
      </c>
      <c r="E64" s="114"/>
      <c r="F64" s="114"/>
      <c r="G64" s="114"/>
      <c r="H64" s="114"/>
      <c r="I64" s="114"/>
      <c r="J64" s="115">
        <f>J95</f>
        <v>0</v>
      </c>
      <c r="L64" s="112"/>
    </row>
    <row r="65" spans="1:31" s="10" customFormat="1" ht="19.899999999999999" customHeight="1">
      <c r="B65" s="116"/>
      <c r="D65" s="117" t="s">
        <v>202</v>
      </c>
      <c r="E65" s="118"/>
      <c r="F65" s="118"/>
      <c r="G65" s="118"/>
      <c r="H65" s="118"/>
      <c r="I65" s="118"/>
      <c r="J65" s="119">
        <f>J96</f>
        <v>0</v>
      </c>
      <c r="L65" s="116"/>
    </row>
    <row r="66" spans="1:31" s="10" customFormat="1" ht="19.899999999999999" customHeight="1">
      <c r="B66" s="116"/>
      <c r="D66" s="117" t="s">
        <v>203</v>
      </c>
      <c r="E66" s="118"/>
      <c r="F66" s="118"/>
      <c r="G66" s="118"/>
      <c r="H66" s="118"/>
      <c r="I66" s="118"/>
      <c r="J66" s="119">
        <f>J189</f>
        <v>0</v>
      </c>
      <c r="L66" s="116"/>
    </row>
    <row r="67" spans="1:31" s="10" customFormat="1" ht="19.899999999999999" customHeight="1">
      <c r="B67" s="116"/>
      <c r="D67" s="117" t="s">
        <v>1025</v>
      </c>
      <c r="E67" s="118"/>
      <c r="F67" s="118"/>
      <c r="G67" s="118"/>
      <c r="H67" s="118"/>
      <c r="I67" s="118"/>
      <c r="J67" s="119">
        <f>J261</f>
        <v>0</v>
      </c>
      <c r="L67" s="116"/>
    </row>
    <row r="68" spans="1:31" s="10" customFormat="1" ht="19.899999999999999" customHeight="1">
      <c r="B68" s="116"/>
      <c r="D68" s="117" t="s">
        <v>206</v>
      </c>
      <c r="E68" s="118"/>
      <c r="F68" s="118"/>
      <c r="G68" s="118"/>
      <c r="H68" s="118"/>
      <c r="I68" s="118"/>
      <c r="J68" s="119">
        <f>J269</f>
        <v>0</v>
      </c>
      <c r="L68" s="116"/>
    </row>
    <row r="69" spans="1:31" s="10" customFormat="1" ht="19.899999999999999" customHeight="1">
      <c r="B69" s="116"/>
      <c r="D69" s="117" t="s">
        <v>1026</v>
      </c>
      <c r="E69" s="118"/>
      <c r="F69" s="118"/>
      <c r="G69" s="118"/>
      <c r="H69" s="118"/>
      <c r="I69" s="118"/>
      <c r="J69" s="119">
        <f>J284</f>
        <v>0</v>
      </c>
      <c r="L69" s="116"/>
    </row>
    <row r="70" spans="1:31" s="10" customFormat="1" ht="19.899999999999999" customHeight="1">
      <c r="B70" s="116"/>
      <c r="D70" s="117" t="s">
        <v>207</v>
      </c>
      <c r="E70" s="118"/>
      <c r="F70" s="118"/>
      <c r="G70" s="118"/>
      <c r="H70" s="118"/>
      <c r="I70" s="118"/>
      <c r="J70" s="119">
        <f>J350</f>
        <v>0</v>
      </c>
      <c r="L70" s="116"/>
    </row>
    <row r="71" spans="1:31" s="10" customFormat="1" ht="19.899999999999999" customHeight="1">
      <c r="B71" s="116"/>
      <c r="D71" s="117" t="s">
        <v>208</v>
      </c>
      <c r="E71" s="118"/>
      <c r="F71" s="118"/>
      <c r="G71" s="118"/>
      <c r="H71" s="118"/>
      <c r="I71" s="118"/>
      <c r="J71" s="119">
        <f>J357</f>
        <v>0</v>
      </c>
      <c r="L71" s="116"/>
    </row>
    <row r="72" spans="1:31" s="10" customFormat="1" ht="19.899999999999999" customHeight="1">
      <c r="B72" s="116"/>
      <c r="D72" s="117" t="s">
        <v>209</v>
      </c>
      <c r="E72" s="118"/>
      <c r="F72" s="118"/>
      <c r="G72" s="118"/>
      <c r="H72" s="118"/>
      <c r="I72" s="118"/>
      <c r="J72" s="119">
        <f>J368</f>
        <v>0</v>
      </c>
      <c r="L72" s="116"/>
    </row>
    <row r="73" spans="1:31" s="2" customFormat="1" ht="21.75" customHeight="1">
      <c r="A73" s="33"/>
      <c r="B73" s="34"/>
      <c r="C73" s="33"/>
      <c r="D73" s="33"/>
      <c r="E73" s="33"/>
      <c r="F73" s="33"/>
      <c r="G73" s="33"/>
      <c r="H73" s="33"/>
      <c r="I73" s="33"/>
      <c r="J73" s="33"/>
      <c r="K73" s="33"/>
      <c r="L73" s="95"/>
      <c r="S73" s="33"/>
      <c r="T73" s="33"/>
      <c r="U73" s="33"/>
      <c r="V73" s="33"/>
      <c r="W73" s="33"/>
      <c r="X73" s="33"/>
      <c r="Y73" s="33"/>
      <c r="Z73" s="33"/>
      <c r="AA73" s="33"/>
      <c r="AB73" s="33"/>
      <c r="AC73" s="33"/>
      <c r="AD73" s="33"/>
      <c r="AE73" s="33"/>
    </row>
    <row r="74" spans="1:31" s="2" customFormat="1" ht="6.95" customHeight="1">
      <c r="A74" s="33"/>
      <c r="B74" s="43"/>
      <c r="C74" s="44"/>
      <c r="D74" s="44"/>
      <c r="E74" s="44"/>
      <c r="F74" s="44"/>
      <c r="G74" s="44"/>
      <c r="H74" s="44"/>
      <c r="I74" s="44"/>
      <c r="J74" s="44"/>
      <c r="K74" s="44"/>
      <c r="L74" s="95"/>
      <c r="S74" s="33"/>
      <c r="T74" s="33"/>
      <c r="U74" s="33"/>
      <c r="V74" s="33"/>
      <c r="W74" s="33"/>
      <c r="X74" s="33"/>
      <c r="Y74" s="33"/>
      <c r="Z74" s="33"/>
      <c r="AA74" s="33"/>
      <c r="AB74" s="33"/>
      <c r="AC74" s="33"/>
      <c r="AD74" s="33"/>
      <c r="AE74" s="33"/>
    </row>
    <row r="78" spans="1:31" s="2" customFormat="1" ht="6.95" customHeight="1">
      <c r="A78" s="33"/>
      <c r="B78" s="45"/>
      <c r="C78" s="46"/>
      <c r="D78" s="46"/>
      <c r="E78" s="46"/>
      <c r="F78" s="46"/>
      <c r="G78" s="46"/>
      <c r="H78" s="46"/>
      <c r="I78" s="46"/>
      <c r="J78" s="46"/>
      <c r="K78" s="46"/>
      <c r="L78" s="95"/>
      <c r="S78" s="33"/>
      <c r="T78" s="33"/>
      <c r="U78" s="33"/>
      <c r="V78" s="33"/>
      <c r="W78" s="33"/>
      <c r="X78" s="33"/>
      <c r="Y78" s="33"/>
      <c r="Z78" s="33"/>
      <c r="AA78" s="33"/>
      <c r="AB78" s="33"/>
      <c r="AC78" s="33"/>
      <c r="AD78" s="33"/>
      <c r="AE78" s="33"/>
    </row>
    <row r="79" spans="1:31" s="2" customFormat="1" ht="24.95" customHeight="1">
      <c r="A79" s="33"/>
      <c r="B79" s="34"/>
      <c r="C79" s="22" t="s">
        <v>110</v>
      </c>
      <c r="D79" s="33"/>
      <c r="E79" s="33"/>
      <c r="F79" s="33"/>
      <c r="G79" s="33"/>
      <c r="H79" s="33"/>
      <c r="I79" s="33"/>
      <c r="J79" s="33"/>
      <c r="K79" s="33"/>
      <c r="L79" s="95"/>
      <c r="S79" s="33"/>
      <c r="T79" s="33"/>
      <c r="U79" s="33"/>
      <c r="V79" s="33"/>
      <c r="W79" s="33"/>
      <c r="X79" s="33"/>
      <c r="Y79" s="33"/>
      <c r="Z79" s="33"/>
      <c r="AA79" s="33"/>
      <c r="AB79" s="33"/>
      <c r="AC79" s="33"/>
      <c r="AD79" s="33"/>
      <c r="AE79" s="33"/>
    </row>
    <row r="80" spans="1:31" s="2" customFormat="1" ht="6.95" customHeight="1">
      <c r="A80" s="33"/>
      <c r="B80" s="34"/>
      <c r="C80" s="33"/>
      <c r="D80" s="33"/>
      <c r="E80" s="33"/>
      <c r="F80" s="33"/>
      <c r="G80" s="33"/>
      <c r="H80" s="33"/>
      <c r="I80" s="33"/>
      <c r="J80" s="33"/>
      <c r="K80" s="33"/>
      <c r="L80" s="95"/>
      <c r="S80" s="33"/>
      <c r="T80" s="33"/>
      <c r="U80" s="33"/>
      <c r="V80" s="33"/>
      <c r="W80" s="33"/>
      <c r="X80" s="33"/>
      <c r="Y80" s="33"/>
      <c r="Z80" s="33"/>
      <c r="AA80" s="33"/>
      <c r="AB80" s="33"/>
      <c r="AC80" s="33"/>
      <c r="AD80" s="33"/>
      <c r="AE80" s="33"/>
    </row>
    <row r="81" spans="1:63" s="2" customFormat="1" ht="12" customHeight="1">
      <c r="A81" s="33"/>
      <c r="B81" s="34"/>
      <c r="C81" s="28" t="s">
        <v>17</v>
      </c>
      <c r="D81" s="33"/>
      <c r="E81" s="33"/>
      <c r="F81" s="33"/>
      <c r="G81" s="33"/>
      <c r="H81" s="33"/>
      <c r="I81" s="33"/>
      <c r="J81" s="33"/>
      <c r="K81" s="33"/>
      <c r="L81" s="95"/>
      <c r="S81" s="33"/>
      <c r="T81" s="33"/>
      <c r="U81" s="33"/>
      <c r="V81" s="33"/>
      <c r="W81" s="33"/>
      <c r="X81" s="33"/>
      <c r="Y81" s="33"/>
      <c r="Z81" s="33"/>
      <c r="AA81" s="33"/>
      <c r="AB81" s="33"/>
      <c r="AC81" s="33"/>
      <c r="AD81" s="33"/>
      <c r="AE81" s="33"/>
    </row>
    <row r="82" spans="1:63" s="2" customFormat="1" ht="16.5" customHeight="1">
      <c r="A82" s="33"/>
      <c r="B82" s="34"/>
      <c r="C82" s="33"/>
      <c r="D82" s="33"/>
      <c r="E82" s="311" t="str">
        <f>E7</f>
        <v>Rekonstrukce slepého ramena ulice Dvouletky a vybudování nových parkovacích stání</v>
      </c>
      <c r="F82" s="312"/>
      <c r="G82" s="312"/>
      <c r="H82" s="312"/>
      <c r="I82" s="33"/>
      <c r="J82" s="33"/>
      <c r="K82" s="33"/>
      <c r="L82" s="95"/>
      <c r="S82" s="33"/>
      <c r="T82" s="33"/>
      <c r="U82" s="33"/>
      <c r="V82" s="33"/>
      <c r="W82" s="33"/>
      <c r="X82" s="33"/>
      <c r="Y82" s="33"/>
      <c r="Z82" s="33"/>
      <c r="AA82" s="33"/>
      <c r="AB82" s="33"/>
      <c r="AC82" s="33"/>
      <c r="AD82" s="33"/>
      <c r="AE82" s="33"/>
    </row>
    <row r="83" spans="1:63" s="1" customFormat="1" ht="12" customHeight="1">
      <c r="B83" s="21"/>
      <c r="C83" s="28" t="s">
        <v>97</v>
      </c>
      <c r="L83" s="21"/>
    </row>
    <row r="84" spans="1:63" s="2" customFormat="1" ht="16.5" customHeight="1">
      <c r="A84" s="33"/>
      <c r="B84" s="34"/>
      <c r="C84" s="33"/>
      <c r="D84" s="33"/>
      <c r="E84" s="311" t="s">
        <v>98</v>
      </c>
      <c r="F84" s="310"/>
      <c r="G84" s="310"/>
      <c r="H84" s="310"/>
      <c r="I84" s="33"/>
      <c r="J84" s="33"/>
      <c r="K84" s="33"/>
      <c r="L84" s="95"/>
      <c r="S84" s="33"/>
      <c r="T84" s="33"/>
      <c r="U84" s="33"/>
      <c r="V84" s="33"/>
      <c r="W84" s="33"/>
      <c r="X84" s="33"/>
      <c r="Y84" s="33"/>
      <c r="Z84" s="33"/>
      <c r="AA84" s="33"/>
      <c r="AB84" s="33"/>
      <c r="AC84" s="33"/>
      <c r="AD84" s="33"/>
      <c r="AE84" s="33"/>
    </row>
    <row r="85" spans="1:63" s="2" customFormat="1" ht="12" customHeight="1">
      <c r="A85" s="33"/>
      <c r="B85" s="34"/>
      <c r="C85" s="28" t="s">
        <v>99</v>
      </c>
      <c r="D85" s="33"/>
      <c r="E85" s="33"/>
      <c r="F85" s="33"/>
      <c r="G85" s="33"/>
      <c r="H85" s="33"/>
      <c r="I85" s="33"/>
      <c r="J85" s="33"/>
      <c r="K85" s="33"/>
      <c r="L85" s="95"/>
      <c r="S85" s="33"/>
      <c r="T85" s="33"/>
      <c r="U85" s="33"/>
      <c r="V85" s="33"/>
      <c r="W85" s="33"/>
      <c r="X85" s="33"/>
      <c r="Y85" s="33"/>
      <c r="Z85" s="33"/>
      <c r="AA85" s="33"/>
      <c r="AB85" s="33"/>
      <c r="AC85" s="33"/>
      <c r="AD85" s="33"/>
      <c r="AE85" s="33"/>
    </row>
    <row r="86" spans="1:63" s="2" customFormat="1" ht="16.5" customHeight="1">
      <c r="A86" s="33"/>
      <c r="B86" s="34"/>
      <c r="C86" s="33"/>
      <c r="D86" s="33"/>
      <c r="E86" s="301" t="str">
        <f>E11</f>
        <v>C 301 - ODVODNĚNÍ PLOCH</v>
      </c>
      <c r="F86" s="310"/>
      <c r="G86" s="310"/>
      <c r="H86" s="310"/>
      <c r="I86" s="33"/>
      <c r="J86" s="33"/>
      <c r="K86" s="33"/>
      <c r="L86" s="95"/>
      <c r="S86" s="33"/>
      <c r="T86" s="33"/>
      <c r="U86" s="33"/>
      <c r="V86" s="33"/>
      <c r="W86" s="33"/>
      <c r="X86" s="33"/>
      <c r="Y86" s="33"/>
      <c r="Z86" s="33"/>
      <c r="AA86" s="33"/>
      <c r="AB86" s="33"/>
      <c r="AC86" s="33"/>
      <c r="AD86" s="33"/>
      <c r="AE86" s="33"/>
    </row>
    <row r="87" spans="1:63" s="2" customFormat="1" ht="6.95" customHeight="1">
      <c r="A87" s="33"/>
      <c r="B87" s="34"/>
      <c r="C87" s="33"/>
      <c r="D87" s="33"/>
      <c r="E87" s="33"/>
      <c r="F87" s="33"/>
      <c r="G87" s="33"/>
      <c r="H87" s="33"/>
      <c r="I87" s="33"/>
      <c r="J87" s="33"/>
      <c r="K87" s="33"/>
      <c r="L87" s="95"/>
      <c r="S87" s="33"/>
      <c r="T87" s="33"/>
      <c r="U87" s="33"/>
      <c r="V87" s="33"/>
      <c r="W87" s="33"/>
      <c r="X87" s="33"/>
      <c r="Y87" s="33"/>
      <c r="Z87" s="33"/>
      <c r="AA87" s="33"/>
      <c r="AB87" s="33"/>
      <c r="AC87" s="33"/>
      <c r="AD87" s="33"/>
      <c r="AE87" s="33"/>
    </row>
    <row r="88" spans="1:63" s="2" customFormat="1" ht="12" customHeight="1">
      <c r="A88" s="33"/>
      <c r="B88" s="34"/>
      <c r="C88" s="28" t="s">
        <v>21</v>
      </c>
      <c r="D88" s="33"/>
      <c r="E88" s="33"/>
      <c r="F88" s="26" t="str">
        <f>F14</f>
        <v xml:space="preserve"> </v>
      </c>
      <c r="G88" s="33"/>
      <c r="H88" s="33"/>
      <c r="I88" s="28" t="s">
        <v>23</v>
      </c>
      <c r="J88" s="51" t="str">
        <f>IF(J14="","",J14)</f>
        <v>10. 9. 2020</v>
      </c>
      <c r="K88" s="33"/>
      <c r="L88" s="95"/>
      <c r="S88" s="33"/>
      <c r="T88" s="33"/>
      <c r="U88" s="33"/>
      <c r="V88" s="33"/>
      <c r="W88" s="33"/>
      <c r="X88" s="33"/>
      <c r="Y88" s="33"/>
      <c r="Z88" s="33"/>
      <c r="AA88" s="33"/>
      <c r="AB88" s="33"/>
      <c r="AC88" s="33"/>
      <c r="AD88" s="33"/>
      <c r="AE88" s="33"/>
    </row>
    <row r="89" spans="1:63" s="2" customFormat="1" ht="6.95" customHeight="1">
      <c r="A89" s="33"/>
      <c r="B89" s="34"/>
      <c r="C89" s="33"/>
      <c r="D89" s="33"/>
      <c r="E89" s="33"/>
      <c r="F89" s="33"/>
      <c r="G89" s="33"/>
      <c r="H89" s="33"/>
      <c r="I89" s="33"/>
      <c r="J89" s="33"/>
      <c r="K89" s="33"/>
      <c r="L89" s="95"/>
      <c r="S89" s="33"/>
      <c r="T89" s="33"/>
      <c r="U89" s="33"/>
      <c r="V89" s="33"/>
      <c r="W89" s="33"/>
      <c r="X89" s="33"/>
      <c r="Y89" s="33"/>
      <c r="Z89" s="33"/>
      <c r="AA89" s="33"/>
      <c r="AB89" s="33"/>
      <c r="AC89" s="33"/>
      <c r="AD89" s="33"/>
      <c r="AE89" s="33"/>
    </row>
    <row r="90" spans="1:63" s="2" customFormat="1" ht="15.2" customHeight="1">
      <c r="A90" s="33"/>
      <c r="B90" s="34"/>
      <c r="C90" s="28" t="s">
        <v>25</v>
      </c>
      <c r="D90" s="33"/>
      <c r="E90" s="33"/>
      <c r="F90" s="26" t="str">
        <f>E17</f>
        <v>SMO - Městský obvod Ostrava-Jih</v>
      </c>
      <c r="G90" s="33"/>
      <c r="H90" s="33"/>
      <c r="I90" s="28" t="s">
        <v>31</v>
      </c>
      <c r="J90" s="31" t="str">
        <f>E23</f>
        <v>IVITAS, a.s.</v>
      </c>
      <c r="K90" s="33"/>
      <c r="L90" s="95"/>
      <c r="S90" s="33"/>
      <c r="T90" s="33"/>
      <c r="U90" s="33"/>
      <c r="V90" s="33"/>
      <c r="W90" s="33"/>
      <c r="X90" s="33"/>
      <c r="Y90" s="33"/>
      <c r="Z90" s="33"/>
      <c r="AA90" s="33"/>
      <c r="AB90" s="33"/>
      <c r="AC90" s="33"/>
      <c r="AD90" s="33"/>
      <c r="AE90" s="33"/>
    </row>
    <row r="91" spans="1:63" s="2" customFormat="1" ht="15.2" customHeight="1">
      <c r="A91" s="33"/>
      <c r="B91" s="34"/>
      <c r="C91" s="28" t="s">
        <v>29</v>
      </c>
      <c r="D91" s="33"/>
      <c r="E91" s="33"/>
      <c r="F91" s="26" t="str">
        <f>IF(E20="","",E20)</f>
        <v>Vyplň údaj</v>
      </c>
      <c r="G91" s="33"/>
      <c r="H91" s="33"/>
      <c r="I91" s="28" t="s">
        <v>34</v>
      </c>
      <c r="J91" s="31" t="str">
        <f>E26</f>
        <v>Jindřich Jansa</v>
      </c>
      <c r="K91" s="33"/>
      <c r="L91" s="95"/>
      <c r="S91" s="33"/>
      <c r="T91" s="33"/>
      <c r="U91" s="33"/>
      <c r="V91" s="33"/>
      <c r="W91" s="33"/>
      <c r="X91" s="33"/>
      <c r="Y91" s="33"/>
      <c r="Z91" s="33"/>
      <c r="AA91" s="33"/>
      <c r="AB91" s="33"/>
      <c r="AC91" s="33"/>
      <c r="AD91" s="33"/>
      <c r="AE91" s="33"/>
    </row>
    <row r="92" spans="1:63" s="2" customFormat="1" ht="10.35" customHeight="1">
      <c r="A92" s="33"/>
      <c r="B92" s="34"/>
      <c r="C92" s="33"/>
      <c r="D92" s="33"/>
      <c r="E92" s="33"/>
      <c r="F92" s="33"/>
      <c r="G92" s="33"/>
      <c r="H92" s="33"/>
      <c r="I92" s="33"/>
      <c r="J92" s="33"/>
      <c r="K92" s="33"/>
      <c r="L92" s="95"/>
      <c r="S92" s="33"/>
      <c r="T92" s="33"/>
      <c r="U92" s="33"/>
      <c r="V92" s="33"/>
      <c r="W92" s="33"/>
      <c r="X92" s="33"/>
      <c r="Y92" s="33"/>
      <c r="Z92" s="33"/>
      <c r="AA92" s="33"/>
      <c r="AB92" s="33"/>
      <c r="AC92" s="33"/>
      <c r="AD92" s="33"/>
      <c r="AE92" s="33"/>
    </row>
    <row r="93" spans="1:63" s="11" customFormat="1" ht="29.25" customHeight="1">
      <c r="A93" s="120"/>
      <c r="B93" s="121"/>
      <c r="C93" s="122" t="s">
        <v>111</v>
      </c>
      <c r="D93" s="123" t="s">
        <v>57</v>
      </c>
      <c r="E93" s="123" t="s">
        <v>53</v>
      </c>
      <c r="F93" s="123" t="s">
        <v>54</v>
      </c>
      <c r="G93" s="123" t="s">
        <v>112</v>
      </c>
      <c r="H93" s="123" t="s">
        <v>113</v>
      </c>
      <c r="I93" s="123" t="s">
        <v>114</v>
      </c>
      <c r="J93" s="123" t="s">
        <v>103</v>
      </c>
      <c r="K93" s="124" t="s">
        <v>115</v>
      </c>
      <c r="L93" s="125"/>
      <c r="M93" s="58" t="s">
        <v>3</v>
      </c>
      <c r="N93" s="59" t="s">
        <v>42</v>
      </c>
      <c r="O93" s="59" t="s">
        <v>116</v>
      </c>
      <c r="P93" s="59" t="s">
        <v>117</v>
      </c>
      <c r="Q93" s="59" t="s">
        <v>118</v>
      </c>
      <c r="R93" s="59" t="s">
        <v>119</v>
      </c>
      <c r="S93" s="59" t="s">
        <v>120</v>
      </c>
      <c r="T93" s="60" t="s">
        <v>121</v>
      </c>
      <c r="U93" s="120"/>
      <c r="V93" s="120"/>
      <c r="W93" s="120"/>
      <c r="X93" s="120"/>
      <c r="Y93" s="120"/>
      <c r="Z93" s="120"/>
      <c r="AA93" s="120"/>
      <c r="AB93" s="120"/>
      <c r="AC93" s="120"/>
      <c r="AD93" s="120"/>
      <c r="AE93" s="120"/>
    </row>
    <row r="94" spans="1:63" s="2" customFormat="1" ht="22.9" customHeight="1">
      <c r="A94" s="33"/>
      <c r="B94" s="34"/>
      <c r="C94" s="65" t="s">
        <v>122</v>
      </c>
      <c r="D94" s="33"/>
      <c r="E94" s="33"/>
      <c r="F94" s="33"/>
      <c r="G94" s="33"/>
      <c r="H94" s="33"/>
      <c r="I94" s="33"/>
      <c r="J94" s="126">
        <f>BK94</f>
        <v>0</v>
      </c>
      <c r="K94" s="33"/>
      <c r="L94" s="34"/>
      <c r="M94" s="61"/>
      <c r="N94" s="52"/>
      <c r="O94" s="62"/>
      <c r="P94" s="127">
        <f>P95</f>
        <v>0</v>
      </c>
      <c r="Q94" s="62"/>
      <c r="R94" s="127">
        <f>R95</f>
        <v>62.655297570000002</v>
      </c>
      <c r="S94" s="62"/>
      <c r="T94" s="128">
        <f>T95</f>
        <v>3.84</v>
      </c>
      <c r="U94" s="33"/>
      <c r="V94" s="33"/>
      <c r="W94" s="33"/>
      <c r="X94" s="33"/>
      <c r="Y94" s="33"/>
      <c r="Z94" s="33"/>
      <c r="AA94" s="33"/>
      <c r="AB94" s="33"/>
      <c r="AC94" s="33"/>
      <c r="AD94" s="33"/>
      <c r="AE94" s="33"/>
      <c r="AT94" s="18" t="s">
        <v>71</v>
      </c>
      <c r="AU94" s="18" t="s">
        <v>104</v>
      </c>
      <c r="BK94" s="129">
        <f>BK95</f>
        <v>0</v>
      </c>
    </row>
    <row r="95" spans="1:63" s="12" customFormat="1" ht="25.9" customHeight="1">
      <c r="B95" s="130"/>
      <c r="C95" s="346"/>
      <c r="D95" s="347" t="s">
        <v>71</v>
      </c>
      <c r="E95" s="352" t="s">
        <v>212</v>
      </c>
      <c r="F95" s="352" t="s">
        <v>213</v>
      </c>
      <c r="G95" s="346"/>
      <c r="H95" s="346"/>
      <c r="I95" s="133"/>
      <c r="J95" s="134">
        <f>BK95</f>
        <v>0</v>
      </c>
      <c r="L95" s="130"/>
      <c r="M95" s="135"/>
      <c r="N95" s="136"/>
      <c r="O95" s="136"/>
      <c r="P95" s="137">
        <f>P96+P189+P261+P269+P284+P350+P357+P368</f>
        <v>0</v>
      </c>
      <c r="Q95" s="136"/>
      <c r="R95" s="137">
        <f>R96+R189+R261+R269+R284+R350+R357+R368</f>
        <v>62.655297570000002</v>
      </c>
      <c r="S95" s="136"/>
      <c r="T95" s="138">
        <f>T96+T189+T261+T269+T284+T350+T357+T368</f>
        <v>3.84</v>
      </c>
      <c r="AR95" s="131" t="s">
        <v>79</v>
      </c>
      <c r="AT95" s="139" t="s">
        <v>71</v>
      </c>
      <c r="AU95" s="139" t="s">
        <v>72</v>
      </c>
      <c r="AY95" s="131" t="s">
        <v>126</v>
      </c>
      <c r="BK95" s="140">
        <f>BK96+BK189+BK261+BK269+BK284+BK350+BK357+BK368</f>
        <v>0</v>
      </c>
    </row>
    <row r="96" spans="1:63" s="12" customFormat="1" ht="22.9" customHeight="1">
      <c r="B96" s="130"/>
      <c r="C96" s="346"/>
      <c r="D96" s="347" t="s">
        <v>71</v>
      </c>
      <c r="E96" s="348" t="s">
        <v>79</v>
      </c>
      <c r="F96" s="348" t="s">
        <v>214</v>
      </c>
      <c r="G96" s="346"/>
      <c r="H96" s="346"/>
      <c r="I96" s="133"/>
      <c r="J96" s="142">
        <f>BK96</f>
        <v>0</v>
      </c>
      <c r="L96" s="130"/>
      <c r="M96" s="135"/>
      <c r="N96" s="136"/>
      <c r="O96" s="136"/>
      <c r="P96" s="137">
        <f>SUM(P97:P188)</f>
        <v>0</v>
      </c>
      <c r="Q96" s="136"/>
      <c r="R96" s="137">
        <f>SUM(R97:R188)</f>
        <v>54.681700000000006</v>
      </c>
      <c r="S96" s="136"/>
      <c r="T96" s="138">
        <f>SUM(T97:T188)</f>
        <v>0</v>
      </c>
      <c r="AR96" s="131" t="s">
        <v>79</v>
      </c>
      <c r="AT96" s="139" t="s">
        <v>71</v>
      </c>
      <c r="AU96" s="139" t="s">
        <v>79</v>
      </c>
      <c r="AY96" s="131" t="s">
        <v>126</v>
      </c>
      <c r="BK96" s="140">
        <f>SUM(BK97:BK188)</f>
        <v>0</v>
      </c>
    </row>
    <row r="97" spans="1:65" s="2" customFormat="1" ht="16.5" customHeight="1">
      <c r="A97" s="33"/>
      <c r="B97" s="143"/>
      <c r="C97" s="323" t="s">
        <v>79</v>
      </c>
      <c r="D97" s="323" t="s">
        <v>129</v>
      </c>
      <c r="E97" s="324" t="s">
        <v>318</v>
      </c>
      <c r="F97" s="325" t="s">
        <v>319</v>
      </c>
      <c r="G97" s="326" t="s">
        <v>217</v>
      </c>
      <c r="H97" s="327">
        <v>24</v>
      </c>
      <c r="I97" s="145"/>
      <c r="J97" s="146">
        <f>ROUND(I97*H97,2)</f>
        <v>0</v>
      </c>
      <c r="K97" s="144" t="s">
        <v>133</v>
      </c>
      <c r="L97" s="34"/>
      <c r="M97" s="147" t="s">
        <v>3</v>
      </c>
      <c r="N97" s="148" t="s">
        <v>43</v>
      </c>
      <c r="O97" s="54"/>
      <c r="P97" s="149">
        <f>O97*H97</f>
        <v>0</v>
      </c>
      <c r="Q97" s="149">
        <v>0</v>
      </c>
      <c r="R97" s="149">
        <f>Q97*H97</f>
        <v>0</v>
      </c>
      <c r="S97" s="149">
        <v>0</v>
      </c>
      <c r="T97" s="150">
        <f>S97*H97</f>
        <v>0</v>
      </c>
      <c r="U97" s="33"/>
      <c r="V97" s="33"/>
      <c r="W97" s="33"/>
      <c r="X97" s="33"/>
      <c r="Y97" s="33"/>
      <c r="Z97" s="33"/>
      <c r="AA97" s="33"/>
      <c r="AB97" s="33"/>
      <c r="AC97" s="33"/>
      <c r="AD97" s="33"/>
      <c r="AE97" s="33"/>
      <c r="AR97" s="151" t="s">
        <v>145</v>
      </c>
      <c r="AT97" s="151" t="s">
        <v>129</v>
      </c>
      <c r="AU97" s="151" t="s">
        <v>81</v>
      </c>
      <c r="AY97" s="18" t="s">
        <v>126</v>
      </c>
      <c r="BE97" s="152">
        <f>IF(N97="základní",J97,0)</f>
        <v>0</v>
      </c>
      <c r="BF97" s="152">
        <f>IF(N97="snížená",J97,0)</f>
        <v>0</v>
      </c>
      <c r="BG97" s="152">
        <f>IF(N97="zákl. přenesená",J97,0)</f>
        <v>0</v>
      </c>
      <c r="BH97" s="152">
        <f>IF(N97="sníž. přenesená",J97,0)</f>
        <v>0</v>
      </c>
      <c r="BI97" s="152">
        <f>IF(N97="nulová",J97,0)</f>
        <v>0</v>
      </c>
      <c r="BJ97" s="18" t="s">
        <v>79</v>
      </c>
      <c r="BK97" s="152">
        <f>ROUND(I97*H97,2)</f>
        <v>0</v>
      </c>
      <c r="BL97" s="18" t="s">
        <v>145</v>
      </c>
      <c r="BM97" s="151" t="s">
        <v>1027</v>
      </c>
    </row>
    <row r="98" spans="1:65" s="2" customFormat="1">
      <c r="A98" s="33"/>
      <c r="B98" s="34"/>
      <c r="C98" s="328"/>
      <c r="D98" s="329" t="s">
        <v>136</v>
      </c>
      <c r="E98" s="328"/>
      <c r="F98" s="330" t="s">
        <v>321</v>
      </c>
      <c r="G98" s="328"/>
      <c r="H98" s="328"/>
      <c r="I98" s="153"/>
      <c r="J98" s="33"/>
      <c r="K98" s="33"/>
      <c r="L98" s="34"/>
      <c r="M98" s="154"/>
      <c r="N98" s="155"/>
      <c r="O98" s="54"/>
      <c r="P98" s="54"/>
      <c r="Q98" s="54"/>
      <c r="R98" s="54"/>
      <c r="S98" s="54"/>
      <c r="T98" s="55"/>
      <c r="U98" s="33"/>
      <c r="V98" s="33"/>
      <c r="W98" s="33"/>
      <c r="X98" s="33"/>
      <c r="Y98" s="33"/>
      <c r="Z98" s="33"/>
      <c r="AA98" s="33"/>
      <c r="AB98" s="33"/>
      <c r="AC98" s="33"/>
      <c r="AD98" s="33"/>
      <c r="AE98" s="33"/>
      <c r="AT98" s="18" t="s">
        <v>136</v>
      </c>
      <c r="AU98" s="18" t="s">
        <v>81</v>
      </c>
    </row>
    <row r="99" spans="1:65" s="2" customFormat="1" ht="68.25">
      <c r="A99" s="33"/>
      <c r="B99" s="34"/>
      <c r="C99" s="328"/>
      <c r="D99" s="329" t="s">
        <v>220</v>
      </c>
      <c r="E99" s="328"/>
      <c r="F99" s="353" t="s">
        <v>322</v>
      </c>
      <c r="G99" s="328"/>
      <c r="H99" s="328"/>
      <c r="I99" s="153"/>
      <c r="J99" s="33"/>
      <c r="K99" s="33"/>
      <c r="L99" s="34"/>
      <c r="M99" s="154"/>
      <c r="N99" s="155"/>
      <c r="O99" s="54"/>
      <c r="P99" s="54"/>
      <c r="Q99" s="54"/>
      <c r="R99" s="54"/>
      <c r="S99" s="54"/>
      <c r="T99" s="55"/>
      <c r="U99" s="33"/>
      <c r="V99" s="33"/>
      <c r="W99" s="33"/>
      <c r="X99" s="33"/>
      <c r="Y99" s="33"/>
      <c r="Z99" s="33"/>
      <c r="AA99" s="33"/>
      <c r="AB99" s="33"/>
      <c r="AC99" s="33"/>
      <c r="AD99" s="33"/>
      <c r="AE99" s="33"/>
      <c r="AT99" s="18" t="s">
        <v>220</v>
      </c>
      <c r="AU99" s="18" t="s">
        <v>81</v>
      </c>
    </row>
    <row r="100" spans="1:65" s="13" customFormat="1">
      <c r="B100" s="156"/>
      <c r="C100" s="332"/>
      <c r="D100" s="329" t="s">
        <v>140</v>
      </c>
      <c r="E100" s="333" t="s">
        <v>3</v>
      </c>
      <c r="F100" s="334" t="s">
        <v>455</v>
      </c>
      <c r="G100" s="332"/>
      <c r="H100" s="333" t="s">
        <v>3</v>
      </c>
      <c r="I100" s="158"/>
      <c r="L100" s="156"/>
      <c r="M100" s="159"/>
      <c r="N100" s="160"/>
      <c r="O100" s="160"/>
      <c r="P100" s="160"/>
      <c r="Q100" s="160"/>
      <c r="R100" s="160"/>
      <c r="S100" s="160"/>
      <c r="T100" s="161"/>
      <c r="AT100" s="157" t="s">
        <v>140</v>
      </c>
      <c r="AU100" s="157" t="s">
        <v>81</v>
      </c>
      <c r="AV100" s="13" t="s">
        <v>79</v>
      </c>
      <c r="AW100" s="13" t="s">
        <v>33</v>
      </c>
      <c r="AX100" s="13" t="s">
        <v>72</v>
      </c>
      <c r="AY100" s="157" t="s">
        <v>126</v>
      </c>
    </row>
    <row r="101" spans="1:65" s="13" customFormat="1">
      <c r="B101" s="156"/>
      <c r="C101" s="332"/>
      <c r="D101" s="329" t="s">
        <v>140</v>
      </c>
      <c r="E101" s="333" t="s">
        <v>3</v>
      </c>
      <c r="F101" s="334" t="s">
        <v>1028</v>
      </c>
      <c r="G101" s="332"/>
      <c r="H101" s="333" t="s">
        <v>3</v>
      </c>
      <c r="I101" s="158"/>
      <c r="L101" s="156"/>
      <c r="M101" s="159"/>
      <c r="N101" s="160"/>
      <c r="O101" s="160"/>
      <c r="P101" s="160"/>
      <c r="Q101" s="160"/>
      <c r="R101" s="160"/>
      <c r="S101" s="160"/>
      <c r="T101" s="161"/>
      <c r="AT101" s="157" t="s">
        <v>140</v>
      </c>
      <c r="AU101" s="157" t="s">
        <v>81</v>
      </c>
      <c r="AV101" s="13" t="s">
        <v>79</v>
      </c>
      <c r="AW101" s="13" t="s">
        <v>33</v>
      </c>
      <c r="AX101" s="13" t="s">
        <v>72</v>
      </c>
      <c r="AY101" s="157" t="s">
        <v>126</v>
      </c>
    </row>
    <row r="102" spans="1:65" s="14" customFormat="1">
      <c r="B102" s="162"/>
      <c r="C102" s="336"/>
      <c r="D102" s="329" t="s">
        <v>140</v>
      </c>
      <c r="E102" s="337" t="s">
        <v>3</v>
      </c>
      <c r="F102" s="338" t="s">
        <v>1029</v>
      </c>
      <c r="G102" s="336"/>
      <c r="H102" s="339">
        <v>24</v>
      </c>
      <c r="I102" s="164"/>
      <c r="L102" s="162"/>
      <c r="M102" s="165"/>
      <c r="N102" s="166"/>
      <c r="O102" s="166"/>
      <c r="P102" s="166"/>
      <c r="Q102" s="166"/>
      <c r="R102" s="166"/>
      <c r="S102" s="166"/>
      <c r="T102" s="167"/>
      <c r="AT102" s="163" t="s">
        <v>140</v>
      </c>
      <c r="AU102" s="163" t="s">
        <v>81</v>
      </c>
      <c r="AV102" s="14" t="s">
        <v>81</v>
      </c>
      <c r="AW102" s="14" t="s">
        <v>33</v>
      </c>
      <c r="AX102" s="14" t="s">
        <v>72</v>
      </c>
      <c r="AY102" s="163" t="s">
        <v>126</v>
      </c>
    </row>
    <row r="103" spans="1:65" s="15" customFormat="1">
      <c r="B103" s="168"/>
      <c r="C103" s="341"/>
      <c r="D103" s="329" t="s">
        <v>140</v>
      </c>
      <c r="E103" s="342" t="s">
        <v>3</v>
      </c>
      <c r="F103" s="343" t="s">
        <v>144</v>
      </c>
      <c r="G103" s="341"/>
      <c r="H103" s="344">
        <v>24</v>
      </c>
      <c r="I103" s="170"/>
      <c r="L103" s="168"/>
      <c r="M103" s="171"/>
      <c r="N103" s="172"/>
      <c r="O103" s="172"/>
      <c r="P103" s="172"/>
      <c r="Q103" s="172"/>
      <c r="R103" s="172"/>
      <c r="S103" s="172"/>
      <c r="T103" s="173"/>
      <c r="AT103" s="169" t="s">
        <v>140</v>
      </c>
      <c r="AU103" s="169" t="s">
        <v>81</v>
      </c>
      <c r="AV103" s="15" t="s">
        <v>145</v>
      </c>
      <c r="AW103" s="15" t="s">
        <v>33</v>
      </c>
      <c r="AX103" s="15" t="s">
        <v>79</v>
      </c>
      <c r="AY103" s="169" t="s">
        <v>126</v>
      </c>
    </row>
    <row r="104" spans="1:65" s="2" customFormat="1" ht="16.5" customHeight="1">
      <c r="A104" s="33"/>
      <c r="B104" s="143"/>
      <c r="C104" s="323" t="s">
        <v>81</v>
      </c>
      <c r="D104" s="323" t="s">
        <v>129</v>
      </c>
      <c r="E104" s="324" t="s">
        <v>1030</v>
      </c>
      <c r="F104" s="325" t="s">
        <v>1031</v>
      </c>
      <c r="G104" s="326" t="s">
        <v>328</v>
      </c>
      <c r="H104" s="327">
        <v>12.4</v>
      </c>
      <c r="I104" s="145"/>
      <c r="J104" s="146">
        <f>ROUND(I104*H104,2)</f>
        <v>0</v>
      </c>
      <c r="K104" s="144" t="s">
        <v>133</v>
      </c>
      <c r="L104" s="34"/>
      <c r="M104" s="147" t="s">
        <v>3</v>
      </c>
      <c r="N104" s="148" t="s">
        <v>43</v>
      </c>
      <c r="O104" s="54"/>
      <c r="P104" s="149">
        <f>O104*H104</f>
        <v>0</v>
      </c>
      <c r="Q104" s="149">
        <v>0</v>
      </c>
      <c r="R104" s="149">
        <f>Q104*H104</f>
        <v>0</v>
      </c>
      <c r="S104" s="149">
        <v>0</v>
      </c>
      <c r="T104" s="150">
        <f>S104*H104</f>
        <v>0</v>
      </c>
      <c r="U104" s="33"/>
      <c r="V104" s="33"/>
      <c r="W104" s="33"/>
      <c r="X104" s="33"/>
      <c r="Y104" s="33"/>
      <c r="Z104" s="33"/>
      <c r="AA104" s="33"/>
      <c r="AB104" s="33"/>
      <c r="AC104" s="33"/>
      <c r="AD104" s="33"/>
      <c r="AE104" s="33"/>
      <c r="AR104" s="151" t="s">
        <v>145</v>
      </c>
      <c r="AT104" s="151" t="s">
        <v>129</v>
      </c>
      <c r="AU104" s="151" t="s">
        <v>81</v>
      </c>
      <c r="AY104" s="18" t="s">
        <v>126</v>
      </c>
      <c r="BE104" s="152">
        <f>IF(N104="základní",J104,0)</f>
        <v>0</v>
      </c>
      <c r="BF104" s="152">
        <f>IF(N104="snížená",J104,0)</f>
        <v>0</v>
      </c>
      <c r="BG104" s="152">
        <f>IF(N104="zákl. přenesená",J104,0)</f>
        <v>0</v>
      </c>
      <c r="BH104" s="152">
        <f>IF(N104="sníž. přenesená",J104,0)</f>
        <v>0</v>
      </c>
      <c r="BI104" s="152">
        <f>IF(N104="nulová",J104,0)</f>
        <v>0</v>
      </c>
      <c r="BJ104" s="18" t="s">
        <v>79</v>
      </c>
      <c r="BK104" s="152">
        <f>ROUND(I104*H104,2)</f>
        <v>0</v>
      </c>
      <c r="BL104" s="18" t="s">
        <v>145</v>
      </c>
      <c r="BM104" s="151" t="s">
        <v>1032</v>
      </c>
    </row>
    <row r="105" spans="1:65" s="2" customFormat="1" ht="19.5">
      <c r="A105" s="33"/>
      <c r="B105" s="34"/>
      <c r="C105" s="328"/>
      <c r="D105" s="329" t="s">
        <v>136</v>
      </c>
      <c r="E105" s="328"/>
      <c r="F105" s="330" t="s">
        <v>1033</v>
      </c>
      <c r="G105" s="328"/>
      <c r="H105" s="328"/>
      <c r="I105" s="153"/>
      <c r="J105" s="33"/>
      <c r="K105" s="33"/>
      <c r="L105" s="34"/>
      <c r="M105" s="154"/>
      <c r="N105" s="155"/>
      <c r="O105" s="54"/>
      <c r="P105" s="54"/>
      <c r="Q105" s="54"/>
      <c r="R105" s="54"/>
      <c r="S105" s="54"/>
      <c r="T105" s="55"/>
      <c r="U105" s="33"/>
      <c r="V105" s="33"/>
      <c r="W105" s="33"/>
      <c r="X105" s="33"/>
      <c r="Y105" s="33"/>
      <c r="Z105" s="33"/>
      <c r="AA105" s="33"/>
      <c r="AB105" s="33"/>
      <c r="AC105" s="33"/>
      <c r="AD105" s="33"/>
      <c r="AE105" s="33"/>
      <c r="AT105" s="18" t="s">
        <v>136</v>
      </c>
      <c r="AU105" s="18" t="s">
        <v>81</v>
      </c>
    </row>
    <row r="106" spans="1:65" s="2" customFormat="1" ht="58.5">
      <c r="A106" s="33"/>
      <c r="B106" s="34"/>
      <c r="C106" s="328"/>
      <c r="D106" s="329" t="s">
        <v>220</v>
      </c>
      <c r="E106" s="328"/>
      <c r="F106" s="353" t="s">
        <v>1034</v>
      </c>
      <c r="G106" s="328"/>
      <c r="H106" s="328"/>
      <c r="I106" s="153"/>
      <c r="J106" s="33"/>
      <c r="K106" s="33"/>
      <c r="L106" s="34"/>
      <c r="M106" s="154"/>
      <c r="N106" s="155"/>
      <c r="O106" s="54"/>
      <c r="P106" s="54"/>
      <c r="Q106" s="54"/>
      <c r="R106" s="54"/>
      <c r="S106" s="54"/>
      <c r="T106" s="55"/>
      <c r="U106" s="33"/>
      <c r="V106" s="33"/>
      <c r="W106" s="33"/>
      <c r="X106" s="33"/>
      <c r="Y106" s="33"/>
      <c r="Z106" s="33"/>
      <c r="AA106" s="33"/>
      <c r="AB106" s="33"/>
      <c r="AC106" s="33"/>
      <c r="AD106" s="33"/>
      <c r="AE106" s="33"/>
      <c r="AT106" s="18" t="s">
        <v>220</v>
      </c>
      <c r="AU106" s="18" t="s">
        <v>81</v>
      </c>
    </row>
    <row r="107" spans="1:65" s="13" customFormat="1">
      <c r="B107" s="156"/>
      <c r="C107" s="332"/>
      <c r="D107" s="329" t="s">
        <v>140</v>
      </c>
      <c r="E107" s="333" t="s">
        <v>3</v>
      </c>
      <c r="F107" s="334" t="s">
        <v>1035</v>
      </c>
      <c r="G107" s="332"/>
      <c r="H107" s="333" t="s">
        <v>3</v>
      </c>
      <c r="I107" s="158"/>
      <c r="L107" s="156"/>
      <c r="M107" s="159"/>
      <c r="N107" s="160"/>
      <c r="O107" s="160"/>
      <c r="P107" s="160"/>
      <c r="Q107" s="160"/>
      <c r="R107" s="160"/>
      <c r="S107" s="160"/>
      <c r="T107" s="161"/>
      <c r="AT107" s="157" t="s">
        <v>140</v>
      </c>
      <c r="AU107" s="157" t="s">
        <v>81</v>
      </c>
      <c r="AV107" s="13" t="s">
        <v>79</v>
      </c>
      <c r="AW107" s="13" t="s">
        <v>33</v>
      </c>
      <c r="AX107" s="13" t="s">
        <v>72</v>
      </c>
      <c r="AY107" s="157" t="s">
        <v>126</v>
      </c>
    </row>
    <row r="108" spans="1:65" s="13" customFormat="1">
      <c r="B108" s="156"/>
      <c r="C108" s="332"/>
      <c r="D108" s="329" t="s">
        <v>140</v>
      </c>
      <c r="E108" s="333" t="s">
        <v>3</v>
      </c>
      <c r="F108" s="334" t="s">
        <v>1036</v>
      </c>
      <c r="G108" s="332"/>
      <c r="H108" s="333" t="s">
        <v>3</v>
      </c>
      <c r="I108" s="158"/>
      <c r="L108" s="156"/>
      <c r="M108" s="159"/>
      <c r="N108" s="160"/>
      <c r="O108" s="160"/>
      <c r="P108" s="160"/>
      <c r="Q108" s="160"/>
      <c r="R108" s="160"/>
      <c r="S108" s="160"/>
      <c r="T108" s="161"/>
      <c r="AT108" s="157" t="s">
        <v>140</v>
      </c>
      <c r="AU108" s="157" t="s">
        <v>81</v>
      </c>
      <c r="AV108" s="13" t="s">
        <v>79</v>
      </c>
      <c r="AW108" s="13" t="s">
        <v>33</v>
      </c>
      <c r="AX108" s="13" t="s">
        <v>72</v>
      </c>
      <c r="AY108" s="157" t="s">
        <v>126</v>
      </c>
    </row>
    <row r="109" spans="1:65" s="14" customFormat="1">
      <c r="B109" s="162"/>
      <c r="C109" s="336"/>
      <c r="D109" s="329" t="s">
        <v>140</v>
      </c>
      <c r="E109" s="337" t="s">
        <v>3</v>
      </c>
      <c r="F109" s="338" t="s">
        <v>1037</v>
      </c>
      <c r="G109" s="336"/>
      <c r="H109" s="339">
        <v>3.4</v>
      </c>
      <c r="I109" s="164"/>
      <c r="L109" s="162"/>
      <c r="M109" s="165"/>
      <c r="N109" s="166"/>
      <c r="O109" s="166"/>
      <c r="P109" s="166"/>
      <c r="Q109" s="166"/>
      <c r="R109" s="166"/>
      <c r="S109" s="166"/>
      <c r="T109" s="167"/>
      <c r="AT109" s="163" t="s">
        <v>140</v>
      </c>
      <c r="AU109" s="163" t="s">
        <v>81</v>
      </c>
      <c r="AV109" s="14" t="s">
        <v>81</v>
      </c>
      <c r="AW109" s="14" t="s">
        <v>33</v>
      </c>
      <c r="AX109" s="14" t="s">
        <v>72</v>
      </c>
      <c r="AY109" s="163" t="s">
        <v>126</v>
      </c>
    </row>
    <row r="110" spans="1:65" s="13" customFormat="1">
      <c r="B110" s="156"/>
      <c r="C110" s="332"/>
      <c r="D110" s="329" t="s">
        <v>140</v>
      </c>
      <c r="E110" s="333" t="s">
        <v>3</v>
      </c>
      <c r="F110" s="334" t="s">
        <v>1038</v>
      </c>
      <c r="G110" s="332"/>
      <c r="H110" s="333" t="s">
        <v>3</v>
      </c>
      <c r="I110" s="158"/>
      <c r="L110" s="156"/>
      <c r="M110" s="159"/>
      <c r="N110" s="160"/>
      <c r="O110" s="160"/>
      <c r="P110" s="160"/>
      <c r="Q110" s="160"/>
      <c r="R110" s="160"/>
      <c r="S110" s="160"/>
      <c r="T110" s="161"/>
      <c r="AT110" s="157" t="s">
        <v>140</v>
      </c>
      <c r="AU110" s="157" t="s">
        <v>81</v>
      </c>
      <c r="AV110" s="13" t="s">
        <v>79</v>
      </c>
      <c r="AW110" s="13" t="s">
        <v>33</v>
      </c>
      <c r="AX110" s="13" t="s">
        <v>72</v>
      </c>
      <c r="AY110" s="157" t="s">
        <v>126</v>
      </c>
    </row>
    <row r="111" spans="1:65" s="14" customFormat="1">
      <c r="B111" s="162"/>
      <c r="C111" s="336"/>
      <c r="D111" s="329" t="s">
        <v>140</v>
      </c>
      <c r="E111" s="337" t="s">
        <v>3</v>
      </c>
      <c r="F111" s="338" t="s">
        <v>1039</v>
      </c>
      <c r="G111" s="336"/>
      <c r="H111" s="339">
        <v>9</v>
      </c>
      <c r="I111" s="164"/>
      <c r="L111" s="162"/>
      <c r="M111" s="165"/>
      <c r="N111" s="166"/>
      <c r="O111" s="166"/>
      <c r="P111" s="166"/>
      <c r="Q111" s="166"/>
      <c r="R111" s="166"/>
      <c r="S111" s="166"/>
      <c r="T111" s="167"/>
      <c r="AT111" s="163" t="s">
        <v>140</v>
      </c>
      <c r="AU111" s="163" t="s">
        <v>81</v>
      </c>
      <c r="AV111" s="14" t="s">
        <v>81</v>
      </c>
      <c r="AW111" s="14" t="s">
        <v>33</v>
      </c>
      <c r="AX111" s="14" t="s">
        <v>72</v>
      </c>
      <c r="AY111" s="163" t="s">
        <v>126</v>
      </c>
    </row>
    <row r="112" spans="1:65" s="15" customFormat="1">
      <c r="B112" s="168"/>
      <c r="C112" s="341"/>
      <c r="D112" s="329" t="s">
        <v>140</v>
      </c>
      <c r="E112" s="342" t="s">
        <v>3</v>
      </c>
      <c r="F112" s="343" t="s">
        <v>144</v>
      </c>
      <c r="G112" s="341"/>
      <c r="H112" s="344">
        <v>12.4</v>
      </c>
      <c r="I112" s="170"/>
      <c r="L112" s="168"/>
      <c r="M112" s="171"/>
      <c r="N112" s="172"/>
      <c r="O112" s="172"/>
      <c r="P112" s="172"/>
      <c r="Q112" s="172"/>
      <c r="R112" s="172"/>
      <c r="S112" s="172"/>
      <c r="T112" s="173"/>
      <c r="AT112" s="169" t="s">
        <v>140</v>
      </c>
      <c r="AU112" s="169" t="s">
        <v>81</v>
      </c>
      <c r="AV112" s="15" t="s">
        <v>145</v>
      </c>
      <c r="AW112" s="15" t="s">
        <v>33</v>
      </c>
      <c r="AX112" s="15" t="s">
        <v>79</v>
      </c>
      <c r="AY112" s="169" t="s">
        <v>126</v>
      </c>
    </row>
    <row r="113" spans="1:65" s="2" customFormat="1" ht="21.75" customHeight="1">
      <c r="A113" s="33"/>
      <c r="B113" s="143"/>
      <c r="C113" s="323" t="s">
        <v>146</v>
      </c>
      <c r="D113" s="323" t="s">
        <v>129</v>
      </c>
      <c r="E113" s="324" t="s">
        <v>1040</v>
      </c>
      <c r="F113" s="325" t="s">
        <v>1041</v>
      </c>
      <c r="G113" s="326" t="s">
        <v>328</v>
      </c>
      <c r="H113" s="327">
        <v>14.4</v>
      </c>
      <c r="I113" s="145"/>
      <c r="J113" s="146">
        <f>ROUND(I113*H113,2)</f>
        <v>0</v>
      </c>
      <c r="K113" s="144" t="s">
        <v>133</v>
      </c>
      <c r="L113" s="34"/>
      <c r="M113" s="147" t="s">
        <v>3</v>
      </c>
      <c r="N113" s="148" t="s">
        <v>43</v>
      </c>
      <c r="O113" s="54"/>
      <c r="P113" s="149">
        <f>O113*H113</f>
        <v>0</v>
      </c>
      <c r="Q113" s="149">
        <v>0</v>
      </c>
      <c r="R113" s="149">
        <f>Q113*H113</f>
        <v>0</v>
      </c>
      <c r="S113" s="149">
        <v>0</v>
      </c>
      <c r="T113" s="150">
        <f>S113*H113</f>
        <v>0</v>
      </c>
      <c r="U113" s="33"/>
      <c r="V113" s="33"/>
      <c r="W113" s="33"/>
      <c r="X113" s="33"/>
      <c r="Y113" s="33"/>
      <c r="Z113" s="33"/>
      <c r="AA113" s="33"/>
      <c r="AB113" s="33"/>
      <c r="AC113" s="33"/>
      <c r="AD113" s="33"/>
      <c r="AE113" s="33"/>
      <c r="AR113" s="151" t="s">
        <v>145</v>
      </c>
      <c r="AT113" s="151" t="s">
        <v>129</v>
      </c>
      <c r="AU113" s="151" t="s">
        <v>81</v>
      </c>
      <c r="AY113" s="18" t="s">
        <v>126</v>
      </c>
      <c r="BE113" s="152">
        <f>IF(N113="základní",J113,0)</f>
        <v>0</v>
      </c>
      <c r="BF113" s="152">
        <f>IF(N113="snížená",J113,0)</f>
        <v>0</v>
      </c>
      <c r="BG113" s="152">
        <f>IF(N113="zákl. přenesená",J113,0)</f>
        <v>0</v>
      </c>
      <c r="BH113" s="152">
        <f>IF(N113="sníž. přenesená",J113,0)</f>
        <v>0</v>
      </c>
      <c r="BI113" s="152">
        <f>IF(N113="nulová",J113,0)</f>
        <v>0</v>
      </c>
      <c r="BJ113" s="18" t="s">
        <v>79</v>
      </c>
      <c r="BK113" s="152">
        <f>ROUND(I113*H113,2)</f>
        <v>0</v>
      </c>
      <c r="BL113" s="18" t="s">
        <v>145</v>
      </c>
      <c r="BM113" s="151" t="s">
        <v>1042</v>
      </c>
    </row>
    <row r="114" spans="1:65" s="2" customFormat="1" ht="19.5">
      <c r="A114" s="33"/>
      <c r="B114" s="34"/>
      <c r="C114" s="328"/>
      <c r="D114" s="329" t="s">
        <v>136</v>
      </c>
      <c r="E114" s="328"/>
      <c r="F114" s="330" t="s">
        <v>1043</v>
      </c>
      <c r="G114" s="328"/>
      <c r="H114" s="328"/>
      <c r="I114" s="153"/>
      <c r="J114" s="33"/>
      <c r="K114" s="33"/>
      <c r="L114" s="34"/>
      <c r="M114" s="154"/>
      <c r="N114" s="155"/>
      <c r="O114" s="54"/>
      <c r="P114" s="54"/>
      <c r="Q114" s="54"/>
      <c r="R114" s="54"/>
      <c r="S114" s="54"/>
      <c r="T114" s="55"/>
      <c r="U114" s="33"/>
      <c r="V114" s="33"/>
      <c r="W114" s="33"/>
      <c r="X114" s="33"/>
      <c r="Y114" s="33"/>
      <c r="Z114" s="33"/>
      <c r="AA114" s="33"/>
      <c r="AB114" s="33"/>
      <c r="AC114" s="33"/>
      <c r="AD114" s="33"/>
      <c r="AE114" s="33"/>
      <c r="AT114" s="18" t="s">
        <v>136</v>
      </c>
      <c r="AU114" s="18" t="s">
        <v>81</v>
      </c>
    </row>
    <row r="115" spans="1:65" s="2" customFormat="1" ht="39">
      <c r="A115" s="33"/>
      <c r="B115" s="34"/>
      <c r="C115" s="328"/>
      <c r="D115" s="329" t="s">
        <v>220</v>
      </c>
      <c r="E115" s="328"/>
      <c r="F115" s="353" t="s">
        <v>1044</v>
      </c>
      <c r="G115" s="328"/>
      <c r="H115" s="328"/>
      <c r="I115" s="153"/>
      <c r="J115" s="33"/>
      <c r="K115" s="33"/>
      <c r="L115" s="34"/>
      <c r="M115" s="154"/>
      <c r="N115" s="155"/>
      <c r="O115" s="54"/>
      <c r="P115" s="54"/>
      <c r="Q115" s="54"/>
      <c r="R115" s="54"/>
      <c r="S115" s="54"/>
      <c r="T115" s="55"/>
      <c r="U115" s="33"/>
      <c r="V115" s="33"/>
      <c r="W115" s="33"/>
      <c r="X115" s="33"/>
      <c r="Y115" s="33"/>
      <c r="Z115" s="33"/>
      <c r="AA115" s="33"/>
      <c r="AB115" s="33"/>
      <c r="AC115" s="33"/>
      <c r="AD115" s="33"/>
      <c r="AE115" s="33"/>
      <c r="AT115" s="18" t="s">
        <v>220</v>
      </c>
      <c r="AU115" s="18" t="s">
        <v>81</v>
      </c>
    </row>
    <row r="116" spans="1:65" s="13" customFormat="1">
      <c r="B116" s="156"/>
      <c r="C116" s="332"/>
      <c r="D116" s="329" t="s">
        <v>140</v>
      </c>
      <c r="E116" s="333" t="s">
        <v>3</v>
      </c>
      <c r="F116" s="334" t="s">
        <v>1045</v>
      </c>
      <c r="G116" s="332"/>
      <c r="H116" s="333" t="s">
        <v>3</v>
      </c>
      <c r="I116" s="158"/>
      <c r="L116" s="156"/>
      <c r="M116" s="159"/>
      <c r="N116" s="160"/>
      <c r="O116" s="160"/>
      <c r="P116" s="160"/>
      <c r="Q116" s="160"/>
      <c r="R116" s="160"/>
      <c r="S116" s="160"/>
      <c r="T116" s="161"/>
      <c r="AT116" s="157" t="s">
        <v>140</v>
      </c>
      <c r="AU116" s="157" t="s">
        <v>81</v>
      </c>
      <c r="AV116" s="13" t="s">
        <v>79</v>
      </c>
      <c r="AW116" s="13" t="s">
        <v>33</v>
      </c>
      <c r="AX116" s="13" t="s">
        <v>72</v>
      </c>
      <c r="AY116" s="157" t="s">
        <v>126</v>
      </c>
    </row>
    <row r="117" spans="1:65" s="13" customFormat="1">
      <c r="B117" s="156"/>
      <c r="C117" s="332"/>
      <c r="D117" s="329" t="s">
        <v>140</v>
      </c>
      <c r="E117" s="333" t="s">
        <v>3</v>
      </c>
      <c r="F117" s="334" t="s">
        <v>1046</v>
      </c>
      <c r="G117" s="332"/>
      <c r="H117" s="333" t="s">
        <v>3</v>
      </c>
      <c r="I117" s="158"/>
      <c r="L117" s="156"/>
      <c r="M117" s="159"/>
      <c r="N117" s="160"/>
      <c r="O117" s="160"/>
      <c r="P117" s="160"/>
      <c r="Q117" s="160"/>
      <c r="R117" s="160"/>
      <c r="S117" s="160"/>
      <c r="T117" s="161"/>
      <c r="AT117" s="157" t="s">
        <v>140</v>
      </c>
      <c r="AU117" s="157" t="s">
        <v>81</v>
      </c>
      <c r="AV117" s="13" t="s">
        <v>79</v>
      </c>
      <c r="AW117" s="13" t="s">
        <v>33</v>
      </c>
      <c r="AX117" s="13" t="s">
        <v>72</v>
      </c>
      <c r="AY117" s="157" t="s">
        <v>126</v>
      </c>
    </row>
    <row r="118" spans="1:65" s="14" customFormat="1">
      <c r="B118" s="162"/>
      <c r="C118" s="336"/>
      <c r="D118" s="329" t="s">
        <v>140</v>
      </c>
      <c r="E118" s="337" t="s">
        <v>3</v>
      </c>
      <c r="F118" s="338" t="s">
        <v>1047</v>
      </c>
      <c r="G118" s="336"/>
      <c r="H118" s="339">
        <v>13.5</v>
      </c>
      <c r="I118" s="164"/>
      <c r="L118" s="162"/>
      <c r="M118" s="165"/>
      <c r="N118" s="166"/>
      <c r="O118" s="166"/>
      <c r="P118" s="166"/>
      <c r="Q118" s="166"/>
      <c r="R118" s="166"/>
      <c r="S118" s="166"/>
      <c r="T118" s="167"/>
      <c r="AT118" s="163" t="s">
        <v>140</v>
      </c>
      <c r="AU118" s="163" t="s">
        <v>81</v>
      </c>
      <c r="AV118" s="14" t="s">
        <v>81</v>
      </c>
      <c r="AW118" s="14" t="s">
        <v>33</v>
      </c>
      <c r="AX118" s="14" t="s">
        <v>72</v>
      </c>
      <c r="AY118" s="163" t="s">
        <v>126</v>
      </c>
    </row>
    <row r="119" spans="1:65" s="13" customFormat="1">
      <c r="B119" s="156"/>
      <c r="C119" s="332"/>
      <c r="D119" s="329" t="s">
        <v>140</v>
      </c>
      <c r="E119" s="333" t="s">
        <v>3</v>
      </c>
      <c r="F119" s="334" t="s">
        <v>1048</v>
      </c>
      <c r="G119" s="332"/>
      <c r="H119" s="333" t="s">
        <v>3</v>
      </c>
      <c r="I119" s="158"/>
      <c r="L119" s="156"/>
      <c r="M119" s="159"/>
      <c r="N119" s="160"/>
      <c r="O119" s="160"/>
      <c r="P119" s="160"/>
      <c r="Q119" s="160"/>
      <c r="R119" s="160"/>
      <c r="S119" s="160"/>
      <c r="T119" s="161"/>
      <c r="AT119" s="157" t="s">
        <v>140</v>
      </c>
      <c r="AU119" s="157" t="s">
        <v>81</v>
      </c>
      <c r="AV119" s="13" t="s">
        <v>79</v>
      </c>
      <c r="AW119" s="13" t="s">
        <v>33</v>
      </c>
      <c r="AX119" s="13" t="s">
        <v>72</v>
      </c>
      <c r="AY119" s="157" t="s">
        <v>126</v>
      </c>
    </row>
    <row r="120" spans="1:65" s="14" customFormat="1">
      <c r="B120" s="162"/>
      <c r="C120" s="336"/>
      <c r="D120" s="329" t="s">
        <v>140</v>
      </c>
      <c r="E120" s="337" t="s">
        <v>3</v>
      </c>
      <c r="F120" s="338" t="s">
        <v>1049</v>
      </c>
      <c r="G120" s="336"/>
      <c r="H120" s="339">
        <v>0.9</v>
      </c>
      <c r="I120" s="164"/>
      <c r="L120" s="162"/>
      <c r="M120" s="165"/>
      <c r="N120" s="166"/>
      <c r="O120" s="166"/>
      <c r="P120" s="166"/>
      <c r="Q120" s="166"/>
      <c r="R120" s="166"/>
      <c r="S120" s="166"/>
      <c r="T120" s="167"/>
      <c r="AT120" s="163" t="s">
        <v>140</v>
      </c>
      <c r="AU120" s="163" t="s">
        <v>81</v>
      </c>
      <c r="AV120" s="14" t="s">
        <v>81</v>
      </c>
      <c r="AW120" s="14" t="s">
        <v>33</v>
      </c>
      <c r="AX120" s="14" t="s">
        <v>72</v>
      </c>
      <c r="AY120" s="163" t="s">
        <v>126</v>
      </c>
    </row>
    <row r="121" spans="1:65" s="15" customFormat="1">
      <c r="B121" s="168"/>
      <c r="C121" s="341"/>
      <c r="D121" s="329" t="s">
        <v>140</v>
      </c>
      <c r="E121" s="342" t="s">
        <v>3</v>
      </c>
      <c r="F121" s="343" t="s">
        <v>144</v>
      </c>
      <c r="G121" s="341"/>
      <c r="H121" s="344">
        <v>14.4</v>
      </c>
      <c r="I121" s="170"/>
      <c r="L121" s="168"/>
      <c r="M121" s="171"/>
      <c r="N121" s="172"/>
      <c r="O121" s="172"/>
      <c r="P121" s="172"/>
      <c r="Q121" s="172"/>
      <c r="R121" s="172"/>
      <c r="S121" s="172"/>
      <c r="T121" s="173"/>
      <c r="AT121" s="169" t="s">
        <v>140</v>
      </c>
      <c r="AU121" s="169" t="s">
        <v>81</v>
      </c>
      <c r="AV121" s="15" t="s">
        <v>145</v>
      </c>
      <c r="AW121" s="15" t="s">
        <v>33</v>
      </c>
      <c r="AX121" s="15" t="s">
        <v>79</v>
      </c>
      <c r="AY121" s="169" t="s">
        <v>126</v>
      </c>
    </row>
    <row r="122" spans="1:65" s="2" customFormat="1" ht="21.75" customHeight="1">
      <c r="A122" s="33"/>
      <c r="B122" s="143"/>
      <c r="C122" s="323" t="s">
        <v>145</v>
      </c>
      <c r="D122" s="323" t="s">
        <v>129</v>
      </c>
      <c r="E122" s="324" t="s">
        <v>1050</v>
      </c>
      <c r="F122" s="325" t="s">
        <v>1051</v>
      </c>
      <c r="G122" s="326" t="s">
        <v>328</v>
      </c>
      <c r="H122" s="327">
        <v>16.327999999999999</v>
      </c>
      <c r="I122" s="145"/>
      <c r="J122" s="146">
        <f>ROUND(I122*H122,2)</f>
        <v>0</v>
      </c>
      <c r="K122" s="144" t="s">
        <v>133</v>
      </c>
      <c r="L122" s="34"/>
      <c r="M122" s="147" t="s">
        <v>3</v>
      </c>
      <c r="N122" s="148" t="s">
        <v>43</v>
      </c>
      <c r="O122" s="54"/>
      <c r="P122" s="149">
        <f>O122*H122</f>
        <v>0</v>
      </c>
      <c r="Q122" s="149">
        <v>0</v>
      </c>
      <c r="R122" s="149">
        <f>Q122*H122</f>
        <v>0</v>
      </c>
      <c r="S122" s="149">
        <v>0</v>
      </c>
      <c r="T122" s="150">
        <f>S122*H122</f>
        <v>0</v>
      </c>
      <c r="U122" s="33"/>
      <c r="V122" s="33"/>
      <c r="W122" s="33"/>
      <c r="X122" s="33"/>
      <c r="Y122" s="33"/>
      <c r="Z122" s="33"/>
      <c r="AA122" s="33"/>
      <c r="AB122" s="33"/>
      <c r="AC122" s="33"/>
      <c r="AD122" s="33"/>
      <c r="AE122" s="33"/>
      <c r="AR122" s="151" t="s">
        <v>145</v>
      </c>
      <c r="AT122" s="151" t="s">
        <v>129</v>
      </c>
      <c r="AU122" s="151" t="s">
        <v>81</v>
      </c>
      <c r="AY122" s="18" t="s">
        <v>126</v>
      </c>
      <c r="BE122" s="152">
        <f>IF(N122="základní",J122,0)</f>
        <v>0</v>
      </c>
      <c r="BF122" s="152">
        <f>IF(N122="snížená",J122,0)</f>
        <v>0</v>
      </c>
      <c r="BG122" s="152">
        <f>IF(N122="zákl. přenesená",J122,0)</f>
        <v>0</v>
      </c>
      <c r="BH122" s="152">
        <f>IF(N122="sníž. přenesená",J122,0)</f>
        <v>0</v>
      </c>
      <c r="BI122" s="152">
        <f>IF(N122="nulová",J122,0)</f>
        <v>0</v>
      </c>
      <c r="BJ122" s="18" t="s">
        <v>79</v>
      </c>
      <c r="BK122" s="152">
        <f>ROUND(I122*H122,2)</f>
        <v>0</v>
      </c>
      <c r="BL122" s="18" t="s">
        <v>145</v>
      </c>
      <c r="BM122" s="151" t="s">
        <v>1052</v>
      </c>
    </row>
    <row r="123" spans="1:65" s="2" customFormat="1" ht="29.25">
      <c r="A123" s="33"/>
      <c r="B123" s="34"/>
      <c r="C123" s="328"/>
      <c r="D123" s="329" t="s">
        <v>136</v>
      </c>
      <c r="E123" s="328"/>
      <c r="F123" s="330" t="s">
        <v>1053</v>
      </c>
      <c r="G123" s="328"/>
      <c r="H123" s="328"/>
      <c r="I123" s="153"/>
      <c r="J123" s="33"/>
      <c r="K123" s="33"/>
      <c r="L123" s="34"/>
      <c r="M123" s="154"/>
      <c r="N123" s="155"/>
      <c r="O123" s="54"/>
      <c r="P123" s="54"/>
      <c r="Q123" s="54"/>
      <c r="R123" s="54"/>
      <c r="S123" s="54"/>
      <c r="T123" s="55"/>
      <c r="U123" s="33"/>
      <c r="V123" s="33"/>
      <c r="W123" s="33"/>
      <c r="X123" s="33"/>
      <c r="Y123" s="33"/>
      <c r="Z123" s="33"/>
      <c r="AA123" s="33"/>
      <c r="AB123" s="33"/>
      <c r="AC123" s="33"/>
      <c r="AD123" s="33"/>
      <c r="AE123" s="33"/>
      <c r="AT123" s="18" t="s">
        <v>136</v>
      </c>
      <c r="AU123" s="18" t="s">
        <v>81</v>
      </c>
    </row>
    <row r="124" spans="1:65" s="2" customFormat="1" ht="185.25">
      <c r="A124" s="33"/>
      <c r="B124" s="34"/>
      <c r="C124" s="328"/>
      <c r="D124" s="329" t="s">
        <v>220</v>
      </c>
      <c r="E124" s="328"/>
      <c r="F124" s="353" t="s">
        <v>1054</v>
      </c>
      <c r="G124" s="328"/>
      <c r="H124" s="328"/>
      <c r="I124" s="153"/>
      <c r="J124" s="33"/>
      <c r="K124" s="33"/>
      <c r="L124" s="34"/>
      <c r="M124" s="154"/>
      <c r="N124" s="155"/>
      <c r="O124" s="54"/>
      <c r="P124" s="54"/>
      <c r="Q124" s="54"/>
      <c r="R124" s="54"/>
      <c r="S124" s="54"/>
      <c r="T124" s="55"/>
      <c r="U124" s="33"/>
      <c r="V124" s="33"/>
      <c r="W124" s="33"/>
      <c r="X124" s="33"/>
      <c r="Y124" s="33"/>
      <c r="Z124" s="33"/>
      <c r="AA124" s="33"/>
      <c r="AB124" s="33"/>
      <c r="AC124" s="33"/>
      <c r="AD124" s="33"/>
      <c r="AE124" s="33"/>
      <c r="AT124" s="18" t="s">
        <v>220</v>
      </c>
      <c r="AU124" s="18" t="s">
        <v>81</v>
      </c>
    </row>
    <row r="125" spans="1:65" s="13" customFormat="1">
      <c r="B125" s="156"/>
      <c r="C125" s="332"/>
      <c r="D125" s="329" t="s">
        <v>140</v>
      </c>
      <c r="E125" s="333" t="s">
        <v>3</v>
      </c>
      <c r="F125" s="334" t="s">
        <v>1055</v>
      </c>
      <c r="G125" s="332"/>
      <c r="H125" s="333" t="s">
        <v>3</v>
      </c>
      <c r="I125" s="158"/>
      <c r="L125" s="156"/>
      <c r="M125" s="159"/>
      <c r="N125" s="160"/>
      <c r="O125" s="160"/>
      <c r="P125" s="160"/>
      <c r="Q125" s="160"/>
      <c r="R125" s="160"/>
      <c r="S125" s="160"/>
      <c r="T125" s="161"/>
      <c r="AT125" s="157" t="s">
        <v>140</v>
      </c>
      <c r="AU125" s="157" t="s">
        <v>81</v>
      </c>
      <c r="AV125" s="13" t="s">
        <v>79</v>
      </c>
      <c r="AW125" s="13" t="s">
        <v>33</v>
      </c>
      <c r="AX125" s="13" t="s">
        <v>72</v>
      </c>
      <c r="AY125" s="157" t="s">
        <v>126</v>
      </c>
    </row>
    <row r="126" spans="1:65" s="13" customFormat="1">
      <c r="B126" s="156"/>
      <c r="C126" s="332"/>
      <c r="D126" s="329" t="s">
        <v>140</v>
      </c>
      <c r="E126" s="333" t="s">
        <v>3</v>
      </c>
      <c r="F126" s="334" t="s">
        <v>1056</v>
      </c>
      <c r="G126" s="332"/>
      <c r="H126" s="333" t="s">
        <v>3</v>
      </c>
      <c r="I126" s="158"/>
      <c r="L126" s="156"/>
      <c r="M126" s="159"/>
      <c r="N126" s="160"/>
      <c r="O126" s="160"/>
      <c r="P126" s="160"/>
      <c r="Q126" s="160"/>
      <c r="R126" s="160"/>
      <c r="S126" s="160"/>
      <c r="T126" s="161"/>
      <c r="AT126" s="157" t="s">
        <v>140</v>
      </c>
      <c r="AU126" s="157" t="s">
        <v>81</v>
      </c>
      <c r="AV126" s="13" t="s">
        <v>79</v>
      </c>
      <c r="AW126" s="13" t="s">
        <v>33</v>
      </c>
      <c r="AX126" s="13" t="s">
        <v>72</v>
      </c>
      <c r="AY126" s="157" t="s">
        <v>126</v>
      </c>
    </row>
    <row r="127" spans="1:65" s="14" customFormat="1">
      <c r="B127" s="162"/>
      <c r="C127" s="336"/>
      <c r="D127" s="329" t="s">
        <v>140</v>
      </c>
      <c r="E127" s="337" t="s">
        <v>3</v>
      </c>
      <c r="F127" s="338" t="s">
        <v>1057</v>
      </c>
      <c r="G127" s="336"/>
      <c r="H127" s="339">
        <v>16.327999999999999</v>
      </c>
      <c r="I127" s="164"/>
      <c r="L127" s="162"/>
      <c r="M127" s="165"/>
      <c r="N127" s="166"/>
      <c r="O127" s="166"/>
      <c r="P127" s="166"/>
      <c r="Q127" s="166"/>
      <c r="R127" s="166"/>
      <c r="S127" s="166"/>
      <c r="T127" s="167"/>
      <c r="AT127" s="163" t="s">
        <v>140</v>
      </c>
      <c r="AU127" s="163" t="s">
        <v>81</v>
      </c>
      <c r="AV127" s="14" t="s">
        <v>81</v>
      </c>
      <c r="AW127" s="14" t="s">
        <v>33</v>
      </c>
      <c r="AX127" s="14" t="s">
        <v>72</v>
      </c>
      <c r="AY127" s="163" t="s">
        <v>126</v>
      </c>
    </row>
    <row r="128" spans="1:65" s="15" customFormat="1">
      <c r="B128" s="168"/>
      <c r="C128" s="341"/>
      <c r="D128" s="329" t="s">
        <v>140</v>
      </c>
      <c r="E128" s="342" t="s">
        <v>3</v>
      </c>
      <c r="F128" s="343" t="s">
        <v>144</v>
      </c>
      <c r="G128" s="341"/>
      <c r="H128" s="344">
        <v>16.327999999999999</v>
      </c>
      <c r="I128" s="170"/>
      <c r="L128" s="168"/>
      <c r="M128" s="171"/>
      <c r="N128" s="172"/>
      <c r="O128" s="172"/>
      <c r="P128" s="172"/>
      <c r="Q128" s="172"/>
      <c r="R128" s="172"/>
      <c r="S128" s="172"/>
      <c r="T128" s="173"/>
      <c r="AT128" s="169" t="s">
        <v>140</v>
      </c>
      <c r="AU128" s="169" t="s">
        <v>81</v>
      </c>
      <c r="AV128" s="15" t="s">
        <v>145</v>
      </c>
      <c r="AW128" s="15" t="s">
        <v>33</v>
      </c>
      <c r="AX128" s="15" t="s">
        <v>79</v>
      </c>
      <c r="AY128" s="169" t="s">
        <v>126</v>
      </c>
    </row>
    <row r="129" spans="1:65" s="2" customFormat="1" ht="16.5" customHeight="1">
      <c r="A129" s="33"/>
      <c r="B129" s="143"/>
      <c r="C129" s="323" t="s">
        <v>125</v>
      </c>
      <c r="D129" s="323" t="s">
        <v>129</v>
      </c>
      <c r="E129" s="324" t="s">
        <v>1058</v>
      </c>
      <c r="F129" s="325" t="s">
        <v>1059</v>
      </c>
      <c r="G129" s="326" t="s">
        <v>217</v>
      </c>
      <c r="H129" s="327">
        <v>27</v>
      </c>
      <c r="I129" s="145"/>
      <c r="J129" s="146">
        <f>ROUND(I129*H129,2)</f>
        <v>0</v>
      </c>
      <c r="K129" s="144" t="s">
        <v>133</v>
      </c>
      <c r="L129" s="34"/>
      <c r="M129" s="147" t="s">
        <v>3</v>
      </c>
      <c r="N129" s="148" t="s">
        <v>43</v>
      </c>
      <c r="O129" s="54"/>
      <c r="P129" s="149">
        <f>O129*H129</f>
        <v>0</v>
      </c>
      <c r="Q129" s="149">
        <v>8.4000000000000003E-4</v>
      </c>
      <c r="R129" s="149">
        <f>Q129*H129</f>
        <v>2.2680000000000002E-2</v>
      </c>
      <c r="S129" s="149">
        <v>0</v>
      </c>
      <c r="T129" s="150">
        <f>S129*H129</f>
        <v>0</v>
      </c>
      <c r="U129" s="33"/>
      <c r="V129" s="33"/>
      <c r="W129" s="33"/>
      <c r="X129" s="33"/>
      <c r="Y129" s="33"/>
      <c r="Z129" s="33"/>
      <c r="AA129" s="33"/>
      <c r="AB129" s="33"/>
      <c r="AC129" s="33"/>
      <c r="AD129" s="33"/>
      <c r="AE129" s="33"/>
      <c r="AR129" s="151" t="s">
        <v>145</v>
      </c>
      <c r="AT129" s="151" t="s">
        <v>129</v>
      </c>
      <c r="AU129" s="151" t="s">
        <v>81</v>
      </c>
      <c r="AY129" s="18" t="s">
        <v>126</v>
      </c>
      <c r="BE129" s="152">
        <f>IF(N129="základní",J129,0)</f>
        <v>0</v>
      </c>
      <c r="BF129" s="152">
        <f>IF(N129="snížená",J129,0)</f>
        <v>0</v>
      </c>
      <c r="BG129" s="152">
        <f>IF(N129="zákl. přenesená",J129,0)</f>
        <v>0</v>
      </c>
      <c r="BH129" s="152">
        <f>IF(N129="sníž. přenesená",J129,0)</f>
        <v>0</v>
      </c>
      <c r="BI129" s="152">
        <f>IF(N129="nulová",J129,0)</f>
        <v>0</v>
      </c>
      <c r="BJ129" s="18" t="s">
        <v>79</v>
      </c>
      <c r="BK129" s="152">
        <f>ROUND(I129*H129,2)</f>
        <v>0</v>
      </c>
      <c r="BL129" s="18" t="s">
        <v>145</v>
      </c>
      <c r="BM129" s="151" t="s">
        <v>1060</v>
      </c>
    </row>
    <row r="130" spans="1:65" s="2" customFormat="1">
      <c r="A130" s="33"/>
      <c r="B130" s="34"/>
      <c r="C130" s="328"/>
      <c r="D130" s="329" t="s">
        <v>136</v>
      </c>
      <c r="E130" s="328"/>
      <c r="F130" s="330" t="s">
        <v>1061</v>
      </c>
      <c r="G130" s="328"/>
      <c r="H130" s="328"/>
      <c r="I130" s="153"/>
      <c r="J130" s="33"/>
      <c r="K130" s="33"/>
      <c r="L130" s="34"/>
      <c r="M130" s="154"/>
      <c r="N130" s="155"/>
      <c r="O130" s="54"/>
      <c r="P130" s="54"/>
      <c r="Q130" s="54"/>
      <c r="R130" s="54"/>
      <c r="S130" s="54"/>
      <c r="T130" s="55"/>
      <c r="U130" s="33"/>
      <c r="V130" s="33"/>
      <c r="W130" s="33"/>
      <c r="X130" s="33"/>
      <c r="Y130" s="33"/>
      <c r="Z130" s="33"/>
      <c r="AA130" s="33"/>
      <c r="AB130" s="33"/>
      <c r="AC130" s="33"/>
      <c r="AD130" s="33"/>
      <c r="AE130" s="33"/>
      <c r="AT130" s="18" t="s">
        <v>136</v>
      </c>
      <c r="AU130" s="18" t="s">
        <v>81</v>
      </c>
    </row>
    <row r="131" spans="1:65" s="2" customFormat="1" ht="117">
      <c r="A131" s="33"/>
      <c r="B131" s="34"/>
      <c r="C131" s="328"/>
      <c r="D131" s="329" t="s">
        <v>220</v>
      </c>
      <c r="E131" s="328"/>
      <c r="F131" s="353" t="s">
        <v>1062</v>
      </c>
      <c r="G131" s="328"/>
      <c r="H131" s="328"/>
      <c r="I131" s="153"/>
      <c r="J131" s="33"/>
      <c r="K131" s="33"/>
      <c r="L131" s="34"/>
      <c r="M131" s="154"/>
      <c r="N131" s="155"/>
      <c r="O131" s="54"/>
      <c r="P131" s="54"/>
      <c r="Q131" s="54"/>
      <c r="R131" s="54"/>
      <c r="S131" s="54"/>
      <c r="T131" s="55"/>
      <c r="U131" s="33"/>
      <c r="V131" s="33"/>
      <c r="W131" s="33"/>
      <c r="X131" s="33"/>
      <c r="Y131" s="33"/>
      <c r="Z131" s="33"/>
      <c r="AA131" s="33"/>
      <c r="AB131" s="33"/>
      <c r="AC131" s="33"/>
      <c r="AD131" s="33"/>
      <c r="AE131" s="33"/>
      <c r="AT131" s="18" t="s">
        <v>220</v>
      </c>
      <c r="AU131" s="18" t="s">
        <v>81</v>
      </c>
    </row>
    <row r="132" spans="1:65" s="13" customFormat="1">
      <c r="B132" s="156"/>
      <c r="C132" s="332"/>
      <c r="D132" s="329" t="s">
        <v>140</v>
      </c>
      <c r="E132" s="333" t="s">
        <v>3</v>
      </c>
      <c r="F132" s="334" t="s">
        <v>1045</v>
      </c>
      <c r="G132" s="332"/>
      <c r="H132" s="333" t="s">
        <v>3</v>
      </c>
      <c r="I132" s="158"/>
      <c r="L132" s="156"/>
      <c r="M132" s="159"/>
      <c r="N132" s="160"/>
      <c r="O132" s="160"/>
      <c r="P132" s="160"/>
      <c r="Q132" s="160"/>
      <c r="R132" s="160"/>
      <c r="S132" s="160"/>
      <c r="T132" s="161"/>
      <c r="AT132" s="157" t="s">
        <v>140</v>
      </c>
      <c r="AU132" s="157" t="s">
        <v>81</v>
      </c>
      <c r="AV132" s="13" t="s">
        <v>79</v>
      </c>
      <c r="AW132" s="13" t="s">
        <v>33</v>
      </c>
      <c r="AX132" s="13" t="s">
        <v>72</v>
      </c>
      <c r="AY132" s="157" t="s">
        <v>126</v>
      </c>
    </row>
    <row r="133" spans="1:65" s="13" customFormat="1">
      <c r="B133" s="156"/>
      <c r="C133" s="332"/>
      <c r="D133" s="329" t="s">
        <v>140</v>
      </c>
      <c r="E133" s="333" t="s">
        <v>3</v>
      </c>
      <c r="F133" s="334" t="s">
        <v>1063</v>
      </c>
      <c r="G133" s="332"/>
      <c r="H133" s="333" t="s">
        <v>3</v>
      </c>
      <c r="I133" s="158"/>
      <c r="L133" s="156"/>
      <c r="M133" s="159"/>
      <c r="N133" s="160"/>
      <c r="O133" s="160"/>
      <c r="P133" s="160"/>
      <c r="Q133" s="160"/>
      <c r="R133" s="160"/>
      <c r="S133" s="160"/>
      <c r="T133" s="161"/>
      <c r="AT133" s="157" t="s">
        <v>140</v>
      </c>
      <c r="AU133" s="157" t="s">
        <v>81</v>
      </c>
      <c r="AV133" s="13" t="s">
        <v>79</v>
      </c>
      <c r="AW133" s="13" t="s">
        <v>33</v>
      </c>
      <c r="AX133" s="13" t="s">
        <v>72</v>
      </c>
      <c r="AY133" s="157" t="s">
        <v>126</v>
      </c>
    </row>
    <row r="134" spans="1:65" s="14" customFormat="1">
      <c r="B134" s="162"/>
      <c r="C134" s="336"/>
      <c r="D134" s="329" t="s">
        <v>140</v>
      </c>
      <c r="E134" s="337" t="s">
        <v>3</v>
      </c>
      <c r="F134" s="338" t="s">
        <v>1064</v>
      </c>
      <c r="G134" s="336"/>
      <c r="H134" s="339">
        <v>27</v>
      </c>
      <c r="I134" s="164"/>
      <c r="L134" s="162"/>
      <c r="M134" s="165"/>
      <c r="N134" s="166"/>
      <c r="O134" s="166"/>
      <c r="P134" s="166"/>
      <c r="Q134" s="166"/>
      <c r="R134" s="166"/>
      <c r="S134" s="166"/>
      <c r="T134" s="167"/>
      <c r="AT134" s="163" t="s">
        <v>140</v>
      </c>
      <c r="AU134" s="163" t="s">
        <v>81</v>
      </c>
      <c r="AV134" s="14" t="s">
        <v>81</v>
      </c>
      <c r="AW134" s="14" t="s">
        <v>33</v>
      </c>
      <c r="AX134" s="14" t="s">
        <v>72</v>
      </c>
      <c r="AY134" s="163" t="s">
        <v>126</v>
      </c>
    </row>
    <row r="135" spans="1:65" s="15" customFormat="1">
      <c r="B135" s="168"/>
      <c r="C135" s="341"/>
      <c r="D135" s="329" t="s">
        <v>140</v>
      </c>
      <c r="E135" s="342" t="s">
        <v>3</v>
      </c>
      <c r="F135" s="343" t="s">
        <v>144</v>
      </c>
      <c r="G135" s="341"/>
      <c r="H135" s="344">
        <v>27</v>
      </c>
      <c r="I135" s="170"/>
      <c r="L135" s="168"/>
      <c r="M135" s="171"/>
      <c r="N135" s="172"/>
      <c r="O135" s="172"/>
      <c r="P135" s="172"/>
      <c r="Q135" s="172"/>
      <c r="R135" s="172"/>
      <c r="S135" s="172"/>
      <c r="T135" s="173"/>
      <c r="AT135" s="169" t="s">
        <v>140</v>
      </c>
      <c r="AU135" s="169" t="s">
        <v>81</v>
      </c>
      <c r="AV135" s="15" t="s">
        <v>145</v>
      </c>
      <c r="AW135" s="15" t="s">
        <v>33</v>
      </c>
      <c r="AX135" s="15" t="s">
        <v>79</v>
      </c>
      <c r="AY135" s="169" t="s">
        <v>126</v>
      </c>
    </row>
    <row r="136" spans="1:65" s="2" customFormat="1" ht="16.5" customHeight="1">
      <c r="A136" s="33"/>
      <c r="B136" s="143"/>
      <c r="C136" s="323" t="s">
        <v>162</v>
      </c>
      <c r="D136" s="323" t="s">
        <v>129</v>
      </c>
      <c r="E136" s="324" t="s">
        <v>1065</v>
      </c>
      <c r="F136" s="325" t="s">
        <v>1066</v>
      </c>
      <c r="G136" s="326" t="s">
        <v>217</v>
      </c>
      <c r="H136" s="327">
        <v>27</v>
      </c>
      <c r="I136" s="145"/>
      <c r="J136" s="146">
        <f>ROUND(I136*H136,2)</f>
        <v>0</v>
      </c>
      <c r="K136" s="144" t="s">
        <v>133</v>
      </c>
      <c r="L136" s="34"/>
      <c r="M136" s="147" t="s">
        <v>3</v>
      </c>
      <c r="N136" s="148" t="s">
        <v>43</v>
      </c>
      <c r="O136" s="54"/>
      <c r="P136" s="149">
        <f>O136*H136</f>
        <v>0</v>
      </c>
      <c r="Q136" s="149">
        <v>0</v>
      </c>
      <c r="R136" s="149">
        <f>Q136*H136</f>
        <v>0</v>
      </c>
      <c r="S136" s="149">
        <v>0</v>
      </c>
      <c r="T136" s="150">
        <f>S136*H136</f>
        <v>0</v>
      </c>
      <c r="U136" s="33"/>
      <c r="V136" s="33"/>
      <c r="W136" s="33"/>
      <c r="X136" s="33"/>
      <c r="Y136" s="33"/>
      <c r="Z136" s="33"/>
      <c r="AA136" s="33"/>
      <c r="AB136" s="33"/>
      <c r="AC136" s="33"/>
      <c r="AD136" s="33"/>
      <c r="AE136" s="33"/>
      <c r="AR136" s="151" t="s">
        <v>145</v>
      </c>
      <c r="AT136" s="151" t="s">
        <v>129</v>
      </c>
      <c r="AU136" s="151" t="s">
        <v>81</v>
      </c>
      <c r="AY136" s="18" t="s">
        <v>126</v>
      </c>
      <c r="BE136" s="152">
        <f>IF(N136="základní",J136,0)</f>
        <v>0</v>
      </c>
      <c r="BF136" s="152">
        <f>IF(N136="snížená",J136,0)</f>
        <v>0</v>
      </c>
      <c r="BG136" s="152">
        <f>IF(N136="zákl. přenesená",J136,0)</f>
        <v>0</v>
      </c>
      <c r="BH136" s="152">
        <f>IF(N136="sníž. přenesená",J136,0)</f>
        <v>0</v>
      </c>
      <c r="BI136" s="152">
        <f>IF(N136="nulová",J136,0)</f>
        <v>0</v>
      </c>
      <c r="BJ136" s="18" t="s">
        <v>79</v>
      </c>
      <c r="BK136" s="152">
        <f>ROUND(I136*H136,2)</f>
        <v>0</v>
      </c>
      <c r="BL136" s="18" t="s">
        <v>145</v>
      </c>
      <c r="BM136" s="151" t="s">
        <v>1067</v>
      </c>
    </row>
    <row r="137" spans="1:65" s="2" customFormat="1" ht="19.5">
      <c r="A137" s="33"/>
      <c r="B137" s="34"/>
      <c r="C137" s="328"/>
      <c r="D137" s="329" t="s">
        <v>136</v>
      </c>
      <c r="E137" s="328"/>
      <c r="F137" s="330" t="s">
        <v>1068</v>
      </c>
      <c r="G137" s="328"/>
      <c r="H137" s="328"/>
      <c r="I137" s="153"/>
      <c r="J137" s="33"/>
      <c r="K137" s="33"/>
      <c r="L137" s="34"/>
      <c r="M137" s="154"/>
      <c r="N137" s="155"/>
      <c r="O137" s="54"/>
      <c r="P137" s="54"/>
      <c r="Q137" s="54"/>
      <c r="R137" s="54"/>
      <c r="S137" s="54"/>
      <c r="T137" s="55"/>
      <c r="U137" s="33"/>
      <c r="V137" s="33"/>
      <c r="W137" s="33"/>
      <c r="X137" s="33"/>
      <c r="Y137" s="33"/>
      <c r="Z137" s="33"/>
      <c r="AA137" s="33"/>
      <c r="AB137" s="33"/>
      <c r="AC137" s="33"/>
      <c r="AD137" s="33"/>
      <c r="AE137" s="33"/>
      <c r="AT137" s="18" t="s">
        <v>136</v>
      </c>
      <c r="AU137" s="18" t="s">
        <v>81</v>
      </c>
    </row>
    <row r="138" spans="1:65" s="14" customFormat="1">
      <c r="B138" s="162"/>
      <c r="C138" s="336"/>
      <c r="D138" s="329" t="s">
        <v>140</v>
      </c>
      <c r="E138" s="337" t="s">
        <v>3</v>
      </c>
      <c r="F138" s="338" t="s">
        <v>400</v>
      </c>
      <c r="G138" s="336"/>
      <c r="H138" s="339">
        <v>27</v>
      </c>
      <c r="I138" s="164"/>
      <c r="L138" s="162"/>
      <c r="M138" s="165"/>
      <c r="N138" s="166"/>
      <c r="O138" s="166"/>
      <c r="P138" s="166"/>
      <c r="Q138" s="166"/>
      <c r="R138" s="166"/>
      <c r="S138" s="166"/>
      <c r="T138" s="167"/>
      <c r="AT138" s="163" t="s">
        <v>140</v>
      </c>
      <c r="AU138" s="163" t="s">
        <v>81</v>
      </c>
      <c r="AV138" s="14" t="s">
        <v>81</v>
      </c>
      <c r="AW138" s="14" t="s">
        <v>33</v>
      </c>
      <c r="AX138" s="14" t="s">
        <v>72</v>
      </c>
      <c r="AY138" s="163" t="s">
        <v>126</v>
      </c>
    </row>
    <row r="139" spans="1:65" s="15" customFormat="1">
      <c r="B139" s="168"/>
      <c r="C139" s="341"/>
      <c r="D139" s="329" t="s">
        <v>140</v>
      </c>
      <c r="E139" s="342" t="s">
        <v>3</v>
      </c>
      <c r="F139" s="343" t="s">
        <v>144</v>
      </c>
      <c r="G139" s="341"/>
      <c r="H139" s="344">
        <v>27</v>
      </c>
      <c r="I139" s="170"/>
      <c r="L139" s="168"/>
      <c r="M139" s="171"/>
      <c r="N139" s="172"/>
      <c r="O139" s="172"/>
      <c r="P139" s="172"/>
      <c r="Q139" s="172"/>
      <c r="R139" s="172"/>
      <c r="S139" s="172"/>
      <c r="T139" s="173"/>
      <c r="AT139" s="169" t="s">
        <v>140</v>
      </c>
      <c r="AU139" s="169" t="s">
        <v>81</v>
      </c>
      <c r="AV139" s="15" t="s">
        <v>145</v>
      </c>
      <c r="AW139" s="15" t="s">
        <v>33</v>
      </c>
      <c r="AX139" s="15" t="s">
        <v>79</v>
      </c>
      <c r="AY139" s="169" t="s">
        <v>126</v>
      </c>
    </row>
    <row r="140" spans="1:65" s="2" customFormat="1" ht="16.5" customHeight="1">
      <c r="A140" s="33"/>
      <c r="B140" s="143"/>
      <c r="C140" s="323" t="s">
        <v>166</v>
      </c>
      <c r="D140" s="323" t="s">
        <v>129</v>
      </c>
      <c r="E140" s="324" t="s">
        <v>1069</v>
      </c>
      <c r="F140" s="325" t="s">
        <v>1070</v>
      </c>
      <c r="G140" s="326" t="s">
        <v>217</v>
      </c>
      <c r="H140" s="327">
        <v>28.6</v>
      </c>
      <c r="I140" s="145"/>
      <c r="J140" s="146">
        <f>ROUND(I140*H140,2)</f>
        <v>0</v>
      </c>
      <c r="K140" s="144" t="s">
        <v>133</v>
      </c>
      <c r="L140" s="34"/>
      <c r="M140" s="147" t="s">
        <v>3</v>
      </c>
      <c r="N140" s="148" t="s">
        <v>43</v>
      </c>
      <c r="O140" s="54"/>
      <c r="P140" s="149">
        <f>O140*H140</f>
        <v>0</v>
      </c>
      <c r="Q140" s="149">
        <v>6.9999999999999999E-4</v>
      </c>
      <c r="R140" s="149">
        <f>Q140*H140</f>
        <v>2.002E-2</v>
      </c>
      <c r="S140" s="149">
        <v>0</v>
      </c>
      <c r="T140" s="150">
        <f>S140*H140</f>
        <v>0</v>
      </c>
      <c r="U140" s="33"/>
      <c r="V140" s="33"/>
      <c r="W140" s="33"/>
      <c r="X140" s="33"/>
      <c r="Y140" s="33"/>
      <c r="Z140" s="33"/>
      <c r="AA140" s="33"/>
      <c r="AB140" s="33"/>
      <c r="AC140" s="33"/>
      <c r="AD140" s="33"/>
      <c r="AE140" s="33"/>
      <c r="AR140" s="151" t="s">
        <v>145</v>
      </c>
      <c r="AT140" s="151" t="s">
        <v>129</v>
      </c>
      <c r="AU140" s="151" t="s">
        <v>81</v>
      </c>
      <c r="AY140" s="18" t="s">
        <v>126</v>
      </c>
      <c r="BE140" s="152">
        <f>IF(N140="základní",J140,0)</f>
        <v>0</v>
      </c>
      <c r="BF140" s="152">
        <f>IF(N140="snížená",J140,0)</f>
        <v>0</v>
      </c>
      <c r="BG140" s="152">
        <f>IF(N140="zákl. přenesená",J140,0)</f>
        <v>0</v>
      </c>
      <c r="BH140" s="152">
        <f>IF(N140="sníž. přenesená",J140,0)</f>
        <v>0</v>
      </c>
      <c r="BI140" s="152">
        <f>IF(N140="nulová",J140,0)</f>
        <v>0</v>
      </c>
      <c r="BJ140" s="18" t="s">
        <v>79</v>
      </c>
      <c r="BK140" s="152">
        <f>ROUND(I140*H140,2)</f>
        <v>0</v>
      </c>
      <c r="BL140" s="18" t="s">
        <v>145</v>
      </c>
      <c r="BM140" s="151" t="s">
        <v>1071</v>
      </c>
    </row>
    <row r="141" spans="1:65" s="2" customFormat="1">
      <c r="A141" s="33"/>
      <c r="B141" s="34"/>
      <c r="C141" s="328"/>
      <c r="D141" s="329" t="s">
        <v>136</v>
      </c>
      <c r="E141" s="328"/>
      <c r="F141" s="330" t="s">
        <v>1072</v>
      </c>
      <c r="G141" s="328"/>
      <c r="H141" s="328"/>
      <c r="I141" s="153"/>
      <c r="J141" s="33"/>
      <c r="K141" s="33"/>
      <c r="L141" s="34"/>
      <c r="M141" s="154"/>
      <c r="N141" s="155"/>
      <c r="O141" s="54"/>
      <c r="P141" s="54"/>
      <c r="Q141" s="54"/>
      <c r="R141" s="54"/>
      <c r="S141" s="54"/>
      <c r="T141" s="55"/>
      <c r="U141" s="33"/>
      <c r="V141" s="33"/>
      <c r="W141" s="33"/>
      <c r="X141" s="33"/>
      <c r="Y141" s="33"/>
      <c r="Z141" s="33"/>
      <c r="AA141" s="33"/>
      <c r="AB141" s="33"/>
      <c r="AC141" s="33"/>
      <c r="AD141" s="33"/>
      <c r="AE141" s="33"/>
      <c r="AT141" s="18" t="s">
        <v>136</v>
      </c>
      <c r="AU141" s="18" t="s">
        <v>81</v>
      </c>
    </row>
    <row r="142" spans="1:65" s="2" customFormat="1" ht="58.5">
      <c r="A142" s="33"/>
      <c r="B142" s="34"/>
      <c r="C142" s="328"/>
      <c r="D142" s="329" t="s">
        <v>220</v>
      </c>
      <c r="E142" s="328"/>
      <c r="F142" s="353" t="s">
        <v>1073</v>
      </c>
      <c r="G142" s="328"/>
      <c r="H142" s="328"/>
      <c r="I142" s="153"/>
      <c r="J142" s="33"/>
      <c r="K142" s="33"/>
      <c r="L142" s="34"/>
      <c r="M142" s="154"/>
      <c r="N142" s="155"/>
      <c r="O142" s="54"/>
      <c r="P142" s="54"/>
      <c r="Q142" s="54"/>
      <c r="R142" s="54"/>
      <c r="S142" s="54"/>
      <c r="T142" s="55"/>
      <c r="U142" s="33"/>
      <c r="V142" s="33"/>
      <c r="W142" s="33"/>
      <c r="X142" s="33"/>
      <c r="Y142" s="33"/>
      <c r="Z142" s="33"/>
      <c r="AA142" s="33"/>
      <c r="AB142" s="33"/>
      <c r="AC142" s="33"/>
      <c r="AD142" s="33"/>
      <c r="AE142" s="33"/>
      <c r="AT142" s="18" t="s">
        <v>220</v>
      </c>
      <c r="AU142" s="18" t="s">
        <v>81</v>
      </c>
    </row>
    <row r="143" spans="1:65" s="13" customFormat="1">
      <c r="B143" s="156"/>
      <c r="C143" s="332"/>
      <c r="D143" s="329" t="s">
        <v>140</v>
      </c>
      <c r="E143" s="333" t="s">
        <v>3</v>
      </c>
      <c r="F143" s="334" t="s">
        <v>1035</v>
      </c>
      <c r="G143" s="332"/>
      <c r="H143" s="333" t="s">
        <v>3</v>
      </c>
      <c r="I143" s="158"/>
      <c r="L143" s="156"/>
      <c r="M143" s="159"/>
      <c r="N143" s="160"/>
      <c r="O143" s="160"/>
      <c r="P143" s="160"/>
      <c r="Q143" s="160"/>
      <c r="R143" s="160"/>
      <c r="S143" s="160"/>
      <c r="T143" s="161"/>
      <c r="AT143" s="157" t="s">
        <v>140</v>
      </c>
      <c r="AU143" s="157" t="s">
        <v>81</v>
      </c>
      <c r="AV143" s="13" t="s">
        <v>79</v>
      </c>
      <c r="AW143" s="13" t="s">
        <v>33</v>
      </c>
      <c r="AX143" s="13" t="s">
        <v>72</v>
      </c>
      <c r="AY143" s="157" t="s">
        <v>126</v>
      </c>
    </row>
    <row r="144" spans="1:65" s="13" customFormat="1">
      <c r="B144" s="156"/>
      <c r="C144" s="332"/>
      <c r="D144" s="329" t="s">
        <v>140</v>
      </c>
      <c r="E144" s="333" t="s">
        <v>3</v>
      </c>
      <c r="F144" s="334" t="s">
        <v>1036</v>
      </c>
      <c r="G144" s="332"/>
      <c r="H144" s="333" t="s">
        <v>3</v>
      </c>
      <c r="I144" s="158"/>
      <c r="L144" s="156"/>
      <c r="M144" s="159"/>
      <c r="N144" s="160"/>
      <c r="O144" s="160"/>
      <c r="P144" s="160"/>
      <c r="Q144" s="160"/>
      <c r="R144" s="160"/>
      <c r="S144" s="160"/>
      <c r="T144" s="161"/>
      <c r="AT144" s="157" t="s">
        <v>140</v>
      </c>
      <c r="AU144" s="157" t="s">
        <v>81</v>
      </c>
      <c r="AV144" s="13" t="s">
        <v>79</v>
      </c>
      <c r="AW144" s="13" t="s">
        <v>33</v>
      </c>
      <c r="AX144" s="13" t="s">
        <v>72</v>
      </c>
      <c r="AY144" s="157" t="s">
        <v>126</v>
      </c>
    </row>
    <row r="145" spans="1:65" s="14" customFormat="1">
      <c r="B145" s="162"/>
      <c r="C145" s="336"/>
      <c r="D145" s="329" t="s">
        <v>140</v>
      </c>
      <c r="E145" s="337" t="s">
        <v>3</v>
      </c>
      <c r="F145" s="338" t="s">
        <v>1074</v>
      </c>
      <c r="G145" s="336"/>
      <c r="H145" s="339">
        <v>13.6</v>
      </c>
      <c r="I145" s="164"/>
      <c r="L145" s="162"/>
      <c r="M145" s="165"/>
      <c r="N145" s="166"/>
      <c r="O145" s="166"/>
      <c r="P145" s="166"/>
      <c r="Q145" s="166"/>
      <c r="R145" s="166"/>
      <c r="S145" s="166"/>
      <c r="T145" s="167"/>
      <c r="AT145" s="163" t="s">
        <v>140</v>
      </c>
      <c r="AU145" s="163" t="s">
        <v>81</v>
      </c>
      <c r="AV145" s="14" t="s">
        <v>81</v>
      </c>
      <c r="AW145" s="14" t="s">
        <v>33</v>
      </c>
      <c r="AX145" s="14" t="s">
        <v>72</v>
      </c>
      <c r="AY145" s="163" t="s">
        <v>126</v>
      </c>
    </row>
    <row r="146" spans="1:65" s="13" customFormat="1">
      <c r="B146" s="156"/>
      <c r="C146" s="332"/>
      <c r="D146" s="329" t="s">
        <v>140</v>
      </c>
      <c r="E146" s="333" t="s">
        <v>3</v>
      </c>
      <c r="F146" s="334" t="s">
        <v>1038</v>
      </c>
      <c r="G146" s="332"/>
      <c r="H146" s="333" t="s">
        <v>3</v>
      </c>
      <c r="I146" s="158"/>
      <c r="L146" s="156"/>
      <c r="M146" s="159"/>
      <c r="N146" s="160"/>
      <c r="O146" s="160"/>
      <c r="P146" s="160"/>
      <c r="Q146" s="160"/>
      <c r="R146" s="160"/>
      <c r="S146" s="160"/>
      <c r="T146" s="161"/>
      <c r="AT146" s="157" t="s">
        <v>140</v>
      </c>
      <c r="AU146" s="157" t="s">
        <v>81</v>
      </c>
      <c r="AV146" s="13" t="s">
        <v>79</v>
      </c>
      <c r="AW146" s="13" t="s">
        <v>33</v>
      </c>
      <c r="AX146" s="13" t="s">
        <v>72</v>
      </c>
      <c r="AY146" s="157" t="s">
        <v>126</v>
      </c>
    </row>
    <row r="147" spans="1:65" s="14" customFormat="1">
      <c r="B147" s="162"/>
      <c r="C147" s="336"/>
      <c r="D147" s="329" t="s">
        <v>140</v>
      </c>
      <c r="E147" s="337" t="s">
        <v>3</v>
      </c>
      <c r="F147" s="338" t="s">
        <v>1075</v>
      </c>
      <c r="G147" s="336"/>
      <c r="H147" s="339">
        <v>15</v>
      </c>
      <c r="I147" s="164"/>
      <c r="L147" s="162"/>
      <c r="M147" s="165"/>
      <c r="N147" s="166"/>
      <c r="O147" s="166"/>
      <c r="P147" s="166"/>
      <c r="Q147" s="166"/>
      <c r="R147" s="166"/>
      <c r="S147" s="166"/>
      <c r="T147" s="167"/>
      <c r="AT147" s="163" t="s">
        <v>140</v>
      </c>
      <c r="AU147" s="163" t="s">
        <v>81</v>
      </c>
      <c r="AV147" s="14" t="s">
        <v>81</v>
      </c>
      <c r="AW147" s="14" t="s">
        <v>33</v>
      </c>
      <c r="AX147" s="14" t="s">
        <v>72</v>
      </c>
      <c r="AY147" s="163" t="s">
        <v>126</v>
      </c>
    </row>
    <row r="148" spans="1:65" s="15" customFormat="1">
      <c r="B148" s="168"/>
      <c r="C148" s="341"/>
      <c r="D148" s="329" t="s">
        <v>140</v>
      </c>
      <c r="E148" s="342" t="s">
        <v>3</v>
      </c>
      <c r="F148" s="343" t="s">
        <v>144</v>
      </c>
      <c r="G148" s="341"/>
      <c r="H148" s="344">
        <v>28.6</v>
      </c>
      <c r="I148" s="170"/>
      <c r="L148" s="168"/>
      <c r="M148" s="171"/>
      <c r="N148" s="172"/>
      <c r="O148" s="172"/>
      <c r="P148" s="172"/>
      <c r="Q148" s="172"/>
      <c r="R148" s="172"/>
      <c r="S148" s="172"/>
      <c r="T148" s="173"/>
      <c r="AT148" s="169" t="s">
        <v>140</v>
      </c>
      <c r="AU148" s="169" t="s">
        <v>81</v>
      </c>
      <c r="AV148" s="15" t="s">
        <v>145</v>
      </c>
      <c r="AW148" s="15" t="s">
        <v>33</v>
      </c>
      <c r="AX148" s="15" t="s">
        <v>79</v>
      </c>
      <c r="AY148" s="169" t="s">
        <v>126</v>
      </c>
    </row>
    <row r="149" spans="1:65" s="2" customFormat="1" ht="16.5" customHeight="1">
      <c r="A149" s="33"/>
      <c r="B149" s="143"/>
      <c r="C149" s="323" t="s">
        <v>171</v>
      </c>
      <c r="D149" s="323" t="s">
        <v>129</v>
      </c>
      <c r="E149" s="324" t="s">
        <v>1076</v>
      </c>
      <c r="F149" s="325" t="s">
        <v>1077</v>
      </c>
      <c r="G149" s="326" t="s">
        <v>217</v>
      </c>
      <c r="H149" s="327">
        <v>28.6</v>
      </c>
      <c r="I149" s="145"/>
      <c r="J149" s="146">
        <f>ROUND(I149*H149,2)</f>
        <v>0</v>
      </c>
      <c r="K149" s="144" t="s">
        <v>133</v>
      </c>
      <c r="L149" s="34"/>
      <c r="M149" s="147" t="s">
        <v>3</v>
      </c>
      <c r="N149" s="148" t="s">
        <v>43</v>
      </c>
      <c r="O149" s="54"/>
      <c r="P149" s="149">
        <f>O149*H149</f>
        <v>0</v>
      </c>
      <c r="Q149" s="149">
        <v>0</v>
      </c>
      <c r="R149" s="149">
        <f>Q149*H149</f>
        <v>0</v>
      </c>
      <c r="S149" s="149">
        <v>0</v>
      </c>
      <c r="T149" s="150">
        <f>S149*H149</f>
        <v>0</v>
      </c>
      <c r="U149" s="33"/>
      <c r="V149" s="33"/>
      <c r="W149" s="33"/>
      <c r="X149" s="33"/>
      <c r="Y149" s="33"/>
      <c r="Z149" s="33"/>
      <c r="AA149" s="33"/>
      <c r="AB149" s="33"/>
      <c r="AC149" s="33"/>
      <c r="AD149" s="33"/>
      <c r="AE149" s="33"/>
      <c r="AR149" s="151" t="s">
        <v>145</v>
      </c>
      <c r="AT149" s="151" t="s">
        <v>129</v>
      </c>
      <c r="AU149" s="151" t="s">
        <v>81</v>
      </c>
      <c r="AY149" s="18" t="s">
        <v>126</v>
      </c>
      <c r="BE149" s="152">
        <f>IF(N149="základní",J149,0)</f>
        <v>0</v>
      </c>
      <c r="BF149" s="152">
        <f>IF(N149="snížená",J149,0)</f>
        <v>0</v>
      </c>
      <c r="BG149" s="152">
        <f>IF(N149="zákl. přenesená",J149,0)</f>
        <v>0</v>
      </c>
      <c r="BH149" s="152">
        <f>IF(N149="sníž. přenesená",J149,0)</f>
        <v>0</v>
      </c>
      <c r="BI149" s="152">
        <f>IF(N149="nulová",J149,0)</f>
        <v>0</v>
      </c>
      <c r="BJ149" s="18" t="s">
        <v>79</v>
      </c>
      <c r="BK149" s="152">
        <f>ROUND(I149*H149,2)</f>
        <v>0</v>
      </c>
      <c r="BL149" s="18" t="s">
        <v>145</v>
      </c>
      <c r="BM149" s="151" t="s">
        <v>1078</v>
      </c>
    </row>
    <row r="150" spans="1:65" s="2" customFormat="1" ht="19.5">
      <c r="A150" s="33"/>
      <c r="B150" s="34"/>
      <c r="C150" s="328"/>
      <c r="D150" s="329" t="s">
        <v>136</v>
      </c>
      <c r="E150" s="328"/>
      <c r="F150" s="330" t="s">
        <v>1079</v>
      </c>
      <c r="G150" s="328"/>
      <c r="H150" s="328"/>
      <c r="I150" s="153"/>
      <c r="J150" s="33"/>
      <c r="K150" s="33"/>
      <c r="L150" s="34"/>
      <c r="M150" s="154"/>
      <c r="N150" s="155"/>
      <c r="O150" s="54"/>
      <c r="P150" s="54"/>
      <c r="Q150" s="54"/>
      <c r="R150" s="54"/>
      <c r="S150" s="54"/>
      <c r="T150" s="55"/>
      <c r="U150" s="33"/>
      <c r="V150" s="33"/>
      <c r="W150" s="33"/>
      <c r="X150" s="33"/>
      <c r="Y150" s="33"/>
      <c r="Z150" s="33"/>
      <c r="AA150" s="33"/>
      <c r="AB150" s="33"/>
      <c r="AC150" s="33"/>
      <c r="AD150" s="33"/>
      <c r="AE150" s="33"/>
      <c r="AT150" s="18" t="s">
        <v>136</v>
      </c>
      <c r="AU150" s="18" t="s">
        <v>81</v>
      </c>
    </row>
    <row r="151" spans="1:65" s="14" customFormat="1">
      <c r="B151" s="162"/>
      <c r="C151" s="336"/>
      <c r="D151" s="329" t="s">
        <v>140</v>
      </c>
      <c r="E151" s="337" t="s">
        <v>3</v>
      </c>
      <c r="F151" s="338" t="s">
        <v>1080</v>
      </c>
      <c r="G151" s="336"/>
      <c r="H151" s="339">
        <v>28.6</v>
      </c>
      <c r="I151" s="164"/>
      <c r="L151" s="162"/>
      <c r="M151" s="165"/>
      <c r="N151" s="166"/>
      <c r="O151" s="166"/>
      <c r="P151" s="166"/>
      <c r="Q151" s="166"/>
      <c r="R151" s="166"/>
      <c r="S151" s="166"/>
      <c r="T151" s="167"/>
      <c r="AT151" s="163" t="s">
        <v>140</v>
      </c>
      <c r="AU151" s="163" t="s">
        <v>81</v>
      </c>
      <c r="AV151" s="14" t="s">
        <v>81</v>
      </c>
      <c r="AW151" s="14" t="s">
        <v>33</v>
      </c>
      <c r="AX151" s="14" t="s">
        <v>72</v>
      </c>
      <c r="AY151" s="163" t="s">
        <v>126</v>
      </c>
    </row>
    <row r="152" spans="1:65" s="15" customFormat="1">
      <c r="B152" s="168"/>
      <c r="C152" s="341"/>
      <c r="D152" s="329" t="s">
        <v>140</v>
      </c>
      <c r="E152" s="342" t="s">
        <v>3</v>
      </c>
      <c r="F152" s="343" t="s">
        <v>144</v>
      </c>
      <c r="G152" s="341"/>
      <c r="H152" s="344">
        <v>28.6</v>
      </c>
      <c r="I152" s="170"/>
      <c r="L152" s="168"/>
      <c r="M152" s="171"/>
      <c r="N152" s="172"/>
      <c r="O152" s="172"/>
      <c r="P152" s="172"/>
      <c r="Q152" s="172"/>
      <c r="R152" s="172"/>
      <c r="S152" s="172"/>
      <c r="T152" s="173"/>
      <c r="AT152" s="169" t="s">
        <v>140</v>
      </c>
      <c r="AU152" s="169" t="s">
        <v>81</v>
      </c>
      <c r="AV152" s="15" t="s">
        <v>145</v>
      </c>
      <c r="AW152" s="15" t="s">
        <v>33</v>
      </c>
      <c r="AX152" s="15" t="s">
        <v>79</v>
      </c>
      <c r="AY152" s="169" t="s">
        <v>126</v>
      </c>
    </row>
    <row r="153" spans="1:65" s="2" customFormat="1" ht="16.5" customHeight="1">
      <c r="A153" s="33"/>
      <c r="B153" s="143"/>
      <c r="C153" s="323" t="s">
        <v>176</v>
      </c>
      <c r="D153" s="323" t="s">
        <v>129</v>
      </c>
      <c r="E153" s="324" t="s">
        <v>1081</v>
      </c>
      <c r="F153" s="325" t="s">
        <v>1082</v>
      </c>
      <c r="G153" s="326" t="s">
        <v>328</v>
      </c>
      <c r="H153" s="327">
        <v>43.128</v>
      </c>
      <c r="I153" s="145"/>
      <c r="J153" s="146">
        <f>ROUND(I153*H153,2)</f>
        <v>0</v>
      </c>
      <c r="K153" s="144" t="s">
        <v>133</v>
      </c>
      <c r="L153" s="34"/>
      <c r="M153" s="147" t="s">
        <v>3</v>
      </c>
      <c r="N153" s="148" t="s">
        <v>43</v>
      </c>
      <c r="O153" s="54"/>
      <c r="P153" s="149">
        <f>O153*H153</f>
        <v>0</v>
      </c>
      <c r="Q153" s="149">
        <v>0</v>
      </c>
      <c r="R153" s="149">
        <f>Q153*H153</f>
        <v>0</v>
      </c>
      <c r="S153" s="149">
        <v>0</v>
      </c>
      <c r="T153" s="150">
        <f>S153*H153</f>
        <v>0</v>
      </c>
      <c r="U153" s="33"/>
      <c r="V153" s="33"/>
      <c r="W153" s="33"/>
      <c r="X153" s="33"/>
      <c r="Y153" s="33"/>
      <c r="Z153" s="33"/>
      <c r="AA153" s="33"/>
      <c r="AB153" s="33"/>
      <c r="AC153" s="33"/>
      <c r="AD153" s="33"/>
      <c r="AE153" s="33"/>
      <c r="AR153" s="151" t="s">
        <v>145</v>
      </c>
      <c r="AT153" s="151" t="s">
        <v>129</v>
      </c>
      <c r="AU153" s="151" t="s">
        <v>81</v>
      </c>
      <c r="AY153" s="18" t="s">
        <v>126</v>
      </c>
      <c r="BE153" s="152">
        <f>IF(N153="základní",J153,0)</f>
        <v>0</v>
      </c>
      <c r="BF153" s="152">
        <f>IF(N153="snížená",J153,0)</f>
        <v>0</v>
      </c>
      <c r="BG153" s="152">
        <f>IF(N153="zákl. přenesená",J153,0)</f>
        <v>0</v>
      </c>
      <c r="BH153" s="152">
        <f>IF(N153="sníž. přenesená",J153,0)</f>
        <v>0</v>
      </c>
      <c r="BI153" s="152">
        <f>IF(N153="nulová",J153,0)</f>
        <v>0</v>
      </c>
      <c r="BJ153" s="18" t="s">
        <v>79</v>
      </c>
      <c r="BK153" s="152">
        <f>ROUND(I153*H153,2)</f>
        <v>0</v>
      </c>
      <c r="BL153" s="18" t="s">
        <v>145</v>
      </c>
      <c r="BM153" s="151" t="s">
        <v>1083</v>
      </c>
    </row>
    <row r="154" spans="1:65" s="2" customFormat="1" ht="19.5">
      <c r="A154" s="33"/>
      <c r="B154" s="34"/>
      <c r="C154" s="328"/>
      <c r="D154" s="329" t="s">
        <v>136</v>
      </c>
      <c r="E154" s="328"/>
      <c r="F154" s="330" t="s">
        <v>1084</v>
      </c>
      <c r="G154" s="328"/>
      <c r="H154" s="328"/>
      <c r="I154" s="153"/>
      <c r="J154" s="33"/>
      <c r="K154" s="33"/>
      <c r="L154" s="34"/>
      <c r="M154" s="154"/>
      <c r="N154" s="155"/>
      <c r="O154" s="54"/>
      <c r="P154" s="54"/>
      <c r="Q154" s="54"/>
      <c r="R154" s="54"/>
      <c r="S154" s="54"/>
      <c r="T154" s="55"/>
      <c r="U154" s="33"/>
      <c r="V154" s="33"/>
      <c r="W154" s="33"/>
      <c r="X154" s="33"/>
      <c r="Y154" s="33"/>
      <c r="Z154" s="33"/>
      <c r="AA154" s="33"/>
      <c r="AB154" s="33"/>
      <c r="AC154" s="33"/>
      <c r="AD154" s="33"/>
      <c r="AE154" s="33"/>
      <c r="AT154" s="18" t="s">
        <v>136</v>
      </c>
      <c r="AU154" s="18" t="s">
        <v>81</v>
      </c>
    </row>
    <row r="155" spans="1:65" s="2" customFormat="1" ht="58.5">
      <c r="A155" s="33"/>
      <c r="B155" s="34"/>
      <c r="C155" s="328"/>
      <c r="D155" s="329" t="s">
        <v>220</v>
      </c>
      <c r="E155" s="328"/>
      <c r="F155" s="353" t="s">
        <v>416</v>
      </c>
      <c r="G155" s="328"/>
      <c r="H155" s="328"/>
      <c r="I155" s="153"/>
      <c r="J155" s="33"/>
      <c r="K155" s="33"/>
      <c r="L155" s="34"/>
      <c r="M155" s="154"/>
      <c r="N155" s="155"/>
      <c r="O155" s="54"/>
      <c r="P155" s="54"/>
      <c r="Q155" s="54"/>
      <c r="R155" s="54"/>
      <c r="S155" s="54"/>
      <c r="T155" s="55"/>
      <c r="U155" s="33"/>
      <c r="V155" s="33"/>
      <c r="W155" s="33"/>
      <c r="X155" s="33"/>
      <c r="Y155" s="33"/>
      <c r="Z155" s="33"/>
      <c r="AA155" s="33"/>
      <c r="AB155" s="33"/>
      <c r="AC155" s="33"/>
      <c r="AD155" s="33"/>
      <c r="AE155" s="33"/>
      <c r="AT155" s="18" t="s">
        <v>220</v>
      </c>
      <c r="AU155" s="18" t="s">
        <v>81</v>
      </c>
    </row>
    <row r="156" spans="1:65" s="13" customFormat="1">
      <c r="B156" s="156"/>
      <c r="C156" s="332"/>
      <c r="D156" s="329" t="s">
        <v>140</v>
      </c>
      <c r="E156" s="333" t="s">
        <v>3</v>
      </c>
      <c r="F156" s="334" t="s">
        <v>1085</v>
      </c>
      <c r="G156" s="332"/>
      <c r="H156" s="333" t="s">
        <v>3</v>
      </c>
      <c r="I156" s="158"/>
      <c r="L156" s="156"/>
      <c r="M156" s="159"/>
      <c r="N156" s="160"/>
      <c r="O156" s="160"/>
      <c r="P156" s="160"/>
      <c r="Q156" s="160"/>
      <c r="R156" s="160"/>
      <c r="S156" s="160"/>
      <c r="T156" s="161"/>
      <c r="AT156" s="157" t="s">
        <v>140</v>
      </c>
      <c r="AU156" s="157" t="s">
        <v>81</v>
      </c>
      <c r="AV156" s="13" t="s">
        <v>79</v>
      </c>
      <c r="AW156" s="13" t="s">
        <v>33</v>
      </c>
      <c r="AX156" s="13" t="s">
        <v>72</v>
      </c>
      <c r="AY156" s="157" t="s">
        <v>126</v>
      </c>
    </row>
    <row r="157" spans="1:65" s="14" customFormat="1">
      <c r="B157" s="162"/>
      <c r="C157" s="336"/>
      <c r="D157" s="329" t="s">
        <v>140</v>
      </c>
      <c r="E157" s="337" t="s">
        <v>3</v>
      </c>
      <c r="F157" s="338" t="s">
        <v>1086</v>
      </c>
      <c r="G157" s="336"/>
      <c r="H157" s="339">
        <v>43.128</v>
      </c>
      <c r="I157" s="164"/>
      <c r="L157" s="162"/>
      <c r="M157" s="165"/>
      <c r="N157" s="166"/>
      <c r="O157" s="166"/>
      <c r="P157" s="166"/>
      <c r="Q157" s="166"/>
      <c r="R157" s="166"/>
      <c r="S157" s="166"/>
      <c r="T157" s="167"/>
      <c r="AT157" s="163" t="s">
        <v>140</v>
      </c>
      <c r="AU157" s="163" t="s">
        <v>81</v>
      </c>
      <c r="AV157" s="14" t="s">
        <v>81</v>
      </c>
      <c r="AW157" s="14" t="s">
        <v>33</v>
      </c>
      <c r="AX157" s="14" t="s">
        <v>72</v>
      </c>
      <c r="AY157" s="163" t="s">
        <v>126</v>
      </c>
    </row>
    <row r="158" spans="1:65" s="15" customFormat="1">
      <c r="B158" s="168"/>
      <c r="C158" s="341"/>
      <c r="D158" s="329" t="s">
        <v>140</v>
      </c>
      <c r="E158" s="342" t="s">
        <v>3</v>
      </c>
      <c r="F158" s="343" t="s">
        <v>144</v>
      </c>
      <c r="G158" s="341"/>
      <c r="H158" s="344">
        <v>43.128</v>
      </c>
      <c r="I158" s="170"/>
      <c r="L158" s="168"/>
      <c r="M158" s="171"/>
      <c r="N158" s="172"/>
      <c r="O158" s="172"/>
      <c r="P158" s="172"/>
      <c r="Q158" s="172"/>
      <c r="R158" s="172"/>
      <c r="S158" s="172"/>
      <c r="T158" s="173"/>
      <c r="AT158" s="169" t="s">
        <v>140</v>
      </c>
      <c r="AU158" s="169" t="s">
        <v>81</v>
      </c>
      <c r="AV158" s="15" t="s">
        <v>145</v>
      </c>
      <c r="AW158" s="15" t="s">
        <v>33</v>
      </c>
      <c r="AX158" s="15" t="s">
        <v>79</v>
      </c>
      <c r="AY158" s="169" t="s">
        <v>126</v>
      </c>
    </row>
    <row r="159" spans="1:65" s="2" customFormat="1" ht="16.5" customHeight="1">
      <c r="A159" s="33"/>
      <c r="B159" s="143"/>
      <c r="C159" s="323" t="s">
        <v>183</v>
      </c>
      <c r="D159" s="323" t="s">
        <v>129</v>
      </c>
      <c r="E159" s="324" t="s">
        <v>1087</v>
      </c>
      <c r="F159" s="325" t="s">
        <v>1088</v>
      </c>
      <c r="G159" s="326" t="s">
        <v>328</v>
      </c>
      <c r="H159" s="327">
        <v>43.128</v>
      </c>
      <c r="I159" s="145"/>
      <c r="J159" s="146">
        <f>ROUND(I159*H159,2)</f>
        <v>0</v>
      </c>
      <c r="K159" s="144" t="s">
        <v>133</v>
      </c>
      <c r="L159" s="34"/>
      <c r="M159" s="147" t="s">
        <v>3</v>
      </c>
      <c r="N159" s="148" t="s">
        <v>43</v>
      </c>
      <c r="O159" s="54"/>
      <c r="P159" s="149">
        <f>O159*H159</f>
        <v>0</v>
      </c>
      <c r="Q159" s="149">
        <v>0</v>
      </c>
      <c r="R159" s="149">
        <f>Q159*H159</f>
        <v>0</v>
      </c>
      <c r="S159" s="149">
        <v>0</v>
      </c>
      <c r="T159" s="150">
        <f>S159*H159</f>
        <v>0</v>
      </c>
      <c r="U159" s="33"/>
      <c r="V159" s="33"/>
      <c r="W159" s="33"/>
      <c r="X159" s="33"/>
      <c r="Y159" s="33"/>
      <c r="Z159" s="33"/>
      <c r="AA159" s="33"/>
      <c r="AB159" s="33"/>
      <c r="AC159" s="33"/>
      <c r="AD159" s="33"/>
      <c r="AE159" s="33"/>
      <c r="AR159" s="151" t="s">
        <v>145</v>
      </c>
      <c r="AT159" s="151" t="s">
        <v>129</v>
      </c>
      <c r="AU159" s="151" t="s">
        <v>81</v>
      </c>
      <c r="AY159" s="18" t="s">
        <v>126</v>
      </c>
      <c r="BE159" s="152">
        <f>IF(N159="základní",J159,0)</f>
        <v>0</v>
      </c>
      <c r="BF159" s="152">
        <f>IF(N159="snížená",J159,0)</f>
        <v>0</v>
      </c>
      <c r="BG159" s="152">
        <f>IF(N159="zákl. přenesená",J159,0)</f>
        <v>0</v>
      </c>
      <c r="BH159" s="152">
        <f>IF(N159="sníž. přenesená",J159,0)</f>
        <v>0</v>
      </c>
      <c r="BI159" s="152">
        <f>IF(N159="nulová",J159,0)</f>
        <v>0</v>
      </c>
      <c r="BJ159" s="18" t="s">
        <v>79</v>
      </c>
      <c r="BK159" s="152">
        <f>ROUND(I159*H159,2)</f>
        <v>0</v>
      </c>
      <c r="BL159" s="18" t="s">
        <v>145</v>
      </c>
      <c r="BM159" s="151" t="s">
        <v>1089</v>
      </c>
    </row>
    <row r="160" spans="1:65" s="2" customFormat="1">
      <c r="A160" s="33"/>
      <c r="B160" s="34"/>
      <c r="C160" s="328"/>
      <c r="D160" s="329" t="s">
        <v>136</v>
      </c>
      <c r="E160" s="328"/>
      <c r="F160" s="330" t="s">
        <v>1090</v>
      </c>
      <c r="G160" s="328"/>
      <c r="H160" s="328"/>
      <c r="I160" s="153"/>
      <c r="J160" s="33"/>
      <c r="K160" s="33"/>
      <c r="L160" s="34"/>
      <c r="M160" s="154"/>
      <c r="N160" s="155"/>
      <c r="O160" s="54"/>
      <c r="P160" s="54"/>
      <c r="Q160" s="54"/>
      <c r="R160" s="54"/>
      <c r="S160" s="54"/>
      <c r="T160" s="55"/>
      <c r="U160" s="33"/>
      <c r="V160" s="33"/>
      <c r="W160" s="33"/>
      <c r="X160" s="33"/>
      <c r="Y160" s="33"/>
      <c r="Z160" s="33"/>
      <c r="AA160" s="33"/>
      <c r="AB160" s="33"/>
      <c r="AC160" s="33"/>
      <c r="AD160" s="33"/>
      <c r="AE160" s="33"/>
      <c r="AT160" s="18" t="s">
        <v>136</v>
      </c>
      <c r="AU160" s="18" t="s">
        <v>81</v>
      </c>
    </row>
    <row r="161" spans="1:65" s="2" customFormat="1" ht="97.5">
      <c r="A161" s="33"/>
      <c r="B161" s="34"/>
      <c r="C161" s="328"/>
      <c r="D161" s="329" t="s">
        <v>220</v>
      </c>
      <c r="E161" s="328"/>
      <c r="F161" s="353" t="s">
        <v>1091</v>
      </c>
      <c r="G161" s="328"/>
      <c r="H161" s="328"/>
      <c r="I161" s="153"/>
      <c r="J161" s="33"/>
      <c r="K161" s="33"/>
      <c r="L161" s="34"/>
      <c r="M161" s="154"/>
      <c r="N161" s="155"/>
      <c r="O161" s="54"/>
      <c r="P161" s="54"/>
      <c r="Q161" s="54"/>
      <c r="R161" s="54"/>
      <c r="S161" s="54"/>
      <c r="T161" s="55"/>
      <c r="U161" s="33"/>
      <c r="V161" s="33"/>
      <c r="W161" s="33"/>
      <c r="X161" s="33"/>
      <c r="Y161" s="33"/>
      <c r="Z161" s="33"/>
      <c r="AA161" s="33"/>
      <c r="AB161" s="33"/>
      <c r="AC161" s="33"/>
      <c r="AD161" s="33"/>
      <c r="AE161" s="33"/>
      <c r="AT161" s="18" t="s">
        <v>220</v>
      </c>
      <c r="AU161" s="18" t="s">
        <v>81</v>
      </c>
    </row>
    <row r="162" spans="1:65" s="14" customFormat="1">
      <c r="B162" s="162"/>
      <c r="C162" s="336"/>
      <c r="D162" s="329" t="s">
        <v>140</v>
      </c>
      <c r="E162" s="337" t="s">
        <v>3</v>
      </c>
      <c r="F162" s="338" t="s">
        <v>1092</v>
      </c>
      <c r="G162" s="336"/>
      <c r="H162" s="339">
        <v>43.128</v>
      </c>
      <c r="I162" s="164"/>
      <c r="L162" s="162"/>
      <c r="M162" s="165"/>
      <c r="N162" s="166"/>
      <c r="O162" s="166"/>
      <c r="P162" s="166"/>
      <c r="Q162" s="166"/>
      <c r="R162" s="166"/>
      <c r="S162" s="166"/>
      <c r="T162" s="167"/>
      <c r="AT162" s="163" t="s">
        <v>140</v>
      </c>
      <c r="AU162" s="163" t="s">
        <v>81</v>
      </c>
      <c r="AV162" s="14" t="s">
        <v>81</v>
      </c>
      <c r="AW162" s="14" t="s">
        <v>33</v>
      </c>
      <c r="AX162" s="14" t="s">
        <v>72</v>
      </c>
      <c r="AY162" s="163" t="s">
        <v>126</v>
      </c>
    </row>
    <row r="163" spans="1:65" s="15" customFormat="1">
      <c r="B163" s="168"/>
      <c r="C163" s="341"/>
      <c r="D163" s="329" t="s">
        <v>140</v>
      </c>
      <c r="E163" s="342" t="s">
        <v>3</v>
      </c>
      <c r="F163" s="343" t="s">
        <v>144</v>
      </c>
      <c r="G163" s="341"/>
      <c r="H163" s="344">
        <v>43.128</v>
      </c>
      <c r="I163" s="170"/>
      <c r="L163" s="168"/>
      <c r="M163" s="171"/>
      <c r="N163" s="172"/>
      <c r="O163" s="172"/>
      <c r="P163" s="172"/>
      <c r="Q163" s="172"/>
      <c r="R163" s="172"/>
      <c r="S163" s="172"/>
      <c r="T163" s="173"/>
      <c r="AT163" s="169" t="s">
        <v>140</v>
      </c>
      <c r="AU163" s="169" t="s">
        <v>81</v>
      </c>
      <c r="AV163" s="15" t="s">
        <v>145</v>
      </c>
      <c r="AW163" s="15" t="s">
        <v>33</v>
      </c>
      <c r="AX163" s="15" t="s">
        <v>79</v>
      </c>
      <c r="AY163" s="169" t="s">
        <v>126</v>
      </c>
    </row>
    <row r="164" spans="1:65" s="2" customFormat="1" ht="16.5" customHeight="1">
      <c r="A164" s="33"/>
      <c r="B164" s="143"/>
      <c r="C164" s="323" t="s">
        <v>187</v>
      </c>
      <c r="D164" s="323" t="s">
        <v>129</v>
      </c>
      <c r="E164" s="324" t="s">
        <v>1093</v>
      </c>
      <c r="F164" s="325" t="s">
        <v>1094</v>
      </c>
      <c r="G164" s="326" t="s">
        <v>468</v>
      </c>
      <c r="H164" s="327">
        <v>73.317999999999998</v>
      </c>
      <c r="I164" s="145"/>
      <c r="J164" s="146">
        <f>ROUND(I164*H164,2)</f>
        <v>0</v>
      </c>
      <c r="K164" s="144" t="s">
        <v>133</v>
      </c>
      <c r="L164" s="34"/>
      <c r="M164" s="147" t="s">
        <v>3</v>
      </c>
      <c r="N164" s="148" t="s">
        <v>43</v>
      </c>
      <c r="O164" s="54"/>
      <c r="P164" s="149">
        <f>O164*H164</f>
        <v>0</v>
      </c>
      <c r="Q164" s="149">
        <v>0</v>
      </c>
      <c r="R164" s="149">
        <f>Q164*H164</f>
        <v>0</v>
      </c>
      <c r="S164" s="149">
        <v>0</v>
      </c>
      <c r="T164" s="150">
        <f>S164*H164</f>
        <v>0</v>
      </c>
      <c r="U164" s="33"/>
      <c r="V164" s="33"/>
      <c r="W164" s="33"/>
      <c r="X164" s="33"/>
      <c r="Y164" s="33"/>
      <c r="Z164" s="33"/>
      <c r="AA164" s="33"/>
      <c r="AB164" s="33"/>
      <c r="AC164" s="33"/>
      <c r="AD164" s="33"/>
      <c r="AE164" s="33"/>
      <c r="AR164" s="151" t="s">
        <v>145</v>
      </c>
      <c r="AT164" s="151" t="s">
        <v>129</v>
      </c>
      <c r="AU164" s="151" t="s">
        <v>81</v>
      </c>
      <c r="AY164" s="18" t="s">
        <v>126</v>
      </c>
      <c r="BE164" s="152">
        <f>IF(N164="základní",J164,0)</f>
        <v>0</v>
      </c>
      <c r="BF164" s="152">
        <f>IF(N164="snížená",J164,0)</f>
        <v>0</v>
      </c>
      <c r="BG164" s="152">
        <f>IF(N164="zákl. přenesená",J164,0)</f>
        <v>0</v>
      </c>
      <c r="BH164" s="152">
        <f>IF(N164="sníž. přenesená",J164,0)</f>
        <v>0</v>
      </c>
      <c r="BI164" s="152">
        <f>IF(N164="nulová",J164,0)</f>
        <v>0</v>
      </c>
      <c r="BJ164" s="18" t="s">
        <v>79</v>
      </c>
      <c r="BK164" s="152">
        <f>ROUND(I164*H164,2)</f>
        <v>0</v>
      </c>
      <c r="BL164" s="18" t="s">
        <v>145</v>
      </c>
      <c r="BM164" s="151" t="s">
        <v>1095</v>
      </c>
    </row>
    <row r="165" spans="1:65" s="2" customFormat="1">
      <c r="A165" s="33"/>
      <c r="B165" s="34"/>
      <c r="C165" s="328"/>
      <c r="D165" s="329" t="s">
        <v>136</v>
      </c>
      <c r="E165" s="328"/>
      <c r="F165" s="330" t="s">
        <v>973</v>
      </c>
      <c r="G165" s="328"/>
      <c r="H165" s="328"/>
      <c r="I165" s="153"/>
      <c r="J165" s="33"/>
      <c r="K165" s="33"/>
      <c r="L165" s="34"/>
      <c r="M165" s="154"/>
      <c r="N165" s="155"/>
      <c r="O165" s="54"/>
      <c r="P165" s="54"/>
      <c r="Q165" s="54"/>
      <c r="R165" s="54"/>
      <c r="S165" s="54"/>
      <c r="T165" s="55"/>
      <c r="U165" s="33"/>
      <c r="V165" s="33"/>
      <c r="W165" s="33"/>
      <c r="X165" s="33"/>
      <c r="Y165" s="33"/>
      <c r="Z165" s="33"/>
      <c r="AA165" s="33"/>
      <c r="AB165" s="33"/>
      <c r="AC165" s="33"/>
      <c r="AD165" s="33"/>
      <c r="AE165" s="33"/>
      <c r="AT165" s="18" t="s">
        <v>136</v>
      </c>
      <c r="AU165" s="18" t="s">
        <v>81</v>
      </c>
    </row>
    <row r="166" spans="1:65" s="2" customFormat="1" ht="39">
      <c r="A166" s="33"/>
      <c r="B166" s="34"/>
      <c r="C166" s="328"/>
      <c r="D166" s="329" t="s">
        <v>220</v>
      </c>
      <c r="E166" s="328"/>
      <c r="F166" s="353" t="s">
        <v>1096</v>
      </c>
      <c r="G166" s="328"/>
      <c r="H166" s="328"/>
      <c r="I166" s="153"/>
      <c r="J166" s="33"/>
      <c r="K166" s="33"/>
      <c r="L166" s="34"/>
      <c r="M166" s="154"/>
      <c r="N166" s="155"/>
      <c r="O166" s="54"/>
      <c r="P166" s="54"/>
      <c r="Q166" s="54"/>
      <c r="R166" s="54"/>
      <c r="S166" s="54"/>
      <c r="T166" s="55"/>
      <c r="U166" s="33"/>
      <c r="V166" s="33"/>
      <c r="W166" s="33"/>
      <c r="X166" s="33"/>
      <c r="Y166" s="33"/>
      <c r="Z166" s="33"/>
      <c r="AA166" s="33"/>
      <c r="AB166" s="33"/>
      <c r="AC166" s="33"/>
      <c r="AD166" s="33"/>
      <c r="AE166" s="33"/>
      <c r="AT166" s="18" t="s">
        <v>220</v>
      </c>
      <c r="AU166" s="18" t="s">
        <v>81</v>
      </c>
    </row>
    <row r="167" spans="1:65" s="14" customFormat="1">
      <c r="B167" s="162"/>
      <c r="C167" s="336"/>
      <c r="D167" s="329" t="s">
        <v>140</v>
      </c>
      <c r="E167" s="337" t="s">
        <v>3</v>
      </c>
      <c r="F167" s="338" t="s">
        <v>1097</v>
      </c>
      <c r="G167" s="336"/>
      <c r="H167" s="339">
        <v>73.317999999999998</v>
      </c>
      <c r="I167" s="164"/>
      <c r="L167" s="162"/>
      <c r="M167" s="165"/>
      <c r="N167" s="166"/>
      <c r="O167" s="166"/>
      <c r="P167" s="166"/>
      <c r="Q167" s="166"/>
      <c r="R167" s="166"/>
      <c r="S167" s="166"/>
      <c r="T167" s="167"/>
      <c r="AT167" s="163" t="s">
        <v>140</v>
      </c>
      <c r="AU167" s="163" t="s">
        <v>81</v>
      </c>
      <c r="AV167" s="14" t="s">
        <v>81</v>
      </c>
      <c r="AW167" s="14" t="s">
        <v>33</v>
      </c>
      <c r="AX167" s="14" t="s">
        <v>72</v>
      </c>
      <c r="AY167" s="163" t="s">
        <v>126</v>
      </c>
    </row>
    <row r="168" spans="1:65" s="15" customFormat="1">
      <c r="B168" s="168"/>
      <c r="C168" s="341"/>
      <c r="D168" s="329" t="s">
        <v>140</v>
      </c>
      <c r="E168" s="342" t="s">
        <v>3</v>
      </c>
      <c r="F168" s="343" t="s">
        <v>144</v>
      </c>
      <c r="G168" s="341"/>
      <c r="H168" s="344">
        <v>73.317999999999998</v>
      </c>
      <c r="I168" s="170"/>
      <c r="L168" s="168"/>
      <c r="M168" s="171"/>
      <c r="N168" s="172"/>
      <c r="O168" s="172"/>
      <c r="P168" s="172"/>
      <c r="Q168" s="172"/>
      <c r="R168" s="172"/>
      <c r="S168" s="172"/>
      <c r="T168" s="173"/>
      <c r="AT168" s="169" t="s">
        <v>140</v>
      </c>
      <c r="AU168" s="169" t="s">
        <v>81</v>
      </c>
      <c r="AV168" s="15" t="s">
        <v>145</v>
      </c>
      <c r="AW168" s="15" t="s">
        <v>33</v>
      </c>
      <c r="AX168" s="15" t="s">
        <v>79</v>
      </c>
      <c r="AY168" s="169" t="s">
        <v>126</v>
      </c>
    </row>
    <row r="169" spans="1:65" s="2" customFormat="1" ht="16.5" customHeight="1">
      <c r="A169" s="33"/>
      <c r="B169" s="143"/>
      <c r="C169" s="323" t="s">
        <v>194</v>
      </c>
      <c r="D169" s="323" t="s">
        <v>129</v>
      </c>
      <c r="E169" s="324" t="s">
        <v>437</v>
      </c>
      <c r="F169" s="325" t="s">
        <v>438</v>
      </c>
      <c r="G169" s="326" t="s">
        <v>328</v>
      </c>
      <c r="H169" s="327">
        <v>26.524000000000001</v>
      </c>
      <c r="I169" s="145"/>
      <c r="J169" s="146">
        <f>ROUND(I169*H169,2)</f>
        <v>0</v>
      </c>
      <c r="K169" s="144" t="s">
        <v>133</v>
      </c>
      <c r="L169" s="34"/>
      <c r="M169" s="147" t="s">
        <v>3</v>
      </c>
      <c r="N169" s="148" t="s">
        <v>43</v>
      </c>
      <c r="O169" s="54"/>
      <c r="P169" s="149">
        <f>O169*H169</f>
        <v>0</v>
      </c>
      <c r="Q169" s="149">
        <v>0</v>
      </c>
      <c r="R169" s="149">
        <f>Q169*H169</f>
        <v>0</v>
      </c>
      <c r="S169" s="149">
        <v>0</v>
      </c>
      <c r="T169" s="150">
        <f>S169*H169</f>
        <v>0</v>
      </c>
      <c r="U169" s="33"/>
      <c r="V169" s="33"/>
      <c r="W169" s="33"/>
      <c r="X169" s="33"/>
      <c r="Y169" s="33"/>
      <c r="Z169" s="33"/>
      <c r="AA169" s="33"/>
      <c r="AB169" s="33"/>
      <c r="AC169" s="33"/>
      <c r="AD169" s="33"/>
      <c r="AE169" s="33"/>
      <c r="AR169" s="151" t="s">
        <v>145</v>
      </c>
      <c r="AT169" s="151" t="s">
        <v>129</v>
      </c>
      <c r="AU169" s="151" t="s">
        <v>81</v>
      </c>
      <c r="AY169" s="18" t="s">
        <v>126</v>
      </c>
      <c r="BE169" s="152">
        <f>IF(N169="základní",J169,0)</f>
        <v>0</v>
      </c>
      <c r="BF169" s="152">
        <f>IF(N169="snížená",J169,0)</f>
        <v>0</v>
      </c>
      <c r="BG169" s="152">
        <f>IF(N169="zákl. přenesená",J169,0)</f>
        <v>0</v>
      </c>
      <c r="BH169" s="152">
        <f>IF(N169="sníž. přenesená",J169,0)</f>
        <v>0</v>
      </c>
      <c r="BI169" s="152">
        <f>IF(N169="nulová",J169,0)</f>
        <v>0</v>
      </c>
      <c r="BJ169" s="18" t="s">
        <v>79</v>
      </c>
      <c r="BK169" s="152">
        <f>ROUND(I169*H169,2)</f>
        <v>0</v>
      </c>
      <c r="BL169" s="18" t="s">
        <v>145</v>
      </c>
      <c r="BM169" s="151" t="s">
        <v>1098</v>
      </c>
    </row>
    <row r="170" spans="1:65" s="2" customFormat="1" ht="19.5">
      <c r="A170" s="33"/>
      <c r="B170" s="34"/>
      <c r="C170" s="328"/>
      <c r="D170" s="329" t="s">
        <v>136</v>
      </c>
      <c r="E170" s="328"/>
      <c r="F170" s="330" t="s">
        <v>440</v>
      </c>
      <c r="G170" s="328"/>
      <c r="H170" s="328"/>
      <c r="I170" s="153"/>
      <c r="J170" s="33"/>
      <c r="K170" s="33"/>
      <c r="L170" s="34"/>
      <c r="M170" s="154"/>
      <c r="N170" s="155"/>
      <c r="O170" s="54"/>
      <c r="P170" s="54"/>
      <c r="Q170" s="54"/>
      <c r="R170" s="54"/>
      <c r="S170" s="54"/>
      <c r="T170" s="55"/>
      <c r="U170" s="33"/>
      <c r="V170" s="33"/>
      <c r="W170" s="33"/>
      <c r="X170" s="33"/>
      <c r="Y170" s="33"/>
      <c r="Z170" s="33"/>
      <c r="AA170" s="33"/>
      <c r="AB170" s="33"/>
      <c r="AC170" s="33"/>
      <c r="AD170" s="33"/>
      <c r="AE170" s="33"/>
      <c r="AT170" s="18" t="s">
        <v>136</v>
      </c>
      <c r="AU170" s="18" t="s">
        <v>81</v>
      </c>
    </row>
    <row r="171" spans="1:65" s="2" customFormat="1" ht="126.75">
      <c r="A171" s="33"/>
      <c r="B171" s="34"/>
      <c r="C171" s="328"/>
      <c r="D171" s="329" t="s">
        <v>220</v>
      </c>
      <c r="E171" s="328"/>
      <c r="F171" s="353" t="s">
        <v>441</v>
      </c>
      <c r="G171" s="328"/>
      <c r="H171" s="328"/>
      <c r="I171" s="153"/>
      <c r="J171" s="33"/>
      <c r="K171" s="33"/>
      <c r="L171" s="34"/>
      <c r="M171" s="154"/>
      <c r="N171" s="155"/>
      <c r="O171" s="54"/>
      <c r="P171" s="54"/>
      <c r="Q171" s="54"/>
      <c r="R171" s="54"/>
      <c r="S171" s="54"/>
      <c r="T171" s="55"/>
      <c r="U171" s="33"/>
      <c r="V171" s="33"/>
      <c r="W171" s="33"/>
      <c r="X171" s="33"/>
      <c r="Y171" s="33"/>
      <c r="Z171" s="33"/>
      <c r="AA171" s="33"/>
      <c r="AB171" s="33"/>
      <c r="AC171" s="33"/>
      <c r="AD171" s="33"/>
      <c r="AE171" s="33"/>
      <c r="AT171" s="18" t="s">
        <v>220</v>
      </c>
      <c r="AU171" s="18" t="s">
        <v>81</v>
      </c>
    </row>
    <row r="172" spans="1:65" s="13" customFormat="1">
      <c r="B172" s="156"/>
      <c r="C172" s="332"/>
      <c r="D172" s="329" t="s">
        <v>140</v>
      </c>
      <c r="E172" s="333" t="s">
        <v>3</v>
      </c>
      <c r="F172" s="334" t="s">
        <v>1099</v>
      </c>
      <c r="G172" s="332"/>
      <c r="H172" s="333" t="s">
        <v>3</v>
      </c>
      <c r="I172" s="158"/>
      <c r="L172" s="156"/>
      <c r="M172" s="159"/>
      <c r="N172" s="160"/>
      <c r="O172" s="160"/>
      <c r="P172" s="160"/>
      <c r="Q172" s="160"/>
      <c r="R172" s="160"/>
      <c r="S172" s="160"/>
      <c r="T172" s="161"/>
      <c r="AT172" s="157" t="s">
        <v>140</v>
      </c>
      <c r="AU172" s="157" t="s">
        <v>81</v>
      </c>
      <c r="AV172" s="13" t="s">
        <v>79</v>
      </c>
      <c r="AW172" s="13" t="s">
        <v>33</v>
      </c>
      <c r="AX172" s="13" t="s">
        <v>72</v>
      </c>
      <c r="AY172" s="157" t="s">
        <v>126</v>
      </c>
    </row>
    <row r="173" spans="1:65" s="13" customFormat="1">
      <c r="B173" s="156"/>
      <c r="C173" s="332"/>
      <c r="D173" s="329" t="s">
        <v>140</v>
      </c>
      <c r="E173" s="333" t="s">
        <v>3</v>
      </c>
      <c r="F173" s="334" t="s">
        <v>1100</v>
      </c>
      <c r="G173" s="332"/>
      <c r="H173" s="333" t="s">
        <v>3</v>
      </c>
      <c r="I173" s="158"/>
      <c r="L173" s="156"/>
      <c r="M173" s="159"/>
      <c r="N173" s="160"/>
      <c r="O173" s="160"/>
      <c r="P173" s="160"/>
      <c r="Q173" s="160"/>
      <c r="R173" s="160"/>
      <c r="S173" s="160"/>
      <c r="T173" s="161"/>
      <c r="AT173" s="157" t="s">
        <v>140</v>
      </c>
      <c r="AU173" s="157" t="s">
        <v>81</v>
      </c>
      <c r="AV173" s="13" t="s">
        <v>79</v>
      </c>
      <c r="AW173" s="13" t="s">
        <v>33</v>
      </c>
      <c r="AX173" s="13" t="s">
        <v>72</v>
      </c>
      <c r="AY173" s="157" t="s">
        <v>126</v>
      </c>
    </row>
    <row r="174" spans="1:65" s="14" customFormat="1">
      <c r="B174" s="162"/>
      <c r="C174" s="336"/>
      <c r="D174" s="329" t="s">
        <v>140</v>
      </c>
      <c r="E174" s="337" t="s">
        <v>3</v>
      </c>
      <c r="F174" s="338" t="s">
        <v>1101</v>
      </c>
      <c r="G174" s="336"/>
      <c r="H174" s="339">
        <v>9</v>
      </c>
      <c r="I174" s="164"/>
      <c r="L174" s="162"/>
      <c r="M174" s="165"/>
      <c r="N174" s="166"/>
      <c r="O174" s="166"/>
      <c r="P174" s="166"/>
      <c r="Q174" s="166"/>
      <c r="R174" s="166"/>
      <c r="S174" s="166"/>
      <c r="T174" s="167"/>
      <c r="AT174" s="163" t="s">
        <v>140</v>
      </c>
      <c r="AU174" s="163" t="s">
        <v>81</v>
      </c>
      <c r="AV174" s="14" t="s">
        <v>81</v>
      </c>
      <c r="AW174" s="14" t="s">
        <v>33</v>
      </c>
      <c r="AX174" s="14" t="s">
        <v>72</v>
      </c>
      <c r="AY174" s="163" t="s">
        <v>126</v>
      </c>
    </row>
    <row r="175" spans="1:65" s="14" customFormat="1">
      <c r="B175" s="162"/>
      <c r="C175" s="336"/>
      <c r="D175" s="329" t="s">
        <v>140</v>
      </c>
      <c r="E175" s="337" t="s">
        <v>3</v>
      </c>
      <c r="F175" s="338" t="s">
        <v>1102</v>
      </c>
      <c r="G175" s="336"/>
      <c r="H175" s="339">
        <v>3</v>
      </c>
      <c r="I175" s="164"/>
      <c r="L175" s="162"/>
      <c r="M175" s="165"/>
      <c r="N175" s="166"/>
      <c r="O175" s="166"/>
      <c r="P175" s="166"/>
      <c r="Q175" s="166"/>
      <c r="R175" s="166"/>
      <c r="S175" s="166"/>
      <c r="T175" s="167"/>
      <c r="AT175" s="163" t="s">
        <v>140</v>
      </c>
      <c r="AU175" s="163" t="s">
        <v>81</v>
      </c>
      <c r="AV175" s="14" t="s">
        <v>81</v>
      </c>
      <c r="AW175" s="14" t="s">
        <v>33</v>
      </c>
      <c r="AX175" s="14" t="s">
        <v>72</v>
      </c>
      <c r="AY175" s="163" t="s">
        <v>126</v>
      </c>
    </row>
    <row r="176" spans="1:65" s="14" customFormat="1">
      <c r="B176" s="162"/>
      <c r="C176" s="336"/>
      <c r="D176" s="329" t="s">
        <v>140</v>
      </c>
      <c r="E176" s="337" t="s">
        <v>3</v>
      </c>
      <c r="F176" s="338" t="s">
        <v>1103</v>
      </c>
      <c r="G176" s="336"/>
      <c r="H176" s="339">
        <v>7.38</v>
      </c>
      <c r="I176" s="164"/>
      <c r="L176" s="162"/>
      <c r="M176" s="165"/>
      <c r="N176" s="166"/>
      <c r="O176" s="166"/>
      <c r="P176" s="166"/>
      <c r="Q176" s="166"/>
      <c r="R176" s="166"/>
      <c r="S176" s="166"/>
      <c r="T176" s="167"/>
      <c r="AT176" s="163" t="s">
        <v>140</v>
      </c>
      <c r="AU176" s="163" t="s">
        <v>81</v>
      </c>
      <c r="AV176" s="14" t="s">
        <v>81</v>
      </c>
      <c r="AW176" s="14" t="s">
        <v>33</v>
      </c>
      <c r="AX176" s="14" t="s">
        <v>72</v>
      </c>
      <c r="AY176" s="163" t="s">
        <v>126</v>
      </c>
    </row>
    <row r="177" spans="1:65" s="14" customFormat="1">
      <c r="B177" s="162"/>
      <c r="C177" s="336"/>
      <c r="D177" s="329" t="s">
        <v>140</v>
      </c>
      <c r="E177" s="337" t="s">
        <v>3</v>
      </c>
      <c r="F177" s="338" t="s">
        <v>1104</v>
      </c>
      <c r="G177" s="336"/>
      <c r="H177" s="339">
        <v>7.1440000000000001</v>
      </c>
      <c r="I177" s="164"/>
      <c r="L177" s="162"/>
      <c r="M177" s="165"/>
      <c r="N177" s="166"/>
      <c r="O177" s="166"/>
      <c r="P177" s="166"/>
      <c r="Q177" s="166"/>
      <c r="R177" s="166"/>
      <c r="S177" s="166"/>
      <c r="T177" s="167"/>
      <c r="AT177" s="163" t="s">
        <v>140</v>
      </c>
      <c r="AU177" s="163" t="s">
        <v>81</v>
      </c>
      <c r="AV177" s="14" t="s">
        <v>81</v>
      </c>
      <c r="AW177" s="14" t="s">
        <v>33</v>
      </c>
      <c r="AX177" s="14" t="s">
        <v>72</v>
      </c>
      <c r="AY177" s="163" t="s">
        <v>126</v>
      </c>
    </row>
    <row r="178" spans="1:65" s="15" customFormat="1">
      <c r="B178" s="168"/>
      <c r="C178" s="341"/>
      <c r="D178" s="329" t="s">
        <v>140</v>
      </c>
      <c r="E178" s="342" t="s">
        <v>3</v>
      </c>
      <c r="F178" s="343" t="s">
        <v>144</v>
      </c>
      <c r="G178" s="341"/>
      <c r="H178" s="344">
        <v>26.524000000000001</v>
      </c>
      <c r="I178" s="170"/>
      <c r="L178" s="168"/>
      <c r="M178" s="171"/>
      <c r="N178" s="172"/>
      <c r="O178" s="172"/>
      <c r="P178" s="172"/>
      <c r="Q178" s="172"/>
      <c r="R178" s="172"/>
      <c r="S178" s="172"/>
      <c r="T178" s="173"/>
      <c r="AT178" s="169" t="s">
        <v>140</v>
      </c>
      <c r="AU178" s="169" t="s">
        <v>81</v>
      </c>
      <c r="AV178" s="15" t="s">
        <v>145</v>
      </c>
      <c r="AW178" s="15" t="s">
        <v>33</v>
      </c>
      <c r="AX178" s="15" t="s">
        <v>79</v>
      </c>
      <c r="AY178" s="169" t="s">
        <v>126</v>
      </c>
    </row>
    <row r="179" spans="1:65" s="2" customFormat="1" ht="16.5" customHeight="1">
      <c r="A179" s="33"/>
      <c r="B179" s="143"/>
      <c r="C179" s="354" t="s">
        <v>296</v>
      </c>
      <c r="D179" s="354" t="s">
        <v>465</v>
      </c>
      <c r="E179" s="355" t="s">
        <v>1105</v>
      </c>
      <c r="F179" s="356" t="s">
        <v>1106</v>
      </c>
      <c r="G179" s="357" t="s">
        <v>468</v>
      </c>
      <c r="H179" s="358">
        <v>54.639000000000003</v>
      </c>
      <c r="I179" s="178"/>
      <c r="J179" s="179">
        <f>ROUND(I179*H179,2)</f>
        <v>0</v>
      </c>
      <c r="K179" s="177" t="s">
        <v>133</v>
      </c>
      <c r="L179" s="180"/>
      <c r="M179" s="181" t="s">
        <v>3</v>
      </c>
      <c r="N179" s="182" t="s">
        <v>43</v>
      </c>
      <c r="O179" s="54"/>
      <c r="P179" s="149">
        <f>O179*H179</f>
        <v>0</v>
      </c>
      <c r="Q179" s="149">
        <v>1</v>
      </c>
      <c r="R179" s="149">
        <f>Q179*H179</f>
        <v>54.639000000000003</v>
      </c>
      <c r="S179" s="149">
        <v>0</v>
      </c>
      <c r="T179" s="150">
        <f>S179*H179</f>
        <v>0</v>
      </c>
      <c r="U179" s="33"/>
      <c r="V179" s="33"/>
      <c r="W179" s="33"/>
      <c r="X179" s="33"/>
      <c r="Y179" s="33"/>
      <c r="Z179" s="33"/>
      <c r="AA179" s="33"/>
      <c r="AB179" s="33"/>
      <c r="AC179" s="33"/>
      <c r="AD179" s="33"/>
      <c r="AE179" s="33"/>
      <c r="AR179" s="151" t="s">
        <v>171</v>
      </c>
      <c r="AT179" s="151" t="s">
        <v>465</v>
      </c>
      <c r="AU179" s="151" t="s">
        <v>81</v>
      </c>
      <c r="AY179" s="18" t="s">
        <v>126</v>
      </c>
      <c r="BE179" s="152">
        <f>IF(N179="základní",J179,0)</f>
        <v>0</v>
      </c>
      <c r="BF179" s="152">
        <f>IF(N179="snížená",J179,0)</f>
        <v>0</v>
      </c>
      <c r="BG179" s="152">
        <f>IF(N179="zákl. přenesená",J179,0)</f>
        <v>0</v>
      </c>
      <c r="BH179" s="152">
        <f>IF(N179="sníž. přenesená",J179,0)</f>
        <v>0</v>
      </c>
      <c r="BI179" s="152">
        <f>IF(N179="nulová",J179,0)</f>
        <v>0</v>
      </c>
      <c r="BJ179" s="18" t="s">
        <v>79</v>
      </c>
      <c r="BK179" s="152">
        <f>ROUND(I179*H179,2)</f>
        <v>0</v>
      </c>
      <c r="BL179" s="18" t="s">
        <v>145</v>
      </c>
      <c r="BM179" s="151" t="s">
        <v>1107</v>
      </c>
    </row>
    <row r="180" spans="1:65" s="2" customFormat="1">
      <c r="A180" s="33"/>
      <c r="B180" s="34"/>
      <c r="C180" s="328"/>
      <c r="D180" s="329" t="s">
        <v>136</v>
      </c>
      <c r="E180" s="328"/>
      <c r="F180" s="330" t="s">
        <v>1106</v>
      </c>
      <c r="G180" s="328"/>
      <c r="H180" s="328"/>
      <c r="I180" s="153"/>
      <c r="J180" s="33"/>
      <c r="K180" s="33"/>
      <c r="L180" s="34"/>
      <c r="M180" s="154"/>
      <c r="N180" s="155"/>
      <c r="O180" s="54"/>
      <c r="P180" s="54"/>
      <c r="Q180" s="54"/>
      <c r="R180" s="54"/>
      <c r="S180" s="54"/>
      <c r="T180" s="55"/>
      <c r="U180" s="33"/>
      <c r="V180" s="33"/>
      <c r="W180" s="33"/>
      <c r="X180" s="33"/>
      <c r="Y180" s="33"/>
      <c r="Z180" s="33"/>
      <c r="AA180" s="33"/>
      <c r="AB180" s="33"/>
      <c r="AC180" s="33"/>
      <c r="AD180" s="33"/>
      <c r="AE180" s="33"/>
      <c r="AT180" s="18" t="s">
        <v>136</v>
      </c>
      <c r="AU180" s="18" t="s">
        <v>81</v>
      </c>
    </row>
    <row r="181" spans="1:65" s="14" customFormat="1">
      <c r="B181" s="162"/>
      <c r="C181" s="336"/>
      <c r="D181" s="329" t="s">
        <v>140</v>
      </c>
      <c r="E181" s="337" t="s">
        <v>3</v>
      </c>
      <c r="F181" s="338" t="s">
        <v>1108</v>
      </c>
      <c r="G181" s="336"/>
      <c r="H181" s="339">
        <v>54.639000000000003</v>
      </c>
      <c r="I181" s="164"/>
      <c r="L181" s="162"/>
      <c r="M181" s="165"/>
      <c r="N181" s="166"/>
      <c r="O181" s="166"/>
      <c r="P181" s="166"/>
      <c r="Q181" s="166"/>
      <c r="R181" s="166"/>
      <c r="S181" s="166"/>
      <c r="T181" s="167"/>
      <c r="AT181" s="163" t="s">
        <v>140</v>
      </c>
      <c r="AU181" s="163" t="s">
        <v>81</v>
      </c>
      <c r="AV181" s="14" t="s">
        <v>81</v>
      </c>
      <c r="AW181" s="14" t="s">
        <v>33</v>
      </c>
      <c r="AX181" s="14" t="s">
        <v>72</v>
      </c>
      <c r="AY181" s="163" t="s">
        <v>126</v>
      </c>
    </row>
    <row r="182" spans="1:65" s="15" customFormat="1">
      <c r="B182" s="168"/>
      <c r="C182" s="341"/>
      <c r="D182" s="329" t="s">
        <v>140</v>
      </c>
      <c r="E182" s="342" t="s">
        <v>3</v>
      </c>
      <c r="F182" s="343" t="s">
        <v>144</v>
      </c>
      <c r="G182" s="341"/>
      <c r="H182" s="344">
        <v>54.639000000000003</v>
      </c>
      <c r="I182" s="170"/>
      <c r="L182" s="168"/>
      <c r="M182" s="171"/>
      <c r="N182" s="172"/>
      <c r="O182" s="172"/>
      <c r="P182" s="172"/>
      <c r="Q182" s="172"/>
      <c r="R182" s="172"/>
      <c r="S182" s="172"/>
      <c r="T182" s="173"/>
      <c r="AT182" s="169" t="s">
        <v>140</v>
      </c>
      <c r="AU182" s="169" t="s">
        <v>81</v>
      </c>
      <c r="AV182" s="15" t="s">
        <v>145</v>
      </c>
      <c r="AW182" s="15" t="s">
        <v>33</v>
      </c>
      <c r="AX182" s="15" t="s">
        <v>79</v>
      </c>
      <c r="AY182" s="169" t="s">
        <v>126</v>
      </c>
    </row>
    <row r="183" spans="1:65" s="2" customFormat="1" ht="16.5" customHeight="1">
      <c r="A183" s="33"/>
      <c r="B183" s="143"/>
      <c r="C183" s="323" t="s">
        <v>302</v>
      </c>
      <c r="D183" s="323" t="s">
        <v>129</v>
      </c>
      <c r="E183" s="324" t="s">
        <v>492</v>
      </c>
      <c r="F183" s="325" t="s">
        <v>493</v>
      </c>
      <c r="G183" s="326" t="s">
        <v>217</v>
      </c>
      <c r="H183" s="327">
        <v>10.58</v>
      </c>
      <c r="I183" s="145"/>
      <c r="J183" s="146">
        <f>ROUND(I183*H183,2)</f>
        <v>0</v>
      </c>
      <c r="K183" s="144" t="s">
        <v>133</v>
      </c>
      <c r="L183" s="34"/>
      <c r="M183" s="147" t="s">
        <v>3</v>
      </c>
      <c r="N183" s="148" t="s">
        <v>43</v>
      </c>
      <c r="O183" s="54"/>
      <c r="P183" s="149">
        <f>O183*H183</f>
        <v>0</v>
      </c>
      <c r="Q183" s="149">
        <v>0</v>
      </c>
      <c r="R183" s="149">
        <f>Q183*H183</f>
        <v>0</v>
      </c>
      <c r="S183" s="149">
        <v>0</v>
      </c>
      <c r="T183" s="150">
        <f>S183*H183</f>
        <v>0</v>
      </c>
      <c r="U183" s="33"/>
      <c r="V183" s="33"/>
      <c r="W183" s="33"/>
      <c r="X183" s="33"/>
      <c r="Y183" s="33"/>
      <c r="Z183" s="33"/>
      <c r="AA183" s="33"/>
      <c r="AB183" s="33"/>
      <c r="AC183" s="33"/>
      <c r="AD183" s="33"/>
      <c r="AE183" s="33"/>
      <c r="AR183" s="151" t="s">
        <v>145</v>
      </c>
      <c r="AT183" s="151" t="s">
        <v>129</v>
      </c>
      <c r="AU183" s="151" t="s">
        <v>81</v>
      </c>
      <c r="AY183" s="18" t="s">
        <v>126</v>
      </c>
      <c r="BE183" s="152">
        <f>IF(N183="základní",J183,0)</f>
        <v>0</v>
      </c>
      <c r="BF183" s="152">
        <f>IF(N183="snížená",J183,0)</f>
        <v>0</v>
      </c>
      <c r="BG183" s="152">
        <f>IF(N183="zákl. přenesená",J183,0)</f>
        <v>0</v>
      </c>
      <c r="BH183" s="152">
        <f>IF(N183="sníž. přenesená",J183,0)</f>
        <v>0</v>
      </c>
      <c r="BI183" s="152">
        <f>IF(N183="nulová",J183,0)</f>
        <v>0</v>
      </c>
      <c r="BJ183" s="18" t="s">
        <v>79</v>
      </c>
      <c r="BK183" s="152">
        <f>ROUND(I183*H183,2)</f>
        <v>0</v>
      </c>
      <c r="BL183" s="18" t="s">
        <v>145</v>
      </c>
      <c r="BM183" s="151" t="s">
        <v>1109</v>
      </c>
    </row>
    <row r="184" spans="1:65" s="2" customFormat="1">
      <c r="A184" s="33"/>
      <c r="B184" s="34"/>
      <c r="C184" s="328"/>
      <c r="D184" s="329" t="s">
        <v>136</v>
      </c>
      <c r="E184" s="328"/>
      <c r="F184" s="330" t="s">
        <v>495</v>
      </c>
      <c r="G184" s="328"/>
      <c r="H184" s="328"/>
      <c r="I184" s="153"/>
      <c r="J184" s="33"/>
      <c r="K184" s="33"/>
      <c r="L184" s="34"/>
      <c r="M184" s="154"/>
      <c r="N184" s="155"/>
      <c r="O184" s="54"/>
      <c r="P184" s="54"/>
      <c r="Q184" s="54"/>
      <c r="R184" s="54"/>
      <c r="S184" s="54"/>
      <c r="T184" s="55"/>
      <c r="U184" s="33"/>
      <c r="V184" s="33"/>
      <c r="W184" s="33"/>
      <c r="X184" s="33"/>
      <c r="Y184" s="33"/>
      <c r="Z184" s="33"/>
      <c r="AA184" s="33"/>
      <c r="AB184" s="33"/>
      <c r="AC184" s="33"/>
      <c r="AD184" s="33"/>
      <c r="AE184" s="33"/>
      <c r="AT184" s="18" t="s">
        <v>136</v>
      </c>
      <c r="AU184" s="18" t="s">
        <v>81</v>
      </c>
    </row>
    <row r="185" spans="1:65" s="2" customFormat="1" ht="87.75">
      <c r="A185" s="33"/>
      <c r="B185" s="34"/>
      <c r="C185" s="328"/>
      <c r="D185" s="329" t="s">
        <v>220</v>
      </c>
      <c r="E185" s="328"/>
      <c r="F185" s="353" t="s">
        <v>490</v>
      </c>
      <c r="G185" s="328"/>
      <c r="H185" s="328"/>
      <c r="I185" s="153"/>
      <c r="J185" s="33"/>
      <c r="K185" s="33"/>
      <c r="L185" s="34"/>
      <c r="M185" s="154"/>
      <c r="N185" s="155"/>
      <c r="O185" s="54"/>
      <c r="P185" s="54"/>
      <c r="Q185" s="54"/>
      <c r="R185" s="54"/>
      <c r="S185" s="54"/>
      <c r="T185" s="55"/>
      <c r="U185" s="33"/>
      <c r="V185" s="33"/>
      <c r="W185" s="33"/>
      <c r="X185" s="33"/>
      <c r="Y185" s="33"/>
      <c r="Z185" s="33"/>
      <c r="AA185" s="33"/>
      <c r="AB185" s="33"/>
      <c r="AC185" s="33"/>
      <c r="AD185" s="33"/>
      <c r="AE185" s="33"/>
      <c r="AT185" s="18" t="s">
        <v>220</v>
      </c>
      <c r="AU185" s="18" t="s">
        <v>81</v>
      </c>
    </row>
    <row r="186" spans="1:65" s="13" customFormat="1">
      <c r="B186" s="156"/>
      <c r="C186" s="332"/>
      <c r="D186" s="329" t="s">
        <v>140</v>
      </c>
      <c r="E186" s="333" t="s">
        <v>3</v>
      </c>
      <c r="F186" s="334" t="s">
        <v>1035</v>
      </c>
      <c r="G186" s="332"/>
      <c r="H186" s="333" t="s">
        <v>3</v>
      </c>
      <c r="I186" s="158"/>
      <c r="L186" s="156"/>
      <c r="M186" s="159"/>
      <c r="N186" s="160"/>
      <c r="O186" s="160"/>
      <c r="P186" s="160"/>
      <c r="Q186" s="160"/>
      <c r="R186" s="160"/>
      <c r="S186" s="160"/>
      <c r="T186" s="161"/>
      <c r="AT186" s="157" t="s">
        <v>140</v>
      </c>
      <c r="AU186" s="157" t="s">
        <v>81</v>
      </c>
      <c r="AV186" s="13" t="s">
        <v>79</v>
      </c>
      <c r="AW186" s="13" t="s">
        <v>33</v>
      </c>
      <c r="AX186" s="13" t="s">
        <v>72</v>
      </c>
      <c r="AY186" s="157" t="s">
        <v>126</v>
      </c>
    </row>
    <row r="187" spans="1:65" s="14" customFormat="1">
      <c r="B187" s="162"/>
      <c r="C187" s="336"/>
      <c r="D187" s="329" t="s">
        <v>140</v>
      </c>
      <c r="E187" s="337" t="s">
        <v>3</v>
      </c>
      <c r="F187" s="338" t="s">
        <v>1110</v>
      </c>
      <c r="G187" s="336"/>
      <c r="H187" s="339">
        <v>10.58</v>
      </c>
      <c r="I187" s="164"/>
      <c r="L187" s="162"/>
      <c r="M187" s="165"/>
      <c r="N187" s="166"/>
      <c r="O187" s="166"/>
      <c r="P187" s="166"/>
      <c r="Q187" s="166"/>
      <c r="R187" s="166"/>
      <c r="S187" s="166"/>
      <c r="T187" s="167"/>
      <c r="AT187" s="163" t="s">
        <v>140</v>
      </c>
      <c r="AU187" s="163" t="s">
        <v>81</v>
      </c>
      <c r="AV187" s="14" t="s">
        <v>81</v>
      </c>
      <c r="AW187" s="14" t="s">
        <v>33</v>
      </c>
      <c r="AX187" s="14" t="s">
        <v>72</v>
      </c>
      <c r="AY187" s="163" t="s">
        <v>126</v>
      </c>
    </row>
    <row r="188" spans="1:65" s="15" customFormat="1">
      <c r="B188" s="168"/>
      <c r="C188" s="341"/>
      <c r="D188" s="329" t="s">
        <v>140</v>
      </c>
      <c r="E188" s="342" t="s">
        <v>3</v>
      </c>
      <c r="F188" s="343" t="s">
        <v>144</v>
      </c>
      <c r="G188" s="341"/>
      <c r="H188" s="344">
        <v>10.58</v>
      </c>
      <c r="I188" s="170"/>
      <c r="L188" s="168"/>
      <c r="M188" s="171"/>
      <c r="N188" s="172"/>
      <c r="O188" s="172"/>
      <c r="P188" s="172"/>
      <c r="Q188" s="172"/>
      <c r="R188" s="172"/>
      <c r="S188" s="172"/>
      <c r="T188" s="173"/>
      <c r="AT188" s="169" t="s">
        <v>140</v>
      </c>
      <c r="AU188" s="169" t="s">
        <v>81</v>
      </c>
      <c r="AV188" s="15" t="s">
        <v>145</v>
      </c>
      <c r="AW188" s="15" t="s">
        <v>33</v>
      </c>
      <c r="AX188" s="15" t="s">
        <v>79</v>
      </c>
      <c r="AY188" s="169" t="s">
        <v>126</v>
      </c>
    </row>
    <row r="189" spans="1:65" s="12" customFormat="1" ht="22.9" customHeight="1">
      <c r="B189" s="130"/>
      <c r="C189" s="346"/>
      <c r="D189" s="347" t="s">
        <v>71</v>
      </c>
      <c r="E189" s="348" t="s">
        <v>81</v>
      </c>
      <c r="F189" s="348" t="s">
        <v>596</v>
      </c>
      <c r="G189" s="346"/>
      <c r="H189" s="346"/>
      <c r="I189" s="133"/>
      <c r="J189" s="142">
        <f>BK189</f>
        <v>0</v>
      </c>
      <c r="L189" s="130"/>
      <c r="M189" s="135"/>
      <c r="N189" s="136"/>
      <c r="O189" s="136"/>
      <c r="P189" s="137">
        <f>SUM(P190:P260)</f>
        <v>0</v>
      </c>
      <c r="Q189" s="136"/>
      <c r="R189" s="137">
        <f>SUM(R190:R260)</f>
        <v>5.6696350000000004</v>
      </c>
      <c r="S189" s="136"/>
      <c r="T189" s="138">
        <f>SUM(T190:T260)</f>
        <v>0</v>
      </c>
      <c r="AR189" s="131" t="s">
        <v>79</v>
      </c>
      <c r="AT189" s="139" t="s">
        <v>71</v>
      </c>
      <c r="AU189" s="139" t="s">
        <v>79</v>
      </c>
      <c r="AY189" s="131" t="s">
        <v>126</v>
      </c>
      <c r="BK189" s="140">
        <f>SUM(BK190:BK260)</f>
        <v>0</v>
      </c>
    </row>
    <row r="190" spans="1:65" s="2" customFormat="1" ht="16.5" customHeight="1">
      <c r="A190" s="33"/>
      <c r="B190" s="143"/>
      <c r="C190" s="323" t="s">
        <v>9</v>
      </c>
      <c r="D190" s="323" t="s">
        <v>129</v>
      </c>
      <c r="E190" s="324" t="s">
        <v>598</v>
      </c>
      <c r="F190" s="325" t="s">
        <v>599</v>
      </c>
      <c r="G190" s="326" t="s">
        <v>328</v>
      </c>
      <c r="H190" s="327">
        <v>0.9</v>
      </c>
      <c r="I190" s="145"/>
      <c r="J190" s="146">
        <f>ROUND(I190*H190,2)</f>
        <v>0</v>
      </c>
      <c r="K190" s="144" t="s">
        <v>133</v>
      </c>
      <c r="L190" s="34"/>
      <c r="M190" s="147" t="s">
        <v>3</v>
      </c>
      <c r="N190" s="148" t="s">
        <v>43</v>
      </c>
      <c r="O190" s="54"/>
      <c r="P190" s="149">
        <f>O190*H190</f>
        <v>0</v>
      </c>
      <c r="Q190" s="149">
        <v>0</v>
      </c>
      <c r="R190" s="149">
        <f>Q190*H190</f>
        <v>0</v>
      </c>
      <c r="S190" s="149">
        <v>0</v>
      </c>
      <c r="T190" s="150">
        <f>S190*H190</f>
        <v>0</v>
      </c>
      <c r="U190" s="33"/>
      <c r="V190" s="33"/>
      <c r="W190" s="33"/>
      <c r="X190" s="33"/>
      <c r="Y190" s="33"/>
      <c r="Z190" s="33"/>
      <c r="AA190" s="33"/>
      <c r="AB190" s="33"/>
      <c r="AC190" s="33"/>
      <c r="AD190" s="33"/>
      <c r="AE190" s="33"/>
      <c r="AR190" s="151" t="s">
        <v>145</v>
      </c>
      <c r="AT190" s="151" t="s">
        <v>129</v>
      </c>
      <c r="AU190" s="151" t="s">
        <v>81</v>
      </c>
      <c r="AY190" s="18" t="s">
        <v>126</v>
      </c>
      <c r="BE190" s="152">
        <f>IF(N190="základní",J190,0)</f>
        <v>0</v>
      </c>
      <c r="BF190" s="152">
        <f>IF(N190="snížená",J190,0)</f>
        <v>0</v>
      </c>
      <c r="BG190" s="152">
        <f>IF(N190="zákl. přenesená",J190,0)</f>
        <v>0</v>
      </c>
      <c r="BH190" s="152">
        <f>IF(N190="sníž. přenesená",J190,0)</f>
        <v>0</v>
      </c>
      <c r="BI190" s="152">
        <f>IF(N190="nulová",J190,0)</f>
        <v>0</v>
      </c>
      <c r="BJ190" s="18" t="s">
        <v>79</v>
      </c>
      <c r="BK190" s="152">
        <f>ROUND(I190*H190,2)</f>
        <v>0</v>
      </c>
      <c r="BL190" s="18" t="s">
        <v>145</v>
      </c>
      <c r="BM190" s="151" t="s">
        <v>1111</v>
      </c>
    </row>
    <row r="191" spans="1:65" s="2" customFormat="1" ht="19.5">
      <c r="A191" s="33"/>
      <c r="B191" s="34"/>
      <c r="C191" s="328"/>
      <c r="D191" s="329" t="s">
        <v>136</v>
      </c>
      <c r="E191" s="328"/>
      <c r="F191" s="330" t="s">
        <v>601</v>
      </c>
      <c r="G191" s="328"/>
      <c r="H191" s="328"/>
      <c r="I191" s="153"/>
      <c r="J191" s="33"/>
      <c r="K191" s="33"/>
      <c r="L191" s="34"/>
      <c r="M191" s="154"/>
      <c r="N191" s="155"/>
      <c r="O191" s="54"/>
      <c r="P191" s="54"/>
      <c r="Q191" s="54"/>
      <c r="R191" s="54"/>
      <c r="S191" s="54"/>
      <c r="T191" s="55"/>
      <c r="U191" s="33"/>
      <c r="V191" s="33"/>
      <c r="W191" s="33"/>
      <c r="X191" s="33"/>
      <c r="Y191" s="33"/>
      <c r="Z191" s="33"/>
      <c r="AA191" s="33"/>
      <c r="AB191" s="33"/>
      <c r="AC191" s="33"/>
      <c r="AD191" s="33"/>
      <c r="AE191" s="33"/>
      <c r="AT191" s="18" t="s">
        <v>136</v>
      </c>
      <c r="AU191" s="18" t="s">
        <v>81</v>
      </c>
    </row>
    <row r="192" spans="1:65" s="2" customFormat="1" ht="68.25">
      <c r="A192" s="33"/>
      <c r="B192" s="34"/>
      <c r="C192" s="328"/>
      <c r="D192" s="329" t="s">
        <v>220</v>
      </c>
      <c r="E192" s="328"/>
      <c r="F192" s="353" t="s">
        <v>602</v>
      </c>
      <c r="G192" s="328"/>
      <c r="H192" s="328"/>
      <c r="I192" s="153"/>
      <c r="J192" s="33"/>
      <c r="K192" s="33"/>
      <c r="L192" s="34"/>
      <c r="M192" s="154"/>
      <c r="N192" s="155"/>
      <c r="O192" s="54"/>
      <c r="P192" s="54"/>
      <c r="Q192" s="54"/>
      <c r="R192" s="54"/>
      <c r="S192" s="54"/>
      <c r="T192" s="55"/>
      <c r="U192" s="33"/>
      <c r="V192" s="33"/>
      <c r="W192" s="33"/>
      <c r="X192" s="33"/>
      <c r="Y192" s="33"/>
      <c r="Z192" s="33"/>
      <c r="AA192" s="33"/>
      <c r="AB192" s="33"/>
      <c r="AC192" s="33"/>
      <c r="AD192" s="33"/>
      <c r="AE192" s="33"/>
      <c r="AT192" s="18" t="s">
        <v>220</v>
      </c>
      <c r="AU192" s="18" t="s">
        <v>81</v>
      </c>
    </row>
    <row r="193" spans="1:65" s="13" customFormat="1">
      <c r="B193" s="156"/>
      <c r="C193" s="332"/>
      <c r="D193" s="329" t="s">
        <v>140</v>
      </c>
      <c r="E193" s="333" t="s">
        <v>3</v>
      </c>
      <c r="F193" s="334" t="s">
        <v>1035</v>
      </c>
      <c r="G193" s="332"/>
      <c r="H193" s="333" t="s">
        <v>3</v>
      </c>
      <c r="I193" s="158"/>
      <c r="L193" s="156"/>
      <c r="M193" s="159"/>
      <c r="N193" s="160"/>
      <c r="O193" s="160"/>
      <c r="P193" s="160"/>
      <c r="Q193" s="160"/>
      <c r="R193" s="160"/>
      <c r="S193" s="160"/>
      <c r="T193" s="161"/>
      <c r="AT193" s="157" t="s">
        <v>140</v>
      </c>
      <c r="AU193" s="157" t="s">
        <v>81</v>
      </c>
      <c r="AV193" s="13" t="s">
        <v>79</v>
      </c>
      <c r="AW193" s="13" t="s">
        <v>33</v>
      </c>
      <c r="AX193" s="13" t="s">
        <v>72</v>
      </c>
      <c r="AY193" s="157" t="s">
        <v>126</v>
      </c>
    </row>
    <row r="194" spans="1:65" s="13" customFormat="1">
      <c r="B194" s="156"/>
      <c r="C194" s="332"/>
      <c r="D194" s="329" t="s">
        <v>140</v>
      </c>
      <c r="E194" s="333" t="s">
        <v>3</v>
      </c>
      <c r="F194" s="334" t="s">
        <v>1112</v>
      </c>
      <c r="G194" s="332"/>
      <c r="H194" s="333" t="s">
        <v>3</v>
      </c>
      <c r="I194" s="158"/>
      <c r="L194" s="156"/>
      <c r="M194" s="159"/>
      <c r="N194" s="160"/>
      <c r="O194" s="160"/>
      <c r="P194" s="160"/>
      <c r="Q194" s="160"/>
      <c r="R194" s="160"/>
      <c r="S194" s="160"/>
      <c r="T194" s="161"/>
      <c r="AT194" s="157" t="s">
        <v>140</v>
      </c>
      <c r="AU194" s="157" t="s">
        <v>81</v>
      </c>
      <c r="AV194" s="13" t="s">
        <v>79</v>
      </c>
      <c r="AW194" s="13" t="s">
        <v>33</v>
      </c>
      <c r="AX194" s="13" t="s">
        <v>72</v>
      </c>
      <c r="AY194" s="157" t="s">
        <v>126</v>
      </c>
    </row>
    <row r="195" spans="1:65" s="14" customFormat="1">
      <c r="B195" s="162"/>
      <c r="C195" s="336"/>
      <c r="D195" s="329" t="s">
        <v>140</v>
      </c>
      <c r="E195" s="337" t="s">
        <v>3</v>
      </c>
      <c r="F195" s="338" t="s">
        <v>1113</v>
      </c>
      <c r="G195" s="336"/>
      <c r="H195" s="339">
        <v>0.9</v>
      </c>
      <c r="I195" s="164"/>
      <c r="L195" s="162"/>
      <c r="M195" s="165"/>
      <c r="N195" s="166"/>
      <c r="O195" s="166"/>
      <c r="P195" s="166"/>
      <c r="Q195" s="166"/>
      <c r="R195" s="166"/>
      <c r="S195" s="166"/>
      <c r="T195" s="167"/>
      <c r="AT195" s="163" t="s">
        <v>140</v>
      </c>
      <c r="AU195" s="163" t="s">
        <v>81</v>
      </c>
      <c r="AV195" s="14" t="s">
        <v>81</v>
      </c>
      <c r="AW195" s="14" t="s">
        <v>33</v>
      </c>
      <c r="AX195" s="14" t="s">
        <v>72</v>
      </c>
      <c r="AY195" s="163" t="s">
        <v>126</v>
      </c>
    </row>
    <row r="196" spans="1:65" s="15" customFormat="1">
      <c r="B196" s="168"/>
      <c r="C196" s="341"/>
      <c r="D196" s="329" t="s">
        <v>140</v>
      </c>
      <c r="E196" s="342" t="s">
        <v>3</v>
      </c>
      <c r="F196" s="343" t="s">
        <v>144</v>
      </c>
      <c r="G196" s="341"/>
      <c r="H196" s="344">
        <v>0.9</v>
      </c>
      <c r="I196" s="170"/>
      <c r="L196" s="168"/>
      <c r="M196" s="171"/>
      <c r="N196" s="172"/>
      <c r="O196" s="172"/>
      <c r="P196" s="172"/>
      <c r="Q196" s="172"/>
      <c r="R196" s="172"/>
      <c r="S196" s="172"/>
      <c r="T196" s="173"/>
      <c r="AT196" s="169" t="s">
        <v>140</v>
      </c>
      <c r="AU196" s="169" t="s">
        <v>81</v>
      </c>
      <c r="AV196" s="15" t="s">
        <v>145</v>
      </c>
      <c r="AW196" s="15" t="s">
        <v>33</v>
      </c>
      <c r="AX196" s="15" t="s">
        <v>79</v>
      </c>
      <c r="AY196" s="169" t="s">
        <v>126</v>
      </c>
    </row>
    <row r="197" spans="1:65" s="2" customFormat="1" ht="24">
      <c r="A197" s="33"/>
      <c r="B197" s="143"/>
      <c r="C197" s="323" t="s">
        <v>317</v>
      </c>
      <c r="D197" s="323" t="s">
        <v>129</v>
      </c>
      <c r="E197" s="324" t="s">
        <v>616</v>
      </c>
      <c r="F197" s="325" t="s">
        <v>617</v>
      </c>
      <c r="G197" s="326" t="s">
        <v>305</v>
      </c>
      <c r="H197" s="327">
        <v>7.5</v>
      </c>
      <c r="I197" s="145"/>
      <c r="J197" s="146">
        <f>ROUND(I197*H197,2)</f>
        <v>0</v>
      </c>
      <c r="K197" s="144" t="s">
        <v>133</v>
      </c>
      <c r="L197" s="34"/>
      <c r="M197" s="147" t="s">
        <v>3</v>
      </c>
      <c r="N197" s="148" t="s">
        <v>43</v>
      </c>
      <c r="O197" s="54"/>
      <c r="P197" s="149">
        <f>O197*H197</f>
        <v>0</v>
      </c>
      <c r="Q197" s="149">
        <v>0.20469000000000001</v>
      </c>
      <c r="R197" s="149">
        <f>Q197*H197</f>
        <v>1.5351750000000002</v>
      </c>
      <c r="S197" s="149">
        <v>0</v>
      </c>
      <c r="T197" s="150">
        <f>S197*H197</f>
        <v>0</v>
      </c>
      <c r="U197" s="33"/>
      <c r="V197" s="33"/>
      <c r="W197" s="33"/>
      <c r="X197" s="33"/>
      <c r="Y197" s="33"/>
      <c r="Z197" s="33"/>
      <c r="AA197" s="33"/>
      <c r="AB197" s="33"/>
      <c r="AC197" s="33"/>
      <c r="AD197" s="33"/>
      <c r="AE197" s="33"/>
      <c r="AR197" s="151" t="s">
        <v>145</v>
      </c>
      <c r="AT197" s="151" t="s">
        <v>129</v>
      </c>
      <c r="AU197" s="151" t="s">
        <v>81</v>
      </c>
      <c r="AY197" s="18" t="s">
        <v>126</v>
      </c>
      <c r="BE197" s="152">
        <f>IF(N197="základní",J197,0)</f>
        <v>0</v>
      </c>
      <c r="BF197" s="152">
        <f>IF(N197="snížená",J197,0)</f>
        <v>0</v>
      </c>
      <c r="BG197" s="152">
        <f>IF(N197="zákl. přenesená",J197,0)</f>
        <v>0</v>
      </c>
      <c r="BH197" s="152">
        <f>IF(N197="sníž. přenesená",J197,0)</f>
        <v>0</v>
      </c>
      <c r="BI197" s="152">
        <f>IF(N197="nulová",J197,0)</f>
        <v>0</v>
      </c>
      <c r="BJ197" s="18" t="s">
        <v>79</v>
      </c>
      <c r="BK197" s="152">
        <f>ROUND(I197*H197,2)</f>
        <v>0</v>
      </c>
      <c r="BL197" s="18" t="s">
        <v>145</v>
      </c>
      <c r="BM197" s="151" t="s">
        <v>1114</v>
      </c>
    </row>
    <row r="198" spans="1:65" s="2" customFormat="1" ht="19.5">
      <c r="A198" s="33"/>
      <c r="B198" s="34"/>
      <c r="C198" s="328"/>
      <c r="D198" s="329" t="s">
        <v>136</v>
      </c>
      <c r="E198" s="328"/>
      <c r="F198" s="330" t="s">
        <v>619</v>
      </c>
      <c r="G198" s="328"/>
      <c r="H198" s="328"/>
      <c r="I198" s="153"/>
      <c r="J198" s="33"/>
      <c r="K198" s="33"/>
      <c r="L198" s="34"/>
      <c r="M198" s="154"/>
      <c r="N198" s="155"/>
      <c r="O198" s="54"/>
      <c r="P198" s="54"/>
      <c r="Q198" s="54"/>
      <c r="R198" s="54"/>
      <c r="S198" s="54"/>
      <c r="T198" s="55"/>
      <c r="U198" s="33"/>
      <c r="V198" s="33"/>
      <c r="W198" s="33"/>
      <c r="X198" s="33"/>
      <c r="Y198" s="33"/>
      <c r="Z198" s="33"/>
      <c r="AA198" s="33"/>
      <c r="AB198" s="33"/>
      <c r="AC198" s="33"/>
      <c r="AD198" s="33"/>
      <c r="AE198" s="33"/>
      <c r="AT198" s="18" t="s">
        <v>136</v>
      </c>
      <c r="AU198" s="18" t="s">
        <v>81</v>
      </c>
    </row>
    <row r="199" spans="1:65" s="2" customFormat="1" ht="68.25">
      <c r="A199" s="33"/>
      <c r="B199" s="34"/>
      <c r="C199" s="328"/>
      <c r="D199" s="329" t="s">
        <v>220</v>
      </c>
      <c r="E199" s="328"/>
      <c r="F199" s="353" t="s">
        <v>620</v>
      </c>
      <c r="G199" s="328"/>
      <c r="H199" s="328"/>
      <c r="I199" s="153"/>
      <c r="J199" s="33"/>
      <c r="K199" s="33"/>
      <c r="L199" s="34"/>
      <c r="M199" s="154"/>
      <c r="N199" s="155"/>
      <c r="O199" s="54"/>
      <c r="P199" s="54"/>
      <c r="Q199" s="54"/>
      <c r="R199" s="54"/>
      <c r="S199" s="54"/>
      <c r="T199" s="55"/>
      <c r="U199" s="33"/>
      <c r="V199" s="33"/>
      <c r="W199" s="33"/>
      <c r="X199" s="33"/>
      <c r="Y199" s="33"/>
      <c r="Z199" s="33"/>
      <c r="AA199" s="33"/>
      <c r="AB199" s="33"/>
      <c r="AC199" s="33"/>
      <c r="AD199" s="33"/>
      <c r="AE199" s="33"/>
      <c r="AT199" s="18" t="s">
        <v>220</v>
      </c>
      <c r="AU199" s="18" t="s">
        <v>81</v>
      </c>
    </row>
    <row r="200" spans="1:65" s="13" customFormat="1">
      <c r="B200" s="156"/>
      <c r="C200" s="332"/>
      <c r="D200" s="329" t="s">
        <v>140</v>
      </c>
      <c r="E200" s="333" t="s">
        <v>3</v>
      </c>
      <c r="F200" s="334" t="s">
        <v>1035</v>
      </c>
      <c r="G200" s="332"/>
      <c r="H200" s="333" t="s">
        <v>3</v>
      </c>
      <c r="I200" s="158"/>
      <c r="L200" s="156"/>
      <c r="M200" s="159"/>
      <c r="N200" s="160"/>
      <c r="O200" s="160"/>
      <c r="P200" s="160"/>
      <c r="Q200" s="160"/>
      <c r="R200" s="160"/>
      <c r="S200" s="160"/>
      <c r="T200" s="161"/>
      <c r="AT200" s="157" t="s">
        <v>140</v>
      </c>
      <c r="AU200" s="157" t="s">
        <v>81</v>
      </c>
      <c r="AV200" s="13" t="s">
        <v>79</v>
      </c>
      <c r="AW200" s="13" t="s">
        <v>33</v>
      </c>
      <c r="AX200" s="13" t="s">
        <v>72</v>
      </c>
      <c r="AY200" s="157" t="s">
        <v>126</v>
      </c>
    </row>
    <row r="201" spans="1:65" s="13" customFormat="1">
      <c r="B201" s="156"/>
      <c r="C201" s="332"/>
      <c r="D201" s="329" t="s">
        <v>140</v>
      </c>
      <c r="E201" s="333" t="s">
        <v>3</v>
      </c>
      <c r="F201" s="334" t="s">
        <v>1115</v>
      </c>
      <c r="G201" s="332"/>
      <c r="H201" s="333" t="s">
        <v>3</v>
      </c>
      <c r="I201" s="158"/>
      <c r="L201" s="156"/>
      <c r="M201" s="159"/>
      <c r="N201" s="160"/>
      <c r="O201" s="160"/>
      <c r="P201" s="160"/>
      <c r="Q201" s="160"/>
      <c r="R201" s="160"/>
      <c r="S201" s="160"/>
      <c r="T201" s="161"/>
      <c r="AT201" s="157" t="s">
        <v>140</v>
      </c>
      <c r="AU201" s="157" t="s">
        <v>81</v>
      </c>
      <c r="AV201" s="13" t="s">
        <v>79</v>
      </c>
      <c r="AW201" s="13" t="s">
        <v>33</v>
      </c>
      <c r="AX201" s="13" t="s">
        <v>72</v>
      </c>
      <c r="AY201" s="157" t="s">
        <v>126</v>
      </c>
    </row>
    <row r="202" spans="1:65" s="14" customFormat="1">
      <c r="B202" s="162"/>
      <c r="C202" s="336"/>
      <c r="D202" s="329" t="s">
        <v>140</v>
      </c>
      <c r="E202" s="337" t="s">
        <v>3</v>
      </c>
      <c r="F202" s="338" t="s">
        <v>1116</v>
      </c>
      <c r="G202" s="336"/>
      <c r="H202" s="339">
        <v>7.5</v>
      </c>
      <c r="I202" s="164"/>
      <c r="L202" s="162"/>
      <c r="M202" s="165"/>
      <c r="N202" s="166"/>
      <c r="O202" s="166"/>
      <c r="P202" s="166"/>
      <c r="Q202" s="166"/>
      <c r="R202" s="166"/>
      <c r="S202" s="166"/>
      <c r="T202" s="167"/>
      <c r="AT202" s="163" t="s">
        <v>140</v>
      </c>
      <c r="AU202" s="163" t="s">
        <v>81</v>
      </c>
      <c r="AV202" s="14" t="s">
        <v>81</v>
      </c>
      <c r="AW202" s="14" t="s">
        <v>33</v>
      </c>
      <c r="AX202" s="14" t="s">
        <v>72</v>
      </c>
      <c r="AY202" s="163" t="s">
        <v>126</v>
      </c>
    </row>
    <row r="203" spans="1:65" s="15" customFormat="1">
      <c r="B203" s="168"/>
      <c r="C203" s="341"/>
      <c r="D203" s="329" t="s">
        <v>140</v>
      </c>
      <c r="E203" s="342" t="s">
        <v>3</v>
      </c>
      <c r="F203" s="343" t="s">
        <v>144</v>
      </c>
      <c r="G203" s="341"/>
      <c r="H203" s="344">
        <v>7.5</v>
      </c>
      <c r="I203" s="170"/>
      <c r="L203" s="168"/>
      <c r="M203" s="171"/>
      <c r="N203" s="172"/>
      <c r="O203" s="172"/>
      <c r="P203" s="172"/>
      <c r="Q203" s="172"/>
      <c r="R203" s="172"/>
      <c r="S203" s="172"/>
      <c r="T203" s="173"/>
      <c r="AT203" s="169" t="s">
        <v>140</v>
      </c>
      <c r="AU203" s="169" t="s">
        <v>81</v>
      </c>
      <c r="AV203" s="15" t="s">
        <v>145</v>
      </c>
      <c r="AW203" s="15" t="s">
        <v>33</v>
      </c>
      <c r="AX203" s="15" t="s">
        <v>79</v>
      </c>
      <c r="AY203" s="169" t="s">
        <v>126</v>
      </c>
    </row>
    <row r="204" spans="1:65" s="2" customFormat="1" ht="16.5" customHeight="1">
      <c r="A204" s="33"/>
      <c r="B204" s="143"/>
      <c r="C204" s="323" t="s">
        <v>325</v>
      </c>
      <c r="D204" s="323" t="s">
        <v>129</v>
      </c>
      <c r="E204" s="324" t="s">
        <v>1117</v>
      </c>
      <c r="F204" s="325" t="s">
        <v>1118</v>
      </c>
      <c r="G204" s="326" t="s">
        <v>305</v>
      </c>
      <c r="H204" s="327">
        <v>5.2</v>
      </c>
      <c r="I204" s="145"/>
      <c r="J204" s="146">
        <f>ROUND(I204*H204,2)</f>
        <v>0</v>
      </c>
      <c r="K204" s="144" t="s">
        <v>133</v>
      </c>
      <c r="L204" s="34"/>
      <c r="M204" s="147" t="s">
        <v>3</v>
      </c>
      <c r="N204" s="148" t="s">
        <v>43</v>
      </c>
      <c r="O204" s="54"/>
      <c r="P204" s="149">
        <f>O204*H204</f>
        <v>0</v>
      </c>
      <c r="Q204" s="149">
        <v>2.9950000000000001E-2</v>
      </c>
      <c r="R204" s="149">
        <f>Q204*H204</f>
        <v>0.15574000000000002</v>
      </c>
      <c r="S204" s="149">
        <v>0</v>
      </c>
      <c r="T204" s="150">
        <f>S204*H204</f>
        <v>0</v>
      </c>
      <c r="U204" s="33"/>
      <c r="V204" s="33"/>
      <c r="W204" s="33"/>
      <c r="X204" s="33"/>
      <c r="Y204" s="33"/>
      <c r="Z204" s="33"/>
      <c r="AA204" s="33"/>
      <c r="AB204" s="33"/>
      <c r="AC204" s="33"/>
      <c r="AD204" s="33"/>
      <c r="AE204" s="33"/>
      <c r="AR204" s="151" t="s">
        <v>145</v>
      </c>
      <c r="AT204" s="151" t="s">
        <v>129</v>
      </c>
      <c r="AU204" s="151" t="s">
        <v>81</v>
      </c>
      <c r="AY204" s="18" t="s">
        <v>126</v>
      </c>
      <c r="BE204" s="152">
        <f>IF(N204="základní",J204,0)</f>
        <v>0</v>
      </c>
      <c r="BF204" s="152">
        <f>IF(N204="snížená",J204,0)</f>
        <v>0</v>
      </c>
      <c r="BG204" s="152">
        <f>IF(N204="zákl. přenesená",J204,0)</f>
        <v>0</v>
      </c>
      <c r="BH204" s="152">
        <f>IF(N204="sníž. přenesená",J204,0)</f>
        <v>0</v>
      </c>
      <c r="BI204" s="152">
        <f>IF(N204="nulová",J204,0)</f>
        <v>0</v>
      </c>
      <c r="BJ204" s="18" t="s">
        <v>79</v>
      </c>
      <c r="BK204" s="152">
        <f>ROUND(I204*H204,2)</f>
        <v>0</v>
      </c>
      <c r="BL204" s="18" t="s">
        <v>145</v>
      </c>
      <c r="BM204" s="151" t="s">
        <v>1119</v>
      </c>
    </row>
    <row r="205" spans="1:65" s="2" customFormat="1" ht="19.5">
      <c r="A205" s="33"/>
      <c r="B205" s="34"/>
      <c r="C205" s="328"/>
      <c r="D205" s="329" t="s">
        <v>136</v>
      </c>
      <c r="E205" s="328"/>
      <c r="F205" s="330" t="s">
        <v>1120</v>
      </c>
      <c r="G205" s="328"/>
      <c r="H205" s="328"/>
      <c r="I205" s="153"/>
      <c r="J205" s="33"/>
      <c r="K205" s="33"/>
      <c r="L205" s="34"/>
      <c r="M205" s="154"/>
      <c r="N205" s="155"/>
      <c r="O205" s="54"/>
      <c r="P205" s="54"/>
      <c r="Q205" s="54"/>
      <c r="R205" s="54"/>
      <c r="S205" s="54"/>
      <c r="T205" s="55"/>
      <c r="U205" s="33"/>
      <c r="V205" s="33"/>
      <c r="W205" s="33"/>
      <c r="X205" s="33"/>
      <c r="Y205" s="33"/>
      <c r="Z205" s="33"/>
      <c r="AA205" s="33"/>
      <c r="AB205" s="33"/>
      <c r="AC205" s="33"/>
      <c r="AD205" s="33"/>
      <c r="AE205" s="33"/>
      <c r="AT205" s="18" t="s">
        <v>136</v>
      </c>
      <c r="AU205" s="18" t="s">
        <v>81</v>
      </c>
    </row>
    <row r="206" spans="1:65" s="2" customFormat="1" ht="39">
      <c r="A206" s="33"/>
      <c r="B206" s="34"/>
      <c r="C206" s="328"/>
      <c r="D206" s="329" t="s">
        <v>220</v>
      </c>
      <c r="E206" s="328"/>
      <c r="F206" s="353" t="s">
        <v>1121</v>
      </c>
      <c r="G206" s="328"/>
      <c r="H206" s="328"/>
      <c r="I206" s="153"/>
      <c r="J206" s="33"/>
      <c r="K206" s="33"/>
      <c r="L206" s="34"/>
      <c r="M206" s="154"/>
      <c r="N206" s="155"/>
      <c r="O206" s="54"/>
      <c r="P206" s="54"/>
      <c r="Q206" s="54"/>
      <c r="R206" s="54"/>
      <c r="S206" s="54"/>
      <c r="T206" s="55"/>
      <c r="U206" s="33"/>
      <c r="V206" s="33"/>
      <c r="W206" s="33"/>
      <c r="X206" s="33"/>
      <c r="Y206" s="33"/>
      <c r="Z206" s="33"/>
      <c r="AA206" s="33"/>
      <c r="AB206" s="33"/>
      <c r="AC206" s="33"/>
      <c r="AD206" s="33"/>
      <c r="AE206" s="33"/>
      <c r="AT206" s="18" t="s">
        <v>220</v>
      </c>
      <c r="AU206" s="18" t="s">
        <v>81</v>
      </c>
    </row>
    <row r="207" spans="1:65" s="13" customFormat="1">
      <c r="B207" s="156"/>
      <c r="C207" s="332"/>
      <c r="D207" s="329" t="s">
        <v>140</v>
      </c>
      <c r="E207" s="333" t="s">
        <v>3</v>
      </c>
      <c r="F207" s="334" t="s">
        <v>1122</v>
      </c>
      <c r="G207" s="332"/>
      <c r="H207" s="333" t="s">
        <v>3</v>
      </c>
      <c r="I207" s="158"/>
      <c r="L207" s="156"/>
      <c r="M207" s="159"/>
      <c r="N207" s="160"/>
      <c r="O207" s="160"/>
      <c r="P207" s="160"/>
      <c r="Q207" s="160"/>
      <c r="R207" s="160"/>
      <c r="S207" s="160"/>
      <c r="T207" s="161"/>
      <c r="AT207" s="157" t="s">
        <v>140</v>
      </c>
      <c r="AU207" s="157" t="s">
        <v>81</v>
      </c>
      <c r="AV207" s="13" t="s">
        <v>79</v>
      </c>
      <c r="AW207" s="13" t="s">
        <v>33</v>
      </c>
      <c r="AX207" s="13" t="s">
        <v>72</v>
      </c>
      <c r="AY207" s="157" t="s">
        <v>126</v>
      </c>
    </row>
    <row r="208" spans="1:65" s="13" customFormat="1">
      <c r="B208" s="156"/>
      <c r="C208" s="332"/>
      <c r="D208" s="329" t="s">
        <v>140</v>
      </c>
      <c r="E208" s="333" t="s">
        <v>3</v>
      </c>
      <c r="F208" s="334" t="s">
        <v>1123</v>
      </c>
      <c r="G208" s="332"/>
      <c r="H208" s="333" t="s">
        <v>3</v>
      </c>
      <c r="I208" s="158"/>
      <c r="L208" s="156"/>
      <c r="M208" s="159"/>
      <c r="N208" s="160"/>
      <c r="O208" s="160"/>
      <c r="P208" s="160"/>
      <c r="Q208" s="160"/>
      <c r="R208" s="160"/>
      <c r="S208" s="160"/>
      <c r="T208" s="161"/>
      <c r="AT208" s="157" t="s">
        <v>140</v>
      </c>
      <c r="AU208" s="157" t="s">
        <v>81</v>
      </c>
      <c r="AV208" s="13" t="s">
        <v>79</v>
      </c>
      <c r="AW208" s="13" t="s">
        <v>33</v>
      </c>
      <c r="AX208" s="13" t="s">
        <v>72</v>
      </c>
      <c r="AY208" s="157" t="s">
        <v>126</v>
      </c>
    </row>
    <row r="209" spans="1:65" s="14" customFormat="1">
      <c r="B209" s="162"/>
      <c r="C209" s="336"/>
      <c r="D209" s="329" t="s">
        <v>140</v>
      </c>
      <c r="E209" s="337" t="s">
        <v>3</v>
      </c>
      <c r="F209" s="338" t="s">
        <v>1124</v>
      </c>
      <c r="G209" s="336"/>
      <c r="H209" s="339">
        <v>5.2</v>
      </c>
      <c r="I209" s="164"/>
      <c r="L209" s="162"/>
      <c r="M209" s="165"/>
      <c r="N209" s="166"/>
      <c r="O209" s="166"/>
      <c r="P209" s="166"/>
      <c r="Q209" s="166"/>
      <c r="R209" s="166"/>
      <c r="S209" s="166"/>
      <c r="T209" s="167"/>
      <c r="AT209" s="163" t="s">
        <v>140</v>
      </c>
      <c r="AU209" s="163" t="s">
        <v>81</v>
      </c>
      <c r="AV209" s="14" t="s">
        <v>81</v>
      </c>
      <c r="AW209" s="14" t="s">
        <v>33</v>
      </c>
      <c r="AX209" s="14" t="s">
        <v>72</v>
      </c>
      <c r="AY209" s="163" t="s">
        <v>126</v>
      </c>
    </row>
    <row r="210" spans="1:65" s="15" customFormat="1">
      <c r="B210" s="168"/>
      <c r="C210" s="341"/>
      <c r="D210" s="329" t="s">
        <v>140</v>
      </c>
      <c r="E210" s="342" t="s">
        <v>3</v>
      </c>
      <c r="F210" s="343" t="s">
        <v>144</v>
      </c>
      <c r="G210" s="341"/>
      <c r="H210" s="344">
        <v>5.2</v>
      </c>
      <c r="I210" s="170"/>
      <c r="L210" s="168"/>
      <c r="M210" s="171"/>
      <c r="N210" s="172"/>
      <c r="O210" s="172"/>
      <c r="P210" s="172"/>
      <c r="Q210" s="172"/>
      <c r="R210" s="172"/>
      <c r="S210" s="172"/>
      <c r="T210" s="173"/>
      <c r="AT210" s="169" t="s">
        <v>140</v>
      </c>
      <c r="AU210" s="169" t="s">
        <v>81</v>
      </c>
      <c r="AV210" s="15" t="s">
        <v>145</v>
      </c>
      <c r="AW210" s="15" t="s">
        <v>33</v>
      </c>
      <c r="AX210" s="15" t="s">
        <v>79</v>
      </c>
      <c r="AY210" s="169" t="s">
        <v>126</v>
      </c>
    </row>
    <row r="211" spans="1:65" s="2" customFormat="1" ht="16.5" customHeight="1">
      <c r="A211" s="33"/>
      <c r="B211" s="143"/>
      <c r="C211" s="323" t="s">
        <v>334</v>
      </c>
      <c r="D211" s="323" t="s">
        <v>129</v>
      </c>
      <c r="E211" s="324" t="s">
        <v>1125</v>
      </c>
      <c r="F211" s="325" t="s">
        <v>1126</v>
      </c>
      <c r="G211" s="326" t="s">
        <v>305</v>
      </c>
      <c r="H211" s="327">
        <v>1.2</v>
      </c>
      <c r="I211" s="145"/>
      <c r="J211" s="146">
        <f>ROUND(I211*H211,2)</f>
        <v>0</v>
      </c>
      <c r="K211" s="144" t="s">
        <v>133</v>
      </c>
      <c r="L211" s="34"/>
      <c r="M211" s="147" t="s">
        <v>3</v>
      </c>
      <c r="N211" s="148" t="s">
        <v>43</v>
      </c>
      <c r="O211" s="54"/>
      <c r="P211" s="149">
        <f>O211*H211</f>
        <v>0</v>
      </c>
      <c r="Q211" s="149">
        <v>0</v>
      </c>
      <c r="R211" s="149">
        <f>Q211*H211</f>
        <v>0</v>
      </c>
      <c r="S211" s="149">
        <v>0</v>
      </c>
      <c r="T211" s="150">
        <f>S211*H211</f>
        <v>0</v>
      </c>
      <c r="U211" s="33"/>
      <c r="V211" s="33"/>
      <c r="W211" s="33"/>
      <c r="X211" s="33"/>
      <c r="Y211" s="33"/>
      <c r="Z211" s="33"/>
      <c r="AA211" s="33"/>
      <c r="AB211" s="33"/>
      <c r="AC211" s="33"/>
      <c r="AD211" s="33"/>
      <c r="AE211" s="33"/>
      <c r="AR211" s="151" t="s">
        <v>145</v>
      </c>
      <c r="AT211" s="151" t="s">
        <v>129</v>
      </c>
      <c r="AU211" s="151" t="s">
        <v>81</v>
      </c>
      <c r="AY211" s="18" t="s">
        <v>126</v>
      </c>
      <c r="BE211" s="152">
        <f>IF(N211="základní",J211,0)</f>
        <v>0</v>
      </c>
      <c r="BF211" s="152">
        <f>IF(N211="snížená",J211,0)</f>
        <v>0</v>
      </c>
      <c r="BG211" s="152">
        <f>IF(N211="zákl. přenesená",J211,0)</f>
        <v>0</v>
      </c>
      <c r="BH211" s="152">
        <f>IF(N211="sníž. přenesená",J211,0)</f>
        <v>0</v>
      </c>
      <c r="BI211" s="152">
        <f>IF(N211="nulová",J211,0)</f>
        <v>0</v>
      </c>
      <c r="BJ211" s="18" t="s">
        <v>79</v>
      </c>
      <c r="BK211" s="152">
        <f>ROUND(I211*H211,2)</f>
        <v>0</v>
      </c>
      <c r="BL211" s="18" t="s">
        <v>145</v>
      </c>
      <c r="BM211" s="151" t="s">
        <v>1127</v>
      </c>
    </row>
    <row r="212" spans="1:65" s="2" customFormat="1" ht="19.5">
      <c r="A212" s="33"/>
      <c r="B212" s="34"/>
      <c r="C212" s="328"/>
      <c r="D212" s="329" t="s">
        <v>136</v>
      </c>
      <c r="E212" s="328"/>
      <c r="F212" s="330" t="s">
        <v>1128</v>
      </c>
      <c r="G212" s="328"/>
      <c r="H212" s="328"/>
      <c r="I212" s="153"/>
      <c r="J212" s="33"/>
      <c r="K212" s="33"/>
      <c r="L212" s="34"/>
      <c r="M212" s="154"/>
      <c r="N212" s="155"/>
      <c r="O212" s="54"/>
      <c r="P212" s="54"/>
      <c r="Q212" s="54"/>
      <c r="R212" s="54"/>
      <c r="S212" s="54"/>
      <c r="T212" s="55"/>
      <c r="U212" s="33"/>
      <c r="V212" s="33"/>
      <c r="W212" s="33"/>
      <c r="X212" s="33"/>
      <c r="Y212" s="33"/>
      <c r="Z212" s="33"/>
      <c r="AA212" s="33"/>
      <c r="AB212" s="33"/>
      <c r="AC212" s="33"/>
      <c r="AD212" s="33"/>
      <c r="AE212" s="33"/>
      <c r="AT212" s="18" t="s">
        <v>136</v>
      </c>
      <c r="AU212" s="18" t="s">
        <v>81</v>
      </c>
    </row>
    <row r="213" spans="1:65" s="2" customFormat="1" ht="39">
      <c r="A213" s="33"/>
      <c r="B213" s="34"/>
      <c r="C213" s="328"/>
      <c r="D213" s="329" t="s">
        <v>220</v>
      </c>
      <c r="E213" s="328"/>
      <c r="F213" s="353" t="s">
        <v>1121</v>
      </c>
      <c r="G213" s="328"/>
      <c r="H213" s="328"/>
      <c r="I213" s="153"/>
      <c r="J213" s="33"/>
      <c r="K213" s="33"/>
      <c r="L213" s="34"/>
      <c r="M213" s="154"/>
      <c r="N213" s="155"/>
      <c r="O213" s="54"/>
      <c r="P213" s="54"/>
      <c r="Q213" s="54"/>
      <c r="R213" s="54"/>
      <c r="S213" s="54"/>
      <c r="T213" s="55"/>
      <c r="U213" s="33"/>
      <c r="V213" s="33"/>
      <c r="W213" s="33"/>
      <c r="X213" s="33"/>
      <c r="Y213" s="33"/>
      <c r="Z213" s="33"/>
      <c r="AA213" s="33"/>
      <c r="AB213" s="33"/>
      <c r="AC213" s="33"/>
      <c r="AD213" s="33"/>
      <c r="AE213" s="33"/>
      <c r="AT213" s="18" t="s">
        <v>220</v>
      </c>
      <c r="AU213" s="18" t="s">
        <v>81</v>
      </c>
    </row>
    <row r="214" spans="1:65" s="2" customFormat="1" ht="16.5" customHeight="1">
      <c r="A214" s="33"/>
      <c r="B214" s="143"/>
      <c r="C214" s="354" t="s">
        <v>342</v>
      </c>
      <c r="D214" s="354" t="s">
        <v>465</v>
      </c>
      <c r="E214" s="355" t="s">
        <v>1129</v>
      </c>
      <c r="F214" s="356" t="s">
        <v>1130</v>
      </c>
      <c r="G214" s="357" t="s">
        <v>228</v>
      </c>
      <c r="H214" s="358">
        <v>1</v>
      </c>
      <c r="I214" s="178"/>
      <c r="J214" s="179">
        <f>ROUND(I214*H214,2)</f>
        <v>0</v>
      </c>
      <c r="K214" s="177" t="s">
        <v>3</v>
      </c>
      <c r="L214" s="180"/>
      <c r="M214" s="181" t="s">
        <v>3</v>
      </c>
      <c r="N214" s="182" t="s">
        <v>43</v>
      </c>
      <c r="O214" s="54"/>
      <c r="P214" s="149">
        <f>O214*H214</f>
        <v>0</v>
      </c>
      <c r="Q214" s="149">
        <v>0</v>
      </c>
      <c r="R214" s="149">
        <f>Q214*H214</f>
        <v>0</v>
      </c>
      <c r="S214" s="149">
        <v>0</v>
      </c>
      <c r="T214" s="150">
        <f>S214*H214</f>
        <v>0</v>
      </c>
      <c r="U214" s="33"/>
      <c r="V214" s="33"/>
      <c r="W214" s="33"/>
      <c r="X214" s="33"/>
      <c r="Y214" s="33"/>
      <c r="Z214" s="33"/>
      <c r="AA214" s="33"/>
      <c r="AB214" s="33"/>
      <c r="AC214" s="33"/>
      <c r="AD214" s="33"/>
      <c r="AE214" s="33"/>
      <c r="AR214" s="151" t="s">
        <v>171</v>
      </c>
      <c r="AT214" s="151" t="s">
        <v>465</v>
      </c>
      <c r="AU214" s="151" t="s">
        <v>81</v>
      </c>
      <c r="AY214" s="18" t="s">
        <v>126</v>
      </c>
      <c r="BE214" s="152">
        <f>IF(N214="základní",J214,0)</f>
        <v>0</v>
      </c>
      <c r="BF214" s="152">
        <f>IF(N214="snížená",J214,0)</f>
        <v>0</v>
      </c>
      <c r="BG214" s="152">
        <f>IF(N214="zákl. přenesená",J214,0)</f>
        <v>0</v>
      </c>
      <c r="BH214" s="152">
        <f>IF(N214="sníž. přenesená",J214,0)</f>
        <v>0</v>
      </c>
      <c r="BI214" s="152">
        <f>IF(N214="nulová",J214,0)</f>
        <v>0</v>
      </c>
      <c r="BJ214" s="18" t="s">
        <v>79</v>
      </c>
      <c r="BK214" s="152">
        <f>ROUND(I214*H214,2)</f>
        <v>0</v>
      </c>
      <c r="BL214" s="18" t="s">
        <v>145</v>
      </c>
      <c r="BM214" s="151" t="s">
        <v>1131</v>
      </c>
    </row>
    <row r="215" spans="1:65" s="2" customFormat="1">
      <c r="A215" s="33"/>
      <c r="B215" s="34"/>
      <c r="C215" s="328"/>
      <c r="D215" s="329" t="s">
        <v>136</v>
      </c>
      <c r="E215" s="328"/>
      <c r="F215" s="330" t="s">
        <v>1130</v>
      </c>
      <c r="G215" s="328"/>
      <c r="H215" s="328"/>
      <c r="I215" s="153"/>
      <c r="J215" s="33"/>
      <c r="K215" s="33"/>
      <c r="L215" s="34"/>
      <c r="M215" s="154"/>
      <c r="N215" s="155"/>
      <c r="O215" s="54"/>
      <c r="P215" s="54"/>
      <c r="Q215" s="54"/>
      <c r="R215" s="54"/>
      <c r="S215" s="54"/>
      <c r="T215" s="55"/>
      <c r="U215" s="33"/>
      <c r="V215" s="33"/>
      <c r="W215" s="33"/>
      <c r="X215" s="33"/>
      <c r="Y215" s="33"/>
      <c r="Z215" s="33"/>
      <c r="AA215" s="33"/>
      <c r="AB215" s="33"/>
      <c r="AC215" s="33"/>
      <c r="AD215" s="33"/>
      <c r="AE215" s="33"/>
      <c r="AT215" s="18" t="s">
        <v>136</v>
      </c>
      <c r="AU215" s="18" t="s">
        <v>81</v>
      </c>
    </row>
    <row r="216" spans="1:65" s="13" customFormat="1">
      <c r="B216" s="156"/>
      <c r="C216" s="332"/>
      <c r="D216" s="329" t="s">
        <v>140</v>
      </c>
      <c r="E216" s="333" t="s">
        <v>3</v>
      </c>
      <c r="F216" s="334" t="s">
        <v>1132</v>
      </c>
      <c r="G216" s="332"/>
      <c r="H216" s="333" t="s">
        <v>3</v>
      </c>
      <c r="I216" s="158"/>
      <c r="L216" s="156"/>
      <c r="M216" s="159"/>
      <c r="N216" s="160"/>
      <c r="O216" s="160"/>
      <c r="P216" s="160"/>
      <c r="Q216" s="160"/>
      <c r="R216" s="160"/>
      <c r="S216" s="160"/>
      <c r="T216" s="161"/>
      <c r="AT216" s="157" t="s">
        <v>140</v>
      </c>
      <c r="AU216" s="157" t="s">
        <v>81</v>
      </c>
      <c r="AV216" s="13" t="s">
        <v>79</v>
      </c>
      <c r="AW216" s="13" t="s">
        <v>33</v>
      </c>
      <c r="AX216" s="13" t="s">
        <v>72</v>
      </c>
      <c r="AY216" s="157" t="s">
        <v>126</v>
      </c>
    </row>
    <row r="217" spans="1:65" s="13" customFormat="1">
      <c r="B217" s="156"/>
      <c r="C217" s="332"/>
      <c r="D217" s="329" t="s">
        <v>140</v>
      </c>
      <c r="E217" s="333" t="s">
        <v>3</v>
      </c>
      <c r="F217" s="334" t="s">
        <v>1123</v>
      </c>
      <c r="G217" s="332"/>
      <c r="H217" s="333" t="s">
        <v>3</v>
      </c>
      <c r="I217" s="158"/>
      <c r="L217" s="156"/>
      <c r="M217" s="159"/>
      <c r="N217" s="160"/>
      <c r="O217" s="160"/>
      <c r="P217" s="160"/>
      <c r="Q217" s="160"/>
      <c r="R217" s="160"/>
      <c r="S217" s="160"/>
      <c r="T217" s="161"/>
      <c r="AT217" s="157" t="s">
        <v>140</v>
      </c>
      <c r="AU217" s="157" t="s">
        <v>81</v>
      </c>
      <c r="AV217" s="13" t="s">
        <v>79</v>
      </c>
      <c r="AW217" s="13" t="s">
        <v>33</v>
      </c>
      <c r="AX217" s="13" t="s">
        <v>72</v>
      </c>
      <c r="AY217" s="157" t="s">
        <v>126</v>
      </c>
    </row>
    <row r="218" spans="1:65" s="14" customFormat="1">
      <c r="B218" s="162"/>
      <c r="C218" s="336"/>
      <c r="D218" s="329" t="s">
        <v>140</v>
      </c>
      <c r="E218" s="337" t="s">
        <v>3</v>
      </c>
      <c r="F218" s="338" t="s">
        <v>79</v>
      </c>
      <c r="G218" s="336"/>
      <c r="H218" s="339">
        <v>1</v>
      </c>
      <c r="I218" s="164"/>
      <c r="L218" s="162"/>
      <c r="M218" s="165"/>
      <c r="N218" s="166"/>
      <c r="O218" s="166"/>
      <c r="P218" s="166"/>
      <c r="Q218" s="166"/>
      <c r="R218" s="166"/>
      <c r="S218" s="166"/>
      <c r="T218" s="167"/>
      <c r="AT218" s="163" t="s">
        <v>140</v>
      </c>
      <c r="AU218" s="163" t="s">
        <v>81</v>
      </c>
      <c r="AV218" s="14" t="s">
        <v>81</v>
      </c>
      <c r="AW218" s="14" t="s">
        <v>33</v>
      </c>
      <c r="AX218" s="14" t="s">
        <v>72</v>
      </c>
      <c r="AY218" s="163" t="s">
        <v>126</v>
      </c>
    </row>
    <row r="219" spans="1:65" s="15" customFormat="1">
      <c r="B219" s="168"/>
      <c r="C219" s="341"/>
      <c r="D219" s="329" t="s">
        <v>140</v>
      </c>
      <c r="E219" s="342" t="s">
        <v>3</v>
      </c>
      <c r="F219" s="343" t="s">
        <v>144</v>
      </c>
      <c r="G219" s="341"/>
      <c r="H219" s="344">
        <v>1</v>
      </c>
      <c r="I219" s="170"/>
      <c r="L219" s="168"/>
      <c r="M219" s="171"/>
      <c r="N219" s="172"/>
      <c r="O219" s="172"/>
      <c r="P219" s="172"/>
      <c r="Q219" s="172"/>
      <c r="R219" s="172"/>
      <c r="S219" s="172"/>
      <c r="T219" s="173"/>
      <c r="AT219" s="169" t="s">
        <v>140</v>
      </c>
      <c r="AU219" s="169" t="s">
        <v>81</v>
      </c>
      <c r="AV219" s="15" t="s">
        <v>145</v>
      </c>
      <c r="AW219" s="15" t="s">
        <v>33</v>
      </c>
      <c r="AX219" s="15" t="s">
        <v>79</v>
      </c>
      <c r="AY219" s="169" t="s">
        <v>126</v>
      </c>
    </row>
    <row r="220" spans="1:65" s="2" customFormat="1" ht="16.5" customHeight="1">
      <c r="A220" s="33"/>
      <c r="B220" s="143"/>
      <c r="C220" s="354" t="s">
        <v>361</v>
      </c>
      <c r="D220" s="354" t="s">
        <v>465</v>
      </c>
      <c r="E220" s="355" t="s">
        <v>1133</v>
      </c>
      <c r="F220" s="356" t="s">
        <v>1134</v>
      </c>
      <c r="G220" s="357" t="s">
        <v>228</v>
      </c>
      <c r="H220" s="358">
        <v>4</v>
      </c>
      <c r="I220" s="178"/>
      <c r="J220" s="179">
        <f>ROUND(I220*H220,2)</f>
        <v>0</v>
      </c>
      <c r="K220" s="177" t="s">
        <v>3</v>
      </c>
      <c r="L220" s="180"/>
      <c r="M220" s="181" t="s">
        <v>3</v>
      </c>
      <c r="N220" s="182" t="s">
        <v>43</v>
      </c>
      <c r="O220" s="54"/>
      <c r="P220" s="149">
        <f>O220*H220</f>
        <v>0</v>
      </c>
      <c r="Q220" s="149">
        <v>0</v>
      </c>
      <c r="R220" s="149">
        <f>Q220*H220</f>
        <v>0</v>
      </c>
      <c r="S220" s="149">
        <v>0</v>
      </c>
      <c r="T220" s="150">
        <f>S220*H220</f>
        <v>0</v>
      </c>
      <c r="U220" s="33"/>
      <c r="V220" s="33"/>
      <c r="W220" s="33"/>
      <c r="X220" s="33"/>
      <c r="Y220" s="33"/>
      <c r="Z220" s="33"/>
      <c r="AA220" s="33"/>
      <c r="AB220" s="33"/>
      <c r="AC220" s="33"/>
      <c r="AD220" s="33"/>
      <c r="AE220" s="33"/>
      <c r="AR220" s="151" t="s">
        <v>171</v>
      </c>
      <c r="AT220" s="151" t="s">
        <v>465</v>
      </c>
      <c r="AU220" s="151" t="s">
        <v>81</v>
      </c>
      <c r="AY220" s="18" t="s">
        <v>126</v>
      </c>
      <c r="BE220" s="152">
        <f>IF(N220="základní",J220,0)</f>
        <v>0</v>
      </c>
      <c r="BF220" s="152">
        <f>IF(N220="snížená",J220,0)</f>
        <v>0</v>
      </c>
      <c r="BG220" s="152">
        <f>IF(N220="zákl. přenesená",J220,0)</f>
        <v>0</v>
      </c>
      <c r="BH220" s="152">
        <f>IF(N220="sníž. přenesená",J220,0)</f>
        <v>0</v>
      </c>
      <c r="BI220" s="152">
        <f>IF(N220="nulová",J220,0)</f>
        <v>0</v>
      </c>
      <c r="BJ220" s="18" t="s">
        <v>79</v>
      </c>
      <c r="BK220" s="152">
        <f>ROUND(I220*H220,2)</f>
        <v>0</v>
      </c>
      <c r="BL220" s="18" t="s">
        <v>145</v>
      </c>
      <c r="BM220" s="151" t="s">
        <v>1135</v>
      </c>
    </row>
    <row r="221" spans="1:65" s="2" customFormat="1">
      <c r="A221" s="33"/>
      <c r="B221" s="34"/>
      <c r="C221" s="328"/>
      <c r="D221" s="329" t="s">
        <v>136</v>
      </c>
      <c r="E221" s="328"/>
      <c r="F221" s="330" t="s">
        <v>1134</v>
      </c>
      <c r="G221" s="328"/>
      <c r="H221" s="328"/>
      <c r="I221" s="153"/>
      <c r="J221" s="33"/>
      <c r="K221" s="33"/>
      <c r="L221" s="34"/>
      <c r="M221" s="154"/>
      <c r="N221" s="155"/>
      <c r="O221" s="54"/>
      <c r="P221" s="54"/>
      <c r="Q221" s="54"/>
      <c r="R221" s="54"/>
      <c r="S221" s="54"/>
      <c r="T221" s="55"/>
      <c r="U221" s="33"/>
      <c r="V221" s="33"/>
      <c r="W221" s="33"/>
      <c r="X221" s="33"/>
      <c r="Y221" s="33"/>
      <c r="Z221" s="33"/>
      <c r="AA221" s="33"/>
      <c r="AB221" s="33"/>
      <c r="AC221" s="33"/>
      <c r="AD221" s="33"/>
      <c r="AE221" s="33"/>
      <c r="AT221" s="18" t="s">
        <v>136</v>
      </c>
      <c r="AU221" s="18" t="s">
        <v>81</v>
      </c>
    </row>
    <row r="222" spans="1:65" s="13" customFormat="1">
      <c r="B222" s="156"/>
      <c r="C222" s="332"/>
      <c r="D222" s="329" t="s">
        <v>140</v>
      </c>
      <c r="E222" s="333" t="s">
        <v>3</v>
      </c>
      <c r="F222" s="334" t="s">
        <v>1132</v>
      </c>
      <c r="G222" s="332"/>
      <c r="H222" s="333" t="s">
        <v>3</v>
      </c>
      <c r="I222" s="158"/>
      <c r="L222" s="156"/>
      <c r="M222" s="159"/>
      <c r="N222" s="160"/>
      <c r="O222" s="160"/>
      <c r="P222" s="160"/>
      <c r="Q222" s="160"/>
      <c r="R222" s="160"/>
      <c r="S222" s="160"/>
      <c r="T222" s="161"/>
      <c r="AT222" s="157" t="s">
        <v>140</v>
      </c>
      <c r="AU222" s="157" t="s">
        <v>81</v>
      </c>
      <c r="AV222" s="13" t="s">
        <v>79</v>
      </c>
      <c r="AW222" s="13" t="s">
        <v>33</v>
      </c>
      <c r="AX222" s="13" t="s">
        <v>72</v>
      </c>
      <c r="AY222" s="157" t="s">
        <v>126</v>
      </c>
    </row>
    <row r="223" spans="1:65" s="13" customFormat="1">
      <c r="B223" s="156"/>
      <c r="C223" s="332"/>
      <c r="D223" s="329" t="s">
        <v>140</v>
      </c>
      <c r="E223" s="333" t="s">
        <v>3</v>
      </c>
      <c r="F223" s="334" t="s">
        <v>1123</v>
      </c>
      <c r="G223" s="332"/>
      <c r="H223" s="333" t="s">
        <v>3</v>
      </c>
      <c r="I223" s="158"/>
      <c r="L223" s="156"/>
      <c r="M223" s="159"/>
      <c r="N223" s="160"/>
      <c r="O223" s="160"/>
      <c r="P223" s="160"/>
      <c r="Q223" s="160"/>
      <c r="R223" s="160"/>
      <c r="S223" s="160"/>
      <c r="T223" s="161"/>
      <c r="AT223" s="157" t="s">
        <v>140</v>
      </c>
      <c r="AU223" s="157" t="s">
        <v>81</v>
      </c>
      <c r="AV223" s="13" t="s">
        <v>79</v>
      </c>
      <c r="AW223" s="13" t="s">
        <v>33</v>
      </c>
      <c r="AX223" s="13" t="s">
        <v>72</v>
      </c>
      <c r="AY223" s="157" t="s">
        <v>126</v>
      </c>
    </row>
    <row r="224" spans="1:65" s="14" customFormat="1">
      <c r="B224" s="162"/>
      <c r="C224" s="336"/>
      <c r="D224" s="329" t="s">
        <v>140</v>
      </c>
      <c r="E224" s="337" t="s">
        <v>3</v>
      </c>
      <c r="F224" s="338" t="s">
        <v>145</v>
      </c>
      <c r="G224" s="336"/>
      <c r="H224" s="339">
        <v>4</v>
      </c>
      <c r="I224" s="164"/>
      <c r="L224" s="162"/>
      <c r="M224" s="165"/>
      <c r="N224" s="166"/>
      <c r="O224" s="166"/>
      <c r="P224" s="166"/>
      <c r="Q224" s="166"/>
      <c r="R224" s="166"/>
      <c r="S224" s="166"/>
      <c r="T224" s="167"/>
      <c r="AT224" s="163" t="s">
        <v>140</v>
      </c>
      <c r="AU224" s="163" t="s">
        <v>81</v>
      </c>
      <c r="AV224" s="14" t="s">
        <v>81</v>
      </c>
      <c r="AW224" s="14" t="s">
        <v>33</v>
      </c>
      <c r="AX224" s="14" t="s">
        <v>72</v>
      </c>
      <c r="AY224" s="163" t="s">
        <v>126</v>
      </c>
    </row>
    <row r="225" spans="1:65" s="15" customFormat="1">
      <c r="B225" s="168"/>
      <c r="C225" s="341"/>
      <c r="D225" s="329" t="s">
        <v>140</v>
      </c>
      <c r="E225" s="342" t="s">
        <v>3</v>
      </c>
      <c r="F225" s="343" t="s">
        <v>144</v>
      </c>
      <c r="G225" s="341"/>
      <c r="H225" s="344">
        <v>4</v>
      </c>
      <c r="I225" s="170"/>
      <c r="L225" s="168"/>
      <c r="M225" s="171"/>
      <c r="N225" s="172"/>
      <c r="O225" s="172"/>
      <c r="P225" s="172"/>
      <c r="Q225" s="172"/>
      <c r="R225" s="172"/>
      <c r="S225" s="172"/>
      <c r="T225" s="173"/>
      <c r="AT225" s="169" t="s">
        <v>140</v>
      </c>
      <c r="AU225" s="169" t="s">
        <v>81</v>
      </c>
      <c r="AV225" s="15" t="s">
        <v>145</v>
      </c>
      <c r="AW225" s="15" t="s">
        <v>33</v>
      </c>
      <c r="AX225" s="15" t="s">
        <v>79</v>
      </c>
      <c r="AY225" s="169" t="s">
        <v>126</v>
      </c>
    </row>
    <row r="226" spans="1:65" s="2" customFormat="1" ht="16.5" customHeight="1">
      <c r="A226" s="33"/>
      <c r="B226" s="143"/>
      <c r="C226" s="354" t="s">
        <v>8</v>
      </c>
      <c r="D226" s="354" t="s">
        <v>465</v>
      </c>
      <c r="E226" s="355" t="s">
        <v>1136</v>
      </c>
      <c r="F226" s="356" t="s">
        <v>1137</v>
      </c>
      <c r="G226" s="357" t="s">
        <v>228</v>
      </c>
      <c r="H226" s="358">
        <v>2</v>
      </c>
      <c r="I226" s="178"/>
      <c r="J226" s="179">
        <f>ROUND(I226*H226,2)</f>
        <v>0</v>
      </c>
      <c r="K226" s="177" t="s">
        <v>3</v>
      </c>
      <c r="L226" s="180"/>
      <c r="M226" s="181" t="s">
        <v>3</v>
      </c>
      <c r="N226" s="182" t="s">
        <v>43</v>
      </c>
      <c r="O226" s="54"/>
      <c r="P226" s="149">
        <f>O226*H226</f>
        <v>0</v>
      </c>
      <c r="Q226" s="149">
        <v>0</v>
      </c>
      <c r="R226" s="149">
        <f>Q226*H226</f>
        <v>0</v>
      </c>
      <c r="S226" s="149">
        <v>0</v>
      </c>
      <c r="T226" s="150">
        <f>S226*H226</f>
        <v>0</v>
      </c>
      <c r="U226" s="33"/>
      <c r="V226" s="33"/>
      <c r="W226" s="33"/>
      <c r="X226" s="33"/>
      <c r="Y226" s="33"/>
      <c r="Z226" s="33"/>
      <c r="AA226" s="33"/>
      <c r="AB226" s="33"/>
      <c r="AC226" s="33"/>
      <c r="AD226" s="33"/>
      <c r="AE226" s="33"/>
      <c r="AR226" s="151" t="s">
        <v>171</v>
      </c>
      <c r="AT226" s="151" t="s">
        <v>465</v>
      </c>
      <c r="AU226" s="151" t="s">
        <v>81</v>
      </c>
      <c r="AY226" s="18" t="s">
        <v>126</v>
      </c>
      <c r="BE226" s="152">
        <f>IF(N226="základní",J226,0)</f>
        <v>0</v>
      </c>
      <c r="BF226" s="152">
        <f>IF(N226="snížená",J226,0)</f>
        <v>0</v>
      </c>
      <c r="BG226" s="152">
        <f>IF(N226="zákl. přenesená",J226,0)</f>
        <v>0</v>
      </c>
      <c r="BH226" s="152">
        <f>IF(N226="sníž. přenesená",J226,0)</f>
        <v>0</v>
      </c>
      <c r="BI226" s="152">
        <f>IF(N226="nulová",J226,0)</f>
        <v>0</v>
      </c>
      <c r="BJ226" s="18" t="s">
        <v>79</v>
      </c>
      <c r="BK226" s="152">
        <f>ROUND(I226*H226,2)</f>
        <v>0</v>
      </c>
      <c r="BL226" s="18" t="s">
        <v>145</v>
      </c>
      <c r="BM226" s="151" t="s">
        <v>1138</v>
      </c>
    </row>
    <row r="227" spans="1:65" s="2" customFormat="1">
      <c r="A227" s="33"/>
      <c r="B227" s="34"/>
      <c r="C227" s="328"/>
      <c r="D227" s="329" t="s">
        <v>136</v>
      </c>
      <c r="E227" s="328"/>
      <c r="F227" s="330" t="s">
        <v>1137</v>
      </c>
      <c r="G227" s="328"/>
      <c r="H227" s="328"/>
      <c r="I227" s="153"/>
      <c r="J227" s="33"/>
      <c r="K227" s="33"/>
      <c r="L227" s="34"/>
      <c r="M227" s="154"/>
      <c r="N227" s="155"/>
      <c r="O227" s="54"/>
      <c r="P227" s="54"/>
      <c r="Q227" s="54"/>
      <c r="R227" s="54"/>
      <c r="S227" s="54"/>
      <c r="T227" s="55"/>
      <c r="U227" s="33"/>
      <c r="V227" s="33"/>
      <c r="W227" s="33"/>
      <c r="X227" s="33"/>
      <c r="Y227" s="33"/>
      <c r="Z227" s="33"/>
      <c r="AA227" s="33"/>
      <c r="AB227" s="33"/>
      <c r="AC227" s="33"/>
      <c r="AD227" s="33"/>
      <c r="AE227" s="33"/>
      <c r="AT227" s="18" t="s">
        <v>136</v>
      </c>
      <c r="AU227" s="18" t="s">
        <v>81</v>
      </c>
    </row>
    <row r="228" spans="1:65" s="13" customFormat="1">
      <c r="B228" s="156"/>
      <c r="C228" s="332"/>
      <c r="D228" s="329" t="s">
        <v>140</v>
      </c>
      <c r="E228" s="333" t="s">
        <v>3</v>
      </c>
      <c r="F228" s="334" t="s">
        <v>1132</v>
      </c>
      <c r="G228" s="332"/>
      <c r="H228" s="333" t="s">
        <v>3</v>
      </c>
      <c r="I228" s="158"/>
      <c r="L228" s="156"/>
      <c r="M228" s="159"/>
      <c r="N228" s="160"/>
      <c r="O228" s="160"/>
      <c r="P228" s="160"/>
      <c r="Q228" s="160"/>
      <c r="R228" s="160"/>
      <c r="S228" s="160"/>
      <c r="T228" s="161"/>
      <c r="AT228" s="157" t="s">
        <v>140</v>
      </c>
      <c r="AU228" s="157" t="s">
        <v>81</v>
      </c>
      <c r="AV228" s="13" t="s">
        <v>79</v>
      </c>
      <c r="AW228" s="13" t="s">
        <v>33</v>
      </c>
      <c r="AX228" s="13" t="s">
        <v>72</v>
      </c>
      <c r="AY228" s="157" t="s">
        <v>126</v>
      </c>
    </row>
    <row r="229" spans="1:65" s="13" customFormat="1">
      <c r="B229" s="156"/>
      <c r="C229" s="332"/>
      <c r="D229" s="329" t="s">
        <v>140</v>
      </c>
      <c r="E229" s="333" t="s">
        <v>3</v>
      </c>
      <c r="F229" s="334" t="s">
        <v>1123</v>
      </c>
      <c r="G229" s="332"/>
      <c r="H229" s="333" t="s">
        <v>3</v>
      </c>
      <c r="I229" s="158"/>
      <c r="L229" s="156"/>
      <c r="M229" s="159"/>
      <c r="N229" s="160"/>
      <c r="O229" s="160"/>
      <c r="P229" s="160"/>
      <c r="Q229" s="160"/>
      <c r="R229" s="160"/>
      <c r="S229" s="160"/>
      <c r="T229" s="161"/>
      <c r="AT229" s="157" t="s">
        <v>140</v>
      </c>
      <c r="AU229" s="157" t="s">
        <v>81</v>
      </c>
      <c r="AV229" s="13" t="s">
        <v>79</v>
      </c>
      <c r="AW229" s="13" t="s">
        <v>33</v>
      </c>
      <c r="AX229" s="13" t="s">
        <v>72</v>
      </c>
      <c r="AY229" s="157" t="s">
        <v>126</v>
      </c>
    </row>
    <row r="230" spans="1:65" s="14" customFormat="1">
      <c r="B230" s="162"/>
      <c r="C230" s="336"/>
      <c r="D230" s="329" t="s">
        <v>140</v>
      </c>
      <c r="E230" s="337" t="s">
        <v>3</v>
      </c>
      <c r="F230" s="338" t="s">
        <v>81</v>
      </c>
      <c r="G230" s="336"/>
      <c r="H230" s="339">
        <v>2</v>
      </c>
      <c r="I230" s="164"/>
      <c r="L230" s="162"/>
      <c r="M230" s="165"/>
      <c r="N230" s="166"/>
      <c r="O230" s="166"/>
      <c r="P230" s="166"/>
      <c r="Q230" s="166"/>
      <c r="R230" s="166"/>
      <c r="S230" s="166"/>
      <c r="T230" s="167"/>
      <c r="AT230" s="163" t="s">
        <v>140</v>
      </c>
      <c r="AU230" s="163" t="s">
        <v>81</v>
      </c>
      <c r="AV230" s="14" t="s">
        <v>81</v>
      </c>
      <c r="AW230" s="14" t="s">
        <v>33</v>
      </c>
      <c r="AX230" s="14" t="s">
        <v>72</v>
      </c>
      <c r="AY230" s="163" t="s">
        <v>126</v>
      </c>
    </row>
    <row r="231" spans="1:65" s="15" customFormat="1">
      <c r="B231" s="168"/>
      <c r="C231" s="341"/>
      <c r="D231" s="329" t="s">
        <v>140</v>
      </c>
      <c r="E231" s="342" t="s">
        <v>3</v>
      </c>
      <c r="F231" s="343" t="s">
        <v>144</v>
      </c>
      <c r="G231" s="341"/>
      <c r="H231" s="344">
        <v>2</v>
      </c>
      <c r="I231" s="170"/>
      <c r="L231" s="168"/>
      <c r="M231" s="171"/>
      <c r="N231" s="172"/>
      <c r="O231" s="172"/>
      <c r="P231" s="172"/>
      <c r="Q231" s="172"/>
      <c r="R231" s="172"/>
      <c r="S231" s="172"/>
      <c r="T231" s="173"/>
      <c r="AT231" s="169" t="s">
        <v>140</v>
      </c>
      <c r="AU231" s="169" t="s">
        <v>81</v>
      </c>
      <c r="AV231" s="15" t="s">
        <v>145</v>
      </c>
      <c r="AW231" s="15" t="s">
        <v>33</v>
      </c>
      <c r="AX231" s="15" t="s">
        <v>79</v>
      </c>
      <c r="AY231" s="169" t="s">
        <v>126</v>
      </c>
    </row>
    <row r="232" spans="1:65" s="2" customFormat="1" ht="16.5" customHeight="1">
      <c r="A232" s="33"/>
      <c r="B232" s="143"/>
      <c r="C232" s="354" t="s">
        <v>373</v>
      </c>
      <c r="D232" s="354" t="s">
        <v>465</v>
      </c>
      <c r="E232" s="355" t="s">
        <v>1139</v>
      </c>
      <c r="F232" s="356" t="s">
        <v>1140</v>
      </c>
      <c r="G232" s="357" t="s">
        <v>228</v>
      </c>
      <c r="H232" s="358">
        <v>1</v>
      </c>
      <c r="I232" s="178"/>
      <c r="J232" s="179">
        <f>ROUND(I232*H232,2)</f>
        <v>0</v>
      </c>
      <c r="K232" s="177" t="s">
        <v>3</v>
      </c>
      <c r="L232" s="180"/>
      <c r="M232" s="181" t="s">
        <v>3</v>
      </c>
      <c r="N232" s="182" t="s">
        <v>43</v>
      </c>
      <c r="O232" s="54"/>
      <c r="P232" s="149">
        <f>O232*H232</f>
        <v>0</v>
      </c>
      <c r="Q232" s="149">
        <v>0</v>
      </c>
      <c r="R232" s="149">
        <f>Q232*H232</f>
        <v>0</v>
      </c>
      <c r="S232" s="149">
        <v>0</v>
      </c>
      <c r="T232" s="150">
        <f>S232*H232</f>
        <v>0</v>
      </c>
      <c r="U232" s="33"/>
      <c r="V232" s="33"/>
      <c r="W232" s="33"/>
      <c r="X232" s="33"/>
      <c r="Y232" s="33"/>
      <c r="Z232" s="33"/>
      <c r="AA232" s="33"/>
      <c r="AB232" s="33"/>
      <c r="AC232" s="33"/>
      <c r="AD232" s="33"/>
      <c r="AE232" s="33"/>
      <c r="AR232" s="151" t="s">
        <v>171</v>
      </c>
      <c r="AT232" s="151" t="s">
        <v>465</v>
      </c>
      <c r="AU232" s="151" t="s">
        <v>81</v>
      </c>
      <c r="AY232" s="18" t="s">
        <v>126</v>
      </c>
      <c r="BE232" s="152">
        <f>IF(N232="základní",J232,0)</f>
        <v>0</v>
      </c>
      <c r="BF232" s="152">
        <f>IF(N232="snížená",J232,0)</f>
        <v>0</v>
      </c>
      <c r="BG232" s="152">
        <f>IF(N232="zákl. přenesená",J232,0)</f>
        <v>0</v>
      </c>
      <c r="BH232" s="152">
        <f>IF(N232="sníž. přenesená",J232,0)</f>
        <v>0</v>
      </c>
      <c r="BI232" s="152">
        <f>IF(N232="nulová",J232,0)</f>
        <v>0</v>
      </c>
      <c r="BJ232" s="18" t="s">
        <v>79</v>
      </c>
      <c r="BK232" s="152">
        <f>ROUND(I232*H232,2)</f>
        <v>0</v>
      </c>
      <c r="BL232" s="18" t="s">
        <v>145</v>
      </c>
      <c r="BM232" s="151" t="s">
        <v>1141</v>
      </c>
    </row>
    <row r="233" spans="1:65" s="2" customFormat="1">
      <c r="A233" s="33"/>
      <c r="B233" s="34"/>
      <c r="C233" s="328"/>
      <c r="D233" s="329" t="s">
        <v>136</v>
      </c>
      <c r="E233" s="328"/>
      <c r="F233" s="330" t="s">
        <v>1140</v>
      </c>
      <c r="G233" s="328"/>
      <c r="H233" s="328"/>
      <c r="I233" s="153"/>
      <c r="J233" s="33"/>
      <c r="K233" s="33"/>
      <c r="L233" s="34"/>
      <c r="M233" s="154"/>
      <c r="N233" s="155"/>
      <c r="O233" s="54"/>
      <c r="P233" s="54"/>
      <c r="Q233" s="54"/>
      <c r="R233" s="54"/>
      <c r="S233" s="54"/>
      <c r="T233" s="55"/>
      <c r="U233" s="33"/>
      <c r="V233" s="33"/>
      <c r="W233" s="33"/>
      <c r="X233" s="33"/>
      <c r="Y233" s="33"/>
      <c r="Z233" s="33"/>
      <c r="AA233" s="33"/>
      <c r="AB233" s="33"/>
      <c r="AC233" s="33"/>
      <c r="AD233" s="33"/>
      <c r="AE233" s="33"/>
      <c r="AT233" s="18" t="s">
        <v>136</v>
      </c>
      <c r="AU233" s="18" t="s">
        <v>81</v>
      </c>
    </row>
    <row r="234" spans="1:65" s="13" customFormat="1">
      <c r="B234" s="156"/>
      <c r="C234" s="332"/>
      <c r="D234" s="329" t="s">
        <v>140</v>
      </c>
      <c r="E234" s="333" t="s">
        <v>3</v>
      </c>
      <c r="F234" s="334" t="s">
        <v>1132</v>
      </c>
      <c r="G234" s="332"/>
      <c r="H234" s="333" t="s">
        <v>3</v>
      </c>
      <c r="I234" s="158"/>
      <c r="L234" s="156"/>
      <c r="M234" s="159"/>
      <c r="N234" s="160"/>
      <c r="O234" s="160"/>
      <c r="P234" s="160"/>
      <c r="Q234" s="160"/>
      <c r="R234" s="160"/>
      <c r="S234" s="160"/>
      <c r="T234" s="161"/>
      <c r="AT234" s="157" t="s">
        <v>140</v>
      </c>
      <c r="AU234" s="157" t="s">
        <v>81</v>
      </c>
      <c r="AV234" s="13" t="s">
        <v>79</v>
      </c>
      <c r="AW234" s="13" t="s">
        <v>33</v>
      </c>
      <c r="AX234" s="13" t="s">
        <v>72</v>
      </c>
      <c r="AY234" s="157" t="s">
        <v>126</v>
      </c>
    </row>
    <row r="235" spans="1:65" s="13" customFormat="1">
      <c r="B235" s="156"/>
      <c r="C235" s="332"/>
      <c r="D235" s="329" t="s">
        <v>140</v>
      </c>
      <c r="E235" s="333" t="s">
        <v>3</v>
      </c>
      <c r="F235" s="334" t="s">
        <v>1123</v>
      </c>
      <c r="G235" s="332"/>
      <c r="H235" s="333" t="s">
        <v>3</v>
      </c>
      <c r="I235" s="158"/>
      <c r="L235" s="156"/>
      <c r="M235" s="159"/>
      <c r="N235" s="160"/>
      <c r="O235" s="160"/>
      <c r="P235" s="160"/>
      <c r="Q235" s="160"/>
      <c r="R235" s="160"/>
      <c r="S235" s="160"/>
      <c r="T235" s="161"/>
      <c r="AT235" s="157" t="s">
        <v>140</v>
      </c>
      <c r="AU235" s="157" t="s">
        <v>81</v>
      </c>
      <c r="AV235" s="13" t="s">
        <v>79</v>
      </c>
      <c r="AW235" s="13" t="s">
        <v>33</v>
      </c>
      <c r="AX235" s="13" t="s">
        <v>72</v>
      </c>
      <c r="AY235" s="157" t="s">
        <v>126</v>
      </c>
    </row>
    <row r="236" spans="1:65" s="14" customFormat="1">
      <c r="B236" s="162"/>
      <c r="C236" s="336"/>
      <c r="D236" s="329" t="s">
        <v>140</v>
      </c>
      <c r="E236" s="337" t="s">
        <v>3</v>
      </c>
      <c r="F236" s="338" t="s">
        <v>79</v>
      </c>
      <c r="G236" s="336"/>
      <c r="H236" s="339">
        <v>1</v>
      </c>
      <c r="I236" s="164"/>
      <c r="L236" s="162"/>
      <c r="M236" s="165"/>
      <c r="N236" s="166"/>
      <c r="O236" s="166"/>
      <c r="P236" s="166"/>
      <c r="Q236" s="166"/>
      <c r="R236" s="166"/>
      <c r="S236" s="166"/>
      <c r="T236" s="167"/>
      <c r="AT236" s="163" t="s">
        <v>140</v>
      </c>
      <c r="AU236" s="163" t="s">
        <v>81</v>
      </c>
      <c r="AV236" s="14" t="s">
        <v>81</v>
      </c>
      <c r="AW236" s="14" t="s">
        <v>33</v>
      </c>
      <c r="AX236" s="14" t="s">
        <v>72</v>
      </c>
      <c r="AY236" s="163" t="s">
        <v>126</v>
      </c>
    </row>
    <row r="237" spans="1:65" s="15" customFormat="1">
      <c r="B237" s="168"/>
      <c r="C237" s="341"/>
      <c r="D237" s="329" t="s">
        <v>140</v>
      </c>
      <c r="E237" s="342" t="s">
        <v>3</v>
      </c>
      <c r="F237" s="343" t="s">
        <v>144</v>
      </c>
      <c r="G237" s="341"/>
      <c r="H237" s="344">
        <v>1</v>
      </c>
      <c r="I237" s="170"/>
      <c r="L237" s="168"/>
      <c r="M237" s="171"/>
      <c r="N237" s="172"/>
      <c r="O237" s="172"/>
      <c r="P237" s="172"/>
      <c r="Q237" s="172"/>
      <c r="R237" s="172"/>
      <c r="S237" s="172"/>
      <c r="T237" s="173"/>
      <c r="AT237" s="169" t="s">
        <v>140</v>
      </c>
      <c r="AU237" s="169" t="s">
        <v>81</v>
      </c>
      <c r="AV237" s="15" t="s">
        <v>145</v>
      </c>
      <c r="AW237" s="15" t="s">
        <v>33</v>
      </c>
      <c r="AX237" s="15" t="s">
        <v>79</v>
      </c>
      <c r="AY237" s="169" t="s">
        <v>126</v>
      </c>
    </row>
    <row r="238" spans="1:65" s="2" customFormat="1" ht="16.5" customHeight="1">
      <c r="A238" s="33"/>
      <c r="B238" s="143"/>
      <c r="C238" s="354" t="s">
        <v>378</v>
      </c>
      <c r="D238" s="354" t="s">
        <v>465</v>
      </c>
      <c r="E238" s="355" t="s">
        <v>1142</v>
      </c>
      <c r="F238" s="356" t="s">
        <v>1143</v>
      </c>
      <c r="G238" s="357" t="s">
        <v>228</v>
      </c>
      <c r="H238" s="358">
        <v>1</v>
      </c>
      <c r="I238" s="178"/>
      <c r="J238" s="179">
        <f>ROUND(I238*H238,2)</f>
        <v>0</v>
      </c>
      <c r="K238" s="177" t="s">
        <v>3</v>
      </c>
      <c r="L238" s="180"/>
      <c r="M238" s="181" t="s">
        <v>3</v>
      </c>
      <c r="N238" s="182" t="s">
        <v>43</v>
      </c>
      <c r="O238" s="54"/>
      <c r="P238" s="149">
        <f>O238*H238</f>
        <v>0</v>
      </c>
      <c r="Q238" s="149">
        <v>0</v>
      </c>
      <c r="R238" s="149">
        <f>Q238*H238</f>
        <v>0</v>
      </c>
      <c r="S238" s="149">
        <v>0</v>
      </c>
      <c r="T238" s="150">
        <f>S238*H238</f>
        <v>0</v>
      </c>
      <c r="U238" s="33"/>
      <c r="V238" s="33"/>
      <c r="W238" s="33"/>
      <c r="X238" s="33"/>
      <c r="Y238" s="33"/>
      <c r="Z238" s="33"/>
      <c r="AA238" s="33"/>
      <c r="AB238" s="33"/>
      <c r="AC238" s="33"/>
      <c r="AD238" s="33"/>
      <c r="AE238" s="33"/>
      <c r="AR238" s="151" t="s">
        <v>171</v>
      </c>
      <c r="AT238" s="151" t="s">
        <v>465</v>
      </c>
      <c r="AU238" s="151" t="s">
        <v>81</v>
      </c>
      <c r="AY238" s="18" t="s">
        <v>126</v>
      </c>
      <c r="BE238" s="152">
        <f>IF(N238="základní",J238,0)</f>
        <v>0</v>
      </c>
      <c r="BF238" s="152">
        <f>IF(N238="snížená",J238,0)</f>
        <v>0</v>
      </c>
      <c r="BG238" s="152">
        <f>IF(N238="zákl. přenesená",J238,0)</f>
        <v>0</v>
      </c>
      <c r="BH238" s="152">
        <f>IF(N238="sníž. přenesená",J238,0)</f>
        <v>0</v>
      </c>
      <c r="BI238" s="152">
        <f>IF(N238="nulová",J238,0)</f>
        <v>0</v>
      </c>
      <c r="BJ238" s="18" t="s">
        <v>79</v>
      </c>
      <c r="BK238" s="152">
        <f>ROUND(I238*H238,2)</f>
        <v>0</v>
      </c>
      <c r="BL238" s="18" t="s">
        <v>145</v>
      </c>
      <c r="BM238" s="151" t="s">
        <v>1144</v>
      </c>
    </row>
    <row r="239" spans="1:65" s="2" customFormat="1">
      <c r="A239" s="33"/>
      <c r="B239" s="34"/>
      <c r="C239" s="328"/>
      <c r="D239" s="329" t="s">
        <v>136</v>
      </c>
      <c r="E239" s="328"/>
      <c r="F239" s="330" t="s">
        <v>1143</v>
      </c>
      <c r="G239" s="328"/>
      <c r="H239" s="328"/>
      <c r="I239" s="153"/>
      <c r="J239" s="33"/>
      <c r="K239" s="33"/>
      <c r="L239" s="34"/>
      <c r="M239" s="154"/>
      <c r="N239" s="155"/>
      <c r="O239" s="54"/>
      <c r="P239" s="54"/>
      <c r="Q239" s="54"/>
      <c r="R239" s="54"/>
      <c r="S239" s="54"/>
      <c r="T239" s="55"/>
      <c r="U239" s="33"/>
      <c r="V239" s="33"/>
      <c r="W239" s="33"/>
      <c r="X239" s="33"/>
      <c r="Y239" s="33"/>
      <c r="Z239" s="33"/>
      <c r="AA239" s="33"/>
      <c r="AB239" s="33"/>
      <c r="AC239" s="33"/>
      <c r="AD239" s="33"/>
      <c r="AE239" s="33"/>
      <c r="AT239" s="18" t="s">
        <v>136</v>
      </c>
      <c r="AU239" s="18" t="s">
        <v>81</v>
      </c>
    </row>
    <row r="240" spans="1:65" s="13" customFormat="1">
      <c r="B240" s="156"/>
      <c r="C240" s="332"/>
      <c r="D240" s="329" t="s">
        <v>140</v>
      </c>
      <c r="E240" s="333" t="s">
        <v>3</v>
      </c>
      <c r="F240" s="334" t="s">
        <v>1132</v>
      </c>
      <c r="G240" s="332"/>
      <c r="H240" s="333" t="s">
        <v>3</v>
      </c>
      <c r="I240" s="158"/>
      <c r="L240" s="156"/>
      <c r="M240" s="159"/>
      <c r="N240" s="160"/>
      <c r="O240" s="160"/>
      <c r="P240" s="160"/>
      <c r="Q240" s="160"/>
      <c r="R240" s="160"/>
      <c r="S240" s="160"/>
      <c r="T240" s="161"/>
      <c r="AT240" s="157" t="s">
        <v>140</v>
      </c>
      <c r="AU240" s="157" t="s">
        <v>81</v>
      </c>
      <c r="AV240" s="13" t="s">
        <v>79</v>
      </c>
      <c r="AW240" s="13" t="s">
        <v>33</v>
      </c>
      <c r="AX240" s="13" t="s">
        <v>72</v>
      </c>
      <c r="AY240" s="157" t="s">
        <v>126</v>
      </c>
    </row>
    <row r="241" spans="1:65" s="13" customFormat="1">
      <c r="B241" s="156"/>
      <c r="C241" s="332"/>
      <c r="D241" s="329" t="s">
        <v>140</v>
      </c>
      <c r="E241" s="333" t="s">
        <v>3</v>
      </c>
      <c r="F241" s="334" t="s">
        <v>1123</v>
      </c>
      <c r="G241" s="332"/>
      <c r="H241" s="333" t="s">
        <v>3</v>
      </c>
      <c r="I241" s="158"/>
      <c r="L241" s="156"/>
      <c r="M241" s="159"/>
      <c r="N241" s="160"/>
      <c r="O241" s="160"/>
      <c r="P241" s="160"/>
      <c r="Q241" s="160"/>
      <c r="R241" s="160"/>
      <c r="S241" s="160"/>
      <c r="T241" s="161"/>
      <c r="AT241" s="157" t="s">
        <v>140</v>
      </c>
      <c r="AU241" s="157" t="s">
        <v>81</v>
      </c>
      <c r="AV241" s="13" t="s">
        <v>79</v>
      </c>
      <c r="AW241" s="13" t="s">
        <v>33</v>
      </c>
      <c r="AX241" s="13" t="s">
        <v>72</v>
      </c>
      <c r="AY241" s="157" t="s">
        <v>126</v>
      </c>
    </row>
    <row r="242" spans="1:65" s="14" customFormat="1">
      <c r="B242" s="162"/>
      <c r="C242" s="336"/>
      <c r="D242" s="329" t="s">
        <v>140</v>
      </c>
      <c r="E242" s="337" t="s">
        <v>3</v>
      </c>
      <c r="F242" s="338" t="s">
        <v>79</v>
      </c>
      <c r="G242" s="336"/>
      <c r="H242" s="339">
        <v>1</v>
      </c>
      <c r="I242" s="164"/>
      <c r="L242" s="162"/>
      <c r="M242" s="165"/>
      <c r="N242" s="166"/>
      <c r="O242" s="166"/>
      <c r="P242" s="166"/>
      <c r="Q242" s="166"/>
      <c r="R242" s="166"/>
      <c r="S242" s="166"/>
      <c r="T242" s="167"/>
      <c r="AT242" s="163" t="s">
        <v>140</v>
      </c>
      <c r="AU242" s="163" t="s">
        <v>81</v>
      </c>
      <c r="AV242" s="14" t="s">
        <v>81</v>
      </c>
      <c r="AW242" s="14" t="s">
        <v>33</v>
      </c>
      <c r="AX242" s="14" t="s">
        <v>72</v>
      </c>
      <c r="AY242" s="163" t="s">
        <v>126</v>
      </c>
    </row>
    <row r="243" spans="1:65" s="15" customFormat="1">
      <c r="B243" s="168"/>
      <c r="C243" s="341"/>
      <c r="D243" s="329" t="s">
        <v>140</v>
      </c>
      <c r="E243" s="342" t="s">
        <v>3</v>
      </c>
      <c r="F243" s="343" t="s">
        <v>144</v>
      </c>
      <c r="G243" s="341"/>
      <c r="H243" s="344">
        <v>1</v>
      </c>
      <c r="I243" s="170"/>
      <c r="L243" s="168"/>
      <c r="M243" s="171"/>
      <c r="N243" s="172"/>
      <c r="O243" s="172"/>
      <c r="P243" s="172"/>
      <c r="Q243" s="172"/>
      <c r="R243" s="172"/>
      <c r="S243" s="172"/>
      <c r="T243" s="173"/>
      <c r="AT243" s="169" t="s">
        <v>140</v>
      </c>
      <c r="AU243" s="169" t="s">
        <v>81</v>
      </c>
      <c r="AV243" s="15" t="s">
        <v>145</v>
      </c>
      <c r="AW243" s="15" t="s">
        <v>33</v>
      </c>
      <c r="AX243" s="15" t="s">
        <v>79</v>
      </c>
      <c r="AY243" s="169" t="s">
        <v>126</v>
      </c>
    </row>
    <row r="244" spans="1:65" s="2" customFormat="1" ht="16.5" customHeight="1">
      <c r="A244" s="33"/>
      <c r="B244" s="143"/>
      <c r="C244" s="323" t="s">
        <v>383</v>
      </c>
      <c r="D244" s="323" t="s">
        <v>129</v>
      </c>
      <c r="E244" s="324" t="s">
        <v>1145</v>
      </c>
      <c r="F244" s="325" t="s">
        <v>1146</v>
      </c>
      <c r="G244" s="326" t="s">
        <v>228</v>
      </c>
      <c r="H244" s="327">
        <v>1</v>
      </c>
      <c r="I244" s="145"/>
      <c r="J244" s="146">
        <f>ROUND(I244*H244,2)</f>
        <v>0</v>
      </c>
      <c r="K244" s="144" t="s">
        <v>3</v>
      </c>
      <c r="L244" s="34"/>
      <c r="M244" s="147" t="s">
        <v>3</v>
      </c>
      <c r="N244" s="148" t="s">
        <v>43</v>
      </c>
      <c r="O244" s="54"/>
      <c r="P244" s="149">
        <f>O244*H244</f>
        <v>0</v>
      </c>
      <c r="Q244" s="149">
        <v>0</v>
      </c>
      <c r="R244" s="149">
        <f>Q244*H244</f>
        <v>0</v>
      </c>
      <c r="S244" s="149">
        <v>0</v>
      </c>
      <c r="T244" s="150">
        <f>S244*H244</f>
        <v>0</v>
      </c>
      <c r="U244" s="33"/>
      <c r="V244" s="33"/>
      <c r="W244" s="33"/>
      <c r="X244" s="33"/>
      <c r="Y244" s="33"/>
      <c r="Z244" s="33"/>
      <c r="AA244" s="33"/>
      <c r="AB244" s="33"/>
      <c r="AC244" s="33"/>
      <c r="AD244" s="33"/>
      <c r="AE244" s="33"/>
      <c r="AR244" s="151" t="s">
        <v>145</v>
      </c>
      <c r="AT244" s="151" t="s">
        <v>129</v>
      </c>
      <c r="AU244" s="151" t="s">
        <v>81</v>
      </c>
      <c r="AY244" s="18" t="s">
        <v>126</v>
      </c>
      <c r="BE244" s="152">
        <f>IF(N244="základní",J244,0)</f>
        <v>0</v>
      </c>
      <c r="BF244" s="152">
        <f>IF(N244="snížená",J244,0)</f>
        <v>0</v>
      </c>
      <c r="BG244" s="152">
        <f>IF(N244="zákl. přenesená",J244,0)</f>
        <v>0</v>
      </c>
      <c r="BH244" s="152">
        <f>IF(N244="sníž. přenesená",J244,0)</f>
        <v>0</v>
      </c>
      <c r="BI244" s="152">
        <f>IF(N244="nulová",J244,0)</f>
        <v>0</v>
      </c>
      <c r="BJ244" s="18" t="s">
        <v>79</v>
      </c>
      <c r="BK244" s="152">
        <f>ROUND(I244*H244,2)</f>
        <v>0</v>
      </c>
      <c r="BL244" s="18" t="s">
        <v>145</v>
      </c>
      <c r="BM244" s="151" t="s">
        <v>1147</v>
      </c>
    </row>
    <row r="245" spans="1:65" s="2" customFormat="1">
      <c r="A245" s="33"/>
      <c r="B245" s="34"/>
      <c r="C245" s="328"/>
      <c r="D245" s="329" t="s">
        <v>136</v>
      </c>
      <c r="E245" s="328"/>
      <c r="F245" s="330" t="s">
        <v>1146</v>
      </c>
      <c r="G245" s="328"/>
      <c r="H245" s="328"/>
      <c r="I245" s="153"/>
      <c r="J245" s="33"/>
      <c r="K245" s="33"/>
      <c r="L245" s="34"/>
      <c r="M245" s="154"/>
      <c r="N245" s="155"/>
      <c r="O245" s="54"/>
      <c r="P245" s="54"/>
      <c r="Q245" s="54"/>
      <c r="R245" s="54"/>
      <c r="S245" s="54"/>
      <c r="T245" s="55"/>
      <c r="U245" s="33"/>
      <c r="V245" s="33"/>
      <c r="W245" s="33"/>
      <c r="X245" s="33"/>
      <c r="Y245" s="33"/>
      <c r="Z245" s="33"/>
      <c r="AA245" s="33"/>
      <c r="AB245" s="33"/>
      <c r="AC245" s="33"/>
      <c r="AD245" s="33"/>
      <c r="AE245" s="33"/>
      <c r="AT245" s="18" t="s">
        <v>136</v>
      </c>
      <c r="AU245" s="18" t="s">
        <v>81</v>
      </c>
    </row>
    <row r="246" spans="1:65" s="13" customFormat="1">
      <c r="B246" s="156"/>
      <c r="C246" s="332"/>
      <c r="D246" s="329" t="s">
        <v>140</v>
      </c>
      <c r="E246" s="333" t="s">
        <v>3</v>
      </c>
      <c r="F246" s="334" t="s">
        <v>1132</v>
      </c>
      <c r="G246" s="332"/>
      <c r="H246" s="333" t="s">
        <v>3</v>
      </c>
      <c r="I246" s="158"/>
      <c r="L246" s="156"/>
      <c r="M246" s="159"/>
      <c r="N246" s="160"/>
      <c r="O246" s="160"/>
      <c r="P246" s="160"/>
      <c r="Q246" s="160"/>
      <c r="R246" s="160"/>
      <c r="S246" s="160"/>
      <c r="T246" s="161"/>
      <c r="AT246" s="157" t="s">
        <v>140</v>
      </c>
      <c r="AU246" s="157" t="s">
        <v>81</v>
      </c>
      <c r="AV246" s="13" t="s">
        <v>79</v>
      </c>
      <c r="AW246" s="13" t="s">
        <v>33</v>
      </c>
      <c r="AX246" s="13" t="s">
        <v>72</v>
      </c>
      <c r="AY246" s="157" t="s">
        <v>126</v>
      </c>
    </row>
    <row r="247" spans="1:65" s="13" customFormat="1">
      <c r="B247" s="156"/>
      <c r="C247" s="332"/>
      <c r="D247" s="329" t="s">
        <v>140</v>
      </c>
      <c r="E247" s="333" t="s">
        <v>3</v>
      </c>
      <c r="F247" s="334" t="s">
        <v>1123</v>
      </c>
      <c r="G247" s="332"/>
      <c r="H247" s="333" t="s">
        <v>3</v>
      </c>
      <c r="I247" s="158"/>
      <c r="L247" s="156"/>
      <c r="M247" s="159"/>
      <c r="N247" s="160"/>
      <c r="O247" s="160"/>
      <c r="P247" s="160"/>
      <c r="Q247" s="160"/>
      <c r="R247" s="160"/>
      <c r="S247" s="160"/>
      <c r="T247" s="161"/>
      <c r="AT247" s="157" t="s">
        <v>140</v>
      </c>
      <c r="AU247" s="157" t="s">
        <v>81</v>
      </c>
      <c r="AV247" s="13" t="s">
        <v>79</v>
      </c>
      <c r="AW247" s="13" t="s">
        <v>33</v>
      </c>
      <c r="AX247" s="13" t="s">
        <v>72</v>
      </c>
      <c r="AY247" s="157" t="s">
        <v>126</v>
      </c>
    </row>
    <row r="248" spans="1:65" s="14" customFormat="1">
      <c r="B248" s="162"/>
      <c r="C248" s="336"/>
      <c r="D248" s="329" t="s">
        <v>140</v>
      </c>
      <c r="E248" s="337" t="s">
        <v>3</v>
      </c>
      <c r="F248" s="338" t="s">
        <v>79</v>
      </c>
      <c r="G248" s="336"/>
      <c r="H248" s="339">
        <v>1</v>
      </c>
      <c r="I248" s="164"/>
      <c r="L248" s="162"/>
      <c r="M248" s="165"/>
      <c r="N248" s="166"/>
      <c r="O248" s="166"/>
      <c r="P248" s="166"/>
      <c r="Q248" s="166"/>
      <c r="R248" s="166"/>
      <c r="S248" s="166"/>
      <c r="T248" s="167"/>
      <c r="AT248" s="163" t="s">
        <v>140</v>
      </c>
      <c r="AU248" s="163" t="s">
        <v>81</v>
      </c>
      <c r="AV248" s="14" t="s">
        <v>81</v>
      </c>
      <c r="AW248" s="14" t="s">
        <v>33</v>
      </c>
      <c r="AX248" s="14" t="s">
        <v>72</v>
      </c>
      <c r="AY248" s="163" t="s">
        <v>126</v>
      </c>
    </row>
    <row r="249" spans="1:65" s="15" customFormat="1">
      <c r="B249" s="168"/>
      <c r="C249" s="341"/>
      <c r="D249" s="329" t="s">
        <v>140</v>
      </c>
      <c r="E249" s="342" t="s">
        <v>3</v>
      </c>
      <c r="F249" s="343" t="s">
        <v>144</v>
      </c>
      <c r="G249" s="341"/>
      <c r="H249" s="344">
        <v>1</v>
      </c>
      <c r="I249" s="170"/>
      <c r="L249" s="168"/>
      <c r="M249" s="171"/>
      <c r="N249" s="172"/>
      <c r="O249" s="172"/>
      <c r="P249" s="172"/>
      <c r="Q249" s="172"/>
      <c r="R249" s="172"/>
      <c r="S249" s="172"/>
      <c r="T249" s="173"/>
      <c r="AT249" s="169" t="s">
        <v>140</v>
      </c>
      <c r="AU249" s="169" t="s">
        <v>81</v>
      </c>
      <c r="AV249" s="15" t="s">
        <v>145</v>
      </c>
      <c r="AW249" s="15" t="s">
        <v>33</v>
      </c>
      <c r="AX249" s="15" t="s">
        <v>79</v>
      </c>
      <c r="AY249" s="169" t="s">
        <v>126</v>
      </c>
    </row>
    <row r="250" spans="1:65" s="2" customFormat="1" ht="16.5" customHeight="1">
      <c r="A250" s="33"/>
      <c r="B250" s="143"/>
      <c r="C250" s="323" t="s">
        <v>389</v>
      </c>
      <c r="D250" s="323" t="s">
        <v>129</v>
      </c>
      <c r="E250" s="324" t="s">
        <v>1148</v>
      </c>
      <c r="F250" s="325" t="s">
        <v>1149</v>
      </c>
      <c r="G250" s="326" t="s">
        <v>328</v>
      </c>
      <c r="H250" s="327">
        <v>1.8420000000000001</v>
      </c>
      <c r="I250" s="145"/>
      <c r="J250" s="146">
        <f>ROUND(I250*H250,2)</f>
        <v>0</v>
      </c>
      <c r="K250" s="144" t="s">
        <v>133</v>
      </c>
      <c r="L250" s="34"/>
      <c r="M250" s="147" t="s">
        <v>3</v>
      </c>
      <c r="N250" s="148" t="s">
        <v>43</v>
      </c>
      <c r="O250" s="54"/>
      <c r="P250" s="149">
        <f>O250*H250</f>
        <v>0</v>
      </c>
      <c r="Q250" s="149">
        <v>2.16</v>
      </c>
      <c r="R250" s="149">
        <f>Q250*H250</f>
        <v>3.9787200000000005</v>
      </c>
      <c r="S250" s="149">
        <v>0</v>
      </c>
      <c r="T250" s="150">
        <f>S250*H250</f>
        <v>0</v>
      </c>
      <c r="U250" s="33"/>
      <c r="V250" s="33"/>
      <c r="W250" s="33"/>
      <c r="X250" s="33"/>
      <c r="Y250" s="33"/>
      <c r="Z250" s="33"/>
      <c r="AA250" s="33"/>
      <c r="AB250" s="33"/>
      <c r="AC250" s="33"/>
      <c r="AD250" s="33"/>
      <c r="AE250" s="33"/>
      <c r="AR250" s="151" t="s">
        <v>145</v>
      </c>
      <c r="AT250" s="151" t="s">
        <v>129</v>
      </c>
      <c r="AU250" s="151" t="s">
        <v>81</v>
      </c>
      <c r="AY250" s="18" t="s">
        <v>126</v>
      </c>
      <c r="BE250" s="152">
        <f>IF(N250="základní",J250,0)</f>
        <v>0</v>
      </c>
      <c r="BF250" s="152">
        <f>IF(N250="snížená",J250,0)</f>
        <v>0</v>
      </c>
      <c r="BG250" s="152">
        <f>IF(N250="zákl. přenesená",J250,0)</f>
        <v>0</v>
      </c>
      <c r="BH250" s="152">
        <f>IF(N250="sníž. přenesená",J250,0)</f>
        <v>0</v>
      </c>
      <c r="BI250" s="152">
        <f>IF(N250="nulová",J250,0)</f>
        <v>0</v>
      </c>
      <c r="BJ250" s="18" t="s">
        <v>79</v>
      </c>
      <c r="BK250" s="152">
        <f>ROUND(I250*H250,2)</f>
        <v>0</v>
      </c>
      <c r="BL250" s="18" t="s">
        <v>145</v>
      </c>
      <c r="BM250" s="151" t="s">
        <v>1150</v>
      </c>
    </row>
    <row r="251" spans="1:65" s="2" customFormat="1">
      <c r="A251" s="33"/>
      <c r="B251" s="34"/>
      <c r="C251" s="328"/>
      <c r="D251" s="329" t="s">
        <v>136</v>
      </c>
      <c r="E251" s="328"/>
      <c r="F251" s="330" t="s">
        <v>1151</v>
      </c>
      <c r="G251" s="328"/>
      <c r="H251" s="328"/>
      <c r="I251" s="153"/>
      <c r="J251" s="33"/>
      <c r="K251" s="33"/>
      <c r="L251" s="34"/>
      <c r="M251" s="154"/>
      <c r="N251" s="155"/>
      <c r="O251" s="54"/>
      <c r="P251" s="54"/>
      <c r="Q251" s="54"/>
      <c r="R251" s="54"/>
      <c r="S251" s="54"/>
      <c r="T251" s="55"/>
      <c r="U251" s="33"/>
      <c r="V251" s="33"/>
      <c r="W251" s="33"/>
      <c r="X251" s="33"/>
      <c r="Y251" s="33"/>
      <c r="Z251" s="33"/>
      <c r="AA251" s="33"/>
      <c r="AB251" s="33"/>
      <c r="AC251" s="33"/>
      <c r="AD251" s="33"/>
      <c r="AE251" s="33"/>
      <c r="AT251" s="18" t="s">
        <v>136</v>
      </c>
      <c r="AU251" s="18" t="s">
        <v>81</v>
      </c>
    </row>
    <row r="252" spans="1:65" s="2" customFormat="1" ht="48.75">
      <c r="A252" s="33"/>
      <c r="B252" s="34"/>
      <c r="C252" s="328"/>
      <c r="D252" s="329" t="s">
        <v>220</v>
      </c>
      <c r="E252" s="328"/>
      <c r="F252" s="353" t="s">
        <v>1152</v>
      </c>
      <c r="G252" s="328"/>
      <c r="H252" s="328"/>
      <c r="I252" s="153"/>
      <c r="J252" s="33"/>
      <c r="K252" s="33"/>
      <c r="L252" s="34"/>
      <c r="M252" s="154"/>
      <c r="N252" s="155"/>
      <c r="O252" s="54"/>
      <c r="P252" s="54"/>
      <c r="Q252" s="54"/>
      <c r="R252" s="54"/>
      <c r="S252" s="54"/>
      <c r="T252" s="55"/>
      <c r="U252" s="33"/>
      <c r="V252" s="33"/>
      <c r="W252" s="33"/>
      <c r="X252" s="33"/>
      <c r="Y252" s="33"/>
      <c r="Z252" s="33"/>
      <c r="AA252" s="33"/>
      <c r="AB252" s="33"/>
      <c r="AC252" s="33"/>
      <c r="AD252" s="33"/>
      <c r="AE252" s="33"/>
      <c r="AT252" s="18" t="s">
        <v>220</v>
      </c>
      <c r="AU252" s="18" t="s">
        <v>81</v>
      </c>
    </row>
    <row r="253" spans="1:65" s="13" customFormat="1">
      <c r="B253" s="156"/>
      <c r="C253" s="332"/>
      <c r="D253" s="329" t="s">
        <v>140</v>
      </c>
      <c r="E253" s="333" t="s">
        <v>3</v>
      </c>
      <c r="F253" s="334" t="s">
        <v>1099</v>
      </c>
      <c r="G253" s="332"/>
      <c r="H253" s="333" t="s">
        <v>3</v>
      </c>
      <c r="I253" s="158"/>
      <c r="L253" s="156"/>
      <c r="M253" s="159"/>
      <c r="N253" s="160"/>
      <c r="O253" s="160"/>
      <c r="P253" s="160"/>
      <c r="Q253" s="160"/>
      <c r="R253" s="160"/>
      <c r="S253" s="160"/>
      <c r="T253" s="161"/>
      <c r="AT253" s="157" t="s">
        <v>140</v>
      </c>
      <c r="AU253" s="157" t="s">
        <v>81</v>
      </c>
      <c r="AV253" s="13" t="s">
        <v>79</v>
      </c>
      <c r="AW253" s="13" t="s">
        <v>33</v>
      </c>
      <c r="AX253" s="13" t="s">
        <v>72</v>
      </c>
      <c r="AY253" s="157" t="s">
        <v>126</v>
      </c>
    </row>
    <row r="254" spans="1:65" s="13" customFormat="1">
      <c r="B254" s="156"/>
      <c r="C254" s="332"/>
      <c r="D254" s="329" t="s">
        <v>140</v>
      </c>
      <c r="E254" s="333" t="s">
        <v>3</v>
      </c>
      <c r="F254" s="334" t="s">
        <v>1153</v>
      </c>
      <c r="G254" s="332"/>
      <c r="H254" s="333" t="s">
        <v>3</v>
      </c>
      <c r="I254" s="158"/>
      <c r="L254" s="156"/>
      <c r="M254" s="159"/>
      <c r="N254" s="160"/>
      <c r="O254" s="160"/>
      <c r="P254" s="160"/>
      <c r="Q254" s="160"/>
      <c r="R254" s="160"/>
      <c r="S254" s="160"/>
      <c r="T254" s="161"/>
      <c r="AT254" s="157" t="s">
        <v>140</v>
      </c>
      <c r="AU254" s="157" t="s">
        <v>81</v>
      </c>
      <c r="AV254" s="13" t="s">
        <v>79</v>
      </c>
      <c r="AW254" s="13" t="s">
        <v>33</v>
      </c>
      <c r="AX254" s="13" t="s">
        <v>72</v>
      </c>
      <c r="AY254" s="157" t="s">
        <v>126</v>
      </c>
    </row>
    <row r="255" spans="1:65" s="14" customFormat="1">
      <c r="B255" s="162"/>
      <c r="C255" s="336"/>
      <c r="D255" s="329" t="s">
        <v>140</v>
      </c>
      <c r="E255" s="337" t="s">
        <v>3</v>
      </c>
      <c r="F255" s="338" t="s">
        <v>1154</v>
      </c>
      <c r="G255" s="336"/>
      <c r="H255" s="339">
        <v>0.3</v>
      </c>
      <c r="I255" s="164"/>
      <c r="L255" s="162"/>
      <c r="M255" s="165"/>
      <c r="N255" s="166"/>
      <c r="O255" s="166"/>
      <c r="P255" s="166"/>
      <c r="Q255" s="166"/>
      <c r="R255" s="166"/>
      <c r="S255" s="166"/>
      <c r="T255" s="167"/>
      <c r="AT255" s="163" t="s">
        <v>140</v>
      </c>
      <c r="AU255" s="163" t="s">
        <v>81</v>
      </c>
      <c r="AV255" s="14" t="s">
        <v>81</v>
      </c>
      <c r="AW255" s="14" t="s">
        <v>33</v>
      </c>
      <c r="AX255" s="14" t="s">
        <v>72</v>
      </c>
      <c r="AY255" s="163" t="s">
        <v>126</v>
      </c>
    </row>
    <row r="256" spans="1:65" s="13" customFormat="1">
      <c r="B256" s="156"/>
      <c r="C256" s="332"/>
      <c r="D256" s="329" t="s">
        <v>140</v>
      </c>
      <c r="E256" s="333" t="s">
        <v>3</v>
      </c>
      <c r="F256" s="334" t="s">
        <v>1155</v>
      </c>
      <c r="G256" s="332"/>
      <c r="H256" s="333" t="s">
        <v>3</v>
      </c>
      <c r="I256" s="158"/>
      <c r="L256" s="156"/>
      <c r="M256" s="159"/>
      <c r="N256" s="160"/>
      <c r="O256" s="160"/>
      <c r="P256" s="160"/>
      <c r="Q256" s="160"/>
      <c r="R256" s="160"/>
      <c r="S256" s="160"/>
      <c r="T256" s="161"/>
      <c r="AT256" s="157" t="s">
        <v>140</v>
      </c>
      <c r="AU256" s="157" t="s">
        <v>81</v>
      </c>
      <c r="AV256" s="13" t="s">
        <v>79</v>
      </c>
      <c r="AW256" s="13" t="s">
        <v>33</v>
      </c>
      <c r="AX256" s="13" t="s">
        <v>72</v>
      </c>
      <c r="AY256" s="157" t="s">
        <v>126</v>
      </c>
    </row>
    <row r="257" spans="1:65" s="14" customFormat="1">
      <c r="B257" s="162"/>
      <c r="C257" s="336"/>
      <c r="D257" s="329" t="s">
        <v>140</v>
      </c>
      <c r="E257" s="337" t="s">
        <v>3</v>
      </c>
      <c r="F257" s="338" t="s">
        <v>1156</v>
      </c>
      <c r="G257" s="336"/>
      <c r="H257" s="339">
        <v>0.6</v>
      </c>
      <c r="I257" s="164"/>
      <c r="L257" s="162"/>
      <c r="M257" s="165"/>
      <c r="N257" s="166"/>
      <c r="O257" s="166"/>
      <c r="P257" s="166"/>
      <c r="Q257" s="166"/>
      <c r="R257" s="166"/>
      <c r="S257" s="166"/>
      <c r="T257" s="167"/>
      <c r="AT257" s="163" t="s">
        <v>140</v>
      </c>
      <c r="AU257" s="163" t="s">
        <v>81</v>
      </c>
      <c r="AV257" s="14" t="s">
        <v>81</v>
      </c>
      <c r="AW257" s="14" t="s">
        <v>33</v>
      </c>
      <c r="AX257" s="14" t="s">
        <v>72</v>
      </c>
      <c r="AY257" s="163" t="s">
        <v>126</v>
      </c>
    </row>
    <row r="258" spans="1:65" s="13" customFormat="1">
      <c r="B258" s="156"/>
      <c r="C258" s="332"/>
      <c r="D258" s="329" t="s">
        <v>140</v>
      </c>
      <c r="E258" s="333" t="s">
        <v>3</v>
      </c>
      <c r="F258" s="334" t="s">
        <v>1157</v>
      </c>
      <c r="G258" s="332"/>
      <c r="H258" s="333" t="s">
        <v>3</v>
      </c>
      <c r="I258" s="158"/>
      <c r="L258" s="156"/>
      <c r="M258" s="159"/>
      <c r="N258" s="160"/>
      <c r="O258" s="160"/>
      <c r="P258" s="160"/>
      <c r="Q258" s="160"/>
      <c r="R258" s="160"/>
      <c r="S258" s="160"/>
      <c r="T258" s="161"/>
      <c r="AT258" s="157" t="s">
        <v>140</v>
      </c>
      <c r="AU258" s="157" t="s">
        <v>81</v>
      </c>
      <c r="AV258" s="13" t="s">
        <v>79</v>
      </c>
      <c r="AW258" s="13" t="s">
        <v>33</v>
      </c>
      <c r="AX258" s="13" t="s">
        <v>72</v>
      </c>
      <c r="AY258" s="157" t="s">
        <v>126</v>
      </c>
    </row>
    <row r="259" spans="1:65" s="14" customFormat="1">
      <c r="B259" s="162"/>
      <c r="C259" s="336"/>
      <c r="D259" s="329" t="s">
        <v>140</v>
      </c>
      <c r="E259" s="337" t="s">
        <v>3</v>
      </c>
      <c r="F259" s="338" t="s">
        <v>1158</v>
      </c>
      <c r="G259" s="336"/>
      <c r="H259" s="339">
        <v>0.94199999999999995</v>
      </c>
      <c r="I259" s="164"/>
      <c r="L259" s="162"/>
      <c r="M259" s="165"/>
      <c r="N259" s="166"/>
      <c r="O259" s="166"/>
      <c r="P259" s="166"/>
      <c r="Q259" s="166"/>
      <c r="R259" s="166"/>
      <c r="S259" s="166"/>
      <c r="T259" s="167"/>
      <c r="AT259" s="163" t="s">
        <v>140</v>
      </c>
      <c r="AU259" s="163" t="s">
        <v>81</v>
      </c>
      <c r="AV259" s="14" t="s">
        <v>81</v>
      </c>
      <c r="AW259" s="14" t="s">
        <v>33</v>
      </c>
      <c r="AX259" s="14" t="s">
        <v>72</v>
      </c>
      <c r="AY259" s="163" t="s">
        <v>126</v>
      </c>
    </row>
    <row r="260" spans="1:65" s="15" customFormat="1">
      <c r="B260" s="168"/>
      <c r="C260" s="341"/>
      <c r="D260" s="329" t="s">
        <v>140</v>
      </c>
      <c r="E260" s="342" t="s">
        <v>3</v>
      </c>
      <c r="F260" s="343" t="s">
        <v>144</v>
      </c>
      <c r="G260" s="341"/>
      <c r="H260" s="344">
        <v>1.8420000000000001</v>
      </c>
      <c r="I260" s="170"/>
      <c r="L260" s="168"/>
      <c r="M260" s="171"/>
      <c r="N260" s="172"/>
      <c r="O260" s="172"/>
      <c r="P260" s="172"/>
      <c r="Q260" s="172"/>
      <c r="R260" s="172"/>
      <c r="S260" s="172"/>
      <c r="T260" s="173"/>
      <c r="AT260" s="169" t="s">
        <v>140</v>
      </c>
      <c r="AU260" s="169" t="s">
        <v>81</v>
      </c>
      <c r="AV260" s="15" t="s">
        <v>145</v>
      </c>
      <c r="AW260" s="15" t="s">
        <v>33</v>
      </c>
      <c r="AX260" s="15" t="s">
        <v>79</v>
      </c>
      <c r="AY260" s="169" t="s">
        <v>126</v>
      </c>
    </row>
    <row r="261" spans="1:65" s="12" customFormat="1" ht="22.9" customHeight="1">
      <c r="B261" s="130"/>
      <c r="C261" s="346"/>
      <c r="D261" s="347" t="s">
        <v>71</v>
      </c>
      <c r="E261" s="348" t="s">
        <v>145</v>
      </c>
      <c r="F261" s="348" t="s">
        <v>1159</v>
      </c>
      <c r="G261" s="346"/>
      <c r="H261" s="346"/>
      <c r="I261" s="133"/>
      <c r="J261" s="142">
        <f>BK261</f>
        <v>0</v>
      </c>
      <c r="L261" s="130"/>
      <c r="M261" s="135"/>
      <c r="N261" s="136"/>
      <c r="O261" s="136"/>
      <c r="P261" s="137">
        <f>SUM(P262:P268)</f>
        <v>0</v>
      </c>
      <c r="Q261" s="136"/>
      <c r="R261" s="137">
        <f>SUM(R262:R268)</f>
        <v>0</v>
      </c>
      <c r="S261" s="136"/>
      <c r="T261" s="138">
        <f>SUM(T262:T268)</f>
        <v>0</v>
      </c>
      <c r="AR261" s="131" t="s">
        <v>79</v>
      </c>
      <c r="AT261" s="139" t="s">
        <v>71</v>
      </c>
      <c r="AU261" s="139" t="s">
        <v>79</v>
      </c>
      <c r="AY261" s="131" t="s">
        <v>126</v>
      </c>
      <c r="BK261" s="140">
        <f>SUM(BK262:BK268)</f>
        <v>0</v>
      </c>
    </row>
    <row r="262" spans="1:65" s="2" customFormat="1" ht="16.5" customHeight="1">
      <c r="A262" s="33"/>
      <c r="B262" s="143"/>
      <c r="C262" s="323" t="s">
        <v>395</v>
      </c>
      <c r="D262" s="323" t="s">
        <v>129</v>
      </c>
      <c r="E262" s="324" t="s">
        <v>1160</v>
      </c>
      <c r="F262" s="325" t="s">
        <v>1161</v>
      </c>
      <c r="G262" s="326" t="s">
        <v>328</v>
      </c>
      <c r="H262" s="327">
        <v>4.5</v>
      </c>
      <c r="I262" s="145"/>
      <c r="J262" s="146">
        <f>ROUND(I262*H262,2)</f>
        <v>0</v>
      </c>
      <c r="K262" s="144" t="s">
        <v>133</v>
      </c>
      <c r="L262" s="34"/>
      <c r="M262" s="147" t="s">
        <v>3</v>
      </c>
      <c r="N262" s="148" t="s">
        <v>43</v>
      </c>
      <c r="O262" s="54"/>
      <c r="P262" s="149">
        <f>O262*H262</f>
        <v>0</v>
      </c>
      <c r="Q262" s="149">
        <v>0</v>
      </c>
      <c r="R262" s="149">
        <f>Q262*H262</f>
        <v>0</v>
      </c>
      <c r="S262" s="149">
        <v>0</v>
      </c>
      <c r="T262" s="150">
        <f>S262*H262</f>
        <v>0</v>
      </c>
      <c r="U262" s="33"/>
      <c r="V262" s="33"/>
      <c r="W262" s="33"/>
      <c r="X262" s="33"/>
      <c r="Y262" s="33"/>
      <c r="Z262" s="33"/>
      <c r="AA262" s="33"/>
      <c r="AB262" s="33"/>
      <c r="AC262" s="33"/>
      <c r="AD262" s="33"/>
      <c r="AE262" s="33"/>
      <c r="AR262" s="151" t="s">
        <v>145</v>
      </c>
      <c r="AT262" s="151" t="s">
        <v>129</v>
      </c>
      <c r="AU262" s="151" t="s">
        <v>81</v>
      </c>
      <c r="AY262" s="18" t="s">
        <v>126</v>
      </c>
      <c r="BE262" s="152">
        <f>IF(N262="základní",J262,0)</f>
        <v>0</v>
      </c>
      <c r="BF262" s="152">
        <f>IF(N262="snížená",J262,0)</f>
        <v>0</v>
      </c>
      <c r="BG262" s="152">
        <f>IF(N262="zákl. přenesená",J262,0)</f>
        <v>0</v>
      </c>
      <c r="BH262" s="152">
        <f>IF(N262="sníž. přenesená",J262,0)</f>
        <v>0</v>
      </c>
      <c r="BI262" s="152">
        <f>IF(N262="nulová",J262,0)</f>
        <v>0</v>
      </c>
      <c r="BJ262" s="18" t="s">
        <v>79</v>
      </c>
      <c r="BK262" s="152">
        <f>ROUND(I262*H262,2)</f>
        <v>0</v>
      </c>
      <c r="BL262" s="18" t="s">
        <v>145</v>
      </c>
      <c r="BM262" s="151" t="s">
        <v>1162</v>
      </c>
    </row>
    <row r="263" spans="1:65" s="2" customFormat="1">
      <c r="A263" s="33"/>
      <c r="B263" s="34"/>
      <c r="C263" s="328"/>
      <c r="D263" s="329" t="s">
        <v>136</v>
      </c>
      <c r="E263" s="328"/>
      <c r="F263" s="330" t="s">
        <v>1163</v>
      </c>
      <c r="G263" s="328"/>
      <c r="H263" s="328"/>
      <c r="I263" s="153"/>
      <c r="J263" s="33"/>
      <c r="K263" s="33"/>
      <c r="L263" s="34"/>
      <c r="M263" s="154"/>
      <c r="N263" s="155"/>
      <c r="O263" s="54"/>
      <c r="P263" s="54"/>
      <c r="Q263" s="54"/>
      <c r="R263" s="54"/>
      <c r="S263" s="54"/>
      <c r="T263" s="55"/>
      <c r="U263" s="33"/>
      <c r="V263" s="33"/>
      <c r="W263" s="33"/>
      <c r="X263" s="33"/>
      <c r="Y263" s="33"/>
      <c r="Z263" s="33"/>
      <c r="AA263" s="33"/>
      <c r="AB263" s="33"/>
      <c r="AC263" s="33"/>
      <c r="AD263" s="33"/>
      <c r="AE263" s="33"/>
      <c r="AT263" s="18" t="s">
        <v>136</v>
      </c>
      <c r="AU263" s="18" t="s">
        <v>81</v>
      </c>
    </row>
    <row r="264" spans="1:65" s="2" customFormat="1" ht="39">
      <c r="A264" s="33"/>
      <c r="B264" s="34"/>
      <c r="C264" s="328"/>
      <c r="D264" s="329" t="s">
        <v>220</v>
      </c>
      <c r="E264" s="328"/>
      <c r="F264" s="353" t="s">
        <v>1164</v>
      </c>
      <c r="G264" s="328"/>
      <c r="H264" s="328"/>
      <c r="I264" s="153"/>
      <c r="J264" s="33"/>
      <c r="K264" s="33"/>
      <c r="L264" s="34"/>
      <c r="M264" s="154"/>
      <c r="N264" s="155"/>
      <c r="O264" s="54"/>
      <c r="P264" s="54"/>
      <c r="Q264" s="54"/>
      <c r="R264" s="54"/>
      <c r="S264" s="54"/>
      <c r="T264" s="55"/>
      <c r="U264" s="33"/>
      <c r="V264" s="33"/>
      <c r="W264" s="33"/>
      <c r="X264" s="33"/>
      <c r="Y264" s="33"/>
      <c r="Z264" s="33"/>
      <c r="AA264" s="33"/>
      <c r="AB264" s="33"/>
      <c r="AC264" s="33"/>
      <c r="AD264" s="33"/>
      <c r="AE264" s="33"/>
      <c r="AT264" s="18" t="s">
        <v>220</v>
      </c>
      <c r="AU264" s="18" t="s">
        <v>81</v>
      </c>
    </row>
    <row r="265" spans="1:65" s="13" customFormat="1">
      <c r="B265" s="156"/>
      <c r="C265" s="332"/>
      <c r="D265" s="329" t="s">
        <v>140</v>
      </c>
      <c r="E265" s="333" t="s">
        <v>3</v>
      </c>
      <c r="F265" s="334" t="s">
        <v>1035</v>
      </c>
      <c r="G265" s="332"/>
      <c r="H265" s="333" t="s">
        <v>3</v>
      </c>
      <c r="I265" s="158"/>
      <c r="L265" s="156"/>
      <c r="M265" s="159"/>
      <c r="N265" s="160"/>
      <c r="O265" s="160"/>
      <c r="P265" s="160"/>
      <c r="Q265" s="160"/>
      <c r="R265" s="160"/>
      <c r="S265" s="160"/>
      <c r="T265" s="161"/>
      <c r="AT265" s="157" t="s">
        <v>140</v>
      </c>
      <c r="AU265" s="157" t="s">
        <v>81</v>
      </c>
      <c r="AV265" s="13" t="s">
        <v>79</v>
      </c>
      <c r="AW265" s="13" t="s">
        <v>33</v>
      </c>
      <c r="AX265" s="13" t="s">
        <v>72</v>
      </c>
      <c r="AY265" s="157" t="s">
        <v>126</v>
      </c>
    </row>
    <row r="266" spans="1:65" s="13" customFormat="1">
      <c r="B266" s="156"/>
      <c r="C266" s="332"/>
      <c r="D266" s="329" t="s">
        <v>140</v>
      </c>
      <c r="E266" s="333" t="s">
        <v>3</v>
      </c>
      <c r="F266" s="334" t="s">
        <v>1165</v>
      </c>
      <c r="G266" s="332"/>
      <c r="H266" s="333" t="s">
        <v>3</v>
      </c>
      <c r="I266" s="158"/>
      <c r="L266" s="156"/>
      <c r="M266" s="159"/>
      <c r="N266" s="160"/>
      <c r="O266" s="160"/>
      <c r="P266" s="160"/>
      <c r="Q266" s="160"/>
      <c r="R266" s="160"/>
      <c r="S266" s="160"/>
      <c r="T266" s="161"/>
      <c r="AT266" s="157" t="s">
        <v>140</v>
      </c>
      <c r="AU266" s="157" t="s">
        <v>81</v>
      </c>
      <c r="AV266" s="13" t="s">
        <v>79</v>
      </c>
      <c r="AW266" s="13" t="s">
        <v>33</v>
      </c>
      <c r="AX266" s="13" t="s">
        <v>72</v>
      </c>
      <c r="AY266" s="157" t="s">
        <v>126</v>
      </c>
    </row>
    <row r="267" spans="1:65" s="14" customFormat="1">
      <c r="B267" s="162"/>
      <c r="C267" s="336"/>
      <c r="D267" s="329" t="s">
        <v>140</v>
      </c>
      <c r="E267" s="337" t="s">
        <v>3</v>
      </c>
      <c r="F267" s="338" t="s">
        <v>1166</v>
      </c>
      <c r="G267" s="336"/>
      <c r="H267" s="339">
        <v>4.5</v>
      </c>
      <c r="I267" s="164"/>
      <c r="L267" s="162"/>
      <c r="M267" s="165"/>
      <c r="N267" s="166"/>
      <c r="O267" s="166"/>
      <c r="P267" s="166"/>
      <c r="Q267" s="166"/>
      <c r="R267" s="166"/>
      <c r="S267" s="166"/>
      <c r="T267" s="167"/>
      <c r="AT267" s="163" t="s">
        <v>140</v>
      </c>
      <c r="AU267" s="163" t="s">
        <v>81</v>
      </c>
      <c r="AV267" s="14" t="s">
        <v>81</v>
      </c>
      <c r="AW267" s="14" t="s">
        <v>33</v>
      </c>
      <c r="AX267" s="14" t="s">
        <v>72</v>
      </c>
      <c r="AY267" s="163" t="s">
        <v>126</v>
      </c>
    </row>
    <row r="268" spans="1:65" s="15" customFormat="1">
      <c r="B268" s="168"/>
      <c r="C268" s="341"/>
      <c r="D268" s="329" t="s">
        <v>140</v>
      </c>
      <c r="E268" s="342" t="s">
        <v>3</v>
      </c>
      <c r="F268" s="343" t="s">
        <v>144</v>
      </c>
      <c r="G268" s="341"/>
      <c r="H268" s="344">
        <v>4.5</v>
      </c>
      <c r="I268" s="170"/>
      <c r="L268" s="168"/>
      <c r="M268" s="171"/>
      <c r="N268" s="172"/>
      <c r="O268" s="172"/>
      <c r="P268" s="172"/>
      <c r="Q268" s="172"/>
      <c r="R268" s="172"/>
      <c r="S268" s="172"/>
      <c r="T268" s="173"/>
      <c r="AT268" s="169" t="s">
        <v>140</v>
      </c>
      <c r="AU268" s="169" t="s">
        <v>81</v>
      </c>
      <c r="AV268" s="15" t="s">
        <v>145</v>
      </c>
      <c r="AW268" s="15" t="s">
        <v>33</v>
      </c>
      <c r="AX268" s="15" t="s">
        <v>79</v>
      </c>
      <c r="AY268" s="169" t="s">
        <v>126</v>
      </c>
    </row>
    <row r="269" spans="1:65" s="12" customFormat="1" ht="22.9" customHeight="1">
      <c r="B269" s="130"/>
      <c r="C269" s="346"/>
      <c r="D269" s="347" t="s">
        <v>71</v>
      </c>
      <c r="E269" s="348" t="s">
        <v>162</v>
      </c>
      <c r="F269" s="348" t="s">
        <v>777</v>
      </c>
      <c r="G269" s="346"/>
      <c r="H269" s="346"/>
      <c r="I269" s="133"/>
      <c r="J269" s="142">
        <f>BK269</f>
        <v>0</v>
      </c>
      <c r="L269" s="130"/>
      <c r="M269" s="135"/>
      <c r="N269" s="136"/>
      <c r="O269" s="136"/>
      <c r="P269" s="137">
        <f>SUM(P270:P283)</f>
        <v>0</v>
      </c>
      <c r="Q269" s="136"/>
      <c r="R269" s="137">
        <f>SUM(R270:R283)</f>
        <v>1.2572015400000001</v>
      </c>
      <c r="S269" s="136"/>
      <c r="T269" s="138">
        <f>SUM(T270:T283)</f>
        <v>0</v>
      </c>
      <c r="AR269" s="131" t="s">
        <v>79</v>
      </c>
      <c r="AT269" s="139" t="s">
        <v>71</v>
      </c>
      <c r="AU269" s="139" t="s">
        <v>79</v>
      </c>
      <c r="AY269" s="131" t="s">
        <v>126</v>
      </c>
      <c r="BK269" s="140">
        <f>SUM(BK270:BK283)</f>
        <v>0</v>
      </c>
    </row>
    <row r="270" spans="1:65" s="2" customFormat="1" ht="16.5" customHeight="1">
      <c r="A270" s="33"/>
      <c r="B270" s="143"/>
      <c r="C270" s="323" t="s">
        <v>400</v>
      </c>
      <c r="D270" s="323" t="s">
        <v>129</v>
      </c>
      <c r="E270" s="324" t="s">
        <v>1167</v>
      </c>
      <c r="F270" s="325" t="s">
        <v>1168</v>
      </c>
      <c r="G270" s="326" t="s">
        <v>328</v>
      </c>
      <c r="H270" s="327">
        <v>0.23100000000000001</v>
      </c>
      <c r="I270" s="145"/>
      <c r="J270" s="146">
        <f>ROUND(I270*H270,2)</f>
        <v>0</v>
      </c>
      <c r="K270" s="144" t="s">
        <v>133</v>
      </c>
      <c r="L270" s="34"/>
      <c r="M270" s="147" t="s">
        <v>3</v>
      </c>
      <c r="N270" s="148" t="s">
        <v>43</v>
      </c>
      <c r="O270" s="54"/>
      <c r="P270" s="149">
        <f>O270*H270</f>
        <v>0</v>
      </c>
      <c r="Q270" s="149">
        <v>2.2563399999999998</v>
      </c>
      <c r="R270" s="149">
        <f>Q270*H270</f>
        <v>0.52121454</v>
      </c>
      <c r="S270" s="149">
        <v>0</v>
      </c>
      <c r="T270" s="150">
        <f>S270*H270</f>
        <v>0</v>
      </c>
      <c r="U270" s="33"/>
      <c r="V270" s="33"/>
      <c r="W270" s="33"/>
      <c r="X270" s="33"/>
      <c r="Y270" s="33"/>
      <c r="Z270" s="33"/>
      <c r="AA270" s="33"/>
      <c r="AB270" s="33"/>
      <c r="AC270" s="33"/>
      <c r="AD270" s="33"/>
      <c r="AE270" s="33"/>
      <c r="AR270" s="151" t="s">
        <v>145</v>
      </c>
      <c r="AT270" s="151" t="s">
        <v>129</v>
      </c>
      <c r="AU270" s="151" t="s">
        <v>81</v>
      </c>
      <c r="AY270" s="18" t="s">
        <v>126</v>
      </c>
      <c r="BE270" s="152">
        <f>IF(N270="základní",J270,0)</f>
        <v>0</v>
      </c>
      <c r="BF270" s="152">
        <f>IF(N270="snížená",J270,0)</f>
        <v>0</v>
      </c>
      <c r="BG270" s="152">
        <f>IF(N270="zákl. přenesená",J270,0)</f>
        <v>0</v>
      </c>
      <c r="BH270" s="152">
        <f>IF(N270="sníž. přenesená",J270,0)</f>
        <v>0</v>
      </c>
      <c r="BI270" s="152">
        <f>IF(N270="nulová",J270,0)</f>
        <v>0</v>
      </c>
      <c r="BJ270" s="18" t="s">
        <v>79</v>
      </c>
      <c r="BK270" s="152">
        <f>ROUND(I270*H270,2)</f>
        <v>0</v>
      </c>
      <c r="BL270" s="18" t="s">
        <v>145</v>
      </c>
      <c r="BM270" s="151" t="s">
        <v>1169</v>
      </c>
    </row>
    <row r="271" spans="1:65" s="2" customFormat="1">
      <c r="A271" s="33"/>
      <c r="B271" s="34"/>
      <c r="C271" s="328"/>
      <c r="D271" s="329" t="s">
        <v>136</v>
      </c>
      <c r="E271" s="328"/>
      <c r="F271" s="330" t="s">
        <v>1170</v>
      </c>
      <c r="G271" s="328"/>
      <c r="H271" s="328"/>
      <c r="I271" s="153"/>
      <c r="J271" s="33"/>
      <c r="K271" s="33"/>
      <c r="L271" s="34"/>
      <c r="M271" s="154"/>
      <c r="N271" s="155"/>
      <c r="O271" s="54"/>
      <c r="P271" s="54"/>
      <c r="Q271" s="54"/>
      <c r="R271" s="54"/>
      <c r="S271" s="54"/>
      <c r="T271" s="55"/>
      <c r="U271" s="33"/>
      <c r="V271" s="33"/>
      <c r="W271" s="33"/>
      <c r="X271" s="33"/>
      <c r="Y271" s="33"/>
      <c r="Z271" s="33"/>
      <c r="AA271" s="33"/>
      <c r="AB271" s="33"/>
      <c r="AC271" s="33"/>
      <c r="AD271" s="33"/>
      <c r="AE271" s="33"/>
      <c r="AT271" s="18" t="s">
        <v>136</v>
      </c>
      <c r="AU271" s="18" t="s">
        <v>81</v>
      </c>
    </row>
    <row r="272" spans="1:65" s="2" customFormat="1" ht="146.25">
      <c r="A272" s="33"/>
      <c r="B272" s="34"/>
      <c r="C272" s="328"/>
      <c r="D272" s="329" t="s">
        <v>220</v>
      </c>
      <c r="E272" s="328"/>
      <c r="F272" s="353" t="s">
        <v>1171</v>
      </c>
      <c r="G272" s="328"/>
      <c r="H272" s="328"/>
      <c r="I272" s="153"/>
      <c r="J272" s="33"/>
      <c r="K272" s="33"/>
      <c r="L272" s="34"/>
      <c r="M272" s="154"/>
      <c r="N272" s="155"/>
      <c r="O272" s="54"/>
      <c r="P272" s="54"/>
      <c r="Q272" s="54"/>
      <c r="R272" s="54"/>
      <c r="S272" s="54"/>
      <c r="T272" s="55"/>
      <c r="U272" s="33"/>
      <c r="V272" s="33"/>
      <c r="W272" s="33"/>
      <c r="X272" s="33"/>
      <c r="Y272" s="33"/>
      <c r="Z272" s="33"/>
      <c r="AA272" s="33"/>
      <c r="AB272" s="33"/>
      <c r="AC272" s="33"/>
      <c r="AD272" s="33"/>
      <c r="AE272" s="33"/>
      <c r="AT272" s="18" t="s">
        <v>220</v>
      </c>
      <c r="AU272" s="18" t="s">
        <v>81</v>
      </c>
    </row>
    <row r="273" spans="1:65" s="13" customFormat="1">
      <c r="B273" s="156"/>
      <c r="C273" s="332"/>
      <c r="D273" s="329" t="s">
        <v>140</v>
      </c>
      <c r="E273" s="333" t="s">
        <v>3</v>
      </c>
      <c r="F273" s="334" t="s">
        <v>1122</v>
      </c>
      <c r="G273" s="332"/>
      <c r="H273" s="333" t="s">
        <v>3</v>
      </c>
      <c r="I273" s="158"/>
      <c r="L273" s="156"/>
      <c r="M273" s="159"/>
      <c r="N273" s="160"/>
      <c r="O273" s="160"/>
      <c r="P273" s="160"/>
      <c r="Q273" s="160"/>
      <c r="R273" s="160"/>
      <c r="S273" s="160"/>
      <c r="T273" s="161"/>
      <c r="AT273" s="157" t="s">
        <v>140</v>
      </c>
      <c r="AU273" s="157" t="s">
        <v>81</v>
      </c>
      <c r="AV273" s="13" t="s">
        <v>79</v>
      </c>
      <c r="AW273" s="13" t="s">
        <v>33</v>
      </c>
      <c r="AX273" s="13" t="s">
        <v>72</v>
      </c>
      <c r="AY273" s="157" t="s">
        <v>126</v>
      </c>
    </row>
    <row r="274" spans="1:65" s="13" customFormat="1">
      <c r="B274" s="156"/>
      <c r="C274" s="332"/>
      <c r="D274" s="329" t="s">
        <v>140</v>
      </c>
      <c r="E274" s="333" t="s">
        <v>3</v>
      </c>
      <c r="F274" s="334" t="s">
        <v>1155</v>
      </c>
      <c r="G274" s="332"/>
      <c r="H274" s="333" t="s">
        <v>3</v>
      </c>
      <c r="I274" s="158"/>
      <c r="L274" s="156"/>
      <c r="M274" s="159"/>
      <c r="N274" s="160"/>
      <c r="O274" s="160"/>
      <c r="P274" s="160"/>
      <c r="Q274" s="160"/>
      <c r="R274" s="160"/>
      <c r="S274" s="160"/>
      <c r="T274" s="161"/>
      <c r="AT274" s="157" t="s">
        <v>140</v>
      </c>
      <c r="AU274" s="157" t="s">
        <v>81</v>
      </c>
      <c r="AV274" s="13" t="s">
        <v>79</v>
      </c>
      <c r="AW274" s="13" t="s">
        <v>33</v>
      </c>
      <c r="AX274" s="13" t="s">
        <v>72</v>
      </c>
      <c r="AY274" s="157" t="s">
        <v>126</v>
      </c>
    </row>
    <row r="275" spans="1:65" s="14" customFormat="1">
      <c r="B275" s="162"/>
      <c r="C275" s="336"/>
      <c r="D275" s="329" t="s">
        <v>140</v>
      </c>
      <c r="E275" s="337" t="s">
        <v>3</v>
      </c>
      <c r="F275" s="338" t="s">
        <v>1172</v>
      </c>
      <c r="G275" s="336"/>
      <c r="H275" s="339">
        <v>0.23100000000000001</v>
      </c>
      <c r="I275" s="164"/>
      <c r="L275" s="162"/>
      <c r="M275" s="165"/>
      <c r="N275" s="166"/>
      <c r="O275" s="166"/>
      <c r="P275" s="166"/>
      <c r="Q275" s="166"/>
      <c r="R275" s="166"/>
      <c r="S275" s="166"/>
      <c r="T275" s="167"/>
      <c r="AT275" s="163" t="s">
        <v>140</v>
      </c>
      <c r="AU275" s="163" t="s">
        <v>81</v>
      </c>
      <c r="AV275" s="14" t="s">
        <v>81</v>
      </c>
      <c r="AW275" s="14" t="s">
        <v>33</v>
      </c>
      <c r="AX275" s="14" t="s">
        <v>72</v>
      </c>
      <c r="AY275" s="163" t="s">
        <v>126</v>
      </c>
    </row>
    <row r="276" spans="1:65" s="15" customFormat="1">
      <c r="B276" s="168"/>
      <c r="C276" s="341"/>
      <c r="D276" s="329" t="s">
        <v>140</v>
      </c>
      <c r="E276" s="342" t="s">
        <v>3</v>
      </c>
      <c r="F276" s="343" t="s">
        <v>144</v>
      </c>
      <c r="G276" s="341"/>
      <c r="H276" s="344">
        <v>0.23100000000000001</v>
      </c>
      <c r="I276" s="170"/>
      <c r="L276" s="168"/>
      <c r="M276" s="171"/>
      <c r="N276" s="172"/>
      <c r="O276" s="172"/>
      <c r="P276" s="172"/>
      <c r="Q276" s="172"/>
      <c r="R276" s="172"/>
      <c r="S276" s="172"/>
      <c r="T276" s="173"/>
      <c r="AT276" s="169" t="s">
        <v>140</v>
      </c>
      <c r="AU276" s="169" t="s">
        <v>81</v>
      </c>
      <c r="AV276" s="15" t="s">
        <v>145</v>
      </c>
      <c r="AW276" s="15" t="s">
        <v>33</v>
      </c>
      <c r="AX276" s="15" t="s">
        <v>79</v>
      </c>
      <c r="AY276" s="169" t="s">
        <v>126</v>
      </c>
    </row>
    <row r="277" spans="1:65" s="2" customFormat="1" ht="16.5" customHeight="1">
      <c r="A277" s="33"/>
      <c r="B277" s="143"/>
      <c r="C277" s="323" t="s">
        <v>405</v>
      </c>
      <c r="D277" s="323" t="s">
        <v>129</v>
      </c>
      <c r="E277" s="324" t="s">
        <v>1173</v>
      </c>
      <c r="F277" s="325" t="s">
        <v>1174</v>
      </c>
      <c r="G277" s="326" t="s">
        <v>328</v>
      </c>
      <c r="H277" s="327">
        <v>0.3</v>
      </c>
      <c r="I277" s="145"/>
      <c r="J277" s="146">
        <f>ROUND(I277*H277,2)</f>
        <v>0</v>
      </c>
      <c r="K277" s="144" t="s">
        <v>133</v>
      </c>
      <c r="L277" s="34"/>
      <c r="M277" s="147" t="s">
        <v>3</v>
      </c>
      <c r="N277" s="148" t="s">
        <v>43</v>
      </c>
      <c r="O277" s="54"/>
      <c r="P277" s="149">
        <f>O277*H277</f>
        <v>0</v>
      </c>
      <c r="Q277" s="149">
        <v>2.45329</v>
      </c>
      <c r="R277" s="149">
        <f>Q277*H277</f>
        <v>0.73598699999999995</v>
      </c>
      <c r="S277" s="149">
        <v>0</v>
      </c>
      <c r="T277" s="150">
        <f>S277*H277</f>
        <v>0</v>
      </c>
      <c r="U277" s="33"/>
      <c r="V277" s="33"/>
      <c r="W277" s="33"/>
      <c r="X277" s="33"/>
      <c r="Y277" s="33"/>
      <c r="Z277" s="33"/>
      <c r="AA277" s="33"/>
      <c r="AB277" s="33"/>
      <c r="AC277" s="33"/>
      <c r="AD277" s="33"/>
      <c r="AE277" s="33"/>
      <c r="AR277" s="151" t="s">
        <v>145</v>
      </c>
      <c r="AT277" s="151" t="s">
        <v>129</v>
      </c>
      <c r="AU277" s="151" t="s">
        <v>81</v>
      </c>
      <c r="AY277" s="18" t="s">
        <v>126</v>
      </c>
      <c r="BE277" s="152">
        <f>IF(N277="základní",J277,0)</f>
        <v>0</v>
      </c>
      <c r="BF277" s="152">
        <f>IF(N277="snížená",J277,0)</f>
        <v>0</v>
      </c>
      <c r="BG277" s="152">
        <f>IF(N277="zákl. přenesená",J277,0)</f>
        <v>0</v>
      </c>
      <c r="BH277" s="152">
        <f>IF(N277="sníž. přenesená",J277,0)</f>
        <v>0</v>
      </c>
      <c r="BI277" s="152">
        <f>IF(N277="nulová",J277,0)</f>
        <v>0</v>
      </c>
      <c r="BJ277" s="18" t="s">
        <v>79</v>
      </c>
      <c r="BK277" s="152">
        <f>ROUND(I277*H277,2)</f>
        <v>0</v>
      </c>
      <c r="BL277" s="18" t="s">
        <v>145</v>
      </c>
      <c r="BM277" s="151" t="s">
        <v>1175</v>
      </c>
    </row>
    <row r="278" spans="1:65" s="2" customFormat="1">
      <c r="A278" s="33"/>
      <c r="B278" s="34"/>
      <c r="C278" s="328"/>
      <c r="D278" s="329" t="s">
        <v>136</v>
      </c>
      <c r="E278" s="328"/>
      <c r="F278" s="330" t="s">
        <v>1176</v>
      </c>
      <c r="G278" s="328"/>
      <c r="H278" s="328"/>
      <c r="I278" s="153"/>
      <c r="J278" s="33"/>
      <c r="K278" s="33"/>
      <c r="L278" s="34"/>
      <c r="M278" s="154"/>
      <c r="N278" s="155"/>
      <c r="O278" s="54"/>
      <c r="P278" s="54"/>
      <c r="Q278" s="54"/>
      <c r="R278" s="54"/>
      <c r="S278" s="54"/>
      <c r="T278" s="55"/>
      <c r="U278" s="33"/>
      <c r="V278" s="33"/>
      <c r="W278" s="33"/>
      <c r="X278" s="33"/>
      <c r="Y278" s="33"/>
      <c r="Z278" s="33"/>
      <c r="AA278" s="33"/>
      <c r="AB278" s="33"/>
      <c r="AC278" s="33"/>
      <c r="AD278" s="33"/>
      <c r="AE278" s="33"/>
      <c r="AT278" s="18" t="s">
        <v>136</v>
      </c>
      <c r="AU278" s="18" t="s">
        <v>81</v>
      </c>
    </row>
    <row r="279" spans="1:65" s="2" customFormat="1" ht="146.25">
      <c r="A279" s="33"/>
      <c r="B279" s="34"/>
      <c r="C279" s="328"/>
      <c r="D279" s="329" t="s">
        <v>220</v>
      </c>
      <c r="E279" s="328"/>
      <c r="F279" s="353" t="s">
        <v>1171</v>
      </c>
      <c r="G279" s="328"/>
      <c r="H279" s="328"/>
      <c r="I279" s="153"/>
      <c r="J279" s="33"/>
      <c r="K279" s="33"/>
      <c r="L279" s="34"/>
      <c r="M279" s="154"/>
      <c r="N279" s="155"/>
      <c r="O279" s="54"/>
      <c r="P279" s="54"/>
      <c r="Q279" s="54"/>
      <c r="R279" s="54"/>
      <c r="S279" s="54"/>
      <c r="T279" s="55"/>
      <c r="U279" s="33"/>
      <c r="V279" s="33"/>
      <c r="W279" s="33"/>
      <c r="X279" s="33"/>
      <c r="Y279" s="33"/>
      <c r="Z279" s="33"/>
      <c r="AA279" s="33"/>
      <c r="AB279" s="33"/>
      <c r="AC279" s="33"/>
      <c r="AD279" s="33"/>
      <c r="AE279" s="33"/>
      <c r="AT279" s="18" t="s">
        <v>220</v>
      </c>
      <c r="AU279" s="18" t="s">
        <v>81</v>
      </c>
    </row>
    <row r="280" spans="1:65" s="13" customFormat="1">
      <c r="B280" s="156"/>
      <c r="C280" s="332"/>
      <c r="D280" s="329" t="s">
        <v>140</v>
      </c>
      <c r="E280" s="333" t="s">
        <v>3</v>
      </c>
      <c r="F280" s="334" t="s">
        <v>1177</v>
      </c>
      <c r="G280" s="332"/>
      <c r="H280" s="333" t="s">
        <v>3</v>
      </c>
      <c r="I280" s="158"/>
      <c r="L280" s="156"/>
      <c r="M280" s="159"/>
      <c r="N280" s="160"/>
      <c r="O280" s="160"/>
      <c r="P280" s="160"/>
      <c r="Q280" s="160"/>
      <c r="R280" s="160"/>
      <c r="S280" s="160"/>
      <c r="T280" s="161"/>
      <c r="AT280" s="157" t="s">
        <v>140</v>
      </c>
      <c r="AU280" s="157" t="s">
        <v>81</v>
      </c>
      <c r="AV280" s="13" t="s">
        <v>79</v>
      </c>
      <c r="AW280" s="13" t="s">
        <v>33</v>
      </c>
      <c r="AX280" s="13" t="s">
        <v>72</v>
      </c>
      <c r="AY280" s="157" t="s">
        <v>126</v>
      </c>
    </row>
    <row r="281" spans="1:65" s="13" customFormat="1">
      <c r="B281" s="156"/>
      <c r="C281" s="332"/>
      <c r="D281" s="329" t="s">
        <v>140</v>
      </c>
      <c r="E281" s="333" t="s">
        <v>3</v>
      </c>
      <c r="F281" s="334" t="s">
        <v>1153</v>
      </c>
      <c r="G281" s="332"/>
      <c r="H281" s="333" t="s">
        <v>3</v>
      </c>
      <c r="I281" s="158"/>
      <c r="L281" s="156"/>
      <c r="M281" s="159"/>
      <c r="N281" s="160"/>
      <c r="O281" s="160"/>
      <c r="P281" s="160"/>
      <c r="Q281" s="160"/>
      <c r="R281" s="160"/>
      <c r="S281" s="160"/>
      <c r="T281" s="161"/>
      <c r="AT281" s="157" t="s">
        <v>140</v>
      </c>
      <c r="AU281" s="157" t="s">
        <v>81</v>
      </c>
      <c r="AV281" s="13" t="s">
        <v>79</v>
      </c>
      <c r="AW281" s="13" t="s">
        <v>33</v>
      </c>
      <c r="AX281" s="13" t="s">
        <v>72</v>
      </c>
      <c r="AY281" s="157" t="s">
        <v>126</v>
      </c>
    </row>
    <row r="282" spans="1:65" s="14" customFormat="1">
      <c r="B282" s="162"/>
      <c r="C282" s="336"/>
      <c r="D282" s="329" t="s">
        <v>140</v>
      </c>
      <c r="E282" s="337" t="s">
        <v>3</v>
      </c>
      <c r="F282" s="338" t="s">
        <v>1154</v>
      </c>
      <c r="G282" s="336"/>
      <c r="H282" s="339">
        <v>0.3</v>
      </c>
      <c r="I282" s="164"/>
      <c r="L282" s="162"/>
      <c r="M282" s="165"/>
      <c r="N282" s="166"/>
      <c r="O282" s="166"/>
      <c r="P282" s="166"/>
      <c r="Q282" s="166"/>
      <c r="R282" s="166"/>
      <c r="S282" s="166"/>
      <c r="T282" s="167"/>
      <c r="AT282" s="163" t="s">
        <v>140</v>
      </c>
      <c r="AU282" s="163" t="s">
        <v>81</v>
      </c>
      <c r="AV282" s="14" t="s">
        <v>81</v>
      </c>
      <c r="AW282" s="14" t="s">
        <v>33</v>
      </c>
      <c r="AX282" s="14" t="s">
        <v>72</v>
      </c>
      <c r="AY282" s="163" t="s">
        <v>126</v>
      </c>
    </row>
    <row r="283" spans="1:65" s="15" customFormat="1">
      <c r="B283" s="168"/>
      <c r="C283" s="341"/>
      <c r="D283" s="329" t="s">
        <v>140</v>
      </c>
      <c r="E283" s="342" t="s">
        <v>3</v>
      </c>
      <c r="F283" s="343" t="s">
        <v>144</v>
      </c>
      <c r="G283" s="341"/>
      <c r="H283" s="344">
        <v>0.3</v>
      </c>
      <c r="I283" s="170"/>
      <c r="L283" s="168"/>
      <c r="M283" s="171"/>
      <c r="N283" s="172"/>
      <c r="O283" s="172"/>
      <c r="P283" s="172"/>
      <c r="Q283" s="172"/>
      <c r="R283" s="172"/>
      <c r="S283" s="172"/>
      <c r="T283" s="173"/>
      <c r="AT283" s="169" t="s">
        <v>140</v>
      </c>
      <c r="AU283" s="169" t="s">
        <v>81</v>
      </c>
      <c r="AV283" s="15" t="s">
        <v>145</v>
      </c>
      <c r="AW283" s="15" t="s">
        <v>33</v>
      </c>
      <c r="AX283" s="15" t="s">
        <v>79</v>
      </c>
      <c r="AY283" s="169" t="s">
        <v>126</v>
      </c>
    </row>
    <row r="284" spans="1:65" s="12" customFormat="1" ht="22.9" customHeight="1">
      <c r="B284" s="130"/>
      <c r="C284" s="346"/>
      <c r="D284" s="347" t="s">
        <v>71</v>
      </c>
      <c r="E284" s="348" t="s">
        <v>171</v>
      </c>
      <c r="F284" s="348" t="s">
        <v>1178</v>
      </c>
      <c r="G284" s="346"/>
      <c r="H284" s="346"/>
      <c r="I284" s="133"/>
      <c r="J284" s="142">
        <f>BK284</f>
        <v>0</v>
      </c>
      <c r="L284" s="130"/>
      <c r="M284" s="135"/>
      <c r="N284" s="136"/>
      <c r="O284" s="136"/>
      <c r="P284" s="137">
        <f>SUM(P285:P349)</f>
        <v>0</v>
      </c>
      <c r="Q284" s="136"/>
      <c r="R284" s="137">
        <f>SUM(R285:R349)</f>
        <v>1.0467610300000001</v>
      </c>
      <c r="S284" s="136"/>
      <c r="T284" s="138">
        <f>SUM(T285:T349)</f>
        <v>0</v>
      </c>
      <c r="AR284" s="131" t="s">
        <v>79</v>
      </c>
      <c r="AT284" s="139" t="s">
        <v>71</v>
      </c>
      <c r="AU284" s="139" t="s">
        <v>79</v>
      </c>
      <c r="AY284" s="131" t="s">
        <v>126</v>
      </c>
      <c r="BK284" s="140">
        <f>SUM(BK285:BK349)</f>
        <v>0</v>
      </c>
    </row>
    <row r="285" spans="1:65" s="2" customFormat="1" ht="16.5" customHeight="1">
      <c r="A285" s="33"/>
      <c r="B285" s="143"/>
      <c r="C285" s="323" t="s">
        <v>411</v>
      </c>
      <c r="D285" s="323" t="s">
        <v>129</v>
      </c>
      <c r="E285" s="324" t="s">
        <v>1179</v>
      </c>
      <c r="F285" s="325" t="s">
        <v>1180</v>
      </c>
      <c r="G285" s="326" t="s">
        <v>305</v>
      </c>
      <c r="H285" s="327">
        <v>7.5</v>
      </c>
      <c r="I285" s="145"/>
      <c r="J285" s="146">
        <f>ROUND(I285*H285,2)</f>
        <v>0</v>
      </c>
      <c r="K285" s="144" t="s">
        <v>133</v>
      </c>
      <c r="L285" s="34"/>
      <c r="M285" s="147" t="s">
        <v>3</v>
      </c>
      <c r="N285" s="148" t="s">
        <v>43</v>
      </c>
      <c r="O285" s="54"/>
      <c r="P285" s="149">
        <f>O285*H285</f>
        <v>0</v>
      </c>
      <c r="Q285" s="149">
        <v>1.0000000000000001E-5</v>
      </c>
      <c r="R285" s="149">
        <f>Q285*H285</f>
        <v>7.5000000000000007E-5</v>
      </c>
      <c r="S285" s="149">
        <v>0</v>
      </c>
      <c r="T285" s="150">
        <f>S285*H285</f>
        <v>0</v>
      </c>
      <c r="U285" s="33"/>
      <c r="V285" s="33"/>
      <c r="W285" s="33"/>
      <c r="X285" s="33"/>
      <c r="Y285" s="33"/>
      <c r="Z285" s="33"/>
      <c r="AA285" s="33"/>
      <c r="AB285" s="33"/>
      <c r="AC285" s="33"/>
      <c r="AD285" s="33"/>
      <c r="AE285" s="33"/>
      <c r="AR285" s="151" t="s">
        <v>145</v>
      </c>
      <c r="AT285" s="151" t="s">
        <v>129</v>
      </c>
      <c r="AU285" s="151" t="s">
        <v>81</v>
      </c>
      <c r="AY285" s="18" t="s">
        <v>126</v>
      </c>
      <c r="BE285" s="152">
        <f>IF(N285="základní",J285,0)</f>
        <v>0</v>
      </c>
      <c r="BF285" s="152">
        <f>IF(N285="snížená",J285,0)</f>
        <v>0</v>
      </c>
      <c r="BG285" s="152">
        <f>IF(N285="zákl. přenesená",J285,0)</f>
        <v>0</v>
      </c>
      <c r="BH285" s="152">
        <f>IF(N285="sníž. přenesená",J285,0)</f>
        <v>0</v>
      </c>
      <c r="BI285" s="152">
        <f>IF(N285="nulová",J285,0)</f>
        <v>0</v>
      </c>
      <c r="BJ285" s="18" t="s">
        <v>79</v>
      </c>
      <c r="BK285" s="152">
        <f>ROUND(I285*H285,2)</f>
        <v>0</v>
      </c>
      <c r="BL285" s="18" t="s">
        <v>145</v>
      </c>
      <c r="BM285" s="151" t="s">
        <v>1181</v>
      </c>
    </row>
    <row r="286" spans="1:65" s="2" customFormat="1">
      <c r="A286" s="33"/>
      <c r="B286" s="34"/>
      <c r="C286" s="328"/>
      <c r="D286" s="329" t="s">
        <v>136</v>
      </c>
      <c r="E286" s="328"/>
      <c r="F286" s="330" t="s">
        <v>1182</v>
      </c>
      <c r="G286" s="328"/>
      <c r="H286" s="328"/>
      <c r="I286" s="153"/>
      <c r="J286" s="33"/>
      <c r="K286" s="33"/>
      <c r="L286" s="34"/>
      <c r="M286" s="154"/>
      <c r="N286" s="155"/>
      <c r="O286" s="54"/>
      <c r="P286" s="54"/>
      <c r="Q286" s="54"/>
      <c r="R286" s="54"/>
      <c r="S286" s="54"/>
      <c r="T286" s="55"/>
      <c r="U286" s="33"/>
      <c r="V286" s="33"/>
      <c r="W286" s="33"/>
      <c r="X286" s="33"/>
      <c r="Y286" s="33"/>
      <c r="Z286" s="33"/>
      <c r="AA286" s="33"/>
      <c r="AB286" s="33"/>
      <c r="AC286" s="33"/>
      <c r="AD286" s="33"/>
      <c r="AE286" s="33"/>
      <c r="AT286" s="18" t="s">
        <v>136</v>
      </c>
      <c r="AU286" s="18" t="s">
        <v>81</v>
      </c>
    </row>
    <row r="287" spans="1:65" s="2" customFormat="1" ht="87.75">
      <c r="A287" s="33"/>
      <c r="B287" s="34"/>
      <c r="C287" s="328"/>
      <c r="D287" s="329" t="s">
        <v>220</v>
      </c>
      <c r="E287" s="328"/>
      <c r="F287" s="353" t="s">
        <v>1183</v>
      </c>
      <c r="G287" s="328"/>
      <c r="H287" s="328"/>
      <c r="I287" s="153"/>
      <c r="J287" s="33"/>
      <c r="K287" s="33"/>
      <c r="L287" s="34"/>
      <c r="M287" s="154"/>
      <c r="N287" s="155"/>
      <c r="O287" s="54"/>
      <c r="P287" s="54"/>
      <c r="Q287" s="54"/>
      <c r="R287" s="54"/>
      <c r="S287" s="54"/>
      <c r="T287" s="55"/>
      <c r="U287" s="33"/>
      <c r="V287" s="33"/>
      <c r="W287" s="33"/>
      <c r="X287" s="33"/>
      <c r="Y287" s="33"/>
      <c r="Z287" s="33"/>
      <c r="AA287" s="33"/>
      <c r="AB287" s="33"/>
      <c r="AC287" s="33"/>
      <c r="AD287" s="33"/>
      <c r="AE287" s="33"/>
      <c r="AT287" s="18" t="s">
        <v>220</v>
      </c>
      <c r="AU287" s="18" t="s">
        <v>81</v>
      </c>
    </row>
    <row r="288" spans="1:65" s="13" customFormat="1">
      <c r="B288" s="156"/>
      <c r="C288" s="332"/>
      <c r="D288" s="329" t="s">
        <v>140</v>
      </c>
      <c r="E288" s="333" t="s">
        <v>3</v>
      </c>
      <c r="F288" s="334" t="s">
        <v>1045</v>
      </c>
      <c r="G288" s="332"/>
      <c r="H288" s="333" t="s">
        <v>3</v>
      </c>
      <c r="I288" s="158"/>
      <c r="L288" s="156"/>
      <c r="M288" s="159"/>
      <c r="N288" s="160"/>
      <c r="O288" s="160"/>
      <c r="P288" s="160"/>
      <c r="Q288" s="160"/>
      <c r="R288" s="160"/>
      <c r="S288" s="160"/>
      <c r="T288" s="161"/>
      <c r="AT288" s="157" t="s">
        <v>140</v>
      </c>
      <c r="AU288" s="157" t="s">
        <v>81</v>
      </c>
      <c r="AV288" s="13" t="s">
        <v>79</v>
      </c>
      <c r="AW288" s="13" t="s">
        <v>33</v>
      </c>
      <c r="AX288" s="13" t="s">
        <v>72</v>
      </c>
      <c r="AY288" s="157" t="s">
        <v>126</v>
      </c>
    </row>
    <row r="289" spans="1:65" s="14" customFormat="1">
      <c r="B289" s="162"/>
      <c r="C289" s="336"/>
      <c r="D289" s="329" t="s">
        <v>140</v>
      </c>
      <c r="E289" s="337" t="s">
        <v>3</v>
      </c>
      <c r="F289" s="338" t="s">
        <v>1116</v>
      </c>
      <c r="G289" s="336"/>
      <c r="H289" s="339">
        <v>7.5</v>
      </c>
      <c r="I289" s="164"/>
      <c r="L289" s="162"/>
      <c r="M289" s="165"/>
      <c r="N289" s="166"/>
      <c r="O289" s="166"/>
      <c r="P289" s="166"/>
      <c r="Q289" s="166"/>
      <c r="R289" s="166"/>
      <c r="S289" s="166"/>
      <c r="T289" s="167"/>
      <c r="AT289" s="163" t="s">
        <v>140</v>
      </c>
      <c r="AU289" s="163" t="s">
        <v>81</v>
      </c>
      <c r="AV289" s="14" t="s">
        <v>81</v>
      </c>
      <c r="AW289" s="14" t="s">
        <v>33</v>
      </c>
      <c r="AX289" s="14" t="s">
        <v>72</v>
      </c>
      <c r="AY289" s="163" t="s">
        <v>126</v>
      </c>
    </row>
    <row r="290" spans="1:65" s="15" customFormat="1">
      <c r="B290" s="168"/>
      <c r="C290" s="341"/>
      <c r="D290" s="329" t="s">
        <v>140</v>
      </c>
      <c r="E290" s="342" t="s">
        <v>3</v>
      </c>
      <c r="F290" s="343" t="s">
        <v>144</v>
      </c>
      <c r="G290" s="341"/>
      <c r="H290" s="344">
        <v>7.5</v>
      </c>
      <c r="I290" s="170"/>
      <c r="L290" s="168"/>
      <c r="M290" s="171"/>
      <c r="N290" s="172"/>
      <c r="O290" s="172"/>
      <c r="P290" s="172"/>
      <c r="Q290" s="172"/>
      <c r="R290" s="172"/>
      <c r="S290" s="172"/>
      <c r="T290" s="173"/>
      <c r="AT290" s="169" t="s">
        <v>140</v>
      </c>
      <c r="AU290" s="169" t="s">
        <v>81</v>
      </c>
      <c r="AV290" s="15" t="s">
        <v>145</v>
      </c>
      <c r="AW290" s="15" t="s">
        <v>33</v>
      </c>
      <c r="AX290" s="15" t="s">
        <v>79</v>
      </c>
      <c r="AY290" s="169" t="s">
        <v>126</v>
      </c>
    </row>
    <row r="291" spans="1:65" s="2" customFormat="1" ht="16.5" customHeight="1">
      <c r="A291" s="33"/>
      <c r="B291" s="143"/>
      <c r="C291" s="354" t="s">
        <v>419</v>
      </c>
      <c r="D291" s="354" t="s">
        <v>465</v>
      </c>
      <c r="E291" s="355" t="s">
        <v>1184</v>
      </c>
      <c r="F291" s="356" t="s">
        <v>1185</v>
      </c>
      <c r="G291" s="357" t="s">
        <v>305</v>
      </c>
      <c r="H291" s="358">
        <v>7.7629999999999999</v>
      </c>
      <c r="I291" s="178"/>
      <c r="J291" s="179">
        <f>ROUND(I291*H291,2)</f>
        <v>0</v>
      </c>
      <c r="K291" s="177" t="s">
        <v>133</v>
      </c>
      <c r="L291" s="180"/>
      <c r="M291" s="181" t="s">
        <v>3</v>
      </c>
      <c r="N291" s="182" t="s">
        <v>43</v>
      </c>
      <c r="O291" s="54"/>
      <c r="P291" s="149">
        <f>O291*H291</f>
        <v>0</v>
      </c>
      <c r="Q291" s="149">
        <v>3.65E-3</v>
      </c>
      <c r="R291" s="149">
        <f>Q291*H291</f>
        <v>2.8334950000000001E-2</v>
      </c>
      <c r="S291" s="149">
        <v>0</v>
      </c>
      <c r="T291" s="150">
        <f>S291*H291</f>
        <v>0</v>
      </c>
      <c r="U291" s="33"/>
      <c r="V291" s="33"/>
      <c r="W291" s="33"/>
      <c r="X291" s="33"/>
      <c r="Y291" s="33"/>
      <c r="Z291" s="33"/>
      <c r="AA291" s="33"/>
      <c r="AB291" s="33"/>
      <c r="AC291" s="33"/>
      <c r="AD291" s="33"/>
      <c r="AE291" s="33"/>
      <c r="AR291" s="151" t="s">
        <v>171</v>
      </c>
      <c r="AT291" s="151" t="s">
        <v>465</v>
      </c>
      <c r="AU291" s="151" t="s">
        <v>81</v>
      </c>
      <c r="AY291" s="18" t="s">
        <v>126</v>
      </c>
      <c r="BE291" s="152">
        <f>IF(N291="základní",J291,0)</f>
        <v>0</v>
      </c>
      <c r="BF291" s="152">
        <f>IF(N291="snížená",J291,0)</f>
        <v>0</v>
      </c>
      <c r="BG291" s="152">
        <f>IF(N291="zákl. přenesená",J291,0)</f>
        <v>0</v>
      </c>
      <c r="BH291" s="152">
        <f>IF(N291="sníž. přenesená",J291,0)</f>
        <v>0</v>
      </c>
      <c r="BI291" s="152">
        <f>IF(N291="nulová",J291,0)</f>
        <v>0</v>
      </c>
      <c r="BJ291" s="18" t="s">
        <v>79</v>
      </c>
      <c r="BK291" s="152">
        <f>ROUND(I291*H291,2)</f>
        <v>0</v>
      </c>
      <c r="BL291" s="18" t="s">
        <v>145</v>
      </c>
      <c r="BM291" s="151" t="s">
        <v>1186</v>
      </c>
    </row>
    <row r="292" spans="1:65" s="2" customFormat="1">
      <c r="A292" s="33"/>
      <c r="B292" s="34"/>
      <c r="C292" s="328"/>
      <c r="D292" s="329" t="s">
        <v>136</v>
      </c>
      <c r="E292" s="328"/>
      <c r="F292" s="330" t="s">
        <v>1185</v>
      </c>
      <c r="G292" s="328"/>
      <c r="H292" s="328"/>
      <c r="I292" s="153"/>
      <c r="J292" s="33"/>
      <c r="K292" s="33"/>
      <c r="L292" s="34"/>
      <c r="M292" s="154"/>
      <c r="N292" s="155"/>
      <c r="O292" s="54"/>
      <c r="P292" s="54"/>
      <c r="Q292" s="54"/>
      <c r="R292" s="54"/>
      <c r="S292" s="54"/>
      <c r="T292" s="55"/>
      <c r="U292" s="33"/>
      <c r="V292" s="33"/>
      <c r="W292" s="33"/>
      <c r="X292" s="33"/>
      <c r="Y292" s="33"/>
      <c r="Z292" s="33"/>
      <c r="AA292" s="33"/>
      <c r="AB292" s="33"/>
      <c r="AC292" s="33"/>
      <c r="AD292" s="33"/>
      <c r="AE292" s="33"/>
      <c r="AT292" s="18" t="s">
        <v>136</v>
      </c>
      <c r="AU292" s="18" t="s">
        <v>81</v>
      </c>
    </row>
    <row r="293" spans="1:65" s="14" customFormat="1">
      <c r="B293" s="162"/>
      <c r="C293" s="336"/>
      <c r="D293" s="329" t="s">
        <v>140</v>
      </c>
      <c r="E293" s="337" t="s">
        <v>3</v>
      </c>
      <c r="F293" s="338" t="s">
        <v>1187</v>
      </c>
      <c r="G293" s="336"/>
      <c r="H293" s="339">
        <v>7.7629999999999999</v>
      </c>
      <c r="I293" s="164"/>
      <c r="L293" s="162"/>
      <c r="M293" s="165"/>
      <c r="N293" s="166"/>
      <c r="O293" s="166"/>
      <c r="P293" s="166"/>
      <c r="Q293" s="166"/>
      <c r="R293" s="166"/>
      <c r="S293" s="166"/>
      <c r="T293" s="167"/>
      <c r="AT293" s="163" t="s">
        <v>140</v>
      </c>
      <c r="AU293" s="163" t="s">
        <v>81</v>
      </c>
      <c r="AV293" s="14" t="s">
        <v>81</v>
      </c>
      <c r="AW293" s="14" t="s">
        <v>33</v>
      </c>
      <c r="AX293" s="14" t="s">
        <v>72</v>
      </c>
      <c r="AY293" s="163" t="s">
        <v>126</v>
      </c>
    </row>
    <row r="294" spans="1:65" s="15" customFormat="1">
      <c r="B294" s="168"/>
      <c r="C294" s="341"/>
      <c r="D294" s="329" t="s">
        <v>140</v>
      </c>
      <c r="E294" s="342" t="s">
        <v>3</v>
      </c>
      <c r="F294" s="343" t="s">
        <v>144</v>
      </c>
      <c r="G294" s="341"/>
      <c r="H294" s="344">
        <v>7.7629999999999999</v>
      </c>
      <c r="I294" s="170"/>
      <c r="L294" s="168"/>
      <c r="M294" s="171"/>
      <c r="N294" s="172"/>
      <c r="O294" s="172"/>
      <c r="P294" s="172"/>
      <c r="Q294" s="172"/>
      <c r="R294" s="172"/>
      <c r="S294" s="172"/>
      <c r="T294" s="173"/>
      <c r="AT294" s="169" t="s">
        <v>140</v>
      </c>
      <c r="AU294" s="169" t="s">
        <v>81</v>
      </c>
      <c r="AV294" s="15" t="s">
        <v>145</v>
      </c>
      <c r="AW294" s="15" t="s">
        <v>33</v>
      </c>
      <c r="AX294" s="15" t="s">
        <v>79</v>
      </c>
      <c r="AY294" s="169" t="s">
        <v>126</v>
      </c>
    </row>
    <row r="295" spans="1:65" s="2" customFormat="1" ht="16.5" customHeight="1">
      <c r="A295" s="33"/>
      <c r="B295" s="143"/>
      <c r="C295" s="323" t="s">
        <v>427</v>
      </c>
      <c r="D295" s="323" t="s">
        <v>129</v>
      </c>
      <c r="E295" s="324" t="s">
        <v>1188</v>
      </c>
      <c r="F295" s="325" t="s">
        <v>1189</v>
      </c>
      <c r="G295" s="326" t="s">
        <v>305</v>
      </c>
      <c r="H295" s="327">
        <v>7.5</v>
      </c>
      <c r="I295" s="145"/>
      <c r="J295" s="146">
        <f>ROUND(I295*H295,2)</f>
        <v>0</v>
      </c>
      <c r="K295" s="144" t="s">
        <v>133</v>
      </c>
      <c r="L295" s="34"/>
      <c r="M295" s="147" t="s">
        <v>3</v>
      </c>
      <c r="N295" s="148" t="s">
        <v>43</v>
      </c>
      <c r="O295" s="54"/>
      <c r="P295" s="149">
        <f>O295*H295</f>
        <v>0</v>
      </c>
      <c r="Q295" s="149">
        <v>0</v>
      </c>
      <c r="R295" s="149">
        <f>Q295*H295</f>
        <v>0</v>
      </c>
      <c r="S295" s="149">
        <v>0</v>
      </c>
      <c r="T295" s="150">
        <f>S295*H295</f>
        <v>0</v>
      </c>
      <c r="U295" s="33"/>
      <c r="V295" s="33"/>
      <c r="W295" s="33"/>
      <c r="X295" s="33"/>
      <c r="Y295" s="33"/>
      <c r="Z295" s="33"/>
      <c r="AA295" s="33"/>
      <c r="AB295" s="33"/>
      <c r="AC295" s="33"/>
      <c r="AD295" s="33"/>
      <c r="AE295" s="33"/>
      <c r="AR295" s="151" t="s">
        <v>145</v>
      </c>
      <c r="AT295" s="151" t="s">
        <v>129</v>
      </c>
      <c r="AU295" s="151" t="s">
        <v>81</v>
      </c>
      <c r="AY295" s="18" t="s">
        <v>126</v>
      </c>
      <c r="BE295" s="152">
        <f>IF(N295="základní",J295,0)</f>
        <v>0</v>
      </c>
      <c r="BF295" s="152">
        <f>IF(N295="snížená",J295,0)</f>
        <v>0</v>
      </c>
      <c r="BG295" s="152">
        <f>IF(N295="zákl. přenesená",J295,0)</f>
        <v>0</v>
      </c>
      <c r="BH295" s="152">
        <f>IF(N295="sníž. přenesená",J295,0)</f>
        <v>0</v>
      </c>
      <c r="BI295" s="152">
        <f>IF(N295="nulová",J295,0)</f>
        <v>0</v>
      </c>
      <c r="BJ295" s="18" t="s">
        <v>79</v>
      </c>
      <c r="BK295" s="152">
        <f>ROUND(I295*H295,2)</f>
        <v>0</v>
      </c>
      <c r="BL295" s="18" t="s">
        <v>145</v>
      </c>
      <c r="BM295" s="151" t="s">
        <v>1190</v>
      </c>
    </row>
    <row r="296" spans="1:65" s="2" customFormat="1">
      <c r="A296" s="33"/>
      <c r="B296" s="34"/>
      <c r="C296" s="328"/>
      <c r="D296" s="329" t="s">
        <v>136</v>
      </c>
      <c r="E296" s="328"/>
      <c r="F296" s="330" t="s">
        <v>1191</v>
      </c>
      <c r="G296" s="328"/>
      <c r="H296" s="328"/>
      <c r="I296" s="153"/>
      <c r="J296" s="33"/>
      <c r="K296" s="33"/>
      <c r="L296" s="34"/>
      <c r="M296" s="154"/>
      <c r="N296" s="155"/>
      <c r="O296" s="54"/>
      <c r="P296" s="54"/>
      <c r="Q296" s="54"/>
      <c r="R296" s="54"/>
      <c r="S296" s="54"/>
      <c r="T296" s="55"/>
      <c r="U296" s="33"/>
      <c r="V296" s="33"/>
      <c r="W296" s="33"/>
      <c r="X296" s="33"/>
      <c r="Y296" s="33"/>
      <c r="Z296" s="33"/>
      <c r="AA296" s="33"/>
      <c r="AB296" s="33"/>
      <c r="AC296" s="33"/>
      <c r="AD296" s="33"/>
      <c r="AE296" s="33"/>
      <c r="AT296" s="18" t="s">
        <v>136</v>
      </c>
      <c r="AU296" s="18" t="s">
        <v>81</v>
      </c>
    </row>
    <row r="297" spans="1:65" s="2" customFormat="1" ht="87.75">
      <c r="A297" s="33"/>
      <c r="B297" s="34"/>
      <c r="C297" s="328"/>
      <c r="D297" s="329" t="s">
        <v>220</v>
      </c>
      <c r="E297" s="328"/>
      <c r="F297" s="353" t="s">
        <v>1192</v>
      </c>
      <c r="G297" s="328"/>
      <c r="H297" s="328"/>
      <c r="I297" s="153"/>
      <c r="J297" s="33"/>
      <c r="K297" s="33"/>
      <c r="L297" s="34"/>
      <c r="M297" s="154"/>
      <c r="N297" s="155"/>
      <c r="O297" s="54"/>
      <c r="P297" s="54"/>
      <c r="Q297" s="54"/>
      <c r="R297" s="54"/>
      <c r="S297" s="54"/>
      <c r="T297" s="55"/>
      <c r="U297" s="33"/>
      <c r="V297" s="33"/>
      <c r="W297" s="33"/>
      <c r="X297" s="33"/>
      <c r="Y297" s="33"/>
      <c r="Z297" s="33"/>
      <c r="AA297" s="33"/>
      <c r="AB297" s="33"/>
      <c r="AC297" s="33"/>
      <c r="AD297" s="33"/>
      <c r="AE297" s="33"/>
      <c r="AT297" s="18" t="s">
        <v>220</v>
      </c>
      <c r="AU297" s="18" t="s">
        <v>81</v>
      </c>
    </row>
    <row r="298" spans="1:65" s="14" customFormat="1">
      <c r="B298" s="162"/>
      <c r="C298" s="336"/>
      <c r="D298" s="329" t="s">
        <v>140</v>
      </c>
      <c r="E298" s="337" t="s">
        <v>3</v>
      </c>
      <c r="F298" s="338" t="s">
        <v>1116</v>
      </c>
      <c r="G298" s="336"/>
      <c r="H298" s="339">
        <v>7.5</v>
      </c>
      <c r="I298" s="164"/>
      <c r="L298" s="162"/>
      <c r="M298" s="165"/>
      <c r="N298" s="166"/>
      <c r="O298" s="166"/>
      <c r="P298" s="166"/>
      <c r="Q298" s="166"/>
      <c r="R298" s="166"/>
      <c r="S298" s="166"/>
      <c r="T298" s="167"/>
      <c r="AT298" s="163" t="s">
        <v>140</v>
      </c>
      <c r="AU298" s="163" t="s">
        <v>81</v>
      </c>
      <c r="AV298" s="14" t="s">
        <v>81</v>
      </c>
      <c r="AW298" s="14" t="s">
        <v>33</v>
      </c>
      <c r="AX298" s="14" t="s">
        <v>72</v>
      </c>
      <c r="AY298" s="163" t="s">
        <v>126</v>
      </c>
    </row>
    <row r="299" spans="1:65" s="15" customFormat="1">
      <c r="B299" s="168"/>
      <c r="C299" s="341"/>
      <c r="D299" s="329" t="s">
        <v>140</v>
      </c>
      <c r="E299" s="342" t="s">
        <v>3</v>
      </c>
      <c r="F299" s="343" t="s">
        <v>144</v>
      </c>
      <c r="G299" s="341"/>
      <c r="H299" s="344">
        <v>7.5</v>
      </c>
      <c r="I299" s="170"/>
      <c r="L299" s="168"/>
      <c r="M299" s="171"/>
      <c r="N299" s="172"/>
      <c r="O299" s="172"/>
      <c r="P299" s="172"/>
      <c r="Q299" s="172"/>
      <c r="R299" s="172"/>
      <c r="S299" s="172"/>
      <c r="T299" s="173"/>
      <c r="AT299" s="169" t="s">
        <v>140</v>
      </c>
      <c r="AU299" s="169" t="s">
        <v>81</v>
      </c>
      <c r="AV299" s="15" t="s">
        <v>145</v>
      </c>
      <c r="AW299" s="15" t="s">
        <v>33</v>
      </c>
      <c r="AX299" s="15" t="s">
        <v>79</v>
      </c>
      <c r="AY299" s="169" t="s">
        <v>126</v>
      </c>
    </row>
    <row r="300" spans="1:65" s="2" customFormat="1" ht="16.5" customHeight="1">
      <c r="A300" s="33"/>
      <c r="B300" s="143"/>
      <c r="C300" s="323" t="s">
        <v>431</v>
      </c>
      <c r="D300" s="323" t="s">
        <v>129</v>
      </c>
      <c r="E300" s="324" t="s">
        <v>1193</v>
      </c>
      <c r="F300" s="325" t="s">
        <v>1194</v>
      </c>
      <c r="G300" s="326" t="s">
        <v>228</v>
      </c>
      <c r="H300" s="327">
        <v>2</v>
      </c>
      <c r="I300" s="145"/>
      <c r="J300" s="146">
        <f>ROUND(I300*H300,2)</f>
        <v>0</v>
      </c>
      <c r="K300" s="144" t="s">
        <v>133</v>
      </c>
      <c r="L300" s="34"/>
      <c r="M300" s="147" t="s">
        <v>3</v>
      </c>
      <c r="N300" s="148" t="s">
        <v>43</v>
      </c>
      <c r="O300" s="54"/>
      <c r="P300" s="149">
        <f>O300*H300</f>
        <v>0</v>
      </c>
      <c r="Q300" s="149">
        <v>0.34089999999999998</v>
      </c>
      <c r="R300" s="149">
        <f>Q300*H300</f>
        <v>0.68179999999999996</v>
      </c>
      <c r="S300" s="149">
        <v>0</v>
      </c>
      <c r="T300" s="150">
        <f>S300*H300</f>
        <v>0</v>
      </c>
      <c r="U300" s="33"/>
      <c r="V300" s="33"/>
      <c r="W300" s="33"/>
      <c r="X300" s="33"/>
      <c r="Y300" s="33"/>
      <c r="Z300" s="33"/>
      <c r="AA300" s="33"/>
      <c r="AB300" s="33"/>
      <c r="AC300" s="33"/>
      <c r="AD300" s="33"/>
      <c r="AE300" s="33"/>
      <c r="AR300" s="151" t="s">
        <v>145</v>
      </c>
      <c r="AT300" s="151" t="s">
        <v>129</v>
      </c>
      <c r="AU300" s="151" t="s">
        <v>81</v>
      </c>
      <c r="AY300" s="18" t="s">
        <v>126</v>
      </c>
      <c r="BE300" s="152">
        <f>IF(N300="základní",J300,0)</f>
        <v>0</v>
      </c>
      <c r="BF300" s="152">
        <f>IF(N300="snížená",J300,0)</f>
        <v>0</v>
      </c>
      <c r="BG300" s="152">
        <f>IF(N300="zákl. přenesená",J300,0)</f>
        <v>0</v>
      </c>
      <c r="BH300" s="152">
        <f>IF(N300="sníž. přenesená",J300,0)</f>
        <v>0</v>
      </c>
      <c r="BI300" s="152">
        <f>IF(N300="nulová",J300,0)</f>
        <v>0</v>
      </c>
      <c r="BJ300" s="18" t="s">
        <v>79</v>
      </c>
      <c r="BK300" s="152">
        <f>ROUND(I300*H300,2)</f>
        <v>0</v>
      </c>
      <c r="BL300" s="18" t="s">
        <v>145</v>
      </c>
      <c r="BM300" s="151" t="s">
        <v>1195</v>
      </c>
    </row>
    <row r="301" spans="1:65" s="2" customFormat="1">
      <c r="A301" s="33"/>
      <c r="B301" s="34"/>
      <c r="C301" s="328"/>
      <c r="D301" s="329" t="s">
        <v>136</v>
      </c>
      <c r="E301" s="328"/>
      <c r="F301" s="330" t="s">
        <v>1194</v>
      </c>
      <c r="G301" s="328"/>
      <c r="H301" s="328"/>
      <c r="I301" s="153"/>
      <c r="J301" s="33"/>
      <c r="K301" s="33"/>
      <c r="L301" s="34"/>
      <c r="M301" s="154"/>
      <c r="N301" s="155"/>
      <c r="O301" s="54"/>
      <c r="P301" s="54"/>
      <c r="Q301" s="54"/>
      <c r="R301" s="54"/>
      <c r="S301" s="54"/>
      <c r="T301" s="55"/>
      <c r="U301" s="33"/>
      <c r="V301" s="33"/>
      <c r="W301" s="33"/>
      <c r="X301" s="33"/>
      <c r="Y301" s="33"/>
      <c r="Z301" s="33"/>
      <c r="AA301" s="33"/>
      <c r="AB301" s="33"/>
      <c r="AC301" s="33"/>
      <c r="AD301" s="33"/>
      <c r="AE301" s="33"/>
      <c r="AT301" s="18" t="s">
        <v>136</v>
      </c>
      <c r="AU301" s="18" t="s">
        <v>81</v>
      </c>
    </row>
    <row r="302" spans="1:65" s="2" customFormat="1" ht="87.75">
      <c r="A302" s="33"/>
      <c r="B302" s="34"/>
      <c r="C302" s="328"/>
      <c r="D302" s="329" t="s">
        <v>220</v>
      </c>
      <c r="E302" s="328"/>
      <c r="F302" s="353" t="s">
        <v>1196</v>
      </c>
      <c r="G302" s="328"/>
      <c r="H302" s="328"/>
      <c r="I302" s="153"/>
      <c r="J302" s="33"/>
      <c r="K302" s="33"/>
      <c r="L302" s="34"/>
      <c r="M302" s="154"/>
      <c r="N302" s="155"/>
      <c r="O302" s="54"/>
      <c r="P302" s="54"/>
      <c r="Q302" s="54"/>
      <c r="R302" s="54"/>
      <c r="S302" s="54"/>
      <c r="T302" s="55"/>
      <c r="U302" s="33"/>
      <c r="V302" s="33"/>
      <c r="W302" s="33"/>
      <c r="X302" s="33"/>
      <c r="Y302" s="33"/>
      <c r="Z302" s="33"/>
      <c r="AA302" s="33"/>
      <c r="AB302" s="33"/>
      <c r="AC302" s="33"/>
      <c r="AD302" s="33"/>
      <c r="AE302" s="33"/>
      <c r="AT302" s="18" t="s">
        <v>220</v>
      </c>
      <c r="AU302" s="18" t="s">
        <v>81</v>
      </c>
    </row>
    <row r="303" spans="1:65" s="13" customFormat="1">
      <c r="B303" s="156"/>
      <c r="C303" s="332"/>
      <c r="D303" s="329" t="s">
        <v>140</v>
      </c>
      <c r="E303" s="333" t="s">
        <v>3</v>
      </c>
      <c r="F303" s="334" t="s">
        <v>1177</v>
      </c>
      <c r="G303" s="332"/>
      <c r="H303" s="333" t="s">
        <v>3</v>
      </c>
      <c r="I303" s="158"/>
      <c r="L303" s="156"/>
      <c r="M303" s="159"/>
      <c r="N303" s="160"/>
      <c r="O303" s="160"/>
      <c r="P303" s="160"/>
      <c r="Q303" s="160"/>
      <c r="R303" s="160"/>
      <c r="S303" s="160"/>
      <c r="T303" s="161"/>
      <c r="AT303" s="157" t="s">
        <v>140</v>
      </c>
      <c r="AU303" s="157" t="s">
        <v>81</v>
      </c>
      <c r="AV303" s="13" t="s">
        <v>79</v>
      </c>
      <c r="AW303" s="13" t="s">
        <v>33</v>
      </c>
      <c r="AX303" s="13" t="s">
        <v>72</v>
      </c>
      <c r="AY303" s="157" t="s">
        <v>126</v>
      </c>
    </row>
    <row r="304" spans="1:65" s="13" customFormat="1">
      <c r="B304" s="156"/>
      <c r="C304" s="332"/>
      <c r="D304" s="329" t="s">
        <v>140</v>
      </c>
      <c r="E304" s="333" t="s">
        <v>3</v>
      </c>
      <c r="F304" s="334" t="s">
        <v>1197</v>
      </c>
      <c r="G304" s="332"/>
      <c r="H304" s="333" t="s">
        <v>3</v>
      </c>
      <c r="I304" s="158"/>
      <c r="L304" s="156"/>
      <c r="M304" s="159"/>
      <c r="N304" s="160"/>
      <c r="O304" s="160"/>
      <c r="P304" s="160"/>
      <c r="Q304" s="160"/>
      <c r="R304" s="160"/>
      <c r="S304" s="160"/>
      <c r="T304" s="161"/>
      <c r="AT304" s="157" t="s">
        <v>140</v>
      </c>
      <c r="AU304" s="157" t="s">
        <v>81</v>
      </c>
      <c r="AV304" s="13" t="s">
        <v>79</v>
      </c>
      <c r="AW304" s="13" t="s">
        <v>33</v>
      </c>
      <c r="AX304" s="13" t="s">
        <v>72</v>
      </c>
      <c r="AY304" s="157" t="s">
        <v>126</v>
      </c>
    </row>
    <row r="305" spans="1:65" s="14" customFormat="1">
      <c r="B305" s="162"/>
      <c r="C305" s="336"/>
      <c r="D305" s="329" t="s">
        <v>140</v>
      </c>
      <c r="E305" s="337" t="s">
        <v>3</v>
      </c>
      <c r="F305" s="338" t="s">
        <v>81</v>
      </c>
      <c r="G305" s="336"/>
      <c r="H305" s="339">
        <v>2</v>
      </c>
      <c r="I305" s="164"/>
      <c r="L305" s="162"/>
      <c r="M305" s="165"/>
      <c r="N305" s="166"/>
      <c r="O305" s="166"/>
      <c r="P305" s="166"/>
      <c r="Q305" s="166"/>
      <c r="R305" s="166"/>
      <c r="S305" s="166"/>
      <c r="T305" s="167"/>
      <c r="AT305" s="163" t="s">
        <v>140</v>
      </c>
      <c r="AU305" s="163" t="s">
        <v>81</v>
      </c>
      <c r="AV305" s="14" t="s">
        <v>81</v>
      </c>
      <c r="AW305" s="14" t="s">
        <v>33</v>
      </c>
      <c r="AX305" s="14" t="s">
        <v>72</v>
      </c>
      <c r="AY305" s="163" t="s">
        <v>126</v>
      </c>
    </row>
    <row r="306" spans="1:65" s="15" customFormat="1">
      <c r="B306" s="168"/>
      <c r="C306" s="341"/>
      <c r="D306" s="329" t="s">
        <v>140</v>
      </c>
      <c r="E306" s="342" t="s">
        <v>3</v>
      </c>
      <c r="F306" s="343" t="s">
        <v>144</v>
      </c>
      <c r="G306" s="341"/>
      <c r="H306" s="344">
        <v>2</v>
      </c>
      <c r="I306" s="170"/>
      <c r="L306" s="168"/>
      <c r="M306" s="171"/>
      <c r="N306" s="172"/>
      <c r="O306" s="172"/>
      <c r="P306" s="172"/>
      <c r="Q306" s="172"/>
      <c r="R306" s="172"/>
      <c r="S306" s="172"/>
      <c r="T306" s="173"/>
      <c r="AT306" s="169" t="s">
        <v>140</v>
      </c>
      <c r="AU306" s="169" t="s">
        <v>81</v>
      </c>
      <c r="AV306" s="15" t="s">
        <v>145</v>
      </c>
      <c r="AW306" s="15" t="s">
        <v>33</v>
      </c>
      <c r="AX306" s="15" t="s">
        <v>79</v>
      </c>
      <c r="AY306" s="169" t="s">
        <v>126</v>
      </c>
    </row>
    <row r="307" spans="1:65" s="2" customFormat="1" ht="16.5" customHeight="1">
      <c r="A307" s="33"/>
      <c r="B307" s="143"/>
      <c r="C307" s="354" t="s">
        <v>436</v>
      </c>
      <c r="D307" s="354" t="s">
        <v>465</v>
      </c>
      <c r="E307" s="355" t="s">
        <v>1198</v>
      </c>
      <c r="F307" s="356" t="s">
        <v>1199</v>
      </c>
      <c r="G307" s="357" t="s">
        <v>228</v>
      </c>
      <c r="H307" s="358">
        <v>2</v>
      </c>
      <c r="I307" s="178"/>
      <c r="J307" s="179">
        <f>ROUND(I307*H307,2)</f>
        <v>0</v>
      </c>
      <c r="K307" s="177" t="s">
        <v>3</v>
      </c>
      <c r="L307" s="180"/>
      <c r="M307" s="181" t="s">
        <v>3</v>
      </c>
      <c r="N307" s="182" t="s">
        <v>43</v>
      </c>
      <c r="O307" s="54"/>
      <c r="P307" s="149">
        <f>O307*H307</f>
        <v>0</v>
      </c>
      <c r="Q307" s="149">
        <v>0</v>
      </c>
      <c r="R307" s="149">
        <f>Q307*H307</f>
        <v>0</v>
      </c>
      <c r="S307" s="149">
        <v>0</v>
      </c>
      <c r="T307" s="150">
        <f>S307*H307</f>
        <v>0</v>
      </c>
      <c r="U307" s="33"/>
      <c r="V307" s="33"/>
      <c r="W307" s="33"/>
      <c r="X307" s="33"/>
      <c r="Y307" s="33"/>
      <c r="Z307" s="33"/>
      <c r="AA307" s="33"/>
      <c r="AB307" s="33"/>
      <c r="AC307" s="33"/>
      <c r="AD307" s="33"/>
      <c r="AE307" s="33"/>
      <c r="AR307" s="151" t="s">
        <v>171</v>
      </c>
      <c r="AT307" s="151" t="s">
        <v>465</v>
      </c>
      <c r="AU307" s="151" t="s">
        <v>81</v>
      </c>
      <c r="AY307" s="18" t="s">
        <v>126</v>
      </c>
      <c r="BE307" s="152">
        <f>IF(N307="základní",J307,0)</f>
        <v>0</v>
      </c>
      <c r="BF307" s="152">
        <f>IF(N307="snížená",J307,0)</f>
        <v>0</v>
      </c>
      <c r="BG307" s="152">
        <f>IF(N307="zákl. přenesená",J307,0)</f>
        <v>0</v>
      </c>
      <c r="BH307" s="152">
        <f>IF(N307="sníž. přenesená",J307,0)</f>
        <v>0</v>
      </c>
      <c r="BI307" s="152">
        <f>IF(N307="nulová",J307,0)</f>
        <v>0</v>
      </c>
      <c r="BJ307" s="18" t="s">
        <v>79</v>
      </c>
      <c r="BK307" s="152">
        <f>ROUND(I307*H307,2)</f>
        <v>0</v>
      </c>
      <c r="BL307" s="18" t="s">
        <v>145</v>
      </c>
      <c r="BM307" s="151" t="s">
        <v>1200</v>
      </c>
    </row>
    <row r="308" spans="1:65" s="2" customFormat="1">
      <c r="A308" s="33"/>
      <c r="B308" s="34"/>
      <c r="C308" s="328"/>
      <c r="D308" s="329" t="s">
        <v>136</v>
      </c>
      <c r="E308" s="328"/>
      <c r="F308" s="330" t="s">
        <v>1199</v>
      </c>
      <c r="G308" s="328"/>
      <c r="H308" s="328"/>
      <c r="I308" s="153"/>
      <c r="J308" s="33"/>
      <c r="K308" s="33"/>
      <c r="L308" s="34"/>
      <c r="M308" s="154"/>
      <c r="N308" s="155"/>
      <c r="O308" s="54"/>
      <c r="P308" s="54"/>
      <c r="Q308" s="54"/>
      <c r="R308" s="54"/>
      <c r="S308" s="54"/>
      <c r="T308" s="55"/>
      <c r="U308" s="33"/>
      <c r="V308" s="33"/>
      <c r="W308" s="33"/>
      <c r="X308" s="33"/>
      <c r="Y308" s="33"/>
      <c r="Z308" s="33"/>
      <c r="AA308" s="33"/>
      <c r="AB308" s="33"/>
      <c r="AC308" s="33"/>
      <c r="AD308" s="33"/>
      <c r="AE308" s="33"/>
      <c r="AT308" s="18" t="s">
        <v>136</v>
      </c>
      <c r="AU308" s="18" t="s">
        <v>81</v>
      </c>
    </row>
    <row r="309" spans="1:65" s="13" customFormat="1">
      <c r="B309" s="156"/>
      <c r="C309" s="332"/>
      <c r="D309" s="329" t="s">
        <v>140</v>
      </c>
      <c r="E309" s="333" t="s">
        <v>3</v>
      </c>
      <c r="F309" s="334" t="s">
        <v>1177</v>
      </c>
      <c r="G309" s="332"/>
      <c r="H309" s="333" t="s">
        <v>3</v>
      </c>
      <c r="I309" s="158"/>
      <c r="L309" s="156"/>
      <c r="M309" s="159"/>
      <c r="N309" s="160"/>
      <c r="O309" s="160"/>
      <c r="P309" s="160"/>
      <c r="Q309" s="160"/>
      <c r="R309" s="160"/>
      <c r="S309" s="160"/>
      <c r="T309" s="161"/>
      <c r="AT309" s="157" t="s">
        <v>140</v>
      </c>
      <c r="AU309" s="157" t="s">
        <v>81</v>
      </c>
      <c r="AV309" s="13" t="s">
        <v>79</v>
      </c>
      <c r="AW309" s="13" t="s">
        <v>33</v>
      </c>
      <c r="AX309" s="13" t="s">
        <v>72</v>
      </c>
      <c r="AY309" s="157" t="s">
        <v>126</v>
      </c>
    </row>
    <row r="310" spans="1:65" s="13" customFormat="1">
      <c r="B310" s="156"/>
      <c r="C310" s="332"/>
      <c r="D310" s="329" t="s">
        <v>140</v>
      </c>
      <c r="E310" s="333" t="s">
        <v>3</v>
      </c>
      <c r="F310" s="334" t="s">
        <v>1201</v>
      </c>
      <c r="G310" s="332"/>
      <c r="H310" s="333" t="s">
        <v>3</v>
      </c>
      <c r="I310" s="158"/>
      <c r="L310" s="156"/>
      <c r="M310" s="159"/>
      <c r="N310" s="160"/>
      <c r="O310" s="160"/>
      <c r="P310" s="160"/>
      <c r="Q310" s="160"/>
      <c r="R310" s="160"/>
      <c r="S310" s="160"/>
      <c r="T310" s="161"/>
      <c r="AT310" s="157" t="s">
        <v>140</v>
      </c>
      <c r="AU310" s="157" t="s">
        <v>81</v>
      </c>
      <c r="AV310" s="13" t="s">
        <v>79</v>
      </c>
      <c r="AW310" s="13" t="s">
        <v>33</v>
      </c>
      <c r="AX310" s="13" t="s">
        <v>72</v>
      </c>
      <c r="AY310" s="157" t="s">
        <v>126</v>
      </c>
    </row>
    <row r="311" spans="1:65" s="14" customFormat="1">
      <c r="B311" s="162"/>
      <c r="C311" s="336"/>
      <c r="D311" s="329" t="s">
        <v>140</v>
      </c>
      <c r="E311" s="337" t="s">
        <v>3</v>
      </c>
      <c r="F311" s="338" t="s">
        <v>81</v>
      </c>
      <c r="G311" s="336"/>
      <c r="H311" s="339">
        <v>2</v>
      </c>
      <c r="I311" s="164"/>
      <c r="L311" s="162"/>
      <c r="M311" s="165"/>
      <c r="N311" s="166"/>
      <c r="O311" s="166"/>
      <c r="P311" s="166"/>
      <c r="Q311" s="166"/>
      <c r="R311" s="166"/>
      <c r="S311" s="166"/>
      <c r="T311" s="167"/>
      <c r="AT311" s="163" t="s">
        <v>140</v>
      </c>
      <c r="AU311" s="163" t="s">
        <v>81</v>
      </c>
      <c r="AV311" s="14" t="s">
        <v>81</v>
      </c>
      <c r="AW311" s="14" t="s">
        <v>33</v>
      </c>
      <c r="AX311" s="14" t="s">
        <v>72</v>
      </c>
      <c r="AY311" s="163" t="s">
        <v>126</v>
      </c>
    </row>
    <row r="312" spans="1:65" s="15" customFormat="1">
      <c r="B312" s="168"/>
      <c r="C312" s="341"/>
      <c r="D312" s="329" t="s">
        <v>140</v>
      </c>
      <c r="E312" s="342" t="s">
        <v>3</v>
      </c>
      <c r="F312" s="343" t="s">
        <v>144</v>
      </c>
      <c r="G312" s="341"/>
      <c r="H312" s="344">
        <v>2</v>
      </c>
      <c r="I312" s="170"/>
      <c r="L312" s="168"/>
      <c r="M312" s="171"/>
      <c r="N312" s="172"/>
      <c r="O312" s="172"/>
      <c r="P312" s="172"/>
      <c r="Q312" s="172"/>
      <c r="R312" s="172"/>
      <c r="S312" s="172"/>
      <c r="T312" s="173"/>
      <c r="AT312" s="169" t="s">
        <v>140</v>
      </c>
      <c r="AU312" s="169" t="s">
        <v>81</v>
      </c>
      <c r="AV312" s="15" t="s">
        <v>145</v>
      </c>
      <c r="AW312" s="15" t="s">
        <v>33</v>
      </c>
      <c r="AX312" s="15" t="s">
        <v>79</v>
      </c>
      <c r="AY312" s="169" t="s">
        <v>126</v>
      </c>
    </row>
    <row r="313" spans="1:65" s="2" customFormat="1" ht="16.5" customHeight="1">
      <c r="A313" s="33"/>
      <c r="B313" s="143"/>
      <c r="C313" s="323" t="s">
        <v>444</v>
      </c>
      <c r="D313" s="323" t="s">
        <v>129</v>
      </c>
      <c r="E313" s="324" t="s">
        <v>1202</v>
      </c>
      <c r="F313" s="325" t="s">
        <v>1203</v>
      </c>
      <c r="G313" s="326" t="s">
        <v>228</v>
      </c>
      <c r="H313" s="327">
        <v>1</v>
      </c>
      <c r="I313" s="145"/>
      <c r="J313" s="146">
        <f>ROUND(I313*H313,2)</f>
        <v>0</v>
      </c>
      <c r="K313" s="144" t="s">
        <v>133</v>
      </c>
      <c r="L313" s="34"/>
      <c r="M313" s="147" t="s">
        <v>3</v>
      </c>
      <c r="N313" s="148" t="s">
        <v>43</v>
      </c>
      <c r="O313" s="54"/>
      <c r="P313" s="149">
        <f>O313*H313</f>
        <v>0</v>
      </c>
      <c r="Q313" s="149">
        <v>0.21734000000000001</v>
      </c>
      <c r="R313" s="149">
        <f>Q313*H313</f>
        <v>0.21734000000000001</v>
      </c>
      <c r="S313" s="149">
        <v>0</v>
      </c>
      <c r="T313" s="150">
        <f>S313*H313</f>
        <v>0</v>
      </c>
      <c r="U313" s="33"/>
      <c r="V313" s="33"/>
      <c r="W313" s="33"/>
      <c r="X313" s="33"/>
      <c r="Y313" s="33"/>
      <c r="Z313" s="33"/>
      <c r="AA313" s="33"/>
      <c r="AB313" s="33"/>
      <c r="AC313" s="33"/>
      <c r="AD313" s="33"/>
      <c r="AE313" s="33"/>
      <c r="AR313" s="151" t="s">
        <v>145</v>
      </c>
      <c r="AT313" s="151" t="s">
        <v>129</v>
      </c>
      <c r="AU313" s="151" t="s">
        <v>81</v>
      </c>
      <c r="AY313" s="18" t="s">
        <v>126</v>
      </c>
      <c r="BE313" s="152">
        <f>IF(N313="základní",J313,0)</f>
        <v>0</v>
      </c>
      <c r="BF313" s="152">
        <f>IF(N313="snížená",J313,0)</f>
        <v>0</v>
      </c>
      <c r="BG313" s="152">
        <f>IF(N313="zákl. přenesená",J313,0)</f>
        <v>0</v>
      </c>
      <c r="BH313" s="152">
        <f>IF(N313="sníž. přenesená",J313,0)</f>
        <v>0</v>
      </c>
      <c r="BI313" s="152">
        <f>IF(N313="nulová",J313,0)</f>
        <v>0</v>
      </c>
      <c r="BJ313" s="18" t="s">
        <v>79</v>
      </c>
      <c r="BK313" s="152">
        <f>ROUND(I313*H313,2)</f>
        <v>0</v>
      </c>
      <c r="BL313" s="18" t="s">
        <v>145</v>
      </c>
      <c r="BM313" s="151" t="s">
        <v>1204</v>
      </c>
    </row>
    <row r="314" spans="1:65" s="2" customFormat="1">
      <c r="A314" s="33"/>
      <c r="B314" s="34"/>
      <c r="C314" s="328"/>
      <c r="D314" s="329" t="s">
        <v>136</v>
      </c>
      <c r="E314" s="328"/>
      <c r="F314" s="330" t="s">
        <v>1205</v>
      </c>
      <c r="G314" s="328"/>
      <c r="H314" s="328"/>
      <c r="I314" s="153"/>
      <c r="J314" s="33"/>
      <c r="K314" s="33"/>
      <c r="L314" s="34"/>
      <c r="M314" s="154"/>
      <c r="N314" s="155"/>
      <c r="O314" s="54"/>
      <c r="P314" s="54"/>
      <c r="Q314" s="54"/>
      <c r="R314" s="54"/>
      <c r="S314" s="54"/>
      <c r="T314" s="55"/>
      <c r="U314" s="33"/>
      <c r="V314" s="33"/>
      <c r="W314" s="33"/>
      <c r="X314" s="33"/>
      <c r="Y314" s="33"/>
      <c r="Z314" s="33"/>
      <c r="AA314" s="33"/>
      <c r="AB314" s="33"/>
      <c r="AC314" s="33"/>
      <c r="AD314" s="33"/>
      <c r="AE314" s="33"/>
      <c r="AT314" s="18" t="s">
        <v>136</v>
      </c>
      <c r="AU314" s="18" t="s">
        <v>81</v>
      </c>
    </row>
    <row r="315" spans="1:65" s="2" customFormat="1" ht="136.5">
      <c r="A315" s="33"/>
      <c r="B315" s="34"/>
      <c r="C315" s="328"/>
      <c r="D315" s="329" t="s">
        <v>220</v>
      </c>
      <c r="E315" s="328"/>
      <c r="F315" s="353" t="s">
        <v>1206</v>
      </c>
      <c r="G315" s="328"/>
      <c r="H315" s="328"/>
      <c r="I315" s="153"/>
      <c r="J315" s="33"/>
      <c r="K315" s="33"/>
      <c r="L315" s="34"/>
      <c r="M315" s="154"/>
      <c r="N315" s="155"/>
      <c r="O315" s="54"/>
      <c r="P315" s="54"/>
      <c r="Q315" s="54"/>
      <c r="R315" s="54"/>
      <c r="S315" s="54"/>
      <c r="T315" s="55"/>
      <c r="U315" s="33"/>
      <c r="V315" s="33"/>
      <c r="W315" s="33"/>
      <c r="X315" s="33"/>
      <c r="Y315" s="33"/>
      <c r="Z315" s="33"/>
      <c r="AA315" s="33"/>
      <c r="AB315" s="33"/>
      <c r="AC315" s="33"/>
      <c r="AD315" s="33"/>
      <c r="AE315" s="33"/>
      <c r="AT315" s="18" t="s">
        <v>220</v>
      </c>
      <c r="AU315" s="18" t="s">
        <v>81</v>
      </c>
    </row>
    <row r="316" spans="1:65" s="13" customFormat="1">
      <c r="B316" s="156"/>
      <c r="C316" s="332"/>
      <c r="D316" s="329" t="s">
        <v>140</v>
      </c>
      <c r="E316" s="333" t="s">
        <v>3</v>
      </c>
      <c r="F316" s="334" t="s">
        <v>1132</v>
      </c>
      <c r="G316" s="332"/>
      <c r="H316" s="333" t="s">
        <v>3</v>
      </c>
      <c r="I316" s="158"/>
      <c r="L316" s="156"/>
      <c r="M316" s="159"/>
      <c r="N316" s="160"/>
      <c r="O316" s="160"/>
      <c r="P316" s="160"/>
      <c r="Q316" s="160"/>
      <c r="R316" s="160"/>
      <c r="S316" s="160"/>
      <c r="T316" s="161"/>
      <c r="AT316" s="157" t="s">
        <v>140</v>
      </c>
      <c r="AU316" s="157" t="s">
        <v>81</v>
      </c>
      <c r="AV316" s="13" t="s">
        <v>79</v>
      </c>
      <c r="AW316" s="13" t="s">
        <v>33</v>
      </c>
      <c r="AX316" s="13" t="s">
        <v>72</v>
      </c>
      <c r="AY316" s="157" t="s">
        <v>126</v>
      </c>
    </row>
    <row r="317" spans="1:65" s="13" customFormat="1">
      <c r="B317" s="156"/>
      <c r="C317" s="332"/>
      <c r="D317" s="329" t="s">
        <v>140</v>
      </c>
      <c r="E317" s="333" t="s">
        <v>3</v>
      </c>
      <c r="F317" s="334" t="s">
        <v>1123</v>
      </c>
      <c r="G317" s="332"/>
      <c r="H317" s="333" t="s">
        <v>3</v>
      </c>
      <c r="I317" s="158"/>
      <c r="L317" s="156"/>
      <c r="M317" s="159"/>
      <c r="N317" s="160"/>
      <c r="O317" s="160"/>
      <c r="P317" s="160"/>
      <c r="Q317" s="160"/>
      <c r="R317" s="160"/>
      <c r="S317" s="160"/>
      <c r="T317" s="161"/>
      <c r="AT317" s="157" t="s">
        <v>140</v>
      </c>
      <c r="AU317" s="157" t="s">
        <v>81</v>
      </c>
      <c r="AV317" s="13" t="s">
        <v>79</v>
      </c>
      <c r="AW317" s="13" t="s">
        <v>33</v>
      </c>
      <c r="AX317" s="13" t="s">
        <v>72</v>
      </c>
      <c r="AY317" s="157" t="s">
        <v>126</v>
      </c>
    </row>
    <row r="318" spans="1:65" s="14" customFormat="1">
      <c r="B318" s="162"/>
      <c r="C318" s="336"/>
      <c r="D318" s="329" t="s">
        <v>140</v>
      </c>
      <c r="E318" s="337" t="s">
        <v>3</v>
      </c>
      <c r="F318" s="338" t="s">
        <v>79</v>
      </c>
      <c r="G318" s="336"/>
      <c r="H318" s="339">
        <v>1</v>
      </c>
      <c r="I318" s="164"/>
      <c r="L318" s="162"/>
      <c r="M318" s="165"/>
      <c r="N318" s="166"/>
      <c r="O318" s="166"/>
      <c r="P318" s="166"/>
      <c r="Q318" s="166"/>
      <c r="R318" s="166"/>
      <c r="S318" s="166"/>
      <c r="T318" s="167"/>
      <c r="AT318" s="163" t="s">
        <v>140</v>
      </c>
      <c r="AU318" s="163" t="s">
        <v>81</v>
      </c>
      <c r="AV318" s="14" t="s">
        <v>81</v>
      </c>
      <c r="AW318" s="14" t="s">
        <v>33</v>
      </c>
      <c r="AX318" s="14" t="s">
        <v>72</v>
      </c>
      <c r="AY318" s="163" t="s">
        <v>126</v>
      </c>
    </row>
    <row r="319" spans="1:65" s="15" customFormat="1">
      <c r="B319" s="168"/>
      <c r="C319" s="341"/>
      <c r="D319" s="329" t="s">
        <v>140</v>
      </c>
      <c r="E319" s="342" t="s">
        <v>3</v>
      </c>
      <c r="F319" s="343" t="s">
        <v>144</v>
      </c>
      <c r="G319" s="341"/>
      <c r="H319" s="344">
        <v>1</v>
      </c>
      <c r="I319" s="170"/>
      <c r="L319" s="168"/>
      <c r="M319" s="171"/>
      <c r="N319" s="172"/>
      <c r="O319" s="172"/>
      <c r="P319" s="172"/>
      <c r="Q319" s="172"/>
      <c r="R319" s="172"/>
      <c r="S319" s="172"/>
      <c r="T319" s="173"/>
      <c r="AT319" s="169" t="s">
        <v>140</v>
      </c>
      <c r="AU319" s="169" t="s">
        <v>81</v>
      </c>
      <c r="AV319" s="15" t="s">
        <v>145</v>
      </c>
      <c r="AW319" s="15" t="s">
        <v>33</v>
      </c>
      <c r="AX319" s="15" t="s">
        <v>79</v>
      </c>
      <c r="AY319" s="169" t="s">
        <v>126</v>
      </c>
    </row>
    <row r="320" spans="1:65" s="2" customFormat="1" ht="16.5" customHeight="1">
      <c r="A320" s="33"/>
      <c r="B320" s="143"/>
      <c r="C320" s="354" t="s">
        <v>316</v>
      </c>
      <c r="D320" s="354" t="s">
        <v>465</v>
      </c>
      <c r="E320" s="355" t="s">
        <v>1207</v>
      </c>
      <c r="F320" s="356" t="s">
        <v>1208</v>
      </c>
      <c r="G320" s="357" t="s">
        <v>228</v>
      </c>
      <c r="H320" s="358">
        <v>1</v>
      </c>
      <c r="I320" s="178"/>
      <c r="J320" s="179">
        <f>ROUND(I320*H320,2)</f>
        <v>0</v>
      </c>
      <c r="K320" s="177" t="s">
        <v>133</v>
      </c>
      <c r="L320" s="180"/>
      <c r="M320" s="181" t="s">
        <v>3</v>
      </c>
      <c r="N320" s="182" t="s">
        <v>43</v>
      </c>
      <c r="O320" s="54"/>
      <c r="P320" s="149">
        <f>O320*H320</f>
        <v>0</v>
      </c>
      <c r="Q320" s="149">
        <v>0.08</v>
      </c>
      <c r="R320" s="149">
        <f>Q320*H320</f>
        <v>0.08</v>
      </c>
      <c r="S320" s="149">
        <v>0</v>
      </c>
      <c r="T320" s="150">
        <f>S320*H320</f>
        <v>0</v>
      </c>
      <c r="U320" s="33"/>
      <c r="V320" s="33"/>
      <c r="W320" s="33"/>
      <c r="X320" s="33"/>
      <c r="Y320" s="33"/>
      <c r="Z320" s="33"/>
      <c r="AA320" s="33"/>
      <c r="AB320" s="33"/>
      <c r="AC320" s="33"/>
      <c r="AD320" s="33"/>
      <c r="AE320" s="33"/>
      <c r="AR320" s="151" t="s">
        <v>171</v>
      </c>
      <c r="AT320" s="151" t="s">
        <v>465</v>
      </c>
      <c r="AU320" s="151" t="s">
        <v>81</v>
      </c>
      <c r="AY320" s="18" t="s">
        <v>126</v>
      </c>
      <c r="BE320" s="152">
        <f>IF(N320="základní",J320,0)</f>
        <v>0</v>
      </c>
      <c r="BF320" s="152">
        <f>IF(N320="snížená",J320,0)</f>
        <v>0</v>
      </c>
      <c r="BG320" s="152">
        <f>IF(N320="zákl. přenesená",J320,0)</f>
        <v>0</v>
      </c>
      <c r="BH320" s="152">
        <f>IF(N320="sníž. přenesená",J320,0)</f>
        <v>0</v>
      </c>
      <c r="BI320" s="152">
        <f>IF(N320="nulová",J320,0)</f>
        <v>0</v>
      </c>
      <c r="BJ320" s="18" t="s">
        <v>79</v>
      </c>
      <c r="BK320" s="152">
        <f>ROUND(I320*H320,2)</f>
        <v>0</v>
      </c>
      <c r="BL320" s="18" t="s">
        <v>145</v>
      </c>
      <c r="BM320" s="151" t="s">
        <v>1209</v>
      </c>
    </row>
    <row r="321" spans="1:65" s="2" customFormat="1">
      <c r="A321" s="33"/>
      <c r="B321" s="34"/>
      <c r="C321" s="328"/>
      <c r="D321" s="329" t="s">
        <v>136</v>
      </c>
      <c r="E321" s="328"/>
      <c r="F321" s="330" t="s">
        <v>1208</v>
      </c>
      <c r="G321" s="328"/>
      <c r="H321" s="328"/>
      <c r="I321" s="153"/>
      <c r="J321" s="33"/>
      <c r="K321" s="33"/>
      <c r="L321" s="34"/>
      <c r="M321" s="154"/>
      <c r="N321" s="155"/>
      <c r="O321" s="54"/>
      <c r="P321" s="54"/>
      <c r="Q321" s="54"/>
      <c r="R321" s="54"/>
      <c r="S321" s="54"/>
      <c r="T321" s="55"/>
      <c r="U321" s="33"/>
      <c r="V321" s="33"/>
      <c r="W321" s="33"/>
      <c r="X321" s="33"/>
      <c r="Y321" s="33"/>
      <c r="Z321" s="33"/>
      <c r="AA321" s="33"/>
      <c r="AB321" s="33"/>
      <c r="AC321" s="33"/>
      <c r="AD321" s="33"/>
      <c r="AE321" s="33"/>
      <c r="AT321" s="18" t="s">
        <v>136</v>
      </c>
      <c r="AU321" s="18" t="s">
        <v>81</v>
      </c>
    </row>
    <row r="322" spans="1:65" s="13" customFormat="1">
      <c r="B322" s="156"/>
      <c r="C322" s="332"/>
      <c r="D322" s="329" t="s">
        <v>140</v>
      </c>
      <c r="E322" s="333" t="s">
        <v>3</v>
      </c>
      <c r="F322" s="334" t="s">
        <v>1132</v>
      </c>
      <c r="G322" s="332"/>
      <c r="H322" s="333" t="s">
        <v>3</v>
      </c>
      <c r="I322" s="158"/>
      <c r="L322" s="156"/>
      <c r="M322" s="159"/>
      <c r="N322" s="160"/>
      <c r="O322" s="160"/>
      <c r="P322" s="160"/>
      <c r="Q322" s="160"/>
      <c r="R322" s="160"/>
      <c r="S322" s="160"/>
      <c r="T322" s="161"/>
      <c r="AT322" s="157" t="s">
        <v>140</v>
      </c>
      <c r="AU322" s="157" t="s">
        <v>81</v>
      </c>
      <c r="AV322" s="13" t="s">
        <v>79</v>
      </c>
      <c r="AW322" s="13" t="s">
        <v>33</v>
      </c>
      <c r="AX322" s="13" t="s">
        <v>72</v>
      </c>
      <c r="AY322" s="157" t="s">
        <v>126</v>
      </c>
    </row>
    <row r="323" spans="1:65" s="13" customFormat="1">
      <c r="B323" s="156"/>
      <c r="C323" s="332"/>
      <c r="D323" s="329" t="s">
        <v>140</v>
      </c>
      <c r="E323" s="333" t="s">
        <v>3</v>
      </c>
      <c r="F323" s="334" t="s">
        <v>1123</v>
      </c>
      <c r="G323" s="332"/>
      <c r="H323" s="333" t="s">
        <v>3</v>
      </c>
      <c r="I323" s="158"/>
      <c r="L323" s="156"/>
      <c r="M323" s="159"/>
      <c r="N323" s="160"/>
      <c r="O323" s="160"/>
      <c r="P323" s="160"/>
      <c r="Q323" s="160"/>
      <c r="R323" s="160"/>
      <c r="S323" s="160"/>
      <c r="T323" s="161"/>
      <c r="AT323" s="157" t="s">
        <v>140</v>
      </c>
      <c r="AU323" s="157" t="s">
        <v>81</v>
      </c>
      <c r="AV323" s="13" t="s">
        <v>79</v>
      </c>
      <c r="AW323" s="13" t="s">
        <v>33</v>
      </c>
      <c r="AX323" s="13" t="s">
        <v>72</v>
      </c>
      <c r="AY323" s="157" t="s">
        <v>126</v>
      </c>
    </row>
    <row r="324" spans="1:65" s="14" customFormat="1">
      <c r="B324" s="162"/>
      <c r="C324" s="336"/>
      <c r="D324" s="329" t="s">
        <v>140</v>
      </c>
      <c r="E324" s="337" t="s">
        <v>3</v>
      </c>
      <c r="F324" s="338" t="s">
        <v>79</v>
      </c>
      <c r="G324" s="336"/>
      <c r="H324" s="339">
        <v>1</v>
      </c>
      <c r="I324" s="164"/>
      <c r="L324" s="162"/>
      <c r="M324" s="165"/>
      <c r="N324" s="166"/>
      <c r="O324" s="166"/>
      <c r="P324" s="166"/>
      <c r="Q324" s="166"/>
      <c r="R324" s="166"/>
      <c r="S324" s="166"/>
      <c r="T324" s="167"/>
      <c r="AT324" s="163" t="s">
        <v>140</v>
      </c>
      <c r="AU324" s="163" t="s">
        <v>81</v>
      </c>
      <c r="AV324" s="14" t="s">
        <v>81</v>
      </c>
      <c r="AW324" s="14" t="s">
        <v>33</v>
      </c>
      <c r="AX324" s="14" t="s">
        <v>72</v>
      </c>
      <c r="AY324" s="163" t="s">
        <v>126</v>
      </c>
    </row>
    <row r="325" spans="1:65" s="15" customFormat="1">
      <c r="B325" s="168"/>
      <c r="C325" s="341"/>
      <c r="D325" s="329" t="s">
        <v>140</v>
      </c>
      <c r="E325" s="342" t="s">
        <v>3</v>
      </c>
      <c r="F325" s="343" t="s">
        <v>144</v>
      </c>
      <c r="G325" s="341"/>
      <c r="H325" s="344">
        <v>1</v>
      </c>
      <c r="I325" s="170"/>
      <c r="L325" s="168"/>
      <c r="M325" s="171"/>
      <c r="N325" s="172"/>
      <c r="O325" s="172"/>
      <c r="P325" s="172"/>
      <c r="Q325" s="172"/>
      <c r="R325" s="172"/>
      <c r="S325" s="172"/>
      <c r="T325" s="173"/>
      <c r="AT325" s="169" t="s">
        <v>140</v>
      </c>
      <c r="AU325" s="169" t="s">
        <v>81</v>
      </c>
      <c r="AV325" s="15" t="s">
        <v>145</v>
      </c>
      <c r="AW325" s="15" t="s">
        <v>33</v>
      </c>
      <c r="AX325" s="15" t="s">
        <v>79</v>
      </c>
      <c r="AY325" s="169" t="s">
        <v>126</v>
      </c>
    </row>
    <row r="326" spans="1:65" s="2" customFormat="1" ht="16.5" customHeight="1">
      <c r="A326" s="33"/>
      <c r="B326" s="143"/>
      <c r="C326" s="323" t="s">
        <v>458</v>
      </c>
      <c r="D326" s="323" t="s">
        <v>129</v>
      </c>
      <c r="E326" s="324" t="s">
        <v>1210</v>
      </c>
      <c r="F326" s="325" t="s">
        <v>1211</v>
      </c>
      <c r="G326" s="326" t="s">
        <v>328</v>
      </c>
      <c r="H326" s="327">
        <v>1.74</v>
      </c>
      <c r="I326" s="145"/>
      <c r="J326" s="146">
        <f>ROUND(I326*H326,2)</f>
        <v>0</v>
      </c>
      <c r="K326" s="144" t="s">
        <v>133</v>
      </c>
      <c r="L326" s="34"/>
      <c r="M326" s="147" t="s">
        <v>3</v>
      </c>
      <c r="N326" s="148" t="s">
        <v>43</v>
      </c>
      <c r="O326" s="54"/>
      <c r="P326" s="149">
        <f>O326*H326</f>
        <v>0</v>
      </c>
      <c r="Q326" s="149">
        <v>0</v>
      </c>
      <c r="R326" s="149">
        <f>Q326*H326</f>
        <v>0</v>
      </c>
      <c r="S326" s="149">
        <v>0</v>
      </c>
      <c r="T326" s="150">
        <f>S326*H326</f>
        <v>0</v>
      </c>
      <c r="U326" s="33"/>
      <c r="V326" s="33"/>
      <c r="W326" s="33"/>
      <c r="X326" s="33"/>
      <c r="Y326" s="33"/>
      <c r="Z326" s="33"/>
      <c r="AA326" s="33"/>
      <c r="AB326" s="33"/>
      <c r="AC326" s="33"/>
      <c r="AD326" s="33"/>
      <c r="AE326" s="33"/>
      <c r="AR326" s="151" t="s">
        <v>145</v>
      </c>
      <c r="AT326" s="151" t="s">
        <v>129</v>
      </c>
      <c r="AU326" s="151" t="s">
        <v>81</v>
      </c>
      <c r="AY326" s="18" t="s">
        <v>126</v>
      </c>
      <c r="BE326" s="152">
        <f>IF(N326="základní",J326,0)</f>
        <v>0</v>
      </c>
      <c r="BF326" s="152">
        <f>IF(N326="snížená",J326,0)</f>
        <v>0</v>
      </c>
      <c r="BG326" s="152">
        <f>IF(N326="zákl. přenesená",J326,0)</f>
        <v>0</v>
      </c>
      <c r="BH326" s="152">
        <f>IF(N326="sníž. přenesená",J326,0)</f>
        <v>0</v>
      </c>
      <c r="BI326" s="152">
        <f>IF(N326="nulová",J326,0)</f>
        <v>0</v>
      </c>
      <c r="BJ326" s="18" t="s">
        <v>79</v>
      </c>
      <c r="BK326" s="152">
        <f>ROUND(I326*H326,2)</f>
        <v>0</v>
      </c>
      <c r="BL326" s="18" t="s">
        <v>145</v>
      </c>
      <c r="BM326" s="151" t="s">
        <v>1212</v>
      </c>
    </row>
    <row r="327" spans="1:65" s="2" customFormat="1">
      <c r="A327" s="33"/>
      <c r="B327" s="34"/>
      <c r="C327" s="328"/>
      <c r="D327" s="329" t="s">
        <v>136</v>
      </c>
      <c r="E327" s="328"/>
      <c r="F327" s="330" t="s">
        <v>1213</v>
      </c>
      <c r="G327" s="328"/>
      <c r="H327" s="328"/>
      <c r="I327" s="153"/>
      <c r="J327" s="33"/>
      <c r="K327" s="33"/>
      <c r="L327" s="34"/>
      <c r="M327" s="154"/>
      <c r="N327" s="155"/>
      <c r="O327" s="54"/>
      <c r="P327" s="54"/>
      <c r="Q327" s="54"/>
      <c r="R327" s="54"/>
      <c r="S327" s="54"/>
      <c r="T327" s="55"/>
      <c r="U327" s="33"/>
      <c r="V327" s="33"/>
      <c r="W327" s="33"/>
      <c r="X327" s="33"/>
      <c r="Y327" s="33"/>
      <c r="Z327" s="33"/>
      <c r="AA327" s="33"/>
      <c r="AB327" s="33"/>
      <c r="AC327" s="33"/>
      <c r="AD327" s="33"/>
      <c r="AE327" s="33"/>
      <c r="AT327" s="18" t="s">
        <v>136</v>
      </c>
      <c r="AU327" s="18" t="s">
        <v>81</v>
      </c>
    </row>
    <row r="328" spans="1:65" s="2" customFormat="1" ht="39">
      <c r="A328" s="33"/>
      <c r="B328" s="34"/>
      <c r="C328" s="328"/>
      <c r="D328" s="329" t="s">
        <v>220</v>
      </c>
      <c r="E328" s="328"/>
      <c r="F328" s="353" t="s">
        <v>1214</v>
      </c>
      <c r="G328" s="328"/>
      <c r="H328" s="328"/>
      <c r="I328" s="153"/>
      <c r="J328" s="33"/>
      <c r="K328" s="33"/>
      <c r="L328" s="34"/>
      <c r="M328" s="154"/>
      <c r="N328" s="155"/>
      <c r="O328" s="54"/>
      <c r="P328" s="54"/>
      <c r="Q328" s="54"/>
      <c r="R328" s="54"/>
      <c r="S328" s="54"/>
      <c r="T328" s="55"/>
      <c r="U328" s="33"/>
      <c r="V328" s="33"/>
      <c r="W328" s="33"/>
      <c r="X328" s="33"/>
      <c r="Y328" s="33"/>
      <c r="Z328" s="33"/>
      <c r="AA328" s="33"/>
      <c r="AB328" s="33"/>
      <c r="AC328" s="33"/>
      <c r="AD328" s="33"/>
      <c r="AE328" s="33"/>
      <c r="AT328" s="18" t="s">
        <v>220</v>
      </c>
      <c r="AU328" s="18" t="s">
        <v>81</v>
      </c>
    </row>
    <row r="329" spans="1:65" s="13" customFormat="1">
      <c r="B329" s="156"/>
      <c r="C329" s="332"/>
      <c r="D329" s="329" t="s">
        <v>140</v>
      </c>
      <c r="E329" s="333" t="s">
        <v>3</v>
      </c>
      <c r="F329" s="334" t="s">
        <v>1099</v>
      </c>
      <c r="G329" s="332"/>
      <c r="H329" s="333" t="s">
        <v>3</v>
      </c>
      <c r="I329" s="158"/>
      <c r="L329" s="156"/>
      <c r="M329" s="159"/>
      <c r="N329" s="160"/>
      <c r="O329" s="160"/>
      <c r="P329" s="160"/>
      <c r="Q329" s="160"/>
      <c r="R329" s="160"/>
      <c r="S329" s="160"/>
      <c r="T329" s="161"/>
      <c r="AT329" s="157" t="s">
        <v>140</v>
      </c>
      <c r="AU329" s="157" t="s">
        <v>81</v>
      </c>
      <c r="AV329" s="13" t="s">
        <v>79</v>
      </c>
      <c r="AW329" s="13" t="s">
        <v>33</v>
      </c>
      <c r="AX329" s="13" t="s">
        <v>72</v>
      </c>
      <c r="AY329" s="157" t="s">
        <v>126</v>
      </c>
    </row>
    <row r="330" spans="1:65" s="13" customFormat="1">
      <c r="B330" s="156"/>
      <c r="C330" s="332"/>
      <c r="D330" s="329" t="s">
        <v>140</v>
      </c>
      <c r="E330" s="333" t="s">
        <v>3</v>
      </c>
      <c r="F330" s="334" t="s">
        <v>1215</v>
      </c>
      <c r="G330" s="332"/>
      <c r="H330" s="333" t="s">
        <v>3</v>
      </c>
      <c r="I330" s="158"/>
      <c r="L330" s="156"/>
      <c r="M330" s="159"/>
      <c r="N330" s="160"/>
      <c r="O330" s="160"/>
      <c r="P330" s="160"/>
      <c r="Q330" s="160"/>
      <c r="R330" s="160"/>
      <c r="S330" s="160"/>
      <c r="T330" s="161"/>
      <c r="AT330" s="157" t="s">
        <v>140</v>
      </c>
      <c r="AU330" s="157" t="s">
        <v>81</v>
      </c>
      <c r="AV330" s="13" t="s">
        <v>79</v>
      </c>
      <c r="AW330" s="13" t="s">
        <v>33</v>
      </c>
      <c r="AX330" s="13" t="s">
        <v>72</v>
      </c>
      <c r="AY330" s="157" t="s">
        <v>126</v>
      </c>
    </row>
    <row r="331" spans="1:65" s="14" customFormat="1">
      <c r="B331" s="162"/>
      <c r="C331" s="336"/>
      <c r="D331" s="329" t="s">
        <v>140</v>
      </c>
      <c r="E331" s="337" t="s">
        <v>3</v>
      </c>
      <c r="F331" s="338" t="s">
        <v>1216</v>
      </c>
      <c r="G331" s="336"/>
      <c r="H331" s="339">
        <v>1</v>
      </c>
      <c r="I331" s="164"/>
      <c r="L331" s="162"/>
      <c r="M331" s="165"/>
      <c r="N331" s="166"/>
      <c r="O331" s="166"/>
      <c r="P331" s="166"/>
      <c r="Q331" s="166"/>
      <c r="R331" s="166"/>
      <c r="S331" s="166"/>
      <c r="T331" s="167"/>
      <c r="AT331" s="163" t="s">
        <v>140</v>
      </c>
      <c r="AU331" s="163" t="s">
        <v>81</v>
      </c>
      <c r="AV331" s="14" t="s">
        <v>81</v>
      </c>
      <c r="AW331" s="14" t="s">
        <v>33</v>
      </c>
      <c r="AX331" s="14" t="s">
        <v>72</v>
      </c>
      <c r="AY331" s="163" t="s">
        <v>126</v>
      </c>
    </row>
    <row r="332" spans="1:65" s="13" customFormat="1">
      <c r="B332" s="156"/>
      <c r="C332" s="332"/>
      <c r="D332" s="329" t="s">
        <v>140</v>
      </c>
      <c r="E332" s="333" t="s">
        <v>3</v>
      </c>
      <c r="F332" s="334" t="s">
        <v>1217</v>
      </c>
      <c r="G332" s="332"/>
      <c r="H332" s="333" t="s">
        <v>3</v>
      </c>
      <c r="I332" s="158"/>
      <c r="L332" s="156"/>
      <c r="M332" s="159"/>
      <c r="N332" s="160"/>
      <c r="O332" s="160"/>
      <c r="P332" s="160"/>
      <c r="Q332" s="160"/>
      <c r="R332" s="160"/>
      <c r="S332" s="160"/>
      <c r="T332" s="161"/>
      <c r="AT332" s="157" t="s">
        <v>140</v>
      </c>
      <c r="AU332" s="157" t="s">
        <v>81</v>
      </c>
      <c r="AV332" s="13" t="s">
        <v>79</v>
      </c>
      <c r="AW332" s="13" t="s">
        <v>33</v>
      </c>
      <c r="AX332" s="13" t="s">
        <v>72</v>
      </c>
      <c r="AY332" s="157" t="s">
        <v>126</v>
      </c>
    </row>
    <row r="333" spans="1:65" s="14" customFormat="1">
      <c r="B333" s="162"/>
      <c r="C333" s="336"/>
      <c r="D333" s="329" t="s">
        <v>140</v>
      </c>
      <c r="E333" s="337" t="s">
        <v>3</v>
      </c>
      <c r="F333" s="338" t="s">
        <v>1218</v>
      </c>
      <c r="G333" s="336"/>
      <c r="H333" s="339">
        <v>0.74</v>
      </c>
      <c r="I333" s="164"/>
      <c r="L333" s="162"/>
      <c r="M333" s="165"/>
      <c r="N333" s="166"/>
      <c r="O333" s="166"/>
      <c r="P333" s="166"/>
      <c r="Q333" s="166"/>
      <c r="R333" s="166"/>
      <c r="S333" s="166"/>
      <c r="T333" s="167"/>
      <c r="AT333" s="163" t="s">
        <v>140</v>
      </c>
      <c r="AU333" s="163" t="s">
        <v>81</v>
      </c>
      <c r="AV333" s="14" t="s">
        <v>81</v>
      </c>
      <c r="AW333" s="14" t="s">
        <v>33</v>
      </c>
      <c r="AX333" s="14" t="s">
        <v>72</v>
      </c>
      <c r="AY333" s="163" t="s">
        <v>126</v>
      </c>
    </row>
    <row r="334" spans="1:65" s="15" customFormat="1">
      <c r="B334" s="168"/>
      <c r="C334" s="341"/>
      <c r="D334" s="329" t="s">
        <v>140</v>
      </c>
      <c r="E334" s="342" t="s">
        <v>3</v>
      </c>
      <c r="F334" s="343" t="s">
        <v>144</v>
      </c>
      <c r="G334" s="341"/>
      <c r="H334" s="344">
        <v>1.74</v>
      </c>
      <c r="I334" s="170"/>
      <c r="L334" s="168"/>
      <c r="M334" s="171"/>
      <c r="N334" s="172"/>
      <c r="O334" s="172"/>
      <c r="P334" s="172"/>
      <c r="Q334" s="172"/>
      <c r="R334" s="172"/>
      <c r="S334" s="172"/>
      <c r="T334" s="173"/>
      <c r="AT334" s="169" t="s">
        <v>140</v>
      </c>
      <c r="AU334" s="169" t="s">
        <v>81</v>
      </c>
      <c r="AV334" s="15" t="s">
        <v>145</v>
      </c>
      <c r="AW334" s="15" t="s">
        <v>33</v>
      </c>
      <c r="AX334" s="15" t="s">
        <v>79</v>
      </c>
      <c r="AY334" s="169" t="s">
        <v>126</v>
      </c>
    </row>
    <row r="335" spans="1:65" s="2" customFormat="1" ht="16.5" customHeight="1">
      <c r="A335" s="33"/>
      <c r="B335" s="143"/>
      <c r="C335" s="323" t="s">
        <v>464</v>
      </c>
      <c r="D335" s="323" t="s">
        <v>129</v>
      </c>
      <c r="E335" s="324" t="s">
        <v>1219</v>
      </c>
      <c r="F335" s="325" t="s">
        <v>1220</v>
      </c>
      <c r="G335" s="326" t="s">
        <v>217</v>
      </c>
      <c r="H335" s="327">
        <v>9.7539999999999996</v>
      </c>
      <c r="I335" s="145"/>
      <c r="J335" s="146">
        <f>ROUND(I335*H335,2)</f>
        <v>0</v>
      </c>
      <c r="K335" s="144" t="s">
        <v>133</v>
      </c>
      <c r="L335" s="34"/>
      <c r="M335" s="147" t="s">
        <v>3</v>
      </c>
      <c r="N335" s="148" t="s">
        <v>43</v>
      </c>
      <c r="O335" s="54"/>
      <c r="P335" s="149">
        <f>O335*H335</f>
        <v>0</v>
      </c>
      <c r="Q335" s="149">
        <v>4.0200000000000001E-3</v>
      </c>
      <c r="R335" s="149">
        <f>Q335*H335</f>
        <v>3.9211080000000002E-2</v>
      </c>
      <c r="S335" s="149">
        <v>0</v>
      </c>
      <c r="T335" s="150">
        <f>S335*H335</f>
        <v>0</v>
      </c>
      <c r="U335" s="33"/>
      <c r="V335" s="33"/>
      <c r="W335" s="33"/>
      <c r="X335" s="33"/>
      <c r="Y335" s="33"/>
      <c r="Z335" s="33"/>
      <c r="AA335" s="33"/>
      <c r="AB335" s="33"/>
      <c r="AC335" s="33"/>
      <c r="AD335" s="33"/>
      <c r="AE335" s="33"/>
      <c r="AR335" s="151" t="s">
        <v>145</v>
      </c>
      <c r="AT335" s="151" t="s">
        <v>129</v>
      </c>
      <c r="AU335" s="151" t="s">
        <v>81</v>
      </c>
      <c r="AY335" s="18" t="s">
        <v>126</v>
      </c>
      <c r="BE335" s="152">
        <f>IF(N335="základní",J335,0)</f>
        <v>0</v>
      </c>
      <c r="BF335" s="152">
        <f>IF(N335="snížená",J335,0)</f>
        <v>0</v>
      </c>
      <c r="BG335" s="152">
        <f>IF(N335="zákl. přenesená",J335,0)</f>
        <v>0</v>
      </c>
      <c r="BH335" s="152">
        <f>IF(N335="sníž. přenesená",J335,0)</f>
        <v>0</v>
      </c>
      <c r="BI335" s="152">
        <f>IF(N335="nulová",J335,0)</f>
        <v>0</v>
      </c>
      <c r="BJ335" s="18" t="s">
        <v>79</v>
      </c>
      <c r="BK335" s="152">
        <f>ROUND(I335*H335,2)</f>
        <v>0</v>
      </c>
      <c r="BL335" s="18" t="s">
        <v>145</v>
      </c>
      <c r="BM335" s="151" t="s">
        <v>1221</v>
      </c>
    </row>
    <row r="336" spans="1:65" s="2" customFormat="1">
      <c r="A336" s="33"/>
      <c r="B336" s="34"/>
      <c r="C336" s="328"/>
      <c r="D336" s="329" t="s">
        <v>136</v>
      </c>
      <c r="E336" s="328"/>
      <c r="F336" s="330" t="s">
        <v>1222</v>
      </c>
      <c r="G336" s="328"/>
      <c r="H336" s="328"/>
      <c r="I336" s="153"/>
      <c r="J336" s="33"/>
      <c r="K336" s="33"/>
      <c r="L336" s="34"/>
      <c r="M336" s="154"/>
      <c r="N336" s="155"/>
      <c r="O336" s="54"/>
      <c r="P336" s="54"/>
      <c r="Q336" s="54"/>
      <c r="R336" s="54"/>
      <c r="S336" s="54"/>
      <c r="T336" s="55"/>
      <c r="U336" s="33"/>
      <c r="V336" s="33"/>
      <c r="W336" s="33"/>
      <c r="X336" s="33"/>
      <c r="Y336" s="33"/>
      <c r="Z336" s="33"/>
      <c r="AA336" s="33"/>
      <c r="AB336" s="33"/>
      <c r="AC336" s="33"/>
      <c r="AD336" s="33"/>
      <c r="AE336" s="33"/>
      <c r="AT336" s="18" t="s">
        <v>136</v>
      </c>
      <c r="AU336" s="18" t="s">
        <v>81</v>
      </c>
    </row>
    <row r="337" spans="1:65" s="13" customFormat="1">
      <c r="B337" s="156"/>
      <c r="C337" s="332"/>
      <c r="D337" s="329" t="s">
        <v>140</v>
      </c>
      <c r="E337" s="333" t="s">
        <v>3</v>
      </c>
      <c r="F337" s="334" t="s">
        <v>1099</v>
      </c>
      <c r="G337" s="332"/>
      <c r="H337" s="333" t="s">
        <v>3</v>
      </c>
      <c r="I337" s="158"/>
      <c r="L337" s="156"/>
      <c r="M337" s="159"/>
      <c r="N337" s="160"/>
      <c r="O337" s="160"/>
      <c r="P337" s="160"/>
      <c r="Q337" s="160"/>
      <c r="R337" s="160"/>
      <c r="S337" s="160"/>
      <c r="T337" s="161"/>
      <c r="AT337" s="157" t="s">
        <v>140</v>
      </c>
      <c r="AU337" s="157" t="s">
        <v>81</v>
      </c>
      <c r="AV337" s="13" t="s">
        <v>79</v>
      </c>
      <c r="AW337" s="13" t="s">
        <v>33</v>
      </c>
      <c r="AX337" s="13" t="s">
        <v>72</v>
      </c>
      <c r="AY337" s="157" t="s">
        <v>126</v>
      </c>
    </row>
    <row r="338" spans="1:65" s="13" customFormat="1">
      <c r="B338" s="156"/>
      <c r="C338" s="332"/>
      <c r="D338" s="329" t="s">
        <v>140</v>
      </c>
      <c r="E338" s="333" t="s">
        <v>3</v>
      </c>
      <c r="F338" s="334" t="s">
        <v>1215</v>
      </c>
      <c r="G338" s="332"/>
      <c r="H338" s="333" t="s">
        <v>3</v>
      </c>
      <c r="I338" s="158"/>
      <c r="L338" s="156"/>
      <c r="M338" s="159"/>
      <c r="N338" s="160"/>
      <c r="O338" s="160"/>
      <c r="P338" s="160"/>
      <c r="Q338" s="160"/>
      <c r="R338" s="160"/>
      <c r="S338" s="160"/>
      <c r="T338" s="161"/>
      <c r="AT338" s="157" t="s">
        <v>140</v>
      </c>
      <c r="AU338" s="157" t="s">
        <v>81</v>
      </c>
      <c r="AV338" s="13" t="s">
        <v>79</v>
      </c>
      <c r="AW338" s="13" t="s">
        <v>33</v>
      </c>
      <c r="AX338" s="13" t="s">
        <v>72</v>
      </c>
      <c r="AY338" s="157" t="s">
        <v>126</v>
      </c>
    </row>
    <row r="339" spans="1:65" s="14" customFormat="1">
      <c r="B339" s="162"/>
      <c r="C339" s="336"/>
      <c r="D339" s="329" t="s">
        <v>140</v>
      </c>
      <c r="E339" s="337" t="s">
        <v>3</v>
      </c>
      <c r="F339" s="338" t="s">
        <v>1223</v>
      </c>
      <c r="G339" s="336"/>
      <c r="H339" s="339">
        <v>4</v>
      </c>
      <c r="I339" s="164"/>
      <c r="L339" s="162"/>
      <c r="M339" s="165"/>
      <c r="N339" s="166"/>
      <c r="O339" s="166"/>
      <c r="P339" s="166"/>
      <c r="Q339" s="166"/>
      <c r="R339" s="166"/>
      <c r="S339" s="166"/>
      <c r="T339" s="167"/>
      <c r="AT339" s="163" t="s">
        <v>140</v>
      </c>
      <c r="AU339" s="163" t="s">
        <v>81</v>
      </c>
      <c r="AV339" s="14" t="s">
        <v>81</v>
      </c>
      <c r="AW339" s="14" t="s">
        <v>33</v>
      </c>
      <c r="AX339" s="14" t="s">
        <v>72</v>
      </c>
      <c r="AY339" s="163" t="s">
        <v>126</v>
      </c>
    </row>
    <row r="340" spans="1:65" s="13" customFormat="1">
      <c r="B340" s="156"/>
      <c r="C340" s="332"/>
      <c r="D340" s="329" t="s">
        <v>140</v>
      </c>
      <c r="E340" s="333" t="s">
        <v>3</v>
      </c>
      <c r="F340" s="334" t="s">
        <v>1217</v>
      </c>
      <c r="G340" s="332"/>
      <c r="H340" s="333" t="s">
        <v>3</v>
      </c>
      <c r="I340" s="158"/>
      <c r="L340" s="156"/>
      <c r="M340" s="159"/>
      <c r="N340" s="160"/>
      <c r="O340" s="160"/>
      <c r="P340" s="160"/>
      <c r="Q340" s="160"/>
      <c r="R340" s="160"/>
      <c r="S340" s="160"/>
      <c r="T340" s="161"/>
      <c r="AT340" s="157" t="s">
        <v>140</v>
      </c>
      <c r="AU340" s="157" t="s">
        <v>81</v>
      </c>
      <c r="AV340" s="13" t="s">
        <v>79</v>
      </c>
      <c r="AW340" s="13" t="s">
        <v>33</v>
      </c>
      <c r="AX340" s="13" t="s">
        <v>72</v>
      </c>
      <c r="AY340" s="157" t="s">
        <v>126</v>
      </c>
    </row>
    <row r="341" spans="1:65" s="14" customFormat="1">
      <c r="B341" s="162"/>
      <c r="C341" s="336"/>
      <c r="D341" s="329" t="s">
        <v>140</v>
      </c>
      <c r="E341" s="337" t="s">
        <v>3</v>
      </c>
      <c r="F341" s="338" t="s">
        <v>1224</v>
      </c>
      <c r="G341" s="336"/>
      <c r="H341" s="339">
        <v>5.7539999999999996</v>
      </c>
      <c r="I341" s="164"/>
      <c r="L341" s="162"/>
      <c r="M341" s="165"/>
      <c r="N341" s="166"/>
      <c r="O341" s="166"/>
      <c r="P341" s="166"/>
      <c r="Q341" s="166"/>
      <c r="R341" s="166"/>
      <c r="S341" s="166"/>
      <c r="T341" s="167"/>
      <c r="AT341" s="163" t="s">
        <v>140</v>
      </c>
      <c r="AU341" s="163" t="s">
        <v>81</v>
      </c>
      <c r="AV341" s="14" t="s">
        <v>81</v>
      </c>
      <c r="AW341" s="14" t="s">
        <v>33</v>
      </c>
      <c r="AX341" s="14" t="s">
        <v>72</v>
      </c>
      <c r="AY341" s="163" t="s">
        <v>126</v>
      </c>
    </row>
    <row r="342" spans="1:65" s="15" customFormat="1">
      <c r="B342" s="168"/>
      <c r="C342" s="341"/>
      <c r="D342" s="329" t="s">
        <v>140</v>
      </c>
      <c r="E342" s="342" t="s">
        <v>3</v>
      </c>
      <c r="F342" s="343" t="s">
        <v>144</v>
      </c>
      <c r="G342" s="341"/>
      <c r="H342" s="344">
        <v>9.7539999999999996</v>
      </c>
      <c r="I342" s="170"/>
      <c r="L342" s="168"/>
      <c r="M342" s="171"/>
      <c r="N342" s="172"/>
      <c r="O342" s="172"/>
      <c r="P342" s="172"/>
      <c r="Q342" s="172"/>
      <c r="R342" s="172"/>
      <c r="S342" s="172"/>
      <c r="T342" s="173"/>
      <c r="AT342" s="169" t="s">
        <v>140</v>
      </c>
      <c r="AU342" s="169" t="s">
        <v>81</v>
      </c>
      <c r="AV342" s="15" t="s">
        <v>145</v>
      </c>
      <c r="AW342" s="15" t="s">
        <v>33</v>
      </c>
      <c r="AX342" s="15" t="s">
        <v>79</v>
      </c>
      <c r="AY342" s="169" t="s">
        <v>126</v>
      </c>
    </row>
    <row r="343" spans="1:65" s="2" customFormat="1" ht="16.5" customHeight="1">
      <c r="A343" s="33"/>
      <c r="B343" s="143"/>
      <c r="C343" s="323" t="s">
        <v>473</v>
      </c>
      <c r="D343" s="323" t="s">
        <v>129</v>
      </c>
      <c r="E343" s="324" t="s">
        <v>1225</v>
      </c>
      <c r="F343" s="325" t="s">
        <v>1226</v>
      </c>
      <c r="G343" s="326" t="s">
        <v>228</v>
      </c>
      <c r="H343" s="327">
        <v>2</v>
      </c>
      <c r="I343" s="145"/>
      <c r="J343" s="146">
        <f>ROUND(I343*H343,2)</f>
        <v>0</v>
      </c>
      <c r="K343" s="144" t="s">
        <v>3</v>
      </c>
      <c r="L343" s="34"/>
      <c r="M343" s="147" t="s">
        <v>3</v>
      </c>
      <c r="N343" s="148" t="s">
        <v>43</v>
      </c>
      <c r="O343" s="54"/>
      <c r="P343" s="149">
        <f>O343*H343</f>
        <v>0</v>
      </c>
      <c r="Q343" s="149">
        <v>0</v>
      </c>
      <c r="R343" s="149">
        <f>Q343*H343</f>
        <v>0</v>
      </c>
      <c r="S343" s="149">
        <v>0</v>
      </c>
      <c r="T343" s="150">
        <f>S343*H343</f>
        <v>0</v>
      </c>
      <c r="U343" s="33"/>
      <c r="V343" s="33"/>
      <c r="W343" s="33"/>
      <c r="X343" s="33"/>
      <c r="Y343" s="33"/>
      <c r="Z343" s="33"/>
      <c r="AA343" s="33"/>
      <c r="AB343" s="33"/>
      <c r="AC343" s="33"/>
      <c r="AD343" s="33"/>
      <c r="AE343" s="33"/>
      <c r="AR343" s="151" t="s">
        <v>145</v>
      </c>
      <c r="AT343" s="151" t="s">
        <v>129</v>
      </c>
      <c r="AU343" s="151" t="s">
        <v>81</v>
      </c>
      <c r="AY343" s="18" t="s">
        <v>126</v>
      </c>
      <c r="BE343" s="152">
        <f>IF(N343="základní",J343,0)</f>
        <v>0</v>
      </c>
      <c r="BF343" s="152">
        <f>IF(N343="snížená",J343,0)</f>
        <v>0</v>
      </c>
      <c r="BG343" s="152">
        <f>IF(N343="zákl. přenesená",J343,0)</f>
        <v>0</v>
      </c>
      <c r="BH343" s="152">
        <f>IF(N343="sníž. přenesená",J343,0)</f>
        <v>0</v>
      </c>
      <c r="BI343" s="152">
        <f>IF(N343="nulová",J343,0)</f>
        <v>0</v>
      </c>
      <c r="BJ343" s="18" t="s">
        <v>79</v>
      </c>
      <c r="BK343" s="152">
        <f>ROUND(I343*H343,2)</f>
        <v>0</v>
      </c>
      <c r="BL343" s="18" t="s">
        <v>145</v>
      </c>
      <c r="BM343" s="151" t="s">
        <v>1227</v>
      </c>
    </row>
    <row r="344" spans="1:65" s="2" customFormat="1">
      <c r="A344" s="33"/>
      <c r="B344" s="34"/>
      <c r="C344" s="328"/>
      <c r="D344" s="329" t="s">
        <v>136</v>
      </c>
      <c r="E344" s="328"/>
      <c r="F344" s="330" t="s">
        <v>1226</v>
      </c>
      <c r="G344" s="328"/>
      <c r="H344" s="328"/>
      <c r="I344" s="153"/>
      <c r="J344" s="33"/>
      <c r="K344" s="33"/>
      <c r="L344" s="34"/>
      <c r="M344" s="154"/>
      <c r="N344" s="155"/>
      <c r="O344" s="54"/>
      <c r="P344" s="54"/>
      <c r="Q344" s="54"/>
      <c r="R344" s="54"/>
      <c r="S344" s="54"/>
      <c r="T344" s="55"/>
      <c r="U344" s="33"/>
      <c r="V344" s="33"/>
      <c r="W344" s="33"/>
      <c r="X344" s="33"/>
      <c r="Y344" s="33"/>
      <c r="Z344" s="33"/>
      <c r="AA344" s="33"/>
      <c r="AB344" s="33"/>
      <c r="AC344" s="33"/>
      <c r="AD344" s="33"/>
      <c r="AE344" s="33"/>
      <c r="AT344" s="18" t="s">
        <v>136</v>
      </c>
      <c r="AU344" s="18" t="s">
        <v>81</v>
      </c>
    </row>
    <row r="345" spans="1:65" s="2" customFormat="1" ht="16.5" customHeight="1">
      <c r="A345" s="33"/>
      <c r="B345" s="143"/>
      <c r="C345" s="323" t="s">
        <v>479</v>
      </c>
      <c r="D345" s="323" t="s">
        <v>129</v>
      </c>
      <c r="E345" s="324" t="s">
        <v>1228</v>
      </c>
      <c r="F345" s="325" t="s">
        <v>1229</v>
      </c>
      <c r="G345" s="326" t="s">
        <v>228</v>
      </c>
      <c r="H345" s="327">
        <v>1</v>
      </c>
      <c r="I345" s="145"/>
      <c r="J345" s="146">
        <f>ROUND(I345*H345,2)</f>
        <v>0</v>
      </c>
      <c r="K345" s="144" t="s">
        <v>3</v>
      </c>
      <c r="L345" s="34"/>
      <c r="M345" s="147" t="s">
        <v>3</v>
      </c>
      <c r="N345" s="148" t="s">
        <v>43</v>
      </c>
      <c r="O345" s="54"/>
      <c r="P345" s="149">
        <f>O345*H345</f>
        <v>0</v>
      </c>
      <c r="Q345" s="149">
        <v>0</v>
      </c>
      <c r="R345" s="149">
        <f>Q345*H345</f>
        <v>0</v>
      </c>
      <c r="S345" s="149">
        <v>0</v>
      </c>
      <c r="T345" s="150">
        <f>S345*H345</f>
        <v>0</v>
      </c>
      <c r="U345" s="33"/>
      <c r="V345" s="33"/>
      <c r="W345" s="33"/>
      <c r="X345" s="33"/>
      <c r="Y345" s="33"/>
      <c r="Z345" s="33"/>
      <c r="AA345" s="33"/>
      <c r="AB345" s="33"/>
      <c r="AC345" s="33"/>
      <c r="AD345" s="33"/>
      <c r="AE345" s="33"/>
      <c r="AR345" s="151" t="s">
        <v>145</v>
      </c>
      <c r="AT345" s="151" t="s">
        <v>129</v>
      </c>
      <c r="AU345" s="151" t="s">
        <v>81</v>
      </c>
      <c r="AY345" s="18" t="s">
        <v>126</v>
      </c>
      <c r="BE345" s="152">
        <f>IF(N345="základní",J345,0)</f>
        <v>0</v>
      </c>
      <c r="BF345" s="152">
        <f>IF(N345="snížená",J345,0)</f>
        <v>0</v>
      </c>
      <c r="BG345" s="152">
        <f>IF(N345="zákl. přenesená",J345,0)</f>
        <v>0</v>
      </c>
      <c r="BH345" s="152">
        <f>IF(N345="sníž. přenesená",J345,0)</f>
        <v>0</v>
      </c>
      <c r="BI345" s="152">
        <f>IF(N345="nulová",J345,0)</f>
        <v>0</v>
      </c>
      <c r="BJ345" s="18" t="s">
        <v>79</v>
      </c>
      <c r="BK345" s="152">
        <f>ROUND(I345*H345,2)</f>
        <v>0</v>
      </c>
      <c r="BL345" s="18" t="s">
        <v>145</v>
      </c>
      <c r="BM345" s="151" t="s">
        <v>1230</v>
      </c>
    </row>
    <row r="346" spans="1:65" s="2" customFormat="1">
      <c r="A346" s="33"/>
      <c r="B346" s="34"/>
      <c r="C346" s="328"/>
      <c r="D346" s="329" t="s">
        <v>136</v>
      </c>
      <c r="E346" s="328"/>
      <c r="F346" s="330" t="s">
        <v>1229</v>
      </c>
      <c r="G346" s="328"/>
      <c r="H346" s="328"/>
      <c r="I346" s="153"/>
      <c r="J346" s="33"/>
      <c r="K346" s="33"/>
      <c r="L346" s="34"/>
      <c r="M346" s="154"/>
      <c r="N346" s="155"/>
      <c r="O346" s="54"/>
      <c r="P346" s="54"/>
      <c r="Q346" s="54"/>
      <c r="R346" s="54"/>
      <c r="S346" s="54"/>
      <c r="T346" s="55"/>
      <c r="U346" s="33"/>
      <c r="V346" s="33"/>
      <c r="W346" s="33"/>
      <c r="X346" s="33"/>
      <c r="Y346" s="33"/>
      <c r="Z346" s="33"/>
      <c r="AA346" s="33"/>
      <c r="AB346" s="33"/>
      <c r="AC346" s="33"/>
      <c r="AD346" s="33"/>
      <c r="AE346" s="33"/>
      <c r="AT346" s="18" t="s">
        <v>136</v>
      </c>
      <c r="AU346" s="18" t="s">
        <v>81</v>
      </c>
    </row>
    <row r="347" spans="1:65" s="13" customFormat="1">
      <c r="B347" s="156"/>
      <c r="C347" s="332"/>
      <c r="D347" s="329" t="s">
        <v>140</v>
      </c>
      <c r="E347" s="333" t="s">
        <v>3</v>
      </c>
      <c r="F347" s="334" t="s">
        <v>1122</v>
      </c>
      <c r="G347" s="332"/>
      <c r="H347" s="333" t="s">
        <v>3</v>
      </c>
      <c r="I347" s="158"/>
      <c r="L347" s="156"/>
      <c r="M347" s="159"/>
      <c r="N347" s="160"/>
      <c r="O347" s="160"/>
      <c r="P347" s="160"/>
      <c r="Q347" s="160"/>
      <c r="R347" s="160"/>
      <c r="S347" s="160"/>
      <c r="T347" s="161"/>
      <c r="AT347" s="157" t="s">
        <v>140</v>
      </c>
      <c r="AU347" s="157" t="s">
        <v>81</v>
      </c>
      <c r="AV347" s="13" t="s">
        <v>79</v>
      </c>
      <c r="AW347" s="13" t="s">
        <v>33</v>
      </c>
      <c r="AX347" s="13" t="s">
        <v>72</v>
      </c>
      <c r="AY347" s="157" t="s">
        <v>126</v>
      </c>
    </row>
    <row r="348" spans="1:65" s="14" customFormat="1">
      <c r="B348" s="162"/>
      <c r="C348" s="336"/>
      <c r="D348" s="329" t="s">
        <v>140</v>
      </c>
      <c r="E348" s="337" t="s">
        <v>3</v>
      </c>
      <c r="F348" s="338" t="s">
        <v>79</v>
      </c>
      <c r="G348" s="336"/>
      <c r="H348" s="339">
        <v>1</v>
      </c>
      <c r="I348" s="164"/>
      <c r="L348" s="162"/>
      <c r="M348" s="165"/>
      <c r="N348" s="166"/>
      <c r="O348" s="166"/>
      <c r="P348" s="166"/>
      <c r="Q348" s="166"/>
      <c r="R348" s="166"/>
      <c r="S348" s="166"/>
      <c r="T348" s="167"/>
      <c r="AT348" s="163" t="s">
        <v>140</v>
      </c>
      <c r="AU348" s="163" t="s">
        <v>81</v>
      </c>
      <c r="AV348" s="14" t="s">
        <v>81</v>
      </c>
      <c r="AW348" s="14" t="s">
        <v>33</v>
      </c>
      <c r="AX348" s="14" t="s">
        <v>72</v>
      </c>
      <c r="AY348" s="163" t="s">
        <v>126</v>
      </c>
    </row>
    <row r="349" spans="1:65" s="15" customFormat="1">
      <c r="B349" s="168"/>
      <c r="C349" s="341"/>
      <c r="D349" s="329" t="s">
        <v>140</v>
      </c>
      <c r="E349" s="342" t="s">
        <v>3</v>
      </c>
      <c r="F349" s="343" t="s">
        <v>144</v>
      </c>
      <c r="G349" s="341"/>
      <c r="H349" s="344">
        <v>1</v>
      </c>
      <c r="I349" s="170"/>
      <c r="L349" s="168"/>
      <c r="M349" s="171"/>
      <c r="N349" s="172"/>
      <c r="O349" s="172"/>
      <c r="P349" s="172"/>
      <c r="Q349" s="172"/>
      <c r="R349" s="172"/>
      <c r="S349" s="172"/>
      <c r="T349" s="173"/>
      <c r="AT349" s="169" t="s">
        <v>140</v>
      </c>
      <c r="AU349" s="169" t="s">
        <v>81</v>
      </c>
      <c r="AV349" s="15" t="s">
        <v>145</v>
      </c>
      <c r="AW349" s="15" t="s">
        <v>33</v>
      </c>
      <c r="AX349" s="15" t="s">
        <v>79</v>
      </c>
      <c r="AY349" s="169" t="s">
        <v>126</v>
      </c>
    </row>
    <row r="350" spans="1:65" s="12" customFormat="1" ht="22.9" customHeight="1">
      <c r="B350" s="130"/>
      <c r="C350" s="346"/>
      <c r="D350" s="347" t="s">
        <v>71</v>
      </c>
      <c r="E350" s="348" t="s">
        <v>176</v>
      </c>
      <c r="F350" s="348" t="s">
        <v>784</v>
      </c>
      <c r="G350" s="346"/>
      <c r="H350" s="346"/>
      <c r="I350" s="133"/>
      <c r="J350" s="142">
        <f>BK350</f>
        <v>0</v>
      </c>
      <c r="L350" s="130"/>
      <c r="M350" s="135"/>
      <c r="N350" s="136"/>
      <c r="O350" s="136"/>
      <c r="P350" s="137">
        <f>SUM(P351:P356)</f>
        <v>0</v>
      </c>
      <c r="Q350" s="136"/>
      <c r="R350" s="137">
        <f>SUM(R351:R356)</f>
        <v>0</v>
      </c>
      <c r="S350" s="136"/>
      <c r="T350" s="138">
        <f>SUM(T351:T356)</f>
        <v>3.84</v>
      </c>
      <c r="AR350" s="131" t="s">
        <v>79</v>
      </c>
      <c r="AT350" s="139" t="s">
        <v>71</v>
      </c>
      <c r="AU350" s="139" t="s">
        <v>79</v>
      </c>
      <c r="AY350" s="131" t="s">
        <v>126</v>
      </c>
      <c r="BK350" s="140">
        <f>SUM(BK351:BK356)</f>
        <v>0</v>
      </c>
    </row>
    <row r="351" spans="1:65" s="2" customFormat="1" ht="16.5" customHeight="1">
      <c r="A351" s="33"/>
      <c r="B351" s="143"/>
      <c r="C351" s="323" t="s">
        <v>485</v>
      </c>
      <c r="D351" s="323" t="s">
        <v>129</v>
      </c>
      <c r="E351" s="324" t="s">
        <v>900</v>
      </c>
      <c r="F351" s="325" t="s">
        <v>901</v>
      </c>
      <c r="G351" s="326" t="s">
        <v>328</v>
      </c>
      <c r="H351" s="327">
        <v>1.6</v>
      </c>
      <c r="I351" s="145"/>
      <c r="J351" s="146">
        <f>ROUND(I351*H351,2)</f>
        <v>0</v>
      </c>
      <c r="K351" s="144" t="s">
        <v>133</v>
      </c>
      <c r="L351" s="34"/>
      <c r="M351" s="147" t="s">
        <v>3</v>
      </c>
      <c r="N351" s="148" t="s">
        <v>43</v>
      </c>
      <c r="O351" s="54"/>
      <c r="P351" s="149">
        <f>O351*H351</f>
        <v>0</v>
      </c>
      <c r="Q351" s="149">
        <v>0</v>
      </c>
      <c r="R351" s="149">
        <f>Q351*H351</f>
        <v>0</v>
      </c>
      <c r="S351" s="149">
        <v>2.4</v>
      </c>
      <c r="T351" s="150">
        <f>S351*H351</f>
        <v>3.84</v>
      </c>
      <c r="U351" s="33"/>
      <c r="V351" s="33"/>
      <c r="W351" s="33"/>
      <c r="X351" s="33"/>
      <c r="Y351" s="33"/>
      <c r="Z351" s="33"/>
      <c r="AA351" s="33"/>
      <c r="AB351" s="33"/>
      <c r="AC351" s="33"/>
      <c r="AD351" s="33"/>
      <c r="AE351" s="33"/>
      <c r="AR351" s="151" t="s">
        <v>145</v>
      </c>
      <c r="AT351" s="151" t="s">
        <v>129</v>
      </c>
      <c r="AU351" s="151" t="s">
        <v>81</v>
      </c>
      <c r="AY351" s="18" t="s">
        <v>126</v>
      </c>
      <c r="BE351" s="152">
        <f>IF(N351="základní",J351,0)</f>
        <v>0</v>
      </c>
      <c r="BF351" s="152">
        <f>IF(N351="snížená",J351,0)</f>
        <v>0</v>
      </c>
      <c r="BG351" s="152">
        <f>IF(N351="zákl. přenesená",J351,0)</f>
        <v>0</v>
      </c>
      <c r="BH351" s="152">
        <f>IF(N351="sníž. přenesená",J351,0)</f>
        <v>0</v>
      </c>
      <c r="BI351" s="152">
        <f>IF(N351="nulová",J351,0)</f>
        <v>0</v>
      </c>
      <c r="BJ351" s="18" t="s">
        <v>79</v>
      </c>
      <c r="BK351" s="152">
        <f>ROUND(I351*H351,2)</f>
        <v>0</v>
      </c>
      <c r="BL351" s="18" t="s">
        <v>145</v>
      </c>
      <c r="BM351" s="151" t="s">
        <v>1231</v>
      </c>
    </row>
    <row r="352" spans="1:65" s="2" customFormat="1">
      <c r="A352" s="33"/>
      <c r="B352" s="34"/>
      <c r="C352" s="328"/>
      <c r="D352" s="329" t="s">
        <v>136</v>
      </c>
      <c r="E352" s="328"/>
      <c r="F352" s="330" t="s">
        <v>903</v>
      </c>
      <c r="G352" s="328"/>
      <c r="H352" s="328"/>
      <c r="I352" s="153"/>
      <c r="J352" s="33"/>
      <c r="K352" s="33"/>
      <c r="L352" s="34"/>
      <c r="M352" s="154"/>
      <c r="N352" s="155"/>
      <c r="O352" s="54"/>
      <c r="P352" s="54"/>
      <c r="Q352" s="54"/>
      <c r="R352" s="54"/>
      <c r="S352" s="54"/>
      <c r="T352" s="55"/>
      <c r="U352" s="33"/>
      <c r="V352" s="33"/>
      <c r="W352" s="33"/>
      <c r="X352" s="33"/>
      <c r="Y352" s="33"/>
      <c r="Z352" s="33"/>
      <c r="AA352" s="33"/>
      <c r="AB352" s="33"/>
      <c r="AC352" s="33"/>
      <c r="AD352" s="33"/>
      <c r="AE352" s="33"/>
      <c r="AT352" s="18" t="s">
        <v>136</v>
      </c>
      <c r="AU352" s="18" t="s">
        <v>81</v>
      </c>
    </row>
    <row r="353" spans="1:65" s="13" customFormat="1">
      <c r="B353" s="156"/>
      <c r="C353" s="332"/>
      <c r="D353" s="329" t="s">
        <v>140</v>
      </c>
      <c r="E353" s="333" t="s">
        <v>3</v>
      </c>
      <c r="F353" s="334" t="s">
        <v>1035</v>
      </c>
      <c r="G353" s="332"/>
      <c r="H353" s="333" t="s">
        <v>3</v>
      </c>
      <c r="I353" s="158"/>
      <c r="L353" s="156"/>
      <c r="M353" s="159"/>
      <c r="N353" s="160"/>
      <c r="O353" s="160"/>
      <c r="P353" s="160"/>
      <c r="Q353" s="160"/>
      <c r="R353" s="160"/>
      <c r="S353" s="160"/>
      <c r="T353" s="161"/>
      <c r="AT353" s="157" t="s">
        <v>140</v>
      </c>
      <c r="AU353" s="157" t="s">
        <v>81</v>
      </c>
      <c r="AV353" s="13" t="s">
        <v>79</v>
      </c>
      <c r="AW353" s="13" t="s">
        <v>33</v>
      </c>
      <c r="AX353" s="13" t="s">
        <v>72</v>
      </c>
      <c r="AY353" s="157" t="s">
        <v>126</v>
      </c>
    </row>
    <row r="354" spans="1:65" s="13" customFormat="1">
      <c r="B354" s="156"/>
      <c r="C354" s="332"/>
      <c r="D354" s="329" t="s">
        <v>140</v>
      </c>
      <c r="E354" s="333" t="s">
        <v>3</v>
      </c>
      <c r="F354" s="334" t="s">
        <v>1232</v>
      </c>
      <c r="G354" s="332"/>
      <c r="H354" s="333" t="s">
        <v>3</v>
      </c>
      <c r="I354" s="158"/>
      <c r="L354" s="156"/>
      <c r="M354" s="159"/>
      <c r="N354" s="160"/>
      <c r="O354" s="160"/>
      <c r="P354" s="160"/>
      <c r="Q354" s="160"/>
      <c r="R354" s="160"/>
      <c r="S354" s="160"/>
      <c r="T354" s="161"/>
      <c r="AT354" s="157" t="s">
        <v>140</v>
      </c>
      <c r="AU354" s="157" t="s">
        <v>81</v>
      </c>
      <c r="AV354" s="13" t="s">
        <v>79</v>
      </c>
      <c r="AW354" s="13" t="s">
        <v>33</v>
      </c>
      <c r="AX354" s="13" t="s">
        <v>72</v>
      </c>
      <c r="AY354" s="157" t="s">
        <v>126</v>
      </c>
    </row>
    <row r="355" spans="1:65" s="14" customFormat="1">
      <c r="B355" s="162"/>
      <c r="C355" s="336"/>
      <c r="D355" s="329" t="s">
        <v>140</v>
      </c>
      <c r="E355" s="337" t="s">
        <v>3</v>
      </c>
      <c r="F355" s="338" t="s">
        <v>1233</v>
      </c>
      <c r="G355" s="336"/>
      <c r="H355" s="339">
        <v>1.6</v>
      </c>
      <c r="I355" s="164"/>
      <c r="L355" s="162"/>
      <c r="M355" s="165"/>
      <c r="N355" s="166"/>
      <c r="O355" s="166"/>
      <c r="P355" s="166"/>
      <c r="Q355" s="166"/>
      <c r="R355" s="166"/>
      <c r="S355" s="166"/>
      <c r="T355" s="167"/>
      <c r="AT355" s="163" t="s">
        <v>140</v>
      </c>
      <c r="AU355" s="163" t="s">
        <v>81</v>
      </c>
      <c r="AV355" s="14" t="s">
        <v>81</v>
      </c>
      <c r="AW355" s="14" t="s">
        <v>33</v>
      </c>
      <c r="AX355" s="14" t="s">
        <v>72</v>
      </c>
      <c r="AY355" s="163" t="s">
        <v>126</v>
      </c>
    </row>
    <row r="356" spans="1:65" s="15" customFormat="1">
      <c r="B356" s="168"/>
      <c r="C356" s="341"/>
      <c r="D356" s="329" t="s">
        <v>140</v>
      </c>
      <c r="E356" s="342" t="s">
        <v>3</v>
      </c>
      <c r="F356" s="343" t="s">
        <v>144</v>
      </c>
      <c r="G356" s="341"/>
      <c r="H356" s="344">
        <v>1.6</v>
      </c>
      <c r="I356" s="170"/>
      <c r="L356" s="168"/>
      <c r="M356" s="171"/>
      <c r="N356" s="172"/>
      <c r="O356" s="172"/>
      <c r="P356" s="172"/>
      <c r="Q356" s="172"/>
      <c r="R356" s="172"/>
      <c r="S356" s="172"/>
      <c r="T356" s="173"/>
      <c r="AT356" s="169" t="s">
        <v>140</v>
      </c>
      <c r="AU356" s="169" t="s">
        <v>81</v>
      </c>
      <c r="AV356" s="15" t="s">
        <v>145</v>
      </c>
      <c r="AW356" s="15" t="s">
        <v>33</v>
      </c>
      <c r="AX356" s="15" t="s">
        <v>79</v>
      </c>
      <c r="AY356" s="169" t="s">
        <v>126</v>
      </c>
    </row>
    <row r="357" spans="1:65" s="12" customFormat="1" ht="22.9" customHeight="1">
      <c r="B357" s="130"/>
      <c r="C357" s="346"/>
      <c r="D357" s="347" t="s">
        <v>71</v>
      </c>
      <c r="E357" s="348" t="s">
        <v>948</v>
      </c>
      <c r="F357" s="348" t="s">
        <v>949</v>
      </c>
      <c r="G357" s="346"/>
      <c r="H357" s="346"/>
      <c r="I357" s="133"/>
      <c r="J357" s="142">
        <f>BK357</f>
        <v>0</v>
      </c>
      <c r="L357" s="130"/>
      <c r="M357" s="135"/>
      <c r="N357" s="136"/>
      <c r="O357" s="136"/>
      <c r="P357" s="137">
        <f>SUM(P358:P367)</f>
        <v>0</v>
      </c>
      <c r="Q357" s="136"/>
      <c r="R357" s="137">
        <f>SUM(R358:R367)</f>
        <v>0</v>
      </c>
      <c r="S357" s="136"/>
      <c r="T357" s="138">
        <f>SUM(T358:T367)</f>
        <v>0</v>
      </c>
      <c r="AR357" s="131" t="s">
        <v>79</v>
      </c>
      <c r="AT357" s="139" t="s">
        <v>71</v>
      </c>
      <c r="AU357" s="139" t="s">
        <v>79</v>
      </c>
      <c r="AY357" s="131" t="s">
        <v>126</v>
      </c>
      <c r="BK357" s="140">
        <f>SUM(BK358:BK367)</f>
        <v>0</v>
      </c>
    </row>
    <row r="358" spans="1:65" s="2" customFormat="1" ht="16.5" customHeight="1">
      <c r="A358" s="33"/>
      <c r="B358" s="143"/>
      <c r="C358" s="323" t="s">
        <v>491</v>
      </c>
      <c r="D358" s="323" t="s">
        <v>129</v>
      </c>
      <c r="E358" s="324" t="s">
        <v>951</v>
      </c>
      <c r="F358" s="325" t="s">
        <v>952</v>
      </c>
      <c r="G358" s="326" t="s">
        <v>468</v>
      </c>
      <c r="H358" s="327">
        <v>3.84</v>
      </c>
      <c r="I358" s="145"/>
      <c r="J358" s="146">
        <f>ROUND(I358*H358,2)</f>
        <v>0</v>
      </c>
      <c r="K358" s="144" t="s">
        <v>133</v>
      </c>
      <c r="L358" s="34"/>
      <c r="M358" s="147" t="s">
        <v>3</v>
      </c>
      <c r="N358" s="148" t="s">
        <v>43</v>
      </c>
      <c r="O358" s="54"/>
      <c r="P358" s="149">
        <f>O358*H358</f>
        <v>0</v>
      </c>
      <c r="Q358" s="149">
        <v>0</v>
      </c>
      <c r="R358" s="149">
        <f>Q358*H358</f>
        <v>0</v>
      </c>
      <c r="S358" s="149">
        <v>0</v>
      </c>
      <c r="T358" s="150">
        <f>S358*H358</f>
        <v>0</v>
      </c>
      <c r="U358" s="33"/>
      <c r="V358" s="33"/>
      <c r="W358" s="33"/>
      <c r="X358" s="33"/>
      <c r="Y358" s="33"/>
      <c r="Z358" s="33"/>
      <c r="AA358" s="33"/>
      <c r="AB358" s="33"/>
      <c r="AC358" s="33"/>
      <c r="AD358" s="33"/>
      <c r="AE358" s="33"/>
      <c r="AR358" s="151" t="s">
        <v>145</v>
      </c>
      <c r="AT358" s="151" t="s">
        <v>129</v>
      </c>
      <c r="AU358" s="151" t="s">
        <v>81</v>
      </c>
      <c r="AY358" s="18" t="s">
        <v>126</v>
      </c>
      <c r="BE358" s="152">
        <f>IF(N358="základní",J358,0)</f>
        <v>0</v>
      </c>
      <c r="BF358" s="152">
        <f>IF(N358="snížená",J358,0)</f>
        <v>0</v>
      </c>
      <c r="BG358" s="152">
        <f>IF(N358="zákl. přenesená",J358,0)</f>
        <v>0</v>
      </c>
      <c r="BH358" s="152">
        <f>IF(N358="sníž. přenesená",J358,0)</f>
        <v>0</v>
      </c>
      <c r="BI358" s="152">
        <f>IF(N358="nulová",J358,0)</f>
        <v>0</v>
      </c>
      <c r="BJ358" s="18" t="s">
        <v>79</v>
      </c>
      <c r="BK358" s="152">
        <f>ROUND(I358*H358,2)</f>
        <v>0</v>
      </c>
      <c r="BL358" s="18" t="s">
        <v>145</v>
      </c>
      <c r="BM358" s="151" t="s">
        <v>1234</v>
      </c>
    </row>
    <row r="359" spans="1:65" s="2" customFormat="1">
      <c r="A359" s="33"/>
      <c r="B359" s="34"/>
      <c r="C359" s="328"/>
      <c r="D359" s="329" t="s">
        <v>136</v>
      </c>
      <c r="E359" s="328"/>
      <c r="F359" s="330" t="s">
        <v>954</v>
      </c>
      <c r="G359" s="328"/>
      <c r="H359" s="328"/>
      <c r="I359" s="153"/>
      <c r="J359" s="33"/>
      <c r="K359" s="33"/>
      <c r="L359" s="34"/>
      <c r="M359" s="154"/>
      <c r="N359" s="155"/>
      <c r="O359" s="54"/>
      <c r="P359" s="54"/>
      <c r="Q359" s="54"/>
      <c r="R359" s="54"/>
      <c r="S359" s="54"/>
      <c r="T359" s="55"/>
      <c r="U359" s="33"/>
      <c r="V359" s="33"/>
      <c r="W359" s="33"/>
      <c r="X359" s="33"/>
      <c r="Y359" s="33"/>
      <c r="Z359" s="33"/>
      <c r="AA359" s="33"/>
      <c r="AB359" s="33"/>
      <c r="AC359" s="33"/>
      <c r="AD359" s="33"/>
      <c r="AE359" s="33"/>
      <c r="AT359" s="18" t="s">
        <v>136</v>
      </c>
      <c r="AU359" s="18" t="s">
        <v>81</v>
      </c>
    </row>
    <row r="360" spans="1:65" s="2" customFormat="1" ht="58.5">
      <c r="A360" s="33"/>
      <c r="B360" s="34"/>
      <c r="C360" s="328"/>
      <c r="D360" s="329" t="s">
        <v>220</v>
      </c>
      <c r="E360" s="328"/>
      <c r="F360" s="353" t="s">
        <v>955</v>
      </c>
      <c r="G360" s="328"/>
      <c r="H360" s="328"/>
      <c r="I360" s="153"/>
      <c r="J360" s="33"/>
      <c r="K360" s="33"/>
      <c r="L360" s="34"/>
      <c r="M360" s="154"/>
      <c r="N360" s="155"/>
      <c r="O360" s="54"/>
      <c r="P360" s="54"/>
      <c r="Q360" s="54"/>
      <c r="R360" s="54"/>
      <c r="S360" s="54"/>
      <c r="T360" s="55"/>
      <c r="U360" s="33"/>
      <c r="V360" s="33"/>
      <c r="W360" s="33"/>
      <c r="X360" s="33"/>
      <c r="Y360" s="33"/>
      <c r="Z360" s="33"/>
      <c r="AA360" s="33"/>
      <c r="AB360" s="33"/>
      <c r="AC360" s="33"/>
      <c r="AD360" s="33"/>
      <c r="AE360" s="33"/>
      <c r="AT360" s="18" t="s">
        <v>220</v>
      </c>
      <c r="AU360" s="18" t="s">
        <v>81</v>
      </c>
    </row>
    <row r="361" spans="1:65" s="2" customFormat="1" ht="16.5" customHeight="1">
      <c r="A361" s="33"/>
      <c r="B361" s="143"/>
      <c r="C361" s="323" t="s">
        <v>508</v>
      </c>
      <c r="D361" s="323" t="s">
        <v>129</v>
      </c>
      <c r="E361" s="324" t="s">
        <v>957</v>
      </c>
      <c r="F361" s="325" t="s">
        <v>958</v>
      </c>
      <c r="G361" s="326" t="s">
        <v>468</v>
      </c>
      <c r="H361" s="327">
        <v>34.56</v>
      </c>
      <c r="I361" s="145"/>
      <c r="J361" s="146">
        <f>ROUND(I361*H361,2)</f>
        <v>0</v>
      </c>
      <c r="K361" s="144" t="s">
        <v>133</v>
      </c>
      <c r="L361" s="34"/>
      <c r="M361" s="147" t="s">
        <v>3</v>
      </c>
      <c r="N361" s="148" t="s">
        <v>43</v>
      </c>
      <c r="O361" s="54"/>
      <c r="P361" s="149">
        <f>O361*H361</f>
        <v>0</v>
      </c>
      <c r="Q361" s="149">
        <v>0</v>
      </c>
      <c r="R361" s="149">
        <f>Q361*H361</f>
        <v>0</v>
      </c>
      <c r="S361" s="149">
        <v>0</v>
      </c>
      <c r="T361" s="150">
        <f>S361*H361</f>
        <v>0</v>
      </c>
      <c r="U361" s="33"/>
      <c r="V361" s="33"/>
      <c r="W361" s="33"/>
      <c r="X361" s="33"/>
      <c r="Y361" s="33"/>
      <c r="Z361" s="33"/>
      <c r="AA361" s="33"/>
      <c r="AB361" s="33"/>
      <c r="AC361" s="33"/>
      <c r="AD361" s="33"/>
      <c r="AE361" s="33"/>
      <c r="AR361" s="151" t="s">
        <v>145</v>
      </c>
      <c r="AT361" s="151" t="s">
        <v>129</v>
      </c>
      <c r="AU361" s="151" t="s">
        <v>81</v>
      </c>
      <c r="AY361" s="18" t="s">
        <v>126</v>
      </c>
      <c r="BE361" s="152">
        <f>IF(N361="základní",J361,0)</f>
        <v>0</v>
      </c>
      <c r="BF361" s="152">
        <f>IF(N361="snížená",J361,0)</f>
        <v>0</v>
      </c>
      <c r="BG361" s="152">
        <f>IF(N361="zákl. přenesená",J361,0)</f>
        <v>0</v>
      </c>
      <c r="BH361" s="152">
        <f>IF(N361="sníž. přenesená",J361,0)</f>
        <v>0</v>
      </c>
      <c r="BI361" s="152">
        <f>IF(N361="nulová",J361,0)</f>
        <v>0</v>
      </c>
      <c r="BJ361" s="18" t="s">
        <v>79</v>
      </c>
      <c r="BK361" s="152">
        <f>ROUND(I361*H361,2)</f>
        <v>0</v>
      </c>
      <c r="BL361" s="18" t="s">
        <v>145</v>
      </c>
      <c r="BM361" s="151" t="s">
        <v>1235</v>
      </c>
    </row>
    <row r="362" spans="1:65" s="2" customFormat="1" ht="19.5">
      <c r="A362" s="33"/>
      <c r="B362" s="34"/>
      <c r="C362" s="328"/>
      <c r="D362" s="329" t="s">
        <v>136</v>
      </c>
      <c r="E362" s="328"/>
      <c r="F362" s="330" t="s">
        <v>960</v>
      </c>
      <c r="G362" s="328"/>
      <c r="H362" s="328"/>
      <c r="I362" s="153"/>
      <c r="J362" s="33"/>
      <c r="K362" s="33"/>
      <c r="L362" s="34"/>
      <c r="M362" s="154"/>
      <c r="N362" s="155"/>
      <c r="O362" s="54"/>
      <c r="P362" s="54"/>
      <c r="Q362" s="54"/>
      <c r="R362" s="54"/>
      <c r="S362" s="54"/>
      <c r="T362" s="55"/>
      <c r="U362" s="33"/>
      <c r="V362" s="33"/>
      <c r="W362" s="33"/>
      <c r="X362" s="33"/>
      <c r="Y362" s="33"/>
      <c r="Z362" s="33"/>
      <c r="AA362" s="33"/>
      <c r="AB362" s="33"/>
      <c r="AC362" s="33"/>
      <c r="AD362" s="33"/>
      <c r="AE362" s="33"/>
      <c r="AT362" s="18" t="s">
        <v>136</v>
      </c>
      <c r="AU362" s="18" t="s">
        <v>81</v>
      </c>
    </row>
    <row r="363" spans="1:65" s="2" customFormat="1" ht="58.5">
      <c r="A363" s="33"/>
      <c r="B363" s="34"/>
      <c r="C363" s="328"/>
      <c r="D363" s="329" t="s">
        <v>220</v>
      </c>
      <c r="E363" s="328"/>
      <c r="F363" s="353" t="s">
        <v>955</v>
      </c>
      <c r="G363" s="328"/>
      <c r="H363" s="328"/>
      <c r="I363" s="153"/>
      <c r="J363" s="33"/>
      <c r="K363" s="33"/>
      <c r="L363" s="34"/>
      <c r="M363" s="154"/>
      <c r="N363" s="155"/>
      <c r="O363" s="54"/>
      <c r="P363" s="54"/>
      <c r="Q363" s="54"/>
      <c r="R363" s="54"/>
      <c r="S363" s="54"/>
      <c r="T363" s="55"/>
      <c r="U363" s="33"/>
      <c r="V363" s="33"/>
      <c r="W363" s="33"/>
      <c r="X363" s="33"/>
      <c r="Y363" s="33"/>
      <c r="Z363" s="33"/>
      <c r="AA363" s="33"/>
      <c r="AB363" s="33"/>
      <c r="AC363" s="33"/>
      <c r="AD363" s="33"/>
      <c r="AE363" s="33"/>
      <c r="AT363" s="18" t="s">
        <v>220</v>
      </c>
      <c r="AU363" s="18" t="s">
        <v>81</v>
      </c>
    </row>
    <row r="364" spans="1:65" s="14" customFormat="1">
      <c r="B364" s="162"/>
      <c r="C364" s="336"/>
      <c r="D364" s="329" t="s">
        <v>140</v>
      </c>
      <c r="E364" s="336"/>
      <c r="F364" s="338" t="s">
        <v>1236</v>
      </c>
      <c r="G364" s="336"/>
      <c r="H364" s="339">
        <v>34.56</v>
      </c>
      <c r="I364" s="164"/>
      <c r="L364" s="162"/>
      <c r="M364" s="165"/>
      <c r="N364" s="166"/>
      <c r="O364" s="166"/>
      <c r="P364" s="166"/>
      <c r="Q364" s="166"/>
      <c r="R364" s="166"/>
      <c r="S364" s="166"/>
      <c r="T364" s="167"/>
      <c r="AT364" s="163" t="s">
        <v>140</v>
      </c>
      <c r="AU364" s="163" t="s">
        <v>81</v>
      </c>
      <c r="AV364" s="14" t="s">
        <v>81</v>
      </c>
      <c r="AW364" s="14" t="s">
        <v>4</v>
      </c>
      <c r="AX364" s="14" t="s">
        <v>79</v>
      </c>
      <c r="AY364" s="163" t="s">
        <v>126</v>
      </c>
    </row>
    <row r="365" spans="1:65" s="2" customFormat="1" ht="21.75" customHeight="1">
      <c r="A365" s="33"/>
      <c r="B365" s="143"/>
      <c r="C365" s="323" t="s">
        <v>514</v>
      </c>
      <c r="D365" s="323" t="s">
        <v>129</v>
      </c>
      <c r="E365" s="324" t="s">
        <v>963</v>
      </c>
      <c r="F365" s="325" t="s">
        <v>964</v>
      </c>
      <c r="G365" s="326" t="s">
        <v>468</v>
      </c>
      <c r="H365" s="327">
        <v>3.84</v>
      </c>
      <c r="I365" s="145"/>
      <c r="J365" s="146">
        <f>ROUND(I365*H365,2)</f>
        <v>0</v>
      </c>
      <c r="K365" s="144" t="s">
        <v>133</v>
      </c>
      <c r="L365" s="34"/>
      <c r="M365" s="147" t="s">
        <v>3</v>
      </c>
      <c r="N365" s="148" t="s">
        <v>43</v>
      </c>
      <c r="O365" s="54"/>
      <c r="P365" s="149">
        <f>O365*H365</f>
        <v>0</v>
      </c>
      <c r="Q365" s="149">
        <v>0</v>
      </c>
      <c r="R365" s="149">
        <f>Q365*H365</f>
        <v>0</v>
      </c>
      <c r="S365" s="149">
        <v>0</v>
      </c>
      <c r="T365" s="150">
        <f>S365*H365</f>
        <v>0</v>
      </c>
      <c r="U365" s="33"/>
      <c r="V365" s="33"/>
      <c r="W365" s="33"/>
      <c r="X365" s="33"/>
      <c r="Y365" s="33"/>
      <c r="Z365" s="33"/>
      <c r="AA365" s="33"/>
      <c r="AB365" s="33"/>
      <c r="AC365" s="33"/>
      <c r="AD365" s="33"/>
      <c r="AE365" s="33"/>
      <c r="AR365" s="151" t="s">
        <v>145</v>
      </c>
      <c r="AT365" s="151" t="s">
        <v>129</v>
      </c>
      <c r="AU365" s="151" t="s">
        <v>81</v>
      </c>
      <c r="AY365" s="18" t="s">
        <v>126</v>
      </c>
      <c r="BE365" s="152">
        <f>IF(N365="základní",J365,0)</f>
        <v>0</v>
      </c>
      <c r="BF365" s="152">
        <f>IF(N365="snížená",J365,0)</f>
        <v>0</v>
      </c>
      <c r="BG365" s="152">
        <f>IF(N365="zákl. přenesená",J365,0)</f>
        <v>0</v>
      </c>
      <c r="BH365" s="152">
        <f>IF(N365="sníž. přenesená",J365,0)</f>
        <v>0</v>
      </c>
      <c r="BI365" s="152">
        <f>IF(N365="nulová",J365,0)</f>
        <v>0</v>
      </c>
      <c r="BJ365" s="18" t="s">
        <v>79</v>
      </c>
      <c r="BK365" s="152">
        <f>ROUND(I365*H365,2)</f>
        <v>0</v>
      </c>
      <c r="BL365" s="18" t="s">
        <v>145</v>
      </c>
      <c r="BM365" s="151" t="s">
        <v>1237</v>
      </c>
    </row>
    <row r="366" spans="1:65" s="2" customFormat="1" ht="19.5">
      <c r="A366" s="33"/>
      <c r="B366" s="34"/>
      <c r="C366" s="328"/>
      <c r="D366" s="329" t="s">
        <v>136</v>
      </c>
      <c r="E366" s="328"/>
      <c r="F366" s="330" t="s">
        <v>966</v>
      </c>
      <c r="G366" s="328"/>
      <c r="H366" s="328"/>
      <c r="I366" s="153"/>
      <c r="J366" s="33"/>
      <c r="K366" s="33"/>
      <c r="L366" s="34"/>
      <c r="M366" s="154"/>
      <c r="N366" s="155"/>
      <c r="O366" s="54"/>
      <c r="P366" s="54"/>
      <c r="Q366" s="54"/>
      <c r="R366" s="54"/>
      <c r="S366" s="54"/>
      <c r="T366" s="55"/>
      <c r="U366" s="33"/>
      <c r="V366" s="33"/>
      <c r="W366" s="33"/>
      <c r="X366" s="33"/>
      <c r="Y366" s="33"/>
      <c r="Z366" s="33"/>
      <c r="AA366" s="33"/>
      <c r="AB366" s="33"/>
      <c r="AC366" s="33"/>
      <c r="AD366" s="33"/>
      <c r="AE366" s="33"/>
      <c r="AT366" s="18" t="s">
        <v>136</v>
      </c>
      <c r="AU366" s="18" t="s">
        <v>81</v>
      </c>
    </row>
    <row r="367" spans="1:65" s="2" customFormat="1" ht="58.5">
      <c r="A367" s="33"/>
      <c r="B367" s="34"/>
      <c r="C367" s="328"/>
      <c r="D367" s="329" t="s">
        <v>220</v>
      </c>
      <c r="E367" s="328"/>
      <c r="F367" s="353" t="s">
        <v>967</v>
      </c>
      <c r="G367" s="328"/>
      <c r="H367" s="328"/>
      <c r="I367" s="153"/>
      <c r="J367" s="33"/>
      <c r="K367" s="33"/>
      <c r="L367" s="34"/>
      <c r="M367" s="154"/>
      <c r="N367" s="155"/>
      <c r="O367" s="54"/>
      <c r="P367" s="54"/>
      <c r="Q367" s="54"/>
      <c r="R367" s="54"/>
      <c r="S367" s="54"/>
      <c r="T367" s="55"/>
      <c r="U367" s="33"/>
      <c r="V367" s="33"/>
      <c r="W367" s="33"/>
      <c r="X367" s="33"/>
      <c r="Y367" s="33"/>
      <c r="Z367" s="33"/>
      <c r="AA367" s="33"/>
      <c r="AB367" s="33"/>
      <c r="AC367" s="33"/>
      <c r="AD367" s="33"/>
      <c r="AE367" s="33"/>
      <c r="AT367" s="18" t="s">
        <v>220</v>
      </c>
      <c r="AU367" s="18" t="s">
        <v>81</v>
      </c>
    </row>
    <row r="368" spans="1:65" s="12" customFormat="1" ht="22.9" customHeight="1">
      <c r="B368" s="130"/>
      <c r="C368" s="346"/>
      <c r="D368" s="347" t="s">
        <v>71</v>
      </c>
      <c r="E368" s="348" t="s">
        <v>981</v>
      </c>
      <c r="F368" s="348" t="s">
        <v>982</v>
      </c>
      <c r="G368" s="346"/>
      <c r="H368" s="346"/>
      <c r="I368" s="133"/>
      <c r="J368" s="142">
        <f>BK368</f>
        <v>0</v>
      </c>
      <c r="L368" s="130"/>
      <c r="M368" s="135"/>
      <c r="N368" s="136"/>
      <c r="O368" s="136"/>
      <c r="P368" s="137">
        <f>SUM(P369:P371)</f>
        <v>0</v>
      </c>
      <c r="Q368" s="136"/>
      <c r="R368" s="137">
        <f>SUM(R369:R371)</f>
        <v>0</v>
      </c>
      <c r="S368" s="136"/>
      <c r="T368" s="138">
        <f>SUM(T369:T371)</f>
        <v>0</v>
      </c>
      <c r="AR368" s="131" t="s">
        <v>79</v>
      </c>
      <c r="AT368" s="139" t="s">
        <v>71</v>
      </c>
      <c r="AU368" s="139" t="s">
        <v>79</v>
      </c>
      <c r="AY368" s="131" t="s">
        <v>126</v>
      </c>
      <c r="BK368" s="140">
        <f>SUM(BK369:BK371)</f>
        <v>0</v>
      </c>
    </row>
    <row r="369" spans="1:65" s="2" customFormat="1" ht="16.5" customHeight="1">
      <c r="A369" s="33"/>
      <c r="B369" s="143"/>
      <c r="C369" s="323" t="s">
        <v>519</v>
      </c>
      <c r="D369" s="323" t="s">
        <v>129</v>
      </c>
      <c r="E369" s="324" t="s">
        <v>1238</v>
      </c>
      <c r="F369" s="325" t="s">
        <v>1239</v>
      </c>
      <c r="G369" s="326" t="s">
        <v>468</v>
      </c>
      <c r="H369" s="327">
        <v>62.655000000000001</v>
      </c>
      <c r="I369" s="145"/>
      <c r="J369" s="146">
        <f>ROUND(I369*H369,2)</f>
        <v>0</v>
      </c>
      <c r="K369" s="144" t="s">
        <v>133</v>
      </c>
      <c r="L369" s="34"/>
      <c r="M369" s="147" t="s">
        <v>3</v>
      </c>
      <c r="N369" s="148" t="s">
        <v>43</v>
      </c>
      <c r="O369" s="54"/>
      <c r="P369" s="149">
        <f>O369*H369</f>
        <v>0</v>
      </c>
      <c r="Q369" s="149">
        <v>0</v>
      </c>
      <c r="R369" s="149">
        <f>Q369*H369</f>
        <v>0</v>
      </c>
      <c r="S369" s="149">
        <v>0</v>
      </c>
      <c r="T369" s="150">
        <f>S369*H369</f>
        <v>0</v>
      </c>
      <c r="U369" s="33"/>
      <c r="V369" s="33"/>
      <c r="W369" s="33"/>
      <c r="X369" s="33"/>
      <c r="Y369" s="33"/>
      <c r="Z369" s="33"/>
      <c r="AA369" s="33"/>
      <c r="AB369" s="33"/>
      <c r="AC369" s="33"/>
      <c r="AD369" s="33"/>
      <c r="AE369" s="33"/>
      <c r="AR369" s="151" t="s">
        <v>145</v>
      </c>
      <c r="AT369" s="151" t="s">
        <v>129</v>
      </c>
      <c r="AU369" s="151" t="s">
        <v>81</v>
      </c>
      <c r="AY369" s="18" t="s">
        <v>126</v>
      </c>
      <c r="BE369" s="152">
        <f>IF(N369="základní",J369,0)</f>
        <v>0</v>
      </c>
      <c r="BF369" s="152">
        <f>IF(N369="snížená",J369,0)</f>
        <v>0</v>
      </c>
      <c r="BG369" s="152">
        <f>IF(N369="zákl. přenesená",J369,0)</f>
        <v>0</v>
      </c>
      <c r="BH369" s="152">
        <f>IF(N369="sníž. přenesená",J369,0)</f>
        <v>0</v>
      </c>
      <c r="BI369" s="152">
        <f>IF(N369="nulová",J369,0)</f>
        <v>0</v>
      </c>
      <c r="BJ369" s="18" t="s">
        <v>79</v>
      </c>
      <c r="BK369" s="152">
        <f>ROUND(I369*H369,2)</f>
        <v>0</v>
      </c>
      <c r="BL369" s="18" t="s">
        <v>145</v>
      </c>
      <c r="BM369" s="151" t="s">
        <v>1240</v>
      </c>
    </row>
    <row r="370" spans="1:65" s="2" customFormat="1" ht="19.5">
      <c r="A370" s="33"/>
      <c r="B370" s="34"/>
      <c r="C370" s="328"/>
      <c r="D370" s="329" t="s">
        <v>136</v>
      </c>
      <c r="E370" s="328"/>
      <c r="F370" s="330" t="s">
        <v>1241</v>
      </c>
      <c r="G370" s="328"/>
      <c r="H370" s="328"/>
      <c r="I370" s="153"/>
      <c r="J370" s="33"/>
      <c r="K370" s="33"/>
      <c r="L370" s="34"/>
      <c r="M370" s="154"/>
      <c r="N370" s="155"/>
      <c r="O370" s="54"/>
      <c r="P370" s="54"/>
      <c r="Q370" s="54"/>
      <c r="R370" s="54"/>
      <c r="S370" s="54"/>
      <c r="T370" s="55"/>
      <c r="U370" s="33"/>
      <c r="V370" s="33"/>
      <c r="W370" s="33"/>
      <c r="X370" s="33"/>
      <c r="Y370" s="33"/>
      <c r="Z370" s="33"/>
      <c r="AA370" s="33"/>
      <c r="AB370" s="33"/>
      <c r="AC370" s="33"/>
      <c r="AD370" s="33"/>
      <c r="AE370" s="33"/>
      <c r="AT370" s="18" t="s">
        <v>136</v>
      </c>
      <c r="AU370" s="18" t="s">
        <v>81</v>
      </c>
    </row>
    <row r="371" spans="1:65" s="2" customFormat="1" ht="39">
      <c r="A371" s="33"/>
      <c r="B371" s="34"/>
      <c r="C371" s="328"/>
      <c r="D371" s="329" t="s">
        <v>220</v>
      </c>
      <c r="E371" s="328"/>
      <c r="F371" s="353" t="s">
        <v>1242</v>
      </c>
      <c r="G371" s="328"/>
      <c r="H371" s="328"/>
      <c r="I371" s="153"/>
      <c r="J371" s="33"/>
      <c r="K371" s="33"/>
      <c r="L371" s="34"/>
      <c r="M371" s="183"/>
      <c r="N371" s="184"/>
      <c r="O371" s="185"/>
      <c r="P371" s="185"/>
      <c r="Q371" s="185"/>
      <c r="R371" s="185"/>
      <c r="S371" s="185"/>
      <c r="T371" s="186"/>
      <c r="U371" s="33"/>
      <c r="V371" s="33"/>
      <c r="W371" s="33"/>
      <c r="X371" s="33"/>
      <c r="Y371" s="33"/>
      <c r="Z371" s="33"/>
      <c r="AA371" s="33"/>
      <c r="AB371" s="33"/>
      <c r="AC371" s="33"/>
      <c r="AD371" s="33"/>
      <c r="AE371" s="33"/>
      <c r="AT371" s="18" t="s">
        <v>220</v>
      </c>
      <c r="AU371" s="18" t="s">
        <v>81</v>
      </c>
    </row>
    <row r="372" spans="1:65" s="2" customFormat="1" ht="6.95" customHeight="1">
      <c r="A372" s="33"/>
      <c r="B372" s="43"/>
      <c r="C372" s="350"/>
      <c r="D372" s="350"/>
      <c r="E372" s="350"/>
      <c r="F372" s="350"/>
      <c r="G372" s="350"/>
      <c r="H372" s="350"/>
      <c r="I372" s="44"/>
      <c r="J372" s="44"/>
      <c r="K372" s="44"/>
      <c r="L372" s="34"/>
      <c r="M372" s="33"/>
      <c r="O372" s="33"/>
      <c r="P372" s="33"/>
      <c r="Q372" s="33"/>
      <c r="R372" s="33"/>
      <c r="S372" s="33"/>
      <c r="T372" s="33"/>
      <c r="U372" s="33"/>
      <c r="V372" s="33"/>
      <c r="W372" s="33"/>
      <c r="X372" s="33"/>
      <c r="Y372" s="33"/>
      <c r="Z372" s="33"/>
      <c r="AA372" s="33"/>
      <c r="AB372" s="33"/>
      <c r="AC372" s="33"/>
      <c r="AD372" s="33"/>
      <c r="AE372" s="33"/>
    </row>
  </sheetData>
  <sheetProtection algorithmName="SHA-512" hashValue="oSuNn/UHW0LzA7uGjHDLoe2Uq4PoBVJup9nRVmsc0byv6DtkXa3afxoDolxQRWWF4CSaiAH4fTr+wrqEGhSLYw==" saltValue="Ca6GCqAdkfIyFBWgZotKtw==" spinCount="100000" sheet="1" objects="1" scenarios="1"/>
  <autoFilter ref="C93:K371"/>
  <mergeCells count="12">
    <mergeCell ref="E86:H86"/>
    <mergeCell ref="L2:V2"/>
    <mergeCell ref="E50:H50"/>
    <mergeCell ref="E52:H52"/>
    <mergeCell ref="E54:H54"/>
    <mergeCell ref="E82:H82"/>
    <mergeCell ref="E84:H84"/>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3"/>
  <sheetViews>
    <sheetView showGridLines="0" tabSelected="1" topLeftCell="A75" workbookViewId="0">
      <selection activeCell="I97" sqref="I97"/>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8" t="s">
        <v>6</v>
      </c>
      <c r="M2" s="269"/>
      <c r="N2" s="269"/>
      <c r="O2" s="269"/>
      <c r="P2" s="269"/>
      <c r="Q2" s="269"/>
      <c r="R2" s="269"/>
      <c r="S2" s="269"/>
      <c r="T2" s="269"/>
      <c r="U2" s="269"/>
      <c r="V2" s="269"/>
      <c r="AT2" s="18" t="s">
        <v>95</v>
      </c>
    </row>
    <row r="3" spans="1:46" s="1" customFormat="1" ht="6.95" customHeight="1">
      <c r="B3" s="19"/>
      <c r="C3" s="20"/>
      <c r="D3" s="20"/>
      <c r="E3" s="20"/>
      <c r="F3" s="20"/>
      <c r="G3" s="20"/>
      <c r="H3" s="20"/>
      <c r="I3" s="20"/>
      <c r="J3" s="20"/>
      <c r="K3" s="20"/>
      <c r="L3" s="21"/>
      <c r="AT3" s="18" t="s">
        <v>81</v>
      </c>
    </row>
    <row r="4" spans="1:46" s="1" customFormat="1" ht="24.95" customHeight="1">
      <c r="B4" s="21"/>
      <c r="D4" s="22" t="s">
        <v>96</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11" t="str">
        <f>'Rekapitulace stavby'!K6</f>
        <v>Rekonstrukce slepého ramena ulice Dvouletky a vybudování nových parkovacích stání</v>
      </c>
      <c r="F7" s="312"/>
      <c r="G7" s="312"/>
      <c r="H7" s="312"/>
      <c r="L7" s="21"/>
    </row>
    <row r="8" spans="1:46" s="1" customFormat="1" ht="12" customHeight="1">
      <c r="B8" s="21"/>
      <c r="D8" s="28" t="s">
        <v>97</v>
      </c>
      <c r="L8" s="21"/>
    </row>
    <row r="9" spans="1:46" s="2" customFormat="1" ht="16.5" customHeight="1">
      <c r="A9" s="33"/>
      <c r="B9" s="34"/>
      <c r="C9" s="33"/>
      <c r="D9" s="33"/>
      <c r="E9" s="311" t="s">
        <v>98</v>
      </c>
      <c r="F9" s="310"/>
      <c r="G9" s="310"/>
      <c r="H9" s="310"/>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99</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01" t="s">
        <v>1243</v>
      </c>
      <c r="F11" s="310"/>
      <c r="G11" s="310"/>
      <c r="H11" s="310"/>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10. 9. 2020</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
        <v>3</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
        <v>27</v>
      </c>
      <c r="F17" s="33"/>
      <c r="G17" s="33"/>
      <c r="H17" s="33"/>
      <c r="I17" s="28" t="s">
        <v>28</v>
      </c>
      <c r="J17" s="26" t="s">
        <v>3</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29</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13" t="str">
        <f>'Rekapitulace stavby'!E14</f>
        <v>Vyplň údaj</v>
      </c>
      <c r="F20" s="280"/>
      <c r="G20" s="280"/>
      <c r="H20" s="280"/>
      <c r="I20" s="28" t="s">
        <v>28</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31</v>
      </c>
      <c r="E22" s="33"/>
      <c r="F22" s="33"/>
      <c r="G22" s="33"/>
      <c r="H22" s="33"/>
      <c r="I22" s="28" t="s">
        <v>26</v>
      </c>
      <c r="J22" s="26" t="s">
        <v>3</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
        <v>32</v>
      </c>
      <c r="F23" s="33"/>
      <c r="G23" s="33"/>
      <c r="H23" s="33"/>
      <c r="I23" s="28" t="s">
        <v>28</v>
      </c>
      <c r="J23" s="26" t="s">
        <v>3</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34</v>
      </c>
      <c r="E25" s="33"/>
      <c r="F25" s="33"/>
      <c r="G25" s="33"/>
      <c r="H25" s="33"/>
      <c r="I25" s="28" t="s">
        <v>26</v>
      </c>
      <c r="J25" s="26" t="s">
        <v>3</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
        <v>35</v>
      </c>
      <c r="F26" s="33"/>
      <c r="G26" s="33"/>
      <c r="H26" s="33"/>
      <c r="I26" s="28" t="s">
        <v>28</v>
      </c>
      <c r="J26" s="26" t="s">
        <v>3</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36</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284" t="s">
        <v>3</v>
      </c>
      <c r="F29" s="284"/>
      <c r="G29" s="284"/>
      <c r="H29" s="284"/>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38</v>
      </c>
      <c r="E32" s="33"/>
      <c r="F32" s="33"/>
      <c r="G32" s="33"/>
      <c r="H32" s="33"/>
      <c r="I32" s="33"/>
      <c r="J32" s="67">
        <f>ROUND(J94,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40</v>
      </c>
      <c r="G34" s="33"/>
      <c r="H34" s="33"/>
      <c r="I34" s="37" t="s">
        <v>39</v>
      </c>
      <c r="J34" s="37" t="s">
        <v>41</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42</v>
      </c>
      <c r="E35" s="28" t="s">
        <v>43</v>
      </c>
      <c r="F35" s="101">
        <f>ROUND((SUM(BE94:BE262)),  2)</f>
        <v>0</v>
      </c>
      <c r="G35" s="33"/>
      <c r="H35" s="33"/>
      <c r="I35" s="102">
        <v>0.21</v>
      </c>
      <c r="J35" s="101">
        <f>ROUND(((SUM(BE94:BE262))*I35),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44</v>
      </c>
      <c r="F36" s="101">
        <f>ROUND((SUM(BF94:BF262)),  2)</f>
        <v>0</v>
      </c>
      <c r="G36" s="33"/>
      <c r="H36" s="33"/>
      <c r="I36" s="102">
        <v>0.15</v>
      </c>
      <c r="J36" s="101">
        <f>ROUND(((SUM(BF94:BF262))*I36),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45</v>
      </c>
      <c r="F37" s="101">
        <f>ROUND((SUM(BG94:BG262)),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46</v>
      </c>
      <c r="F38" s="101">
        <f>ROUND((SUM(BH94:BH262)),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47</v>
      </c>
      <c r="F39" s="101">
        <f>ROUND((SUM(BI94:BI262)),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48</v>
      </c>
      <c r="E41" s="56"/>
      <c r="F41" s="56"/>
      <c r="G41" s="105" t="s">
        <v>49</v>
      </c>
      <c r="H41" s="106" t="s">
        <v>50</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101</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11" t="str">
        <f>E7</f>
        <v>Rekonstrukce slepého ramena ulice Dvouletky a vybudování nových parkovacích stání</v>
      </c>
      <c r="F50" s="312"/>
      <c r="G50" s="312"/>
      <c r="H50" s="312"/>
      <c r="I50" s="33"/>
      <c r="J50" s="33"/>
      <c r="K50" s="33"/>
      <c r="L50" s="95"/>
      <c r="S50" s="33"/>
      <c r="T50" s="33"/>
      <c r="U50" s="33"/>
      <c r="V50" s="33"/>
      <c r="W50" s="33"/>
      <c r="X50" s="33"/>
      <c r="Y50" s="33"/>
      <c r="Z50" s="33"/>
      <c r="AA50" s="33"/>
      <c r="AB50" s="33"/>
      <c r="AC50" s="33"/>
      <c r="AD50" s="33"/>
      <c r="AE50" s="33"/>
    </row>
    <row r="51" spans="1:47" s="1" customFormat="1" ht="12" customHeight="1">
      <c r="B51" s="21"/>
      <c r="C51" s="28" t="s">
        <v>97</v>
      </c>
      <c r="L51" s="21"/>
    </row>
    <row r="52" spans="1:47" s="2" customFormat="1" ht="16.5" customHeight="1">
      <c r="A52" s="33"/>
      <c r="B52" s="34"/>
      <c r="C52" s="33"/>
      <c r="D52" s="33"/>
      <c r="E52" s="311" t="s">
        <v>98</v>
      </c>
      <c r="F52" s="310"/>
      <c r="G52" s="310"/>
      <c r="H52" s="310"/>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99</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01" t="str">
        <f>E11</f>
        <v>C 401 - OSVĚTLENÍ PLOCH</v>
      </c>
      <c r="F54" s="310"/>
      <c r="G54" s="310"/>
      <c r="H54" s="310"/>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10. 9. 2020</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SMO - Městský obvod Ostrava-Jih</v>
      </c>
      <c r="G58" s="33"/>
      <c r="H58" s="33"/>
      <c r="I58" s="28" t="s">
        <v>31</v>
      </c>
      <c r="J58" s="31" t="str">
        <f>E23</f>
        <v>IVITAS, a.s.</v>
      </c>
      <c r="K58" s="33"/>
      <c r="L58" s="95"/>
      <c r="S58" s="33"/>
      <c r="T58" s="33"/>
      <c r="U58" s="33"/>
      <c r="V58" s="33"/>
      <c r="W58" s="33"/>
      <c r="X58" s="33"/>
      <c r="Y58" s="33"/>
      <c r="Z58" s="33"/>
      <c r="AA58" s="33"/>
      <c r="AB58" s="33"/>
      <c r="AC58" s="33"/>
      <c r="AD58" s="33"/>
      <c r="AE58" s="33"/>
    </row>
    <row r="59" spans="1:47" s="2" customFormat="1" ht="15.2" customHeight="1">
      <c r="A59" s="33"/>
      <c r="B59" s="34"/>
      <c r="C59" s="28" t="s">
        <v>29</v>
      </c>
      <c r="D59" s="33"/>
      <c r="E59" s="33"/>
      <c r="F59" s="26" t="str">
        <f>IF(E20="","",E20)</f>
        <v>Vyplň údaj</v>
      </c>
      <c r="G59" s="33"/>
      <c r="H59" s="33"/>
      <c r="I59" s="28" t="s">
        <v>34</v>
      </c>
      <c r="J59" s="31" t="str">
        <f>E26</f>
        <v>Jindřich Jansa</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102</v>
      </c>
      <c r="D61" s="103"/>
      <c r="E61" s="103"/>
      <c r="F61" s="103"/>
      <c r="G61" s="103"/>
      <c r="H61" s="103"/>
      <c r="I61" s="103"/>
      <c r="J61" s="110" t="s">
        <v>103</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70</v>
      </c>
      <c r="D63" s="33"/>
      <c r="E63" s="33"/>
      <c r="F63" s="33"/>
      <c r="G63" s="33"/>
      <c r="H63" s="33"/>
      <c r="I63" s="33"/>
      <c r="J63" s="67">
        <f>J94</f>
        <v>0</v>
      </c>
      <c r="K63" s="33"/>
      <c r="L63" s="95"/>
      <c r="S63" s="33"/>
      <c r="T63" s="33"/>
      <c r="U63" s="33"/>
      <c r="V63" s="33"/>
      <c r="W63" s="33"/>
      <c r="X63" s="33"/>
      <c r="Y63" s="33"/>
      <c r="Z63" s="33"/>
      <c r="AA63" s="33"/>
      <c r="AB63" s="33"/>
      <c r="AC63" s="33"/>
      <c r="AD63" s="33"/>
      <c r="AE63" s="33"/>
      <c r="AU63" s="18" t="s">
        <v>104</v>
      </c>
    </row>
    <row r="64" spans="1:47" s="9" customFormat="1" ht="24.95" customHeight="1">
      <c r="B64" s="112"/>
      <c r="D64" s="113" t="s">
        <v>201</v>
      </c>
      <c r="E64" s="114"/>
      <c r="F64" s="114"/>
      <c r="G64" s="114"/>
      <c r="H64" s="114"/>
      <c r="I64" s="114"/>
      <c r="J64" s="115">
        <f>J95</f>
        <v>0</v>
      </c>
      <c r="L64" s="112"/>
    </row>
    <row r="65" spans="1:31" s="10" customFormat="1" ht="19.899999999999999" customHeight="1">
      <c r="B65" s="116"/>
      <c r="D65" s="117" t="s">
        <v>202</v>
      </c>
      <c r="E65" s="118"/>
      <c r="F65" s="118"/>
      <c r="G65" s="118"/>
      <c r="H65" s="118"/>
      <c r="I65" s="118"/>
      <c r="J65" s="119">
        <f>J96</f>
        <v>0</v>
      </c>
      <c r="L65" s="116"/>
    </row>
    <row r="66" spans="1:31" s="10" customFormat="1" ht="19.899999999999999" customHeight="1">
      <c r="B66" s="116"/>
      <c r="D66" s="117" t="s">
        <v>203</v>
      </c>
      <c r="E66" s="118"/>
      <c r="F66" s="118"/>
      <c r="G66" s="118"/>
      <c r="H66" s="118"/>
      <c r="I66" s="118"/>
      <c r="J66" s="119">
        <f>J153</f>
        <v>0</v>
      </c>
      <c r="L66" s="116"/>
    </row>
    <row r="67" spans="1:31" s="10" customFormat="1" ht="19.899999999999999" customHeight="1">
      <c r="B67" s="116"/>
      <c r="D67" s="117" t="s">
        <v>1025</v>
      </c>
      <c r="E67" s="118"/>
      <c r="F67" s="118"/>
      <c r="G67" s="118"/>
      <c r="H67" s="118"/>
      <c r="I67" s="118"/>
      <c r="J67" s="119">
        <f>J173</f>
        <v>0</v>
      </c>
      <c r="L67" s="116"/>
    </row>
    <row r="68" spans="1:31" s="10" customFormat="1" ht="19.899999999999999" customHeight="1">
      <c r="B68" s="116"/>
      <c r="D68" s="117" t="s">
        <v>1026</v>
      </c>
      <c r="E68" s="118"/>
      <c r="F68" s="118"/>
      <c r="G68" s="118"/>
      <c r="H68" s="118"/>
      <c r="I68" s="118"/>
      <c r="J68" s="119">
        <f>J180</f>
        <v>0</v>
      </c>
      <c r="L68" s="116"/>
    </row>
    <row r="69" spans="1:31" s="10" customFormat="1" ht="19.899999999999999" customHeight="1">
      <c r="B69" s="116"/>
      <c r="D69" s="117" t="s">
        <v>207</v>
      </c>
      <c r="E69" s="118"/>
      <c r="F69" s="118"/>
      <c r="G69" s="118"/>
      <c r="H69" s="118"/>
      <c r="I69" s="118"/>
      <c r="J69" s="119">
        <f>J186</f>
        <v>0</v>
      </c>
      <c r="L69" s="116"/>
    </row>
    <row r="70" spans="1:31" s="10" customFormat="1" ht="19.899999999999999" customHeight="1">
      <c r="B70" s="116"/>
      <c r="D70" s="117" t="s">
        <v>209</v>
      </c>
      <c r="E70" s="118"/>
      <c r="F70" s="118"/>
      <c r="G70" s="118"/>
      <c r="H70" s="118"/>
      <c r="I70" s="118"/>
      <c r="J70" s="119">
        <f>J194</f>
        <v>0</v>
      </c>
      <c r="L70" s="116"/>
    </row>
    <row r="71" spans="1:31" s="9" customFormat="1" ht="24.95" customHeight="1">
      <c r="B71" s="112"/>
      <c r="D71" s="113" t="s">
        <v>1244</v>
      </c>
      <c r="E71" s="114"/>
      <c r="F71" s="114"/>
      <c r="G71" s="114"/>
      <c r="H71" s="114"/>
      <c r="I71" s="114"/>
      <c r="J71" s="115">
        <f>J198</f>
        <v>0</v>
      </c>
      <c r="L71" s="112"/>
    </row>
    <row r="72" spans="1:31" s="10" customFormat="1" ht="19.899999999999999" customHeight="1">
      <c r="B72" s="116"/>
      <c r="D72" s="117" t="s">
        <v>1245</v>
      </c>
      <c r="E72" s="118"/>
      <c r="F72" s="118"/>
      <c r="G72" s="118"/>
      <c r="H72" s="118"/>
      <c r="I72" s="118"/>
      <c r="J72" s="119">
        <f>J199</f>
        <v>0</v>
      </c>
      <c r="L72" s="116"/>
    </row>
    <row r="73" spans="1:31" s="2" customFormat="1" ht="21.75" customHeight="1">
      <c r="A73" s="33"/>
      <c r="B73" s="34"/>
      <c r="C73" s="33"/>
      <c r="D73" s="33"/>
      <c r="E73" s="33"/>
      <c r="F73" s="33"/>
      <c r="G73" s="33"/>
      <c r="H73" s="33"/>
      <c r="I73" s="33"/>
      <c r="J73" s="33"/>
      <c r="K73" s="33"/>
      <c r="L73" s="95"/>
      <c r="S73" s="33"/>
      <c r="T73" s="33"/>
      <c r="U73" s="33"/>
      <c r="V73" s="33"/>
      <c r="W73" s="33"/>
      <c r="X73" s="33"/>
      <c r="Y73" s="33"/>
      <c r="Z73" s="33"/>
      <c r="AA73" s="33"/>
      <c r="AB73" s="33"/>
      <c r="AC73" s="33"/>
      <c r="AD73" s="33"/>
      <c r="AE73" s="33"/>
    </row>
    <row r="74" spans="1:31" s="2" customFormat="1" ht="6.95" customHeight="1">
      <c r="A74" s="33"/>
      <c r="B74" s="43"/>
      <c r="C74" s="44"/>
      <c r="D74" s="44"/>
      <c r="E74" s="44"/>
      <c r="F74" s="44"/>
      <c r="G74" s="44"/>
      <c r="H74" s="44"/>
      <c r="I74" s="44"/>
      <c r="J74" s="44"/>
      <c r="K74" s="44"/>
      <c r="L74" s="95"/>
      <c r="S74" s="33"/>
      <c r="T74" s="33"/>
      <c r="U74" s="33"/>
      <c r="V74" s="33"/>
      <c r="W74" s="33"/>
      <c r="X74" s="33"/>
      <c r="Y74" s="33"/>
      <c r="Z74" s="33"/>
      <c r="AA74" s="33"/>
      <c r="AB74" s="33"/>
      <c r="AC74" s="33"/>
      <c r="AD74" s="33"/>
      <c r="AE74" s="33"/>
    </row>
    <row r="78" spans="1:31" s="2" customFormat="1" ht="6.95" customHeight="1">
      <c r="A78" s="33"/>
      <c r="B78" s="45"/>
      <c r="C78" s="46"/>
      <c r="D78" s="46"/>
      <c r="E78" s="46"/>
      <c r="F78" s="46"/>
      <c r="G78" s="46"/>
      <c r="H78" s="46"/>
      <c r="I78" s="46"/>
      <c r="J78" s="46"/>
      <c r="K78" s="46"/>
      <c r="L78" s="95"/>
      <c r="S78" s="33"/>
      <c r="T78" s="33"/>
      <c r="U78" s="33"/>
      <c r="V78" s="33"/>
      <c r="W78" s="33"/>
      <c r="X78" s="33"/>
      <c r="Y78" s="33"/>
      <c r="Z78" s="33"/>
      <c r="AA78" s="33"/>
      <c r="AB78" s="33"/>
      <c r="AC78" s="33"/>
      <c r="AD78" s="33"/>
      <c r="AE78" s="33"/>
    </row>
    <row r="79" spans="1:31" s="2" customFormat="1" ht="24.95" customHeight="1">
      <c r="A79" s="33"/>
      <c r="B79" s="34"/>
      <c r="C79" s="22" t="s">
        <v>110</v>
      </c>
      <c r="D79" s="33"/>
      <c r="E79" s="33"/>
      <c r="F79" s="33"/>
      <c r="G79" s="33"/>
      <c r="H79" s="33"/>
      <c r="I79" s="33"/>
      <c r="J79" s="33"/>
      <c r="K79" s="33"/>
      <c r="L79" s="95"/>
      <c r="S79" s="33"/>
      <c r="T79" s="33"/>
      <c r="U79" s="33"/>
      <c r="V79" s="33"/>
      <c r="W79" s="33"/>
      <c r="X79" s="33"/>
      <c r="Y79" s="33"/>
      <c r="Z79" s="33"/>
      <c r="AA79" s="33"/>
      <c r="AB79" s="33"/>
      <c r="AC79" s="33"/>
      <c r="AD79" s="33"/>
      <c r="AE79" s="33"/>
    </row>
    <row r="80" spans="1:31" s="2" customFormat="1" ht="6.95" customHeight="1">
      <c r="A80" s="33"/>
      <c r="B80" s="34"/>
      <c r="C80" s="33"/>
      <c r="D80" s="33"/>
      <c r="E80" s="33"/>
      <c r="F80" s="33"/>
      <c r="G80" s="33"/>
      <c r="H80" s="33"/>
      <c r="I80" s="33"/>
      <c r="J80" s="33"/>
      <c r="K80" s="33"/>
      <c r="L80" s="95"/>
      <c r="S80" s="33"/>
      <c r="T80" s="33"/>
      <c r="U80" s="33"/>
      <c r="V80" s="33"/>
      <c r="W80" s="33"/>
      <c r="X80" s="33"/>
      <c r="Y80" s="33"/>
      <c r="Z80" s="33"/>
      <c r="AA80" s="33"/>
      <c r="AB80" s="33"/>
      <c r="AC80" s="33"/>
      <c r="AD80" s="33"/>
      <c r="AE80" s="33"/>
    </row>
    <row r="81" spans="1:63" s="2" customFormat="1" ht="12" customHeight="1">
      <c r="A81" s="33"/>
      <c r="B81" s="34"/>
      <c r="C81" s="28" t="s">
        <v>17</v>
      </c>
      <c r="D81" s="33"/>
      <c r="E81" s="33"/>
      <c r="F81" s="33"/>
      <c r="G81" s="33"/>
      <c r="H81" s="33"/>
      <c r="I81" s="33"/>
      <c r="J81" s="33"/>
      <c r="K81" s="33"/>
      <c r="L81" s="95"/>
      <c r="S81" s="33"/>
      <c r="T81" s="33"/>
      <c r="U81" s="33"/>
      <c r="V81" s="33"/>
      <c r="W81" s="33"/>
      <c r="X81" s="33"/>
      <c r="Y81" s="33"/>
      <c r="Z81" s="33"/>
      <c r="AA81" s="33"/>
      <c r="AB81" s="33"/>
      <c r="AC81" s="33"/>
      <c r="AD81" s="33"/>
      <c r="AE81" s="33"/>
    </row>
    <row r="82" spans="1:63" s="2" customFormat="1" ht="16.5" customHeight="1">
      <c r="A82" s="33"/>
      <c r="B82" s="34"/>
      <c r="C82" s="33"/>
      <c r="D82" s="33"/>
      <c r="E82" s="311" t="str">
        <f>E7</f>
        <v>Rekonstrukce slepého ramena ulice Dvouletky a vybudování nových parkovacích stání</v>
      </c>
      <c r="F82" s="312"/>
      <c r="G82" s="312"/>
      <c r="H82" s="312"/>
      <c r="I82" s="33"/>
      <c r="J82" s="33"/>
      <c r="K82" s="33"/>
      <c r="L82" s="95"/>
      <c r="S82" s="33"/>
      <c r="T82" s="33"/>
      <c r="U82" s="33"/>
      <c r="V82" s="33"/>
      <c r="W82" s="33"/>
      <c r="X82" s="33"/>
      <c r="Y82" s="33"/>
      <c r="Z82" s="33"/>
      <c r="AA82" s="33"/>
      <c r="AB82" s="33"/>
      <c r="AC82" s="33"/>
      <c r="AD82" s="33"/>
      <c r="AE82" s="33"/>
    </row>
    <row r="83" spans="1:63" s="1" customFormat="1" ht="12" customHeight="1">
      <c r="B83" s="21"/>
      <c r="C83" s="28" t="s">
        <v>97</v>
      </c>
      <c r="L83" s="21"/>
    </row>
    <row r="84" spans="1:63" s="2" customFormat="1" ht="16.5" customHeight="1">
      <c r="A84" s="33"/>
      <c r="B84" s="34"/>
      <c r="C84" s="33"/>
      <c r="D84" s="33"/>
      <c r="E84" s="311" t="s">
        <v>98</v>
      </c>
      <c r="F84" s="310"/>
      <c r="G84" s="310"/>
      <c r="H84" s="310"/>
      <c r="I84" s="33"/>
      <c r="J84" s="33"/>
      <c r="K84" s="33"/>
      <c r="L84" s="95"/>
      <c r="S84" s="33"/>
      <c r="T84" s="33"/>
      <c r="U84" s="33"/>
      <c r="V84" s="33"/>
      <c r="W84" s="33"/>
      <c r="X84" s="33"/>
      <c r="Y84" s="33"/>
      <c r="Z84" s="33"/>
      <c r="AA84" s="33"/>
      <c r="AB84" s="33"/>
      <c r="AC84" s="33"/>
      <c r="AD84" s="33"/>
      <c r="AE84" s="33"/>
    </row>
    <row r="85" spans="1:63" s="2" customFormat="1" ht="12" customHeight="1">
      <c r="A85" s="33"/>
      <c r="B85" s="34"/>
      <c r="C85" s="28" t="s">
        <v>99</v>
      </c>
      <c r="D85" s="33"/>
      <c r="E85" s="33"/>
      <c r="F85" s="33"/>
      <c r="G85" s="33"/>
      <c r="H85" s="33"/>
      <c r="I85" s="33"/>
      <c r="J85" s="33"/>
      <c r="K85" s="33"/>
      <c r="L85" s="95"/>
      <c r="S85" s="33"/>
      <c r="T85" s="33"/>
      <c r="U85" s="33"/>
      <c r="V85" s="33"/>
      <c r="W85" s="33"/>
      <c r="X85" s="33"/>
      <c r="Y85" s="33"/>
      <c r="Z85" s="33"/>
      <c r="AA85" s="33"/>
      <c r="AB85" s="33"/>
      <c r="AC85" s="33"/>
      <c r="AD85" s="33"/>
      <c r="AE85" s="33"/>
    </row>
    <row r="86" spans="1:63" s="2" customFormat="1" ht="16.5" customHeight="1">
      <c r="A86" s="33"/>
      <c r="B86" s="34"/>
      <c r="C86" s="33"/>
      <c r="D86" s="33"/>
      <c r="E86" s="301" t="str">
        <f>E11</f>
        <v>C 401 - OSVĚTLENÍ PLOCH</v>
      </c>
      <c r="F86" s="310"/>
      <c r="G86" s="310"/>
      <c r="H86" s="310"/>
      <c r="I86" s="33"/>
      <c r="J86" s="33"/>
      <c r="K86" s="33"/>
      <c r="L86" s="95"/>
      <c r="S86" s="33"/>
      <c r="T86" s="33"/>
      <c r="U86" s="33"/>
      <c r="V86" s="33"/>
      <c r="W86" s="33"/>
      <c r="X86" s="33"/>
      <c r="Y86" s="33"/>
      <c r="Z86" s="33"/>
      <c r="AA86" s="33"/>
      <c r="AB86" s="33"/>
      <c r="AC86" s="33"/>
      <c r="AD86" s="33"/>
      <c r="AE86" s="33"/>
    </row>
    <row r="87" spans="1:63" s="2" customFormat="1" ht="6.95" customHeight="1">
      <c r="A87" s="33"/>
      <c r="B87" s="34"/>
      <c r="C87" s="33"/>
      <c r="D87" s="33"/>
      <c r="E87" s="33"/>
      <c r="F87" s="33"/>
      <c r="G87" s="33"/>
      <c r="H87" s="33"/>
      <c r="I87" s="33"/>
      <c r="J87" s="33"/>
      <c r="K87" s="33"/>
      <c r="L87" s="95"/>
      <c r="S87" s="33"/>
      <c r="T87" s="33"/>
      <c r="U87" s="33"/>
      <c r="V87" s="33"/>
      <c r="W87" s="33"/>
      <c r="X87" s="33"/>
      <c r="Y87" s="33"/>
      <c r="Z87" s="33"/>
      <c r="AA87" s="33"/>
      <c r="AB87" s="33"/>
      <c r="AC87" s="33"/>
      <c r="AD87" s="33"/>
      <c r="AE87" s="33"/>
    </row>
    <row r="88" spans="1:63" s="2" customFormat="1" ht="12" customHeight="1">
      <c r="A88" s="33"/>
      <c r="B88" s="34"/>
      <c r="C88" s="28" t="s">
        <v>21</v>
      </c>
      <c r="D88" s="33"/>
      <c r="E88" s="33"/>
      <c r="F88" s="26" t="str">
        <f>F14</f>
        <v xml:space="preserve"> </v>
      </c>
      <c r="G88" s="33"/>
      <c r="H88" s="33"/>
      <c r="I88" s="28" t="s">
        <v>23</v>
      </c>
      <c r="J88" s="51" t="str">
        <f>IF(J14="","",J14)</f>
        <v>10. 9. 2020</v>
      </c>
      <c r="K88" s="33"/>
      <c r="L88" s="95"/>
      <c r="S88" s="33"/>
      <c r="T88" s="33"/>
      <c r="U88" s="33"/>
      <c r="V88" s="33"/>
      <c r="W88" s="33"/>
      <c r="X88" s="33"/>
      <c r="Y88" s="33"/>
      <c r="Z88" s="33"/>
      <c r="AA88" s="33"/>
      <c r="AB88" s="33"/>
      <c r="AC88" s="33"/>
      <c r="AD88" s="33"/>
      <c r="AE88" s="33"/>
    </row>
    <row r="89" spans="1:63" s="2" customFormat="1" ht="6.95" customHeight="1">
      <c r="A89" s="33"/>
      <c r="B89" s="34"/>
      <c r="C89" s="33"/>
      <c r="D89" s="33"/>
      <c r="E89" s="33"/>
      <c r="F89" s="33"/>
      <c r="G89" s="33"/>
      <c r="H89" s="33"/>
      <c r="I89" s="33"/>
      <c r="J89" s="33"/>
      <c r="K89" s="33"/>
      <c r="L89" s="95"/>
      <c r="S89" s="33"/>
      <c r="T89" s="33"/>
      <c r="U89" s="33"/>
      <c r="V89" s="33"/>
      <c r="W89" s="33"/>
      <c r="X89" s="33"/>
      <c r="Y89" s="33"/>
      <c r="Z89" s="33"/>
      <c r="AA89" s="33"/>
      <c r="AB89" s="33"/>
      <c r="AC89" s="33"/>
      <c r="AD89" s="33"/>
      <c r="AE89" s="33"/>
    </row>
    <row r="90" spans="1:63" s="2" customFormat="1" ht="15.2" customHeight="1">
      <c r="A90" s="33"/>
      <c r="B90" s="34"/>
      <c r="C90" s="28" t="s">
        <v>25</v>
      </c>
      <c r="D90" s="33"/>
      <c r="E90" s="33"/>
      <c r="F90" s="26" t="str">
        <f>E17</f>
        <v>SMO - Městský obvod Ostrava-Jih</v>
      </c>
      <c r="G90" s="33"/>
      <c r="H90" s="33"/>
      <c r="I90" s="28" t="s">
        <v>31</v>
      </c>
      <c r="J90" s="31" t="str">
        <f>E23</f>
        <v>IVITAS, a.s.</v>
      </c>
      <c r="K90" s="33"/>
      <c r="L90" s="95"/>
      <c r="S90" s="33"/>
      <c r="T90" s="33"/>
      <c r="U90" s="33"/>
      <c r="V90" s="33"/>
      <c r="W90" s="33"/>
      <c r="X90" s="33"/>
      <c r="Y90" s="33"/>
      <c r="Z90" s="33"/>
      <c r="AA90" s="33"/>
      <c r="AB90" s="33"/>
      <c r="AC90" s="33"/>
      <c r="AD90" s="33"/>
      <c r="AE90" s="33"/>
    </row>
    <row r="91" spans="1:63" s="2" customFormat="1" ht="15.2" customHeight="1">
      <c r="A91" s="33"/>
      <c r="B91" s="34"/>
      <c r="C91" s="28" t="s">
        <v>29</v>
      </c>
      <c r="D91" s="33"/>
      <c r="E91" s="33"/>
      <c r="F91" s="26" t="str">
        <f>IF(E20="","",E20)</f>
        <v>Vyplň údaj</v>
      </c>
      <c r="G91" s="33"/>
      <c r="H91" s="33"/>
      <c r="I91" s="28" t="s">
        <v>34</v>
      </c>
      <c r="J91" s="31" t="str">
        <f>E26</f>
        <v>Jindřich Jansa</v>
      </c>
      <c r="K91" s="33"/>
      <c r="L91" s="95"/>
      <c r="S91" s="33"/>
      <c r="T91" s="33"/>
      <c r="U91" s="33"/>
      <c r="V91" s="33"/>
      <c r="W91" s="33"/>
      <c r="X91" s="33"/>
      <c r="Y91" s="33"/>
      <c r="Z91" s="33"/>
      <c r="AA91" s="33"/>
      <c r="AB91" s="33"/>
      <c r="AC91" s="33"/>
      <c r="AD91" s="33"/>
      <c r="AE91" s="33"/>
    </row>
    <row r="92" spans="1:63" s="2" customFormat="1" ht="10.35" customHeight="1">
      <c r="A92" s="33"/>
      <c r="B92" s="34"/>
      <c r="C92" s="33"/>
      <c r="D92" s="33"/>
      <c r="E92" s="33"/>
      <c r="F92" s="33"/>
      <c r="G92" s="33"/>
      <c r="H92" s="33"/>
      <c r="I92" s="33"/>
      <c r="J92" s="33"/>
      <c r="K92" s="33"/>
      <c r="L92" s="95"/>
      <c r="S92" s="33"/>
      <c r="T92" s="33"/>
      <c r="U92" s="33"/>
      <c r="V92" s="33"/>
      <c r="W92" s="33"/>
      <c r="X92" s="33"/>
      <c r="Y92" s="33"/>
      <c r="Z92" s="33"/>
      <c r="AA92" s="33"/>
      <c r="AB92" s="33"/>
      <c r="AC92" s="33"/>
      <c r="AD92" s="33"/>
      <c r="AE92" s="33"/>
    </row>
    <row r="93" spans="1:63" s="11" customFormat="1" ht="29.25" customHeight="1">
      <c r="A93" s="120"/>
      <c r="B93" s="121"/>
      <c r="C93" s="122" t="s">
        <v>111</v>
      </c>
      <c r="D93" s="123" t="s">
        <v>57</v>
      </c>
      <c r="E93" s="123" t="s">
        <v>53</v>
      </c>
      <c r="F93" s="123" t="s">
        <v>54</v>
      </c>
      <c r="G93" s="123" t="s">
        <v>112</v>
      </c>
      <c r="H93" s="123" t="s">
        <v>113</v>
      </c>
      <c r="I93" s="123" t="s">
        <v>114</v>
      </c>
      <c r="J93" s="123" t="s">
        <v>103</v>
      </c>
      <c r="K93" s="124" t="s">
        <v>115</v>
      </c>
      <c r="L93" s="125"/>
      <c r="M93" s="58" t="s">
        <v>3</v>
      </c>
      <c r="N93" s="59" t="s">
        <v>42</v>
      </c>
      <c r="O93" s="59" t="s">
        <v>116</v>
      </c>
      <c r="P93" s="59" t="s">
        <v>117</v>
      </c>
      <c r="Q93" s="59" t="s">
        <v>118</v>
      </c>
      <c r="R93" s="59" t="s">
        <v>119</v>
      </c>
      <c r="S93" s="59" t="s">
        <v>120</v>
      </c>
      <c r="T93" s="60" t="s">
        <v>121</v>
      </c>
      <c r="U93" s="120"/>
      <c r="V93" s="120"/>
      <c r="W93" s="120"/>
      <c r="X93" s="120"/>
      <c r="Y93" s="120"/>
      <c r="Z93" s="120"/>
      <c r="AA93" s="120"/>
      <c r="AB93" s="120"/>
      <c r="AC93" s="120"/>
      <c r="AD93" s="120"/>
      <c r="AE93" s="120"/>
    </row>
    <row r="94" spans="1:63" s="2" customFormat="1" ht="22.9" customHeight="1">
      <c r="A94" s="33"/>
      <c r="B94" s="34"/>
      <c r="C94" s="65" t="s">
        <v>122</v>
      </c>
      <c r="D94" s="33"/>
      <c r="E94" s="33"/>
      <c r="F94" s="33"/>
      <c r="G94" s="33"/>
      <c r="H94" s="33"/>
      <c r="I94" s="33"/>
      <c r="J94" s="126">
        <f>BK94</f>
        <v>0</v>
      </c>
      <c r="K94" s="33"/>
      <c r="L94" s="34"/>
      <c r="M94" s="61"/>
      <c r="N94" s="52"/>
      <c r="O94" s="62"/>
      <c r="P94" s="127">
        <f>P95+P198</f>
        <v>0</v>
      </c>
      <c r="Q94" s="62"/>
      <c r="R94" s="127">
        <f>R95+R198</f>
        <v>3.0982946399999998</v>
      </c>
      <c r="S94" s="62"/>
      <c r="T94" s="128">
        <f>T95+T198</f>
        <v>0</v>
      </c>
      <c r="U94" s="33"/>
      <c r="V94" s="33"/>
      <c r="W94" s="33"/>
      <c r="X94" s="33"/>
      <c r="Y94" s="33"/>
      <c r="Z94" s="33"/>
      <c r="AA94" s="33"/>
      <c r="AB94" s="33"/>
      <c r="AC94" s="33"/>
      <c r="AD94" s="33"/>
      <c r="AE94" s="33"/>
      <c r="AT94" s="18" t="s">
        <v>71</v>
      </c>
      <c r="AU94" s="18" t="s">
        <v>104</v>
      </c>
      <c r="BK94" s="129">
        <f>BK95+BK198</f>
        <v>0</v>
      </c>
    </row>
    <row r="95" spans="1:63" s="12" customFormat="1" ht="25.9" customHeight="1">
      <c r="B95" s="130"/>
      <c r="C95" s="346"/>
      <c r="D95" s="347" t="s">
        <v>71</v>
      </c>
      <c r="E95" s="352" t="s">
        <v>212</v>
      </c>
      <c r="F95" s="352" t="s">
        <v>213</v>
      </c>
      <c r="G95" s="346"/>
      <c r="H95" s="346"/>
      <c r="I95" s="133"/>
      <c r="J95" s="134">
        <f>BK95</f>
        <v>0</v>
      </c>
      <c r="L95" s="130"/>
      <c r="M95" s="135"/>
      <c r="N95" s="136"/>
      <c r="O95" s="136"/>
      <c r="P95" s="137">
        <f>P96+P153+P173+P180+P186+P194</f>
        <v>0</v>
      </c>
      <c r="Q95" s="136"/>
      <c r="R95" s="137">
        <f>R96+R153+R173+R180+R186+R194</f>
        <v>2.9200920399999997</v>
      </c>
      <c r="S95" s="136"/>
      <c r="T95" s="138">
        <f>T96+T153+T173+T180+T186+T194</f>
        <v>0</v>
      </c>
      <c r="AR95" s="131" t="s">
        <v>79</v>
      </c>
      <c r="AT95" s="139" t="s">
        <v>71</v>
      </c>
      <c r="AU95" s="139" t="s">
        <v>72</v>
      </c>
      <c r="AY95" s="131" t="s">
        <v>126</v>
      </c>
      <c r="BK95" s="140">
        <f>BK96+BK153+BK173+BK180+BK186+BK194</f>
        <v>0</v>
      </c>
    </row>
    <row r="96" spans="1:63" s="12" customFormat="1" ht="22.9" customHeight="1">
      <c r="B96" s="130"/>
      <c r="C96" s="346"/>
      <c r="D96" s="347" t="s">
        <v>71</v>
      </c>
      <c r="E96" s="348" t="s">
        <v>79</v>
      </c>
      <c r="F96" s="348" t="s">
        <v>214</v>
      </c>
      <c r="G96" s="346"/>
      <c r="H96" s="346"/>
      <c r="I96" s="133"/>
      <c r="J96" s="142">
        <f>BK96</f>
        <v>0</v>
      </c>
      <c r="L96" s="130"/>
      <c r="M96" s="135"/>
      <c r="N96" s="136"/>
      <c r="O96" s="136"/>
      <c r="P96" s="137">
        <f>SUM(P97:P152)</f>
        <v>0</v>
      </c>
      <c r="Q96" s="136"/>
      <c r="R96" s="137">
        <f>SUM(R97:R152)</f>
        <v>0</v>
      </c>
      <c r="S96" s="136"/>
      <c r="T96" s="138">
        <f>SUM(T97:T152)</f>
        <v>0</v>
      </c>
      <c r="AR96" s="131" t="s">
        <v>79</v>
      </c>
      <c r="AT96" s="139" t="s">
        <v>71</v>
      </c>
      <c r="AU96" s="139" t="s">
        <v>79</v>
      </c>
      <c r="AY96" s="131" t="s">
        <v>126</v>
      </c>
      <c r="BK96" s="140">
        <f>SUM(BK97:BK152)</f>
        <v>0</v>
      </c>
    </row>
    <row r="97" spans="1:65" s="2" customFormat="1" ht="16.5" customHeight="1">
      <c r="A97" s="33"/>
      <c r="B97" s="143"/>
      <c r="C97" s="323" t="s">
        <v>79</v>
      </c>
      <c r="D97" s="323" t="s">
        <v>129</v>
      </c>
      <c r="E97" s="324" t="s">
        <v>318</v>
      </c>
      <c r="F97" s="325" t="s">
        <v>319</v>
      </c>
      <c r="G97" s="326" t="s">
        <v>217</v>
      </c>
      <c r="H97" s="327">
        <v>82</v>
      </c>
      <c r="I97" s="145"/>
      <c r="J97" s="146">
        <f>ROUND(I97*H97,2)</f>
        <v>0</v>
      </c>
      <c r="K97" s="144" t="s">
        <v>133</v>
      </c>
      <c r="L97" s="34"/>
      <c r="M97" s="147" t="s">
        <v>3</v>
      </c>
      <c r="N97" s="148" t="s">
        <v>43</v>
      </c>
      <c r="O97" s="54"/>
      <c r="P97" s="149">
        <f>O97*H97</f>
        <v>0</v>
      </c>
      <c r="Q97" s="149">
        <v>0</v>
      </c>
      <c r="R97" s="149">
        <f>Q97*H97</f>
        <v>0</v>
      </c>
      <c r="S97" s="149">
        <v>0</v>
      </c>
      <c r="T97" s="150">
        <f>S97*H97</f>
        <v>0</v>
      </c>
      <c r="U97" s="33"/>
      <c r="V97" s="33"/>
      <c r="W97" s="33"/>
      <c r="X97" s="33"/>
      <c r="Y97" s="33"/>
      <c r="Z97" s="33"/>
      <c r="AA97" s="33"/>
      <c r="AB97" s="33"/>
      <c r="AC97" s="33"/>
      <c r="AD97" s="33"/>
      <c r="AE97" s="33"/>
      <c r="AR97" s="151" t="s">
        <v>145</v>
      </c>
      <c r="AT97" s="151" t="s">
        <v>129</v>
      </c>
      <c r="AU97" s="151" t="s">
        <v>81</v>
      </c>
      <c r="AY97" s="18" t="s">
        <v>126</v>
      </c>
      <c r="BE97" s="152">
        <f>IF(N97="základní",J97,0)</f>
        <v>0</v>
      </c>
      <c r="BF97" s="152">
        <f>IF(N97="snížená",J97,0)</f>
        <v>0</v>
      </c>
      <c r="BG97" s="152">
        <f>IF(N97="zákl. přenesená",J97,0)</f>
        <v>0</v>
      </c>
      <c r="BH97" s="152">
        <f>IF(N97="sníž. přenesená",J97,0)</f>
        <v>0</v>
      </c>
      <c r="BI97" s="152">
        <f>IF(N97="nulová",J97,0)</f>
        <v>0</v>
      </c>
      <c r="BJ97" s="18" t="s">
        <v>79</v>
      </c>
      <c r="BK97" s="152">
        <f>ROUND(I97*H97,2)</f>
        <v>0</v>
      </c>
      <c r="BL97" s="18" t="s">
        <v>145</v>
      </c>
      <c r="BM97" s="151" t="s">
        <v>1246</v>
      </c>
    </row>
    <row r="98" spans="1:65" s="2" customFormat="1">
      <c r="A98" s="33"/>
      <c r="B98" s="34"/>
      <c r="C98" s="328"/>
      <c r="D98" s="329" t="s">
        <v>136</v>
      </c>
      <c r="E98" s="328"/>
      <c r="F98" s="330" t="s">
        <v>321</v>
      </c>
      <c r="G98" s="328"/>
      <c r="H98" s="328"/>
      <c r="I98" s="153"/>
      <c r="J98" s="33"/>
      <c r="K98" s="33"/>
      <c r="L98" s="34"/>
      <c r="M98" s="154"/>
      <c r="N98" s="155"/>
      <c r="O98" s="54"/>
      <c r="P98" s="54"/>
      <c r="Q98" s="54"/>
      <c r="R98" s="54"/>
      <c r="S98" s="54"/>
      <c r="T98" s="55"/>
      <c r="U98" s="33"/>
      <c r="V98" s="33"/>
      <c r="W98" s="33"/>
      <c r="X98" s="33"/>
      <c r="Y98" s="33"/>
      <c r="Z98" s="33"/>
      <c r="AA98" s="33"/>
      <c r="AB98" s="33"/>
      <c r="AC98" s="33"/>
      <c r="AD98" s="33"/>
      <c r="AE98" s="33"/>
      <c r="AT98" s="18" t="s">
        <v>136</v>
      </c>
      <c r="AU98" s="18" t="s">
        <v>81</v>
      </c>
    </row>
    <row r="99" spans="1:65" s="2" customFormat="1" ht="68.25">
      <c r="A99" s="33"/>
      <c r="B99" s="34"/>
      <c r="C99" s="328"/>
      <c r="D99" s="329" t="s">
        <v>220</v>
      </c>
      <c r="E99" s="328"/>
      <c r="F99" s="353" t="s">
        <v>322</v>
      </c>
      <c r="G99" s="328"/>
      <c r="H99" s="328"/>
      <c r="I99" s="153"/>
      <c r="J99" s="33"/>
      <c r="K99" s="33"/>
      <c r="L99" s="34"/>
      <c r="M99" s="154"/>
      <c r="N99" s="155"/>
      <c r="O99" s="54"/>
      <c r="P99" s="54"/>
      <c r="Q99" s="54"/>
      <c r="R99" s="54"/>
      <c r="S99" s="54"/>
      <c r="T99" s="55"/>
      <c r="U99" s="33"/>
      <c r="V99" s="33"/>
      <c r="W99" s="33"/>
      <c r="X99" s="33"/>
      <c r="Y99" s="33"/>
      <c r="Z99" s="33"/>
      <c r="AA99" s="33"/>
      <c r="AB99" s="33"/>
      <c r="AC99" s="33"/>
      <c r="AD99" s="33"/>
      <c r="AE99" s="33"/>
      <c r="AT99" s="18" t="s">
        <v>220</v>
      </c>
      <c r="AU99" s="18" t="s">
        <v>81</v>
      </c>
    </row>
    <row r="100" spans="1:65" s="13" customFormat="1">
      <c r="B100" s="156"/>
      <c r="C100" s="332"/>
      <c r="D100" s="329" t="s">
        <v>140</v>
      </c>
      <c r="E100" s="333" t="s">
        <v>3</v>
      </c>
      <c r="F100" s="334" t="s">
        <v>455</v>
      </c>
      <c r="G100" s="332"/>
      <c r="H100" s="333" t="s">
        <v>3</v>
      </c>
      <c r="I100" s="158"/>
      <c r="L100" s="156"/>
      <c r="M100" s="159"/>
      <c r="N100" s="160"/>
      <c r="O100" s="160"/>
      <c r="P100" s="160"/>
      <c r="Q100" s="160"/>
      <c r="R100" s="160"/>
      <c r="S100" s="160"/>
      <c r="T100" s="161"/>
      <c r="AT100" s="157" t="s">
        <v>140</v>
      </c>
      <c r="AU100" s="157" t="s">
        <v>81</v>
      </c>
      <c r="AV100" s="13" t="s">
        <v>79</v>
      </c>
      <c r="AW100" s="13" t="s">
        <v>33</v>
      </c>
      <c r="AX100" s="13" t="s">
        <v>72</v>
      </c>
      <c r="AY100" s="157" t="s">
        <v>126</v>
      </c>
    </row>
    <row r="101" spans="1:65" s="13" customFormat="1">
      <c r="B101" s="156"/>
      <c r="C101" s="332"/>
      <c r="D101" s="329" t="s">
        <v>140</v>
      </c>
      <c r="E101" s="333" t="s">
        <v>3</v>
      </c>
      <c r="F101" s="334" t="s">
        <v>1247</v>
      </c>
      <c r="G101" s="332"/>
      <c r="H101" s="333" t="s">
        <v>3</v>
      </c>
      <c r="I101" s="158"/>
      <c r="L101" s="156"/>
      <c r="M101" s="159"/>
      <c r="N101" s="160"/>
      <c r="O101" s="160"/>
      <c r="P101" s="160"/>
      <c r="Q101" s="160"/>
      <c r="R101" s="160"/>
      <c r="S101" s="160"/>
      <c r="T101" s="161"/>
      <c r="AT101" s="157" t="s">
        <v>140</v>
      </c>
      <c r="AU101" s="157" t="s">
        <v>81</v>
      </c>
      <c r="AV101" s="13" t="s">
        <v>79</v>
      </c>
      <c r="AW101" s="13" t="s">
        <v>33</v>
      </c>
      <c r="AX101" s="13" t="s">
        <v>72</v>
      </c>
      <c r="AY101" s="157" t="s">
        <v>126</v>
      </c>
    </row>
    <row r="102" spans="1:65" s="14" customFormat="1">
      <c r="B102" s="162"/>
      <c r="C102" s="336"/>
      <c r="D102" s="329" t="s">
        <v>140</v>
      </c>
      <c r="E102" s="337" t="s">
        <v>3</v>
      </c>
      <c r="F102" s="338" t="s">
        <v>1248</v>
      </c>
      <c r="G102" s="336"/>
      <c r="H102" s="339">
        <v>82</v>
      </c>
      <c r="I102" s="164"/>
      <c r="L102" s="162"/>
      <c r="M102" s="165"/>
      <c r="N102" s="166"/>
      <c r="O102" s="166"/>
      <c r="P102" s="166"/>
      <c r="Q102" s="166"/>
      <c r="R102" s="166"/>
      <c r="S102" s="166"/>
      <c r="T102" s="167"/>
      <c r="AT102" s="163" t="s">
        <v>140</v>
      </c>
      <c r="AU102" s="163" t="s">
        <v>81</v>
      </c>
      <c r="AV102" s="14" t="s">
        <v>81</v>
      </c>
      <c r="AW102" s="14" t="s">
        <v>33</v>
      </c>
      <c r="AX102" s="14" t="s">
        <v>72</v>
      </c>
      <c r="AY102" s="163" t="s">
        <v>126</v>
      </c>
    </row>
    <row r="103" spans="1:65" s="15" customFormat="1">
      <c r="B103" s="168"/>
      <c r="C103" s="341"/>
      <c r="D103" s="329" t="s">
        <v>140</v>
      </c>
      <c r="E103" s="342" t="s">
        <v>3</v>
      </c>
      <c r="F103" s="343" t="s">
        <v>144</v>
      </c>
      <c r="G103" s="341"/>
      <c r="H103" s="344">
        <v>82</v>
      </c>
      <c r="I103" s="170"/>
      <c r="L103" s="168"/>
      <c r="M103" s="171"/>
      <c r="N103" s="172"/>
      <c r="O103" s="172"/>
      <c r="P103" s="172"/>
      <c r="Q103" s="172"/>
      <c r="R103" s="172"/>
      <c r="S103" s="172"/>
      <c r="T103" s="173"/>
      <c r="AT103" s="169" t="s">
        <v>140</v>
      </c>
      <c r="AU103" s="169" t="s">
        <v>81</v>
      </c>
      <c r="AV103" s="15" t="s">
        <v>145</v>
      </c>
      <c r="AW103" s="15" t="s">
        <v>33</v>
      </c>
      <c r="AX103" s="15" t="s">
        <v>79</v>
      </c>
      <c r="AY103" s="169" t="s">
        <v>126</v>
      </c>
    </row>
    <row r="104" spans="1:65" s="2" customFormat="1" ht="21.75" customHeight="1">
      <c r="A104" s="33"/>
      <c r="B104" s="143"/>
      <c r="C104" s="323" t="s">
        <v>81</v>
      </c>
      <c r="D104" s="323" t="s">
        <v>129</v>
      </c>
      <c r="E104" s="324" t="s">
        <v>1249</v>
      </c>
      <c r="F104" s="325" t="s">
        <v>1250</v>
      </c>
      <c r="G104" s="326" t="s">
        <v>328</v>
      </c>
      <c r="H104" s="327">
        <v>63.58</v>
      </c>
      <c r="I104" s="145"/>
      <c r="J104" s="146">
        <f>ROUND(I104*H104,2)</f>
        <v>0</v>
      </c>
      <c r="K104" s="144" t="s">
        <v>133</v>
      </c>
      <c r="L104" s="34"/>
      <c r="M104" s="147" t="s">
        <v>3</v>
      </c>
      <c r="N104" s="148" t="s">
        <v>43</v>
      </c>
      <c r="O104" s="54"/>
      <c r="P104" s="149">
        <f>O104*H104</f>
        <v>0</v>
      </c>
      <c r="Q104" s="149">
        <v>0</v>
      </c>
      <c r="R104" s="149">
        <f>Q104*H104</f>
        <v>0</v>
      </c>
      <c r="S104" s="149">
        <v>0</v>
      </c>
      <c r="T104" s="150">
        <f>S104*H104</f>
        <v>0</v>
      </c>
      <c r="U104" s="33"/>
      <c r="V104" s="33"/>
      <c r="W104" s="33"/>
      <c r="X104" s="33"/>
      <c r="Y104" s="33"/>
      <c r="Z104" s="33"/>
      <c r="AA104" s="33"/>
      <c r="AB104" s="33"/>
      <c r="AC104" s="33"/>
      <c r="AD104" s="33"/>
      <c r="AE104" s="33"/>
      <c r="AR104" s="151" t="s">
        <v>145</v>
      </c>
      <c r="AT104" s="151" t="s">
        <v>129</v>
      </c>
      <c r="AU104" s="151" t="s">
        <v>81</v>
      </c>
      <c r="AY104" s="18" t="s">
        <v>126</v>
      </c>
      <c r="BE104" s="152">
        <f>IF(N104="základní",J104,0)</f>
        <v>0</v>
      </c>
      <c r="BF104" s="152">
        <f>IF(N104="snížená",J104,0)</f>
        <v>0</v>
      </c>
      <c r="BG104" s="152">
        <f>IF(N104="zákl. přenesená",J104,0)</f>
        <v>0</v>
      </c>
      <c r="BH104" s="152">
        <f>IF(N104="sníž. přenesená",J104,0)</f>
        <v>0</v>
      </c>
      <c r="BI104" s="152">
        <f>IF(N104="nulová",J104,0)</f>
        <v>0</v>
      </c>
      <c r="BJ104" s="18" t="s">
        <v>79</v>
      </c>
      <c r="BK104" s="152">
        <f>ROUND(I104*H104,2)</f>
        <v>0</v>
      </c>
      <c r="BL104" s="18" t="s">
        <v>145</v>
      </c>
      <c r="BM104" s="151" t="s">
        <v>1251</v>
      </c>
    </row>
    <row r="105" spans="1:65" s="2" customFormat="1" ht="19.5">
      <c r="A105" s="33"/>
      <c r="B105" s="34"/>
      <c r="C105" s="328"/>
      <c r="D105" s="329" t="s">
        <v>136</v>
      </c>
      <c r="E105" s="328"/>
      <c r="F105" s="330" t="s">
        <v>1252</v>
      </c>
      <c r="G105" s="328"/>
      <c r="H105" s="328"/>
      <c r="I105" s="153"/>
      <c r="J105" s="33"/>
      <c r="K105" s="33"/>
      <c r="L105" s="34"/>
      <c r="M105" s="154"/>
      <c r="N105" s="155"/>
      <c r="O105" s="54"/>
      <c r="P105" s="54"/>
      <c r="Q105" s="54"/>
      <c r="R105" s="54"/>
      <c r="S105" s="54"/>
      <c r="T105" s="55"/>
      <c r="U105" s="33"/>
      <c r="V105" s="33"/>
      <c r="W105" s="33"/>
      <c r="X105" s="33"/>
      <c r="Y105" s="33"/>
      <c r="Z105" s="33"/>
      <c r="AA105" s="33"/>
      <c r="AB105" s="33"/>
      <c r="AC105" s="33"/>
      <c r="AD105" s="33"/>
      <c r="AE105" s="33"/>
      <c r="AT105" s="18" t="s">
        <v>136</v>
      </c>
      <c r="AU105" s="18" t="s">
        <v>81</v>
      </c>
    </row>
    <row r="106" spans="1:65" s="2" customFormat="1" ht="39">
      <c r="A106" s="33"/>
      <c r="B106" s="34"/>
      <c r="C106" s="328"/>
      <c r="D106" s="329" t="s">
        <v>220</v>
      </c>
      <c r="E106" s="328"/>
      <c r="F106" s="353" t="s">
        <v>1044</v>
      </c>
      <c r="G106" s="328"/>
      <c r="H106" s="328"/>
      <c r="I106" s="153"/>
      <c r="J106" s="33"/>
      <c r="K106" s="33"/>
      <c r="L106" s="34"/>
      <c r="M106" s="154"/>
      <c r="N106" s="155"/>
      <c r="O106" s="54"/>
      <c r="P106" s="54"/>
      <c r="Q106" s="54"/>
      <c r="R106" s="54"/>
      <c r="S106" s="54"/>
      <c r="T106" s="55"/>
      <c r="U106" s="33"/>
      <c r="V106" s="33"/>
      <c r="W106" s="33"/>
      <c r="X106" s="33"/>
      <c r="Y106" s="33"/>
      <c r="Z106" s="33"/>
      <c r="AA106" s="33"/>
      <c r="AB106" s="33"/>
      <c r="AC106" s="33"/>
      <c r="AD106" s="33"/>
      <c r="AE106" s="33"/>
      <c r="AT106" s="18" t="s">
        <v>220</v>
      </c>
      <c r="AU106" s="18" t="s">
        <v>81</v>
      </c>
    </row>
    <row r="107" spans="1:65" s="13" customFormat="1">
      <c r="B107" s="156"/>
      <c r="C107" s="332"/>
      <c r="D107" s="329" t="s">
        <v>140</v>
      </c>
      <c r="E107" s="333" t="s">
        <v>3</v>
      </c>
      <c r="F107" s="334" t="s">
        <v>943</v>
      </c>
      <c r="G107" s="332"/>
      <c r="H107" s="333" t="s">
        <v>3</v>
      </c>
      <c r="I107" s="158"/>
      <c r="L107" s="156"/>
      <c r="M107" s="159"/>
      <c r="N107" s="160"/>
      <c r="O107" s="160"/>
      <c r="P107" s="160"/>
      <c r="Q107" s="160"/>
      <c r="R107" s="160"/>
      <c r="S107" s="160"/>
      <c r="T107" s="161"/>
      <c r="AT107" s="157" t="s">
        <v>140</v>
      </c>
      <c r="AU107" s="157" t="s">
        <v>81</v>
      </c>
      <c r="AV107" s="13" t="s">
        <v>79</v>
      </c>
      <c r="AW107" s="13" t="s">
        <v>33</v>
      </c>
      <c r="AX107" s="13" t="s">
        <v>72</v>
      </c>
      <c r="AY107" s="157" t="s">
        <v>126</v>
      </c>
    </row>
    <row r="108" spans="1:65" s="13" customFormat="1">
      <c r="B108" s="156"/>
      <c r="C108" s="332"/>
      <c r="D108" s="329" t="s">
        <v>140</v>
      </c>
      <c r="E108" s="333" t="s">
        <v>3</v>
      </c>
      <c r="F108" s="334" t="s">
        <v>1253</v>
      </c>
      <c r="G108" s="332"/>
      <c r="H108" s="333" t="s">
        <v>3</v>
      </c>
      <c r="I108" s="158"/>
      <c r="L108" s="156"/>
      <c r="M108" s="159"/>
      <c r="N108" s="160"/>
      <c r="O108" s="160"/>
      <c r="P108" s="160"/>
      <c r="Q108" s="160"/>
      <c r="R108" s="160"/>
      <c r="S108" s="160"/>
      <c r="T108" s="161"/>
      <c r="AT108" s="157" t="s">
        <v>140</v>
      </c>
      <c r="AU108" s="157" t="s">
        <v>81</v>
      </c>
      <c r="AV108" s="13" t="s">
        <v>79</v>
      </c>
      <c r="AW108" s="13" t="s">
        <v>33</v>
      </c>
      <c r="AX108" s="13" t="s">
        <v>72</v>
      </c>
      <c r="AY108" s="157" t="s">
        <v>126</v>
      </c>
    </row>
    <row r="109" spans="1:65" s="14" customFormat="1">
      <c r="B109" s="162"/>
      <c r="C109" s="336"/>
      <c r="D109" s="329" t="s">
        <v>140</v>
      </c>
      <c r="E109" s="337" t="s">
        <v>3</v>
      </c>
      <c r="F109" s="338" t="s">
        <v>1254</v>
      </c>
      <c r="G109" s="336"/>
      <c r="H109" s="339">
        <v>33</v>
      </c>
      <c r="I109" s="164"/>
      <c r="L109" s="162"/>
      <c r="M109" s="165"/>
      <c r="N109" s="166"/>
      <c r="O109" s="166"/>
      <c r="P109" s="166"/>
      <c r="Q109" s="166"/>
      <c r="R109" s="166"/>
      <c r="S109" s="166"/>
      <c r="T109" s="167"/>
      <c r="AT109" s="163" t="s">
        <v>140</v>
      </c>
      <c r="AU109" s="163" t="s">
        <v>81</v>
      </c>
      <c r="AV109" s="14" t="s">
        <v>81</v>
      </c>
      <c r="AW109" s="14" t="s">
        <v>33</v>
      </c>
      <c r="AX109" s="14" t="s">
        <v>72</v>
      </c>
      <c r="AY109" s="163" t="s">
        <v>126</v>
      </c>
    </row>
    <row r="110" spans="1:65" s="13" customFormat="1">
      <c r="B110" s="156"/>
      <c r="C110" s="332"/>
      <c r="D110" s="329" t="s">
        <v>140</v>
      </c>
      <c r="E110" s="333" t="s">
        <v>3</v>
      </c>
      <c r="F110" s="334" t="s">
        <v>1255</v>
      </c>
      <c r="G110" s="332"/>
      <c r="H110" s="333" t="s">
        <v>3</v>
      </c>
      <c r="I110" s="158"/>
      <c r="L110" s="156"/>
      <c r="M110" s="159"/>
      <c r="N110" s="160"/>
      <c r="O110" s="160"/>
      <c r="P110" s="160"/>
      <c r="Q110" s="160"/>
      <c r="R110" s="160"/>
      <c r="S110" s="160"/>
      <c r="T110" s="161"/>
      <c r="AT110" s="157" t="s">
        <v>140</v>
      </c>
      <c r="AU110" s="157" t="s">
        <v>81</v>
      </c>
      <c r="AV110" s="13" t="s">
        <v>79</v>
      </c>
      <c r="AW110" s="13" t="s">
        <v>33</v>
      </c>
      <c r="AX110" s="13" t="s">
        <v>72</v>
      </c>
      <c r="AY110" s="157" t="s">
        <v>126</v>
      </c>
    </row>
    <row r="111" spans="1:65" s="14" customFormat="1">
      <c r="B111" s="162"/>
      <c r="C111" s="336"/>
      <c r="D111" s="329" t="s">
        <v>140</v>
      </c>
      <c r="E111" s="337" t="s">
        <v>3</v>
      </c>
      <c r="F111" s="338" t="s">
        <v>1256</v>
      </c>
      <c r="G111" s="336"/>
      <c r="H111" s="339">
        <v>18.7</v>
      </c>
      <c r="I111" s="164"/>
      <c r="L111" s="162"/>
      <c r="M111" s="165"/>
      <c r="N111" s="166"/>
      <c r="O111" s="166"/>
      <c r="P111" s="166"/>
      <c r="Q111" s="166"/>
      <c r="R111" s="166"/>
      <c r="S111" s="166"/>
      <c r="T111" s="167"/>
      <c r="AT111" s="163" t="s">
        <v>140</v>
      </c>
      <c r="AU111" s="163" t="s">
        <v>81</v>
      </c>
      <c r="AV111" s="14" t="s">
        <v>81</v>
      </c>
      <c r="AW111" s="14" t="s">
        <v>33</v>
      </c>
      <c r="AX111" s="14" t="s">
        <v>72</v>
      </c>
      <c r="AY111" s="163" t="s">
        <v>126</v>
      </c>
    </row>
    <row r="112" spans="1:65" s="13" customFormat="1">
      <c r="B112" s="156"/>
      <c r="C112" s="332"/>
      <c r="D112" s="329" t="s">
        <v>140</v>
      </c>
      <c r="E112" s="333" t="s">
        <v>3</v>
      </c>
      <c r="F112" s="334" t="s">
        <v>1257</v>
      </c>
      <c r="G112" s="332"/>
      <c r="H112" s="333" t="s">
        <v>3</v>
      </c>
      <c r="I112" s="158"/>
      <c r="L112" s="156"/>
      <c r="M112" s="159"/>
      <c r="N112" s="160"/>
      <c r="O112" s="160"/>
      <c r="P112" s="160"/>
      <c r="Q112" s="160"/>
      <c r="R112" s="160"/>
      <c r="S112" s="160"/>
      <c r="T112" s="161"/>
      <c r="AT112" s="157" t="s">
        <v>140</v>
      </c>
      <c r="AU112" s="157" t="s">
        <v>81</v>
      </c>
      <c r="AV112" s="13" t="s">
        <v>79</v>
      </c>
      <c r="AW112" s="13" t="s">
        <v>33</v>
      </c>
      <c r="AX112" s="13" t="s">
        <v>72</v>
      </c>
      <c r="AY112" s="157" t="s">
        <v>126</v>
      </c>
    </row>
    <row r="113" spans="1:65" s="14" customFormat="1">
      <c r="B113" s="162"/>
      <c r="C113" s="336"/>
      <c r="D113" s="329" t="s">
        <v>140</v>
      </c>
      <c r="E113" s="337" t="s">
        <v>3</v>
      </c>
      <c r="F113" s="338" t="s">
        <v>1258</v>
      </c>
      <c r="G113" s="336"/>
      <c r="H113" s="339">
        <v>11.88</v>
      </c>
      <c r="I113" s="164"/>
      <c r="L113" s="162"/>
      <c r="M113" s="165"/>
      <c r="N113" s="166"/>
      <c r="O113" s="166"/>
      <c r="P113" s="166"/>
      <c r="Q113" s="166"/>
      <c r="R113" s="166"/>
      <c r="S113" s="166"/>
      <c r="T113" s="167"/>
      <c r="AT113" s="163" t="s">
        <v>140</v>
      </c>
      <c r="AU113" s="163" t="s">
        <v>81</v>
      </c>
      <c r="AV113" s="14" t="s">
        <v>81</v>
      </c>
      <c r="AW113" s="14" t="s">
        <v>33</v>
      </c>
      <c r="AX113" s="14" t="s">
        <v>72</v>
      </c>
      <c r="AY113" s="163" t="s">
        <v>126</v>
      </c>
    </row>
    <row r="114" spans="1:65" s="15" customFormat="1">
      <c r="B114" s="168"/>
      <c r="C114" s="341"/>
      <c r="D114" s="329" t="s">
        <v>140</v>
      </c>
      <c r="E114" s="342" t="s">
        <v>3</v>
      </c>
      <c r="F114" s="343" t="s">
        <v>144</v>
      </c>
      <c r="G114" s="341"/>
      <c r="H114" s="344">
        <v>63.58</v>
      </c>
      <c r="I114" s="170"/>
      <c r="L114" s="168"/>
      <c r="M114" s="171"/>
      <c r="N114" s="172"/>
      <c r="O114" s="172"/>
      <c r="P114" s="172"/>
      <c r="Q114" s="172"/>
      <c r="R114" s="172"/>
      <c r="S114" s="172"/>
      <c r="T114" s="173"/>
      <c r="AT114" s="169" t="s">
        <v>140</v>
      </c>
      <c r="AU114" s="169" t="s">
        <v>81</v>
      </c>
      <c r="AV114" s="15" t="s">
        <v>145</v>
      </c>
      <c r="AW114" s="15" t="s">
        <v>33</v>
      </c>
      <c r="AX114" s="15" t="s">
        <v>79</v>
      </c>
      <c r="AY114" s="169" t="s">
        <v>126</v>
      </c>
    </row>
    <row r="115" spans="1:65" s="2" customFormat="1" ht="16.5" customHeight="1">
      <c r="A115" s="33"/>
      <c r="B115" s="143"/>
      <c r="C115" s="323" t="s">
        <v>146</v>
      </c>
      <c r="D115" s="323" t="s">
        <v>129</v>
      </c>
      <c r="E115" s="324" t="s">
        <v>1259</v>
      </c>
      <c r="F115" s="325" t="s">
        <v>1260</v>
      </c>
      <c r="G115" s="326" t="s">
        <v>328</v>
      </c>
      <c r="H115" s="327">
        <v>5.4</v>
      </c>
      <c r="I115" s="145"/>
      <c r="J115" s="146">
        <f>ROUND(I115*H115,2)</f>
        <v>0</v>
      </c>
      <c r="K115" s="144" t="s">
        <v>133</v>
      </c>
      <c r="L115" s="34"/>
      <c r="M115" s="147" t="s">
        <v>3</v>
      </c>
      <c r="N115" s="148" t="s">
        <v>43</v>
      </c>
      <c r="O115" s="54"/>
      <c r="P115" s="149">
        <f>O115*H115</f>
        <v>0</v>
      </c>
      <c r="Q115" s="149">
        <v>0</v>
      </c>
      <c r="R115" s="149">
        <f>Q115*H115</f>
        <v>0</v>
      </c>
      <c r="S115" s="149">
        <v>0</v>
      </c>
      <c r="T115" s="150">
        <f>S115*H115</f>
        <v>0</v>
      </c>
      <c r="U115" s="33"/>
      <c r="V115" s="33"/>
      <c r="W115" s="33"/>
      <c r="X115" s="33"/>
      <c r="Y115" s="33"/>
      <c r="Z115" s="33"/>
      <c r="AA115" s="33"/>
      <c r="AB115" s="33"/>
      <c r="AC115" s="33"/>
      <c r="AD115" s="33"/>
      <c r="AE115" s="33"/>
      <c r="AR115" s="151" t="s">
        <v>145</v>
      </c>
      <c r="AT115" s="151" t="s">
        <v>129</v>
      </c>
      <c r="AU115" s="151" t="s">
        <v>81</v>
      </c>
      <c r="AY115" s="18" t="s">
        <v>126</v>
      </c>
      <c r="BE115" s="152">
        <f>IF(N115="základní",J115,0)</f>
        <v>0</v>
      </c>
      <c r="BF115" s="152">
        <f>IF(N115="snížená",J115,0)</f>
        <v>0</v>
      </c>
      <c r="BG115" s="152">
        <f>IF(N115="zákl. přenesená",J115,0)</f>
        <v>0</v>
      </c>
      <c r="BH115" s="152">
        <f>IF(N115="sníž. přenesená",J115,0)</f>
        <v>0</v>
      </c>
      <c r="BI115" s="152">
        <f>IF(N115="nulová",J115,0)</f>
        <v>0</v>
      </c>
      <c r="BJ115" s="18" t="s">
        <v>79</v>
      </c>
      <c r="BK115" s="152">
        <f>ROUND(I115*H115,2)</f>
        <v>0</v>
      </c>
      <c r="BL115" s="18" t="s">
        <v>145</v>
      </c>
      <c r="BM115" s="151" t="s">
        <v>1261</v>
      </c>
    </row>
    <row r="116" spans="1:65" s="2" customFormat="1">
      <c r="A116" s="33"/>
      <c r="B116" s="34"/>
      <c r="C116" s="328"/>
      <c r="D116" s="329" t="s">
        <v>136</v>
      </c>
      <c r="E116" s="328"/>
      <c r="F116" s="330" t="s">
        <v>1262</v>
      </c>
      <c r="G116" s="328"/>
      <c r="H116" s="328"/>
      <c r="I116" s="153"/>
      <c r="J116" s="33"/>
      <c r="K116" s="33"/>
      <c r="L116" s="34"/>
      <c r="M116" s="154"/>
      <c r="N116" s="155"/>
      <c r="O116" s="54"/>
      <c r="P116" s="54"/>
      <c r="Q116" s="54"/>
      <c r="R116" s="54"/>
      <c r="S116" s="54"/>
      <c r="T116" s="55"/>
      <c r="U116" s="33"/>
      <c r="V116" s="33"/>
      <c r="W116" s="33"/>
      <c r="X116" s="33"/>
      <c r="Y116" s="33"/>
      <c r="Z116" s="33"/>
      <c r="AA116" s="33"/>
      <c r="AB116" s="33"/>
      <c r="AC116" s="33"/>
      <c r="AD116" s="33"/>
      <c r="AE116" s="33"/>
      <c r="AT116" s="18" t="s">
        <v>136</v>
      </c>
      <c r="AU116" s="18" t="s">
        <v>81</v>
      </c>
    </row>
    <row r="117" spans="1:65" s="2" customFormat="1" ht="68.25">
      <c r="A117" s="33"/>
      <c r="B117" s="34"/>
      <c r="C117" s="328"/>
      <c r="D117" s="329" t="s">
        <v>220</v>
      </c>
      <c r="E117" s="328"/>
      <c r="F117" s="353" t="s">
        <v>1263</v>
      </c>
      <c r="G117" s="328"/>
      <c r="H117" s="328"/>
      <c r="I117" s="153"/>
      <c r="J117" s="33"/>
      <c r="K117" s="33"/>
      <c r="L117" s="34"/>
      <c r="M117" s="154"/>
      <c r="N117" s="155"/>
      <c r="O117" s="54"/>
      <c r="P117" s="54"/>
      <c r="Q117" s="54"/>
      <c r="R117" s="54"/>
      <c r="S117" s="54"/>
      <c r="T117" s="55"/>
      <c r="U117" s="33"/>
      <c r="V117" s="33"/>
      <c r="W117" s="33"/>
      <c r="X117" s="33"/>
      <c r="Y117" s="33"/>
      <c r="Z117" s="33"/>
      <c r="AA117" s="33"/>
      <c r="AB117" s="33"/>
      <c r="AC117" s="33"/>
      <c r="AD117" s="33"/>
      <c r="AE117" s="33"/>
      <c r="AT117" s="18" t="s">
        <v>220</v>
      </c>
      <c r="AU117" s="18" t="s">
        <v>81</v>
      </c>
    </row>
    <row r="118" spans="1:65" s="13" customFormat="1">
      <c r="B118" s="156"/>
      <c r="C118" s="332"/>
      <c r="D118" s="329" t="s">
        <v>140</v>
      </c>
      <c r="E118" s="333" t="s">
        <v>3</v>
      </c>
      <c r="F118" s="334" t="s">
        <v>943</v>
      </c>
      <c r="G118" s="332"/>
      <c r="H118" s="333" t="s">
        <v>3</v>
      </c>
      <c r="I118" s="158"/>
      <c r="L118" s="156"/>
      <c r="M118" s="159"/>
      <c r="N118" s="160"/>
      <c r="O118" s="160"/>
      <c r="P118" s="160"/>
      <c r="Q118" s="160"/>
      <c r="R118" s="160"/>
      <c r="S118" s="160"/>
      <c r="T118" s="161"/>
      <c r="AT118" s="157" t="s">
        <v>140</v>
      </c>
      <c r="AU118" s="157" t="s">
        <v>81</v>
      </c>
      <c r="AV118" s="13" t="s">
        <v>79</v>
      </c>
      <c r="AW118" s="13" t="s">
        <v>33</v>
      </c>
      <c r="AX118" s="13" t="s">
        <v>72</v>
      </c>
      <c r="AY118" s="157" t="s">
        <v>126</v>
      </c>
    </row>
    <row r="119" spans="1:65" s="13" customFormat="1">
      <c r="B119" s="156"/>
      <c r="C119" s="332"/>
      <c r="D119" s="329" t="s">
        <v>140</v>
      </c>
      <c r="E119" s="333" t="s">
        <v>3</v>
      </c>
      <c r="F119" s="334" t="s">
        <v>1264</v>
      </c>
      <c r="G119" s="332"/>
      <c r="H119" s="333" t="s">
        <v>3</v>
      </c>
      <c r="I119" s="158"/>
      <c r="L119" s="156"/>
      <c r="M119" s="159"/>
      <c r="N119" s="160"/>
      <c r="O119" s="160"/>
      <c r="P119" s="160"/>
      <c r="Q119" s="160"/>
      <c r="R119" s="160"/>
      <c r="S119" s="160"/>
      <c r="T119" s="161"/>
      <c r="AT119" s="157" t="s">
        <v>140</v>
      </c>
      <c r="AU119" s="157" t="s">
        <v>81</v>
      </c>
      <c r="AV119" s="13" t="s">
        <v>79</v>
      </c>
      <c r="AW119" s="13" t="s">
        <v>33</v>
      </c>
      <c r="AX119" s="13" t="s">
        <v>72</v>
      </c>
      <c r="AY119" s="157" t="s">
        <v>126</v>
      </c>
    </row>
    <row r="120" spans="1:65" s="14" customFormat="1">
      <c r="B120" s="162"/>
      <c r="C120" s="336"/>
      <c r="D120" s="329" t="s">
        <v>140</v>
      </c>
      <c r="E120" s="337" t="s">
        <v>3</v>
      </c>
      <c r="F120" s="338" t="s">
        <v>1265</v>
      </c>
      <c r="G120" s="336"/>
      <c r="H120" s="339">
        <v>5.4</v>
      </c>
      <c r="I120" s="164"/>
      <c r="L120" s="162"/>
      <c r="M120" s="165"/>
      <c r="N120" s="166"/>
      <c r="O120" s="166"/>
      <c r="P120" s="166"/>
      <c r="Q120" s="166"/>
      <c r="R120" s="166"/>
      <c r="S120" s="166"/>
      <c r="T120" s="167"/>
      <c r="AT120" s="163" t="s">
        <v>140</v>
      </c>
      <c r="AU120" s="163" t="s">
        <v>81</v>
      </c>
      <c r="AV120" s="14" t="s">
        <v>81</v>
      </c>
      <c r="AW120" s="14" t="s">
        <v>33</v>
      </c>
      <c r="AX120" s="14" t="s">
        <v>72</v>
      </c>
      <c r="AY120" s="163" t="s">
        <v>126</v>
      </c>
    </row>
    <row r="121" spans="1:65" s="15" customFormat="1">
      <c r="B121" s="168"/>
      <c r="C121" s="341"/>
      <c r="D121" s="329" t="s">
        <v>140</v>
      </c>
      <c r="E121" s="342" t="s">
        <v>3</v>
      </c>
      <c r="F121" s="343" t="s">
        <v>144</v>
      </c>
      <c r="G121" s="341"/>
      <c r="H121" s="344">
        <v>5.4</v>
      </c>
      <c r="I121" s="170"/>
      <c r="L121" s="168"/>
      <c r="M121" s="171"/>
      <c r="N121" s="172"/>
      <c r="O121" s="172"/>
      <c r="P121" s="172"/>
      <c r="Q121" s="172"/>
      <c r="R121" s="172"/>
      <c r="S121" s="172"/>
      <c r="T121" s="173"/>
      <c r="AT121" s="169" t="s">
        <v>140</v>
      </c>
      <c r="AU121" s="169" t="s">
        <v>81</v>
      </c>
      <c r="AV121" s="15" t="s">
        <v>145</v>
      </c>
      <c r="AW121" s="15" t="s">
        <v>33</v>
      </c>
      <c r="AX121" s="15" t="s">
        <v>79</v>
      </c>
      <c r="AY121" s="169" t="s">
        <v>126</v>
      </c>
    </row>
    <row r="122" spans="1:65" s="2" customFormat="1" ht="16.5" customHeight="1">
      <c r="A122" s="33"/>
      <c r="B122" s="143"/>
      <c r="C122" s="323" t="s">
        <v>145</v>
      </c>
      <c r="D122" s="323" t="s">
        <v>129</v>
      </c>
      <c r="E122" s="324" t="s">
        <v>1081</v>
      </c>
      <c r="F122" s="325" t="s">
        <v>1082</v>
      </c>
      <c r="G122" s="326" t="s">
        <v>328</v>
      </c>
      <c r="H122" s="327">
        <v>18.515999999999998</v>
      </c>
      <c r="I122" s="145"/>
      <c r="J122" s="146">
        <f>ROUND(I122*H122,2)</f>
        <v>0</v>
      </c>
      <c r="K122" s="144" t="s">
        <v>133</v>
      </c>
      <c r="L122" s="34"/>
      <c r="M122" s="147" t="s">
        <v>3</v>
      </c>
      <c r="N122" s="148" t="s">
        <v>43</v>
      </c>
      <c r="O122" s="54"/>
      <c r="P122" s="149">
        <f>O122*H122</f>
        <v>0</v>
      </c>
      <c r="Q122" s="149">
        <v>0</v>
      </c>
      <c r="R122" s="149">
        <f>Q122*H122</f>
        <v>0</v>
      </c>
      <c r="S122" s="149">
        <v>0</v>
      </c>
      <c r="T122" s="150">
        <f>S122*H122</f>
        <v>0</v>
      </c>
      <c r="U122" s="33"/>
      <c r="V122" s="33"/>
      <c r="W122" s="33"/>
      <c r="X122" s="33"/>
      <c r="Y122" s="33"/>
      <c r="Z122" s="33"/>
      <c r="AA122" s="33"/>
      <c r="AB122" s="33"/>
      <c r="AC122" s="33"/>
      <c r="AD122" s="33"/>
      <c r="AE122" s="33"/>
      <c r="AR122" s="151" t="s">
        <v>145</v>
      </c>
      <c r="AT122" s="151" t="s">
        <v>129</v>
      </c>
      <c r="AU122" s="151" t="s">
        <v>81</v>
      </c>
      <c r="AY122" s="18" t="s">
        <v>126</v>
      </c>
      <c r="BE122" s="152">
        <f>IF(N122="základní",J122,0)</f>
        <v>0</v>
      </c>
      <c r="BF122" s="152">
        <f>IF(N122="snížená",J122,0)</f>
        <v>0</v>
      </c>
      <c r="BG122" s="152">
        <f>IF(N122="zákl. přenesená",J122,0)</f>
        <v>0</v>
      </c>
      <c r="BH122" s="152">
        <f>IF(N122="sníž. přenesená",J122,0)</f>
        <v>0</v>
      </c>
      <c r="BI122" s="152">
        <f>IF(N122="nulová",J122,0)</f>
        <v>0</v>
      </c>
      <c r="BJ122" s="18" t="s">
        <v>79</v>
      </c>
      <c r="BK122" s="152">
        <f>ROUND(I122*H122,2)</f>
        <v>0</v>
      </c>
      <c r="BL122" s="18" t="s">
        <v>145</v>
      </c>
      <c r="BM122" s="151" t="s">
        <v>1266</v>
      </c>
    </row>
    <row r="123" spans="1:65" s="2" customFormat="1" ht="19.5">
      <c r="A123" s="33"/>
      <c r="B123" s="34"/>
      <c r="C123" s="328"/>
      <c r="D123" s="329" t="s">
        <v>136</v>
      </c>
      <c r="E123" s="328"/>
      <c r="F123" s="330" t="s">
        <v>1084</v>
      </c>
      <c r="G123" s="328"/>
      <c r="H123" s="328"/>
      <c r="I123" s="153"/>
      <c r="J123" s="33"/>
      <c r="K123" s="33"/>
      <c r="L123" s="34"/>
      <c r="M123" s="154"/>
      <c r="N123" s="155"/>
      <c r="O123" s="54"/>
      <c r="P123" s="54"/>
      <c r="Q123" s="54"/>
      <c r="R123" s="54"/>
      <c r="S123" s="54"/>
      <c r="T123" s="55"/>
      <c r="U123" s="33"/>
      <c r="V123" s="33"/>
      <c r="W123" s="33"/>
      <c r="X123" s="33"/>
      <c r="Y123" s="33"/>
      <c r="Z123" s="33"/>
      <c r="AA123" s="33"/>
      <c r="AB123" s="33"/>
      <c r="AC123" s="33"/>
      <c r="AD123" s="33"/>
      <c r="AE123" s="33"/>
      <c r="AT123" s="18" t="s">
        <v>136</v>
      </c>
      <c r="AU123" s="18" t="s">
        <v>81</v>
      </c>
    </row>
    <row r="124" spans="1:65" s="2" customFormat="1" ht="58.5">
      <c r="A124" s="33"/>
      <c r="B124" s="34"/>
      <c r="C124" s="328"/>
      <c r="D124" s="329" t="s">
        <v>220</v>
      </c>
      <c r="E124" s="328"/>
      <c r="F124" s="353" t="s">
        <v>416</v>
      </c>
      <c r="G124" s="328"/>
      <c r="H124" s="328"/>
      <c r="I124" s="153"/>
      <c r="J124" s="33"/>
      <c r="K124" s="33"/>
      <c r="L124" s="34"/>
      <c r="M124" s="154"/>
      <c r="N124" s="155"/>
      <c r="O124" s="54"/>
      <c r="P124" s="54"/>
      <c r="Q124" s="54"/>
      <c r="R124" s="54"/>
      <c r="S124" s="54"/>
      <c r="T124" s="55"/>
      <c r="U124" s="33"/>
      <c r="V124" s="33"/>
      <c r="W124" s="33"/>
      <c r="X124" s="33"/>
      <c r="Y124" s="33"/>
      <c r="Z124" s="33"/>
      <c r="AA124" s="33"/>
      <c r="AB124" s="33"/>
      <c r="AC124" s="33"/>
      <c r="AD124" s="33"/>
      <c r="AE124" s="33"/>
      <c r="AT124" s="18" t="s">
        <v>220</v>
      </c>
      <c r="AU124" s="18" t="s">
        <v>81</v>
      </c>
    </row>
    <row r="125" spans="1:65" s="13" customFormat="1">
      <c r="B125" s="156"/>
      <c r="C125" s="332"/>
      <c r="D125" s="329" t="s">
        <v>140</v>
      </c>
      <c r="E125" s="333" t="s">
        <v>3</v>
      </c>
      <c r="F125" s="334" t="s">
        <v>1085</v>
      </c>
      <c r="G125" s="332"/>
      <c r="H125" s="333" t="s">
        <v>3</v>
      </c>
      <c r="I125" s="158"/>
      <c r="L125" s="156"/>
      <c r="M125" s="159"/>
      <c r="N125" s="160"/>
      <c r="O125" s="160"/>
      <c r="P125" s="160"/>
      <c r="Q125" s="160"/>
      <c r="R125" s="160"/>
      <c r="S125" s="160"/>
      <c r="T125" s="161"/>
      <c r="AT125" s="157" t="s">
        <v>140</v>
      </c>
      <c r="AU125" s="157" t="s">
        <v>81</v>
      </c>
      <c r="AV125" s="13" t="s">
        <v>79</v>
      </c>
      <c r="AW125" s="13" t="s">
        <v>33</v>
      </c>
      <c r="AX125" s="13" t="s">
        <v>72</v>
      </c>
      <c r="AY125" s="157" t="s">
        <v>126</v>
      </c>
    </row>
    <row r="126" spans="1:65" s="14" customFormat="1">
      <c r="B126" s="162"/>
      <c r="C126" s="336"/>
      <c r="D126" s="329" t="s">
        <v>140</v>
      </c>
      <c r="E126" s="337" t="s">
        <v>3</v>
      </c>
      <c r="F126" s="338" t="s">
        <v>1267</v>
      </c>
      <c r="G126" s="336"/>
      <c r="H126" s="339">
        <v>18.515999999999998</v>
      </c>
      <c r="I126" s="164"/>
      <c r="L126" s="162"/>
      <c r="M126" s="165"/>
      <c r="N126" s="166"/>
      <c r="O126" s="166"/>
      <c r="P126" s="166"/>
      <c r="Q126" s="166"/>
      <c r="R126" s="166"/>
      <c r="S126" s="166"/>
      <c r="T126" s="167"/>
      <c r="AT126" s="163" t="s">
        <v>140</v>
      </c>
      <c r="AU126" s="163" t="s">
        <v>81</v>
      </c>
      <c r="AV126" s="14" t="s">
        <v>81</v>
      </c>
      <c r="AW126" s="14" t="s">
        <v>33</v>
      </c>
      <c r="AX126" s="14" t="s">
        <v>72</v>
      </c>
      <c r="AY126" s="163" t="s">
        <v>126</v>
      </c>
    </row>
    <row r="127" spans="1:65" s="15" customFormat="1">
      <c r="B127" s="168"/>
      <c r="C127" s="341"/>
      <c r="D127" s="329" t="s">
        <v>140</v>
      </c>
      <c r="E127" s="342" t="s">
        <v>3</v>
      </c>
      <c r="F127" s="343" t="s">
        <v>144</v>
      </c>
      <c r="G127" s="341"/>
      <c r="H127" s="344">
        <v>18.515999999999998</v>
      </c>
      <c r="I127" s="170"/>
      <c r="L127" s="168"/>
      <c r="M127" s="171"/>
      <c r="N127" s="172"/>
      <c r="O127" s="172"/>
      <c r="P127" s="172"/>
      <c r="Q127" s="172"/>
      <c r="R127" s="172"/>
      <c r="S127" s="172"/>
      <c r="T127" s="173"/>
      <c r="AT127" s="169" t="s">
        <v>140</v>
      </c>
      <c r="AU127" s="169" t="s">
        <v>81</v>
      </c>
      <c r="AV127" s="15" t="s">
        <v>145</v>
      </c>
      <c r="AW127" s="15" t="s">
        <v>33</v>
      </c>
      <c r="AX127" s="15" t="s">
        <v>79</v>
      </c>
      <c r="AY127" s="169" t="s">
        <v>126</v>
      </c>
    </row>
    <row r="128" spans="1:65" s="2" customFormat="1" ht="16.5" customHeight="1">
      <c r="A128" s="33"/>
      <c r="B128" s="143"/>
      <c r="C128" s="323" t="s">
        <v>125</v>
      </c>
      <c r="D128" s="323" t="s">
        <v>129</v>
      </c>
      <c r="E128" s="324" t="s">
        <v>1087</v>
      </c>
      <c r="F128" s="325" t="s">
        <v>1088</v>
      </c>
      <c r="G128" s="326" t="s">
        <v>328</v>
      </c>
      <c r="H128" s="327">
        <v>18.515999999999998</v>
      </c>
      <c r="I128" s="145"/>
      <c r="J128" s="146">
        <f>ROUND(I128*H128,2)</f>
        <v>0</v>
      </c>
      <c r="K128" s="144" t="s">
        <v>133</v>
      </c>
      <c r="L128" s="34"/>
      <c r="M128" s="147" t="s">
        <v>3</v>
      </c>
      <c r="N128" s="148" t="s">
        <v>43</v>
      </c>
      <c r="O128" s="54"/>
      <c r="P128" s="149">
        <f>O128*H128</f>
        <v>0</v>
      </c>
      <c r="Q128" s="149">
        <v>0</v>
      </c>
      <c r="R128" s="149">
        <f>Q128*H128</f>
        <v>0</v>
      </c>
      <c r="S128" s="149">
        <v>0</v>
      </c>
      <c r="T128" s="150">
        <f>S128*H128</f>
        <v>0</v>
      </c>
      <c r="U128" s="33"/>
      <c r="V128" s="33"/>
      <c r="W128" s="33"/>
      <c r="X128" s="33"/>
      <c r="Y128" s="33"/>
      <c r="Z128" s="33"/>
      <c r="AA128" s="33"/>
      <c r="AB128" s="33"/>
      <c r="AC128" s="33"/>
      <c r="AD128" s="33"/>
      <c r="AE128" s="33"/>
      <c r="AR128" s="151" t="s">
        <v>145</v>
      </c>
      <c r="AT128" s="151" t="s">
        <v>129</v>
      </c>
      <c r="AU128" s="151" t="s">
        <v>81</v>
      </c>
      <c r="AY128" s="18" t="s">
        <v>126</v>
      </c>
      <c r="BE128" s="152">
        <f>IF(N128="základní",J128,0)</f>
        <v>0</v>
      </c>
      <c r="BF128" s="152">
        <f>IF(N128="snížená",J128,0)</f>
        <v>0</v>
      </c>
      <c r="BG128" s="152">
        <f>IF(N128="zákl. přenesená",J128,0)</f>
        <v>0</v>
      </c>
      <c r="BH128" s="152">
        <f>IF(N128="sníž. přenesená",J128,0)</f>
        <v>0</v>
      </c>
      <c r="BI128" s="152">
        <f>IF(N128="nulová",J128,0)</f>
        <v>0</v>
      </c>
      <c r="BJ128" s="18" t="s">
        <v>79</v>
      </c>
      <c r="BK128" s="152">
        <f>ROUND(I128*H128,2)</f>
        <v>0</v>
      </c>
      <c r="BL128" s="18" t="s">
        <v>145</v>
      </c>
      <c r="BM128" s="151" t="s">
        <v>1268</v>
      </c>
    </row>
    <row r="129" spans="1:65" s="2" customFormat="1">
      <c r="A129" s="33"/>
      <c r="B129" s="34"/>
      <c r="C129" s="328"/>
      <c r="D129" s="329" t="s">
        <v>136</v>
      </c>
      <c r="E129" s="328"/>
      <c r="F129" s="330" t="s">
        <v>1090</v>
      </c>
      <c r="G129" s="328"/>
      <c r="H129" s="328"/>
      <c r="I129" s="153"/>
      <c r="J129" s="33"/>
      <c r="K129" s="33"/>
      <c r="L129" s="34"/>
      <c r="M129" s="154"/>
      <c r="N129" s="155"/>
      <c r="O129" s="54"/>
      <c r="P129" s="54"/>
      <c r="Q129" s="54"/>
      <c r="R129" s="54"/>
      <c r="S129" s="54"/>
      <c r="T129" s="55"/>
      <c r="U129" s="33"/>
      <c r="V129" s="33"/>
      <c r="W129" s="33"/>
      <c r="X129" s="33"/>
      <c r="Y129" s="33"/>
      <c r="Z129" s="33"/>
      <c r="AA129" s="33"/>
      <c r="AB129" s="33"/>
      <c r="AC129" s="33"/>
      <c r="AD129" s="33"/>
      <c r="AE129" s="33"/>
      <c r="AT129" s="18" t="s">
        <v>136</v>
      </c>
      <c r="AU129" s="18" t="s">
        <v>81</v>
      </c>
    </row>
    <row r="130" spans="1:65" s="2" customFormat="1" ht="97.5">
      <c r="A130" s="33"/>
      <c r="B130" s="34"/>
      <c r="C130" s="328"/>
      <c r="D130" s="329" t="s">
        <v>220</v>
      </c>
      <c r="E130" s="328"/>
      <c r="F130" s="353" t="s">
        <v>1091</v>
      </c>
      <c r="G130" s="328"/>
      <c r="H130" s="328"/>
      <c r="I130" s="153"/>
      <c r="J130" s="33"/>
      <c r="K130" s="33"/>
      <c r="L130" s="34"/>
      <c r="M130" s="154"/>
      <c r="N130" s="155"/>
      <c r="O130" s="54"/>
      <c r="P130" s="54"/>
      <c r="Q130" s="54"/>
      <c r="R130" s="54"/>
      <c r="S130" s="54"/>
      <c r="T130" s="55"/>
      <c r="U130" s="33"/>
      <c r="V130" s="33"/>
      <c r="W130" s="33"/>
      <c r="X130" s="33"/>
      <c r="Y130" s="33"/>
      <c r="Z130" s="33"/>
      <c r="AA130" s="33"/>
      <c r="AB130" s="33"/>
      <c r="AC130" s="33"/>
      <c r="AD130" s="33"/>
      <c r="AE130" s="33"/>
      <c r="AT130" s="18" t="s">
        <v>220</v>
      </c>
      <c r="AU130" s="18" t="s">
        <v>81</v>
      </c>
    </row>
    <row r="131" spans="1:65" s="14" customFormat="1">
      <c r="B131" s="162"/>
      <c r="C131" s="336"/>
      <c r="D131" s="329" t="s">
        <v>140</v>
      </c>
      <c r="E131" s="337" t="s">
        <v>3</v>
      </c>
      <c r="F131" s="338" t="s">
        <v>1269</v>
      </c>
      <c r="G131" s="336"/>
      <c r="H131" s="339">
        <v>18.515999999999998</v>
      </c>
      <c r="I131" s="164"/>
      <c r="L131" s="162"/>
      <c r="M131" s="165"/>
      <c r="N131" s="166"/>
      <c r="O131" s="166"/>
      <c r="P131" s="166"/>
      <c r="Q131" s="166"/>
      <c r="R131" s="166"/>
      <c r="S131" s="166"/>
      <c r="T131" s="167"/>
      <c r="AT131" s="163" t="s">
        <v>140</v>
      </c>
      <c r="AU131" s="163" t="s">
        <v>81</v>
      </c>
      <c r="AV131" s="14" t="s">
        <v>81</v>
      </c>
      <c r="AW131" s="14" t="s">
        <v>33</v>
      </c>
      <c r="AX131" s="14" t="s">
        <v>72</v>
      </c>
      <c r="AY131" s="163" t="s">
        <v>126</v>
      </c>
    </row>
    <row r="132" spans="1:65" s="15" customFormat="1">
      <c r="B132" s="168"/>
      <c r="C132" s="341"/>
      <c r="D132" s="329" t="s">
        <v>140</v>
      </c>
      <c r="E132" s="342" t="s">
        <v>3</v>
      </c>
      <c r="F132" s="343" t="s">
        <v>144</v>
      </c>
      <c r="G132" s="341"/>
      <c r="H132" s="344">
        <v>18.515999999999998</v>
      </c>
      <c r="I132" s="170"/>
      <c r="L132" s="168"/>
      <c r="M132" s="171"/>
      <c r="N132" s="172"/>
      <c r="O132" s="172"/>
      <c r="P132" s="172"/>
      <c r="Q132" s="172"/>
      <c r="R132" s="172"/>
      <c r="S132" s="172"/>
      <c r="T132" s="173"/>
      <c r="AT132" s="169" t="s">
        <v>140</v>
      </c>
      <c r="AU132" s="169" t="s">
        <v>81</v>
      </c>
      <c r="AV132" s="15" t="s">
        <v>145</v>
      </c>
      <c r="AW132" s="15" t="s">
        <v>33</v>
      </c>
      <c r="AX132" s="15" t="s">
        <v>79</v>
      </c>
      <c r="AY132" s="169" t="s">
        <v>126</v>
      </c>
    </row>
    <row r="133" spans="1:65" s="2" customFormat="1" ht="16.5" customHeight="1">
      <c r="A133" s="33"/>
      <c r="B133" s="143"/>
      <c r="C133" s="323" t="s">
        <v>162</v>
      </c>
      <c r="D133" s="323" t="s">
        <v>129</v>
      </c>
      <c r="E133" s="324" t="s">
        <v>1093</v>
      </c>
      <c r="F133" s="325" t="s">
        <v>1094</v>
      </c>
      <c r="G133" s="326" t="s">
        <v>468</v>
      </c>
      <c r="H133" s="327">
        <v>31.477</v>
      </c>
      <c r="I133" s="145"/>
      <c r="J133" s="146">
        <f>ROUND(I133*H133,2)</f>
        <v>0</v>
      </c>
      <c r="K133" s="144" t="s">
        <v>133</v>
      </c>
      <c r="L133" s="34"/>
      <c r="M133" s="147" t="s">
        <v>3</v>
      </c>
      <c r="N133" s="148" t="s">
        <v>43</v>
      </c>
      <c r="O133" s="54"/>
      <c r="P133" s="149">
        <f>O133*H133</f>
        <v>0</v>
      </c>
      <c r="Q133" s="149">
        <v>0</v>
      </c>
      <c r="R133" s="149">
        <f>Q133*H133</f>
        <v>0</v>
      </c>
      <c r="S133" s="149">
        <v>0</v>
      </c>
      <c r="T133" s="150">
        <f>S133*H133</f>
        <v>0</v>
      </c>
      <c r="U133" s="33"/>
      <c r="V133" s="33"/>
      <c r="W133" s="33"/>
      <c r="X133" s="33"/>
      <c r="Y133" s="33"/>
      <c r="Z133" s="33"/>
      <c r="AA133" s="33"/>
      <c r="AB133" s="33"/>
      <c r="AC133" s="33"/>
      <c r="AD133" s="33"/>
      <c r="AE133" s="33"/>
      <c r="AR133" s="151" t="s">
        <v>145</v>
      </c>
      <c r="AT133" s="151" t="s">
        <v>129</v>
      </c>
      <c r="AU133" s="151" t="s">
        <v>81</v>
      </c>
      <c r="AY133" s="18" t="s">
        <v>126</v>
      </c>
      <c r="BE133" s="152">
        <f>IF(N133="základní",J133,0)</f>
        <v>0</v>
      </c>
      <c r="BF133" s="152">
        <f>IF(N133="snížená",J133,0)</f>
        <v>0</v>
      </c>
      <c r="BG133" s="152">
        <f>IF(N133="zákl. přenesená",J133,0)</f>
        <v>0</v>
      </c>
      <c r="BH133" s="152">
        <f>IF(N133="sníž. přenesená",J133,0)</f>
        <v>0</v>
      </c>
      <c r="BI133" s="152">
        <f>IF(N133="nulová",J133,0)</f>
        <v>0</v>
      </c>
      <c r="BJ133" s="18" t="s">
        <v>79</v>
      </c>
      <c r="BK133" s="152">
        <f>ROUND(I133*H133,2)</f>
        <v>0</v>
      </c>
      <c r="BL133" s="18" t="s">
        <v>145</v>
      </c>
      <c r="BM133" s="151" t="s">
        <v>1270</v>
      </c>
    </row>
    <row r="134" spans="1:65" s="2" customFormat="1">
      <c r="A134" s="33"/>
      <c r="B134" s="34"/>
      <c r="C134" s="328"/>
      <c r="D134" s="329" t="s">
        <v>136</v>
      </c>
      <c r="E134" s="328"/>
      <c r="F134" s="330" t="s">
        <v>973</v>
      </c>
      <c r="G134" s="328"/>
      <c r="H134" s="328"/>
      <c r="I134" s="153"/>
      <c r="J134" s="33"/>
      <c r="K134" s="33"/>
      <c r="L134" s="34"/>
      <c r="M134" s="154"/>
      <c r="N134" s="155"/>
      <c r="O134" s="54"/>
      <c r="P134" s="54"/>
      <c r="Q134" s="54"/>
      <c r="R134" s="54"/>
      <c r="S134" s="54"/>
      <c r="T134" s="55"/>
      <c r="U134" s="33"/>
      <c r="V134" s="33"/>
      <c r="W134" s="33"/>
      <c r="X134" s="33"/>
      <c r="Y134" s="33"/>
      <c r="Z134" s="33"/>
      <c r="AA134" s="33"/>
      <c r="AB134" s="33"/>
      <c r="AC134" s="33"/>
      <c r="AD134" s="33"/>
      <c r="AE134" s="33"/>
      <c r="AT134" s="18" t="s">
        <v>136</v>
      </c>
      <c r="AU134" s="18" t="s">
        <v>81</v>
      </c>
    </row>
    <row r="135" spans="1:65" s="2" customFormat="1" ht="39">
      <c r="A135" s="33"/>
      <c r="B135" s="34"/>
      <c r="C135" s="328"/>
      <c r="D135" s="329" t="s">
        <v>220</v>
      </c>
      <c r="E135" s="328"/>
      <c r="F135" s="353" t="s">
        <v>1096</v>
      </c>
      <c r="G135" s="328"/>
      <c r="H135" s="328"/>
      <c r="I135" s="153"/>
      <c r="J135" s="33"/>
      <c r="K135" s="33"/>
      <c r="L135" s="34"/>
      <c r="M135" s="154"/>
      <c r="N135" s="155"/>
      <c r="O135" s="54"/>
      <c r="P135" s="54"/>
      <c r="Q135" s="54"/>
      <c r="R135" s="54"/>
      <c r="S135" s="54"/>
      <c r="T135" s="55"/>
      <c r="U135" s="33"/>
      <c r="V135" s="33"/>
      <c r="W135" s="33"/>
      <c r="X135" s="33"/>
      <c r="Y135" s="33"/>
      <c r="Z135" s="33"/>
      <c r="AA135" s="33"/>
      <c r="AB135" s="33"/>
      <c r="AC135" s="33"/>
      <c r="AD135" s="33"/>
      <c r="AE135" s="33"/>
      <c r="AT135" s="18" t="s">
        <v>220</v>
      </c>
      <c r="AU135" s="18" t="s">
        <v>81</v>
      </c>
    </row>
    <row r="136" spans="1:65" s="14" customFormat="1">
      <c r="B136" s="162"/>
      <c r="C136" s="336"/>
      <c r="D136" s="329" t="s">
        <v>140</v>
      </c>
      <c r="E136" s="337" t="s">
        <v>3</v>
      </c>
      <c r="F136" s="338" t="s">
        <v>1271</v>
      </c>
      <c r="G136" s="336"/>
      <c r="H136" s="339">
        <v>31.477</v>
      </c>
      <c r="I136" s="164"/>
      <c r="L136" s="162"/>
      <c r="M136" s="165"/>
      <c r="N136" s="166"/>
      <c r="O136" s="166"/>
      <c r="P136" s="166"/>
      <c r="Q136" s="166"/>
      <c r="R136" s="166"/>
      <c r="S136" s="166"/>
      <c r="T136" s="167"/>
      <c r="AT136" s="163" t="s">
        <v>140</v>
      </c>
      <c r="AU136" s="163" t="s">
        <v>81</v>
      </c>
      <c r="AV136" s="14" t="s">
        <v>81</v>
      </c>
      <c r="AW136" s="14" t="s">
        <v>33</v>
      </c>
      <c r="AX136" s="14" t="s">
        <v>72</v>
      </c>
      <c r="AY136" s="163" t="s">
        <v>126</v>
      </c>
    </row>
    <row r="137" spans="1:65" s="15" customFormat="1">
      <c r="B137" s="168"/>
      <c r="C137" s="341"/>
      <c r="D137" s="329" t="s">
        <v>140</v>
      </c>
      <c r="E137" s="342" t="s">
        <v>3</v>
      </c>
      <c r="F137" s="343" t="s">
        <v>144</v>
      </c>
      <c r="G137" s="341"/>
      <c r="H137" s="344">
        <v>31.477</v>
      </c>
      <c r="I137" s="170"/>
      <c r="L137" s="168"/>
      <c r="M137" s="171"/>
      <c r="N137" s="172"/>
      <c r="O137" s="172"/>
      <c r="P137" s="172"/>
      <c r="Q137" s="172"/>
      <c r="R137" s="172"/>
      <c r="S137" s="172"/>
      <c r="T137" s="173"/>
      <c r="AT137" s="169" t="s">
        <v>140</v>
      </c>
      <c r="AU137" s="169" t="s">
        <v>81</v>
      </c>
      <c r="AV137" s="15" t="s">
        <v>145</v>
      </c>
      <c r="AW137" s="15" t="s">
        <v>33</v>
      </c>
      <c r="AX137" s="15" t="s">
        <v>79</v>
      </c>
      <c r="AY137" s="169" t="s">
        <v>126</v>
      </c>
    </row>
    <row r="138" spans="1:65" s="2" customFormat="1" ht="16.5" customHeight="1">
      <c r="A138" s="33"/>
      <c r="B138" s="143"/>
      <c r="C138" s="323" t="s">
        <v>166</v>
      </c>
      <c r="D138" s="323" t="s">
        <v>129</v>
      </c>
      <c r="E138" s="324" t="s">
        <v>437</v>
      </c>
      <c r="F138" s="325" t="s">
        <v>438</v>
      </c>
      <c r="G138" s="326" t="s">
        <v>328</v>
      </c>
      <c r="H138" s="327">
        <v>50.463999999999999</v>
      </c>
      <c r="I138" s="145"/>
      <c r="J138" s="146">
        <f>ROUND(I138*H138,2)</f>
        <v>0</v>
      </c>
      <c r="K138" s="144" t="s">
        <v>133</v>
      </c>
      <c r="L138" s="34"/>
      <c r="M138" s="147" t="s">
        <v>3</v>
      </c>
      <c r="N138" s="148" t="s">
        <v>43</v>
      </c>
      <c r="O138" s="54"/>
      <c r="P138" s="149">
        <f>O138*H138</f>
        <v>0</v>
      </c>
      <c r="Q138" s="149">
        <v>0</v>
      </c>
      <c r="R138" s="149">
        <f>Q138*H138</f>
        <v>0</v>
      </c>
      <c r="S138" s="149">
        <v>0</v>
      </c>
      <c r="T138" s="150">
        <f>S138*H138</f>
        <v>0</v>
      </c>
      <c r="U138" s="33"/>
      <c r="V138" s="33"/>
      <c r="W138" s="33"/>
      <c r="X138" s="33"/>
      <c r="Y138" s="33"/>
      <c r="Z138" s="33"/>
      <c r="AA138" s="33"/>
      <c r="AB138" s="33"/>
      <c r="AC138" s="33"/>
      <c r="AD138" s="33"/>
      <c r="AE138" s="33"/>
      <c r="AR138" s="151" t="s">
        <v>145</v>
      </c>
      <c r="AT138" s="151" t="s">
        <v>129</v>
      </c>
      <c r="AU138" s="151" t="s">
        <v>81</v>
      </c>
      <c r="AY138" s="18" t="s">
        <v>126</v>
      </c>
      <c r="BE138" s="152">
        <f>IF(N138="základní",J138,0)</f>
        <v>0</v>
      </c>
      <c r="BF138" s="152">
        <f>IF(N138="snížená",J138,0)</f>
        <v>0</v>
      </c>
      <c r="BG138" s="152">
        <f>IF(N138="zákl. přenesená",J138,0)</f>
        <v>0</v>
      </c>
      <c r="BH138" s="152">
        <f>IF(N138="sníž. přenesená",J138,0)</f>
        <v>0</v>
      </c>
      <c r="BI138" s="152">
        <f>IF(N138="nulová",J138,0)</f>
        <v>0</v>
      </c>
      <c r="BJ138" s="18" t="s">
        <v>79</v>
      </c>
      <c r="BK138" s="152">
        <f>ROUND(I138*H138,2)</f>
        <v>0</v>
      </c>
      <c r="BL138" s="18" t="s">
        <v>145</v>
      </c>
      <c r="BM138" s="151" t="s">
        <v>1272</v>
      </c>
    </row>
    <row r="139" spans="1:65" s="2" customFormat="1" ht="19.5">
      <c r="A139" s="33"/>
      <c r="B139" s="34"/>
      <c r="C139" s="328"/>
      <c r="D139" s="329" t="s">
        <v>136</v>
      </c>
      <c r="E139" s="328"/>
      <c r="F139" s="330" t="s">
        <v>440</v>
      </c>
      <c r="G139" s="328"/>
      <c r="H139" s="328"/>
      <c r="I139" s="153"/>
      <c r="J139" s="33"/>
      <c r="K139" s="33"/>
      <c r="L139" s="34"/>
      <c r="M139" s="154"/>
      <c r="N139" s="155"/>
      <c r="O139" s="54"/>
      <c r="P139" s="54"/>
      <c r="Q139" s="54"/>
      <c r="R139" s="54"/>
      <c r="S139" s="54"/>
      <c r="T139" s="55"/>
      <c r="U139" s="33"/>
      <c r="V139" s="33"/>
      <c r="W139" s="33"/>
      <c r="X139" s="33"/>
      <c r="Y139" s="33"/>
      <c r="Z139" s="33"/>
      <c r="AA139" s="33"/>
      <c r="AB139" s="33"/>
      <c r="AC139" s="33"/>
      <c r="AD139" s="33"/>
      <c r="AE139" s="33"/>
      <c r="AT139" s="18" t="s">
        <v>136</v>
      </c>
      <c r="AU139" s="18" t="s">
        <v>81</v>
      </c>
    </row>
    <row r="140" spans="1:65" s="2" customFormat="1" ht="126.75">
      <c r="A140" s="33"/>
      <c r="B140" s="34"/>
      <c r="C140" s="328"/>
      <c r="D140" s="329" t="s">
        <v>220</v>
      </c>
      <c r="E140" s="328"/>
      <c r="F140" s="353" t="s">
        <v>441</v>
      </c>
      <c r="G140" s="328"/>
      <c r="H140" s="328"/>
      <c r="I140" s="153"/>
      <c r="J140" s="33"/>
      <c r="K140" s="33"/>
      <c r="L140" s="34"/>
      <c r="M140" s="154"/>
      <c r="N140" s="155"/>
      <c r="O140" s="54"/>
      <c r="P140" s="54"/>
      <c r="Q140" s="54"/>
      <c r="R140" s="54"/>
      <c r="S140" s="54"/>
      <c r="T140" s="55"/>
      <c r="U140" s="33"/>
      <c r="V140" s="33"/>
      <c r="W140" s="33"/>
      <c r="X140" s="33"/>
      <c r="Y140" s="33"/>
      <c r="Z140" s="33"/>
      <c r="AA140" s="33"/>
      <c r="AB140" s="33"/>
      <c r="AC140" s="33"/>
      <c r="AD140" s="33"/>
      <c r="AE140" s="33"/>
      <c r="AT140" s="18" t="s">
        <v>220</v>
      </c>
      <c r="AU140" s="18" t="s">
        <v>81</v>
      </c>
    </row>
    <row r="141" spans="1:65" s="13" customFormat="1">
      <c r="B141" s="156"/>
      <c r="C141" s="332"/>
      <c r="D141" s="329" t="s">
        <v>140</v>
      </c>
      <c r="E141" s="333" t="s">
        <v>3</v>
      </c>
      <c r="F141" s="334" t="s">
        <v>943</v>
      </c>
      <c r="G141" s="332"/>
      <c r="H141" s="333" t="s">
        <v>3</v>
      </c>
      <c r="I141" s="158"/>
      <c r="L141" s="156"/>
      <c r="M141" s="159"/>
      <c r="N141" s="160"/>
      <c r="O141" s="160"/>
      <c r="P141" s="160"/>
      <c r="Q141" s="160"/>
      <c r="R141" s="160"/>
      <c r="S141" s="160"/>
      <c r="T141" s="161"/>
      <c r="AT141" s="157" t="s">
        <v>140</v>
      </c>
      <c r="AU141" s="157" t="s">
        <v>81</v>
      </c>
      <c r="AV141" s="13" t="s">
        <v>79</v>
      </c>
      <c r="AW141" s="13" t="s">
        <v>33</v>
      </c>
      <c r="AX141" s="13" t="s">
        <v>72</v>
      </c>
      <c r="AY141" s="157" t="s">
        <v>126</v>
      </c>
    </row>
    <row r="142" spans="1:65" s="13" customFormat="1">
      <c r="B142" s="156"/>
      <c r="C142" s="332"/>
      <c r="D142" s="329" t="s">
        <v>140</v>
      </c>
      <c r="E142" s="333" t="s">
        <v>3</v>
      </c>
      <c r="F142" s="334" t="s">
        <v>1273</v>
      </c>
      <c r="G142" s="332"/>
      <c r="H142" s="333" t="s">
        <v>3</v>
      </c>
      <c r="I142" s="158"/>
      <c r="L142" s="156"/>
      <c r="M142" s="159"/>
      <c r="N142" s="160"/>
      <c r="O142" s="160"/>
      <c r="P142" s="160"/>
      <c r="Q142" s="160"/>
      <c r="R142" s="160"/>
      <c r="S142" s="160"/>
      <c r="T142" s="161"/>
      <c r="AT142" s="157" t="s">
        <v>140</v>
      </c>
      <c r="AU142" s="157" t="s">
        <v>81</v>
      </c>
      <c r="AV142" s="13" t="s">
        <v>79</v>
      </c>
      <c r="AW142" s="13" t="s">
        <v>33</v>
      </c>
      <c r="AX142" s="13" t="s">
        <v>72</v>
      </c>
      <c r="AY142" s="157" t="s">
        <v>126</v>
      </c>
    </row>
    <row r="143" spans="1:65" s="14" customFormat="1">
      <c r="B143" s="162"/>
      <c r="C143" s="336"/>
      <c r="D143" s="329" t="s">
        <v>140</v>
      </c>
      <c r="E143" s="337" t="s">
        <v>3</v>
      </c>
      <c r="F143" s="338" t="s">
        <v>1274</v>
      </c>
      <c r="G143" s="336"/>
      <c r="H143" s="339">
        <v>46.24</v>
      </c>
      <c r="I143" s="164"/>
      <c r="L143" s="162"/>
      <c r="M143" s="165"/>
      <c r="N143" s="166"/>
      <c r="O143" s="166"/>
      <c r="P143" s="166"/>
      <c r="Q143" s="166"/>
      <c r="R143" s="166"/>
      <c r="S143" s="166"/>
      <c r="T143" s="167"/>
      <c r="AT143" s="163" t="s">
        <v>140</v>
      </c>
      <c r="AU143" s="163" t="s">
        <v>81</v>
      </c>
      <c r="AV143" s="14" t="s">
        <v>81</v>
      </c>
      <c r="AW143" s="14" t="s">
        <v>33</v>
      </c>
      <c r="AX143" s="14" t="s">
        <v>72</v>
      </c>
      <c r="AY143" s="163" t="s">
        <v>126</v>
      </c>
    </row>
    <row r="144" spans="1:65" s="13" customFormat="1">
      <c r="B144" s="156"/>
      <c r="C144" s="332"/>
      <c r="D144" s="329" t="s">
        <v>140</v>
      </c>
      <c r="E144" s="333" t="s">
        <v>3</v>
      </c>
      <c r="F144" s="334" t="s">
        <v>1275</v>
      </c>
      <c r="G144" s="332"/>
      <c r="H144" s="333" t="s">
        <v>3</v>
      </c>
      <c r="I144" s="158"/>
      <c r="L144" s="156"/>
      <c r="M144" s="159"/>
      <c r="N144" s="160"/>
      <c r="O144" s="160"/>
      <c r="P144" s="160"/>
      <c r="Q144" s="160"/>
      <c r="R144" s="160"/>
      <c r="S144" s="160"/>
      <c r="T144" s="161"/>
      <c r="AT144" s="157" t="s">
        <v>140</v>
      </c>
      <c r="AU144" s="157" t="s">
        <v>81</v>
      </c>
      <c r="AV144" s="13" t="s">
        <v>79</v>
      </c>
      <c r="AW144" s="13" t="s">
        <v>33</v>
      </c>
      <c r="AX144" s="13" t="s">
        <v>72</v>
      </c>
      <c r="AY144" s="157" t="s">
        <v>126</v>
      </c>
    </row>
    <row r="145" spans="1:65" s="14" customFormat="1">
      <c r="B145" s="162"/>
      <c r="C145" s="336"/>
      <c r="D145" s="329" t="s">
        <v>140</v>
      </c>
      <c r="E145" s="337" t="s">
        <v>3</v>
      </c>
      <c r="F145" s="338" t="s">
        <v>1276</v>
      </c>
      <c r="G145" s="336"/>
      <c r="H145" s="339">
        <v>4.2240000000000002</v>
      </c>
      <c r="I145" s="164"/>
      <c r="L145" s="162"/>
      <c r="M145" s="165"/>
      <c r="N145" s="166"/>
      <c r="O145" s="166"/>
      <c r="P145" s="166"/>
      <c r="Q145" s="166"/>
      <c r="R145" s="166"/>
      <c r="S145" s="166"/>
      <c r="T145" s="167"/>
      <c r="AT145" s="163" t="s">
        <v>140</v>
      </c>
      <c r="AU145" s="163" t="s">
        <v>81</v>
      </c>
      <c r="AV145" s="14" t="s">
        <v>81</v>
      </c>
      <c r="AW145" s="14" t="s">
        <v>33</v>
      </c>
      <c r="AX145" s="14" t="s">
        <v>72</v>
      </c>
      <c r="AY145" s="163" t="s">
        <v>126</v>
      </c>
    </row>
    <row r="146" spans="1:65" s="15" customFormat="1">
      <c r="B146" s="168"/>
      <c r="C146" s="341"/>
      <c r="D146" s="329" t="s">
        <v>140</v>
      </c>
      <c r="E146" s="342" t="s">
        <v>3</v>
      </c>
      <c r="F146" s="343" t="s">
        <v>144</v>
      </c>
      <c r="G146" s="341"/>
      <c r="H146" s="344">
        <v>50.463999999999999</v>
      </c>
      <c r="I146" s="170"/>
      <c r="L146" s="168"/>
      <c r="M146" s="171"/>
      <c r="N146" s="172"/>
      <c r="O146" s="172"/>
      <c r="P146" s="172"/>
      <c r="Q146" s="172"/>
      <c r="R146" s="172"/>
      <c r="S146" s="172"/>
      <c r="T146" s="173"/>
      <c r="AT146" s="169" t="s">
        <v>140</v>
      </c>
      <c r="AU146" s="169" t="s">
        <v>81</v>
      </c>
      <c r="AV146" s="15" t="s">
        <v>145</v>
      </c>
      <c r="AW146" s="15" t="s">
        <v>33</v>
      </c>
      <c r="AX146" s="15" t="s">
        <v>79</v>
      </c>
      <c r="AY146" s="169" t="s">
        <v>126</v>
      </c>
    </row>
    <row r="147" spans="1:65" s="2" customFormat="1" ht="16.5" customHeight="1">
      <c r="A147" s="33"/>
      <c r="B147" s="143"/>
      <c r="C147" s="323" t="s">
        <v>171</v>
      </c>
      <c r="D147" s="323" t="s">
        <v>129</v>
      </c>
      <c r="E147" s="324" t="s">
        <v>492</v>
      </c>
      <c r="F147" s="325" t="s">
        <v>493</v>
      </c>
      <c r="G147" s="326" t="s">
        <v>217</v>
      </c>
      <c r="H147" s="327">
        <v>58.78</v>
      </c>
      <c r="I147" s="145"/>
      <c r="J147" s="146">
        <f>ROUND(I147*H147,2)</f>
        <v>0</v>
      </c>
      <c r="K147" s="144" t="s">
        <v>133</v>
      </c>
      <c r="L147" s="34"/>
      <c r="M147" s="147" t="s">
        <v>3</v>
      </c>
      <c r="N147" s="148" t="s">
        <v>43</v>
      </c>
      <c r="O147" s="54"/>
      <c r="P147" s="149">
        <f>O147*H147</f>
        <v>0</v>
      </c>
      <c r="Q147" s="149">
        <v>0</v>
      </c>
      <c r="R147" s="149">
        <f>Q147*H147</f>
        <v>0</v>
      </c>
      <c r="S147" s="149">
        <v>0</v>
      </c>
      <c r="T147" s="150">
        <f>S147*H147</f>
        <v>0</v>
      </c>
      <c r="U147" s="33"/>
      <c r="V147" s="33"/>
      <c r="W147" s="33"/>
      <c r="X147" s="33"/>
      <c r="Y147" s="33"/>
      <c r="Z147" s="33"/>
      <c r="AA147" s="33"/>
      <c r="AB147" s="33"/>
      <c r="AC147" s="33"/>
      <c r="AD147" s="33"/>
      <c r="AE147" s="33"/>
      <c r="AR147" s="151" t="s">
        <v>145</v>
      </c>
      <c r="AT147" s="151" t="s">
        <v>129</v>
      </c>
      <c r="AU147" s="151" t="s">
        <v>81</v>
      </c>
      <c r="AY147" s="18" t="s">
        <v>126</v>
      </c>
      <c r="BE147" s="152">
        <f>IF(N147="základní",J147,0)</f>
        <v>0</v>
      </c>
      <c r="BF147" s="152">
        <f>IF(N147="snížená",J147,0)</f>
        <v>0</v>
      </c>
      <c r="BG147" s="152">
        <f>IF(N147="zákl. přenesená",J147,0)</f>
        <v>0</v>
      </c>
      <c r="BH147" s="152">
        <f>IF(N147="sníž. přenesená",J147,0)</f>
        <v>0</v>
      </c>
      <c r="BI147" s="152">
        <f>IF(N147="nulová",J147,0)</f>
        <v>0</v>
      </c>
      <c r="BJ147" s="18" t="s">
        <v>79</v>
      </c>
      <c r="BK147" s="152">
        <f>ROUND(I147*H147,2)</f>
        <v>0</v>
      </c>
      <c r="BL147" s="18" t="s">
        <v>145</v>
      </c>
      <c r="BM147" s="151" t="s">
        <v>1277</v>
      </c>
    </row>
    <row r="148" spans="1:65" s="2" customFormat="1">
      <c r="A148" s="33"/>
      <c r="B148" s="34"/>
      <c r="C148" s="328"/>
      <c r="D148" s="329" t="s">
        <v>136</v>
      </c>
      <c r="E148" s="328"/>
      <c r="F148" s="330" t="s">
        <v>495</v>
      </c>
      <c r="G148" s="328"/>
      <c r="H148" s="328"/>
      <c r="I148" s="153"/>
      <c r="J148" s="33"/>
      <c r="K148" s="33"/>
      <c r="L148" s="34"/>
      <c r="M148" s="154"/>
      <c r="N148" s="155"/>
      <c r="O148" s="54"/>
      <c r="P148" s="54"/>
      <c r="Q148" s="54"/>
      <c r="R148" s="54"/>
      <c r="S148" s="54"/>
      <c r="T148" s="55"/>
      <c r="U148" s="33"/>
      <c r="V148" s="33"/>
      <c r="W148" s="33"/>
      <c r="X148" s="33"/>
      <c r="Y148" s="33"/>
      <c r="Z148" s="33"/>
      <c r="AA148" s="33"/>
      <c r="AB148" s="33"/>
      <c r="AC148" s="33"/>
      <c r="AD148" s="33"/>
      <c r="AE148" s="33"/>
      <c r="AT148" s="18" t="s">
        <v>136</v>
      </c>
      <c r="AU148" s="18" t="s">
        <v>81</v>
      </c>
    </row>
    <row r="149" spans="1:65" s="2" customFormat="1" ht="87.75">
      <c r="A149" s="33"/>
      <c r="B149" s="34"/>
      <c r="C149" s="328"/>
      <c r="D149" s="329" t="s">
        <v>220</v>
      </c>
      <c r="E149" s="328"/>
      <c r="F149" s="353" t="s">
        <v>490</v>
      </c>
      <c r="G149" s="328"/>
      <c r="H149" s="328"/>
      <c r="I149" s="153"/>
      <c r="J149" s="33"/>
      <c r="K149" s="33"/>
      <c r="L149" s="34"/>
      <c r="M149" s="154"/>
      <c r="N149" s="155"/>
      <c r="O149" s="54"/>
      <c r="P149" s="54"/>
      <c r="Q149" s="54"/>
      <c r="R149" s="54"/>
      <c r="S149" s="54"/>
      <c r="T149" s="55"/>
      <c r="U149" s="33"/>
      <c r="V149" s="33"/>
      <c r="W149" s="33"/>
      <c r="X149" s="33"/>
      <c r="Y149" s="33"/>
      <c r="Z149" s="33"/>
      <c r="AA149" s="33"/>
      <c r="AB149" s="33"/>
      <c r="AC149" s="33"/>
      <c r="AD149" s="33"/>
      <c r="AE149" s="33"/>
      <c r="AT149" s="18" t="s">
        <v>220</v>
      </c>
      <c r="AU149" s="18" t="s">
        <v>81</v>
      </c>
    </row>
    <row r="150" spans="1:65" s="13" customFormat="1">
      <c r="B150" s="156"/>
      <c r="C150" s="332"/>
      <c r="D150" s="329" t="s">
        <v>140</v>
      </c>
      <c r="E150" s="333" t="s">
        <v>3</v>
      </c>
      <c r="F150" s="334" t="s">
        <v>943</v>
      </c>
      <c r="G150" s="332"/>
      <c r="H150" s="333" t="s">
        <v>3</v>
      </c>
      <c r="I150" s="158"/>
      <c r="L150" s="156"/>
      <c r="M150" s="159"/>
      <c r="N150" s="160"/>
      <c r="O150" s="160"/>
      <c r="P150" s="160"/>
      <c r="Q150" s="160"/>
      <c r="R150" s="160"/>
      <c r="S150" s="160"/>
      <c r="T150" s="161"/>
      <c r="AT150" s="157" t="s">
        <v>140</v>
      </c>
      <c r="AU150" s="157" t="s">
        <v>81</v>
      </c>
      <c r="AV150" s="13" t="s">
        <v>79</v>
      </c>
      <c r="AW150" s="13" t="s">
        <v>33</v>
      </c>
      <c r="AX150" s="13" t="s">
        <v>72</v>
      </c>
      <c r="AY150" s="157" t="s">
        <v>126</v>
      </c>
    </row>
    <row r="151" spans="1:65" s="14" customFormat="1">
      <c r="B151" s="162"/>
      <c r="C151" s="336"/>
      <c r="D151" s="329" t="s">
        <v>140</v>
      </c>
      <c r="E151" s="337" t="s">
        <v>3</v>
      </c>
      <c r="F151" s="338" t="s">
        <v>1278</v>
      </c>
      <c r="G151" s="336"/>
      <c r="H151" s="339">
        <v>58.78</v>
      </c>
      <c r="I151" s="164"/>
      <c r="L151" s="162"/>
      <c r="M151" s="165"/>
      <c r="N151" s="166"/>
      <c r="O151" s="166"/>
      <c r="P151" s="166"/>
      <c r="Q151" s="166"/>
      <c r="R151" s="166"/>
      <c r="S151" s="166"/>
      <c r="T151" s="167"/>
      <c r="AT151" s="163" t="s">
        <v>140</v>
      </c>
      <c r="AU151" s="163" t="s">
        <v>81</v>
      </c>
      <c r="AV151" s="14" t="s">
        <v>81</v>
      </c>
      <c r="AW151" s="14" t="s">
        <v>33</v>
      </c>
      <c r="AX151" s="14" t="s">
        <v>72</v>
      </c>
      <c r="AY151" s="163" t="s">
        <v>126</v>
      </c>
    </row>
    <row r="152" spans="1:65" s="15" customFormat="1">
      <c r="B152" s="168"/>
      <c r="C152" s="341"/>
      <c r="D152" s="329" t="s">
        <v>140</v>
      </c>
      <c r="E152" s="342" t="s">
        <v>3</v>
      </c>
      <c r="F152" s="343" t="s">
        <v>144</v>
      </c>
      <c r="G152" s="341"/>
      <c r="H152" s="344">
        <v>58.78</v>
      </c>
      <c r="I152" s="170"/>
      <c r="L152" s="168"/>
      <c r="M152" s="171"/>
      <c r="N152" s="172"/>
      <c r="O152" s="172"/>
      <c r="P152" s="172"/>
      <c r="Q152" s="172"/>
      <c r="R152" s="172"/>
      <c r="S152" s="172"/>
      <c r="T152" s="173"/>
      <c r="AT152" s="169" t="s">
        <v>140</v>
      </c>
      <c r="AU152" s="169" t="s">
        <v>81</v>
      </c>
      <c r="AV152" s="15" t="s">
        <v>145</v>
      </c>
      <c r="AW152" s="15" t="s">
        <v>33</v>
      </c>
      <c r="AX152" s="15" t="s">
        <v>79</v>
      </c>
      <c r="AY152" s="169" t="s">
        <v>126</v>
      </c>
    </row>
    <row r="153" spans="1:65" s="12" customFormat="1" ht="22.9" customHeight="1">
      <c r="B153" s="130"/>
      <c r="C153" s="346"/>
      <c r="D153" s="347" t="s">
        <v>71</v>
      </c>
      <c r="E153" s="348" t="s">
        <v>81</v>
      </c>
      <c r="F153" s="348" t="s">
        <v>596</v>
      </c>
      <c r="G153" s="346"/>
      <c r="H153" s="346"/>
      <c r="I153" s="133"/>
      <c r="J153" s="142">
        <f>BK153</f>
        <v>0</v>
      </c>
      <c r="L153" s="130"/>
      <c r="M153" s="135"/>
      <c r="N153" s="136"/>
      <c r="O153" s="136"/>
      <c r="P153" s="137">
        <f>SUM(P154:P172)</f>
        <v>0</v>
      </c>
      <c r="Q153" s="136"/>
      <c r="R153" s="137">
        <f>SUM(R154:R172)</f>
        <v>2.9028098399999998</v>
      </c>
      <c r="S153" s="136"/>
      <c r="T153" s="138">
        <f>SUM(T154:T172)</f>
        <v>0</v>
      </c>
      <c r="AR153" s="131" t="s">
        <v>79</v>
      </c>
      <c r="AT153" s="139" t="s">
        <v>71</v>
      </c>
      <c r="AU153" s="139" t="s">
        <v>79</v>
      </c>
      <c r="AY153" s="131" t="s">
        <v>126</v>
      </c>
      <c r="BK153" s="140">
        <f>SUM(BK154:BK172)</f>
        <v>0</v>
      </c>
    </row>
    <row r="154" spans="1:65" s="2" customFormat="1" ht="16.5" customHeight="1">
      <c r="A154" s="33"/>
      <c r="B154" s="143"/>
      <c r="C154" s="323" t="s">
        <v>176</v>
      </c>
      <c r="D154" s="323" t="s">
        <v>129</v>
      </c>
      <c r="E154" s="324" t="s">
        <v>623</v>
      </c>
      <c r="F154" s="325" t="s">
        <v>624</v>
      </c>
      <c r="G154" s="326" t="s">
        <v>328</v>
      </c>
      <c r="H154" s="327">
        <v>1.1759999999999999</v>
      </c>
      <c r="I154" s="145"/>
      <c r="J154" s="146">
        <f>ROUND(I154*H154,2)</f>
        <v>0</v>
      </c>
      <c r="K154" s="144" t="s">
        <v>133</v>
      </c>
      <c r="L154" s="34"/>
      <c r="M154" s="147" t="s">
        <v>3</v>
      </c>
      <c r="N154" s="148" t="s">
        <v>43</v>
      </c>
      <c r="O154" s="54"/>
      <c r="P154" s="149">
        <f>O154*H154</f>
        <v>0</v>
      </c>
      <c r="Q154" s="149">
        <v>2.45329</v>
      </c>
      <c r="R154" s="149">
        <f>Q154*H154</f>
        <v>2.8850690399999999</v>
      </c>
      <c r="S154" s="149">
        <v>0</v>
      </c>
      <c r="T154" s="150">
        <f>S154*H154</f>
        <v>0</v>
      </c>
      <c r="U154" s="33"/>
      <c r="V154" s="33"/>
      <c r="W154" s="33"/>
      <c r="X154" s="33"/>
      <c r="Y154" s="33"/>
      <c r="Z154" s="33"/>
      <c r="AA154" s="33"/>
      <c r="AB154" s="33"/>
      <c r="AC154" s="33"/>
      <c r="AD154" s="33"/>
      <c r="AE154" s="33"/>
      <c r="AR154" s="151" t="s">
        <v>145</v>
      </c>
      <c r="AT154" s="151" t="s">
        <v>129</v>
      </c>
      <c r="AU154" s="151" t="s">
        <v>81</v>
      </c>
      <c r="AY154" s="18" t="s">
        <v>126</v>
      </c>
      <c r="BE154" s="152">
        <f>IF(N154="základní",J154,0)</f>
        <v>0</v>
      </c>
      <c r="BF154" s="152">
        <f>IF(N154="snížená",J154,0)</f>
        <v>0</v>
      </c>
      <c r="BG154" s="152">
        <f>IF(N154="zákl. přenesená",J154,0)</f>
        <v>0</v>
      </c>
      <c r="BH154" s="152">
        <f>IF(N154="sníž. přenesená",J154,0)</f>
        <v>0</v>
      </c>
      <c r="BI154" s="152">
        <f>IF(N154="nulová",J154,0)</f>
        <v>0</v>
      </c>
      <c r="BJ154" s="18" t="s">
        <v>79</v>
      </c>
      <c r="BK154" s="152">
        <f>ROUND(I154*H154,2)</f>
        <v>0</v>
      </c>
      <c r="BL154" s="18" t="s">
        <v>145</v>
      </c>
      <c r="BM154" s="151" t="s">
        <v>1279</v>
      </c>
    </row>
    <row r="155" spans="1:65" s="2" customFormat="1">
      <c r="A155" s="33"/>
      <c r="B155" s="34"/>
      <c r="C155" s="328"/>
      <c r="D155" s="329" t="s">
        <v>136</v>
      </c>
      <c r="E155" s="328"/>
      <c r="F155" s="330" t="s">
        <v>626</v>
      </c>
      <c r="G155" s="328"/>
      <c r="H155" s="328"/>
      <c r="I155" s="153"/>
      <c r="J155" s="33"/>
      <c r="K155" s="33"/>
      <c r="L155" s="34"/>
      <c r="M155" s="154"/>
      <c r="N155" s="155"/>
      <c r="O155" s="54"/>
      <c r="P155" s="54"/>
      <c r="Q155" s="54"/>
      <c r="R155" s="54"/>
      <c r="S155" s="54"/>
      <c r="T155" s="55"/>
      <c r="U155" s="33"/>
      <c r="V155" s="33"/>
      <c r="W155" s="33"/>
      <c r="X155" s="33"/>
      <c r="Y155" s="33"/>
      <c r="Z155" s="33"/>
      <c r="AA155" s="33"/>
      <c r="AB155" s="33"/>
      <c r="AC155" s="33"/>
      <c r="AD155" s="33"/>
      <c r="AE155" s="33"/>
      <c r="AT155" s="18" t="s">
        <v>136</v>
      </c>
      <c r="AU155" s="18" t="s">
        <v>81</v>
      </c>
    </row>
    <row r="156" spans="1:65" s="2" customFormat="1" ht="58.5">
      <c r="A156" s="33"/>
      <c r="B156" s="34"/>
      <c r="C156" s="328"/>
      <c r="D156" s="329" t="s">
        <v>220</v>
      </c>
      <c r="E156" s="328"/>
      <c r="F156" s="353" t="s">
        <v>627</v>
      </c>
      <c r="G156" s="328"/>
      <c r="H156" s="328"/>
      <c r="I156" s="153"/>
      <c r="J156" s="33"/>
      <c r="K156" s="33"/>
      <c r="L156" s="34"/>
      <c r="M156" s="154"/>
      <c r="N156" s="155"/>
      <c r="O156" s="54"/>
      <c r="P156" s="54"/>
      <c r="Q156" s="54"/>
      <c r="R156" s="54"/>
      <c r="S156" s="54"/>
      <c r="T156" s="55"/>
      <c r="U156" s="33"/>
      <c r="V156" s="33"/>
      <c r="W156" s="33"/>
      <c r="X156" s="33"/>
      <c r="Y156" s="33"/>
      <c r="Z156" s="33"/>
      <c r="AA156" s="33"/>
      <c r="AB156" s="33"/>
      <c r="AC156" s="33"/>
      <c r="AD156" s="33"/>
      <c r="AE156" s="33"/>
      <c r="AT156" s="18" t="s">
        <v>220</v>
      </c>
      <c r="AU156" s="18" t="s">
        <v>81</v>
      </c>
    </row>
    <row r="157" spans="1:65" s="13" customFormat="1">
      <c r="B157" s="156"/>
      <c r="C157" s="332"/>
      <c r="D157" s="329" t="s">
        <v>140</v>
      </c>
      <c r="E157" s="333" t="s">
        <v>3</v>
      </c>
      <c r="F157" s="334" t="s">
        <v>943</v>
      </c>
      <c r="G157" s="332"/>
      <c r="H157" s="333" t="s">
        <v>3</v>
      </c>
      <c r="I157" s="158"/>
      <c r="L157" s="156"/>
      <c r="M157" s="159"/>
      <c r="N157" s="160"/>
      <c r="O157" s="160"/>
      <c r="P157" s="160"/>
      <c r="Q157" s="160"/>
      <c r="R157" s="160"/>
      <c r="S157" s="160"/>
      <c r="T157" s="161"/>
      <c r="AT157" s="157" t="s">
        <v>140</v>
      </c>
      <c r="AU157" s="157" t="s">
        <v>81</v>
      </c>
      <c r="AV157" s="13" t="s">
        <v>79</v>
      </c>
      <c r="AW157" s="13" t="s">
        <v>33</v>
      </c>
      <c r="AX157" s="13" t="s">
        <v>72</v>
      </c>
      <c r="AY157" s="157" t="s">
        <v>126</v>
      </c>
    </row>
    <row r="158" spans="1:65" s="13" customFormat="1">
      <c r="B158" s="156"/>
      <c r="C158" s="332"/>
      <c r="D158" s="329" t="s">
        <v>140</v>
      </c>
      <c r="E158" s="333" t="s">
        <v>3</v>
      </c>
      <c r="F158" s="334" t="s">
        <v>1280</v>
      </c>
      <c r="G158" s="332"/>
      <c r="H158" s="333" t="s">
        <v>3</v>
      </c>
      <c r="I158" s="158"/>
      <c r="L158" s="156"/>
      <c r="M158" s="159"/>
      <c r="N158" s="160"/>
      <c r="O158" s="160"/>
      <c r="P158" s="160"/>
      <c r="Q158" s="160"/>
      <c r="R158" s="160"/>
      <c r="S158" s="160"/>
      <c r="T158" s="161"/>
      <c r="AT158" s="157" t="s">
        <v>140</v>
      </c>
      <c r="AU158" s="157" t="s">
        <v>81</v>
      </c>
      <c r="AV158" s="13" t="s">
        <v>79</v>
      </c>
      <c r="AW158" s="13" t="s">
        <v>33</v>
      </c>
      <c r="AX158" s="13" t="s">
        <v>72</v>
      </c>
      <c r="AY158" s="157" t="s">
        <v>126</v>
      </c>
    </row>
    <row r="159" spans="1:65" s="14" customFormat="1">
      <c r="B159" s="162"/>
      <c r="C159" s="336"/>
      <c r="D159" s="329" t="s">
        <v>140</v>
      </c>
      <c r="E159" s="337" t="s">
        <v>3</v>
      </c>
      <c r="F159" s="338" t="s">
        <v>1281</v>
      </c>
      <c r="G159" s="336"/>
      <c r="H159" s="339">
        <v>1.1759999999999999</v>
      </c>
      <c r="I159" s="164"/>
      <c r="L159" s="162"/>
      <c r="M159" s="165"/>
      <c r="N159" s="166"/>
      <c r="O159" s="166"/>
      <c r="P159" s="166"/>
      <c r="Q159" s="166"/>
      <c r="R159" s="166"/>
      <c r="S159" s="166"/>
      <c r="T159" s="167"/>
      <c r="AT159" s="163" t="s">
        <v>140</v>
      </c>
      <c r="AU159" s="163" t="s">
        <v>81</v>
      </c>
      <c r="AV159" s="14" t="s">
        <v>81</v>
      </c>
      <c r="AW159" s="14" t="s">
        <v>33</v>
      </c>
      <c r="AX159" s="14" t="s">
        <v>72</v>
      </c>
      <c r="AY159" s="163" t="s">
        <v>126</v>
      </c>
    </row>
    <row r="160" spans="1:65" s="15" customFormat="1">
      <c r="B160" s="168"/>
      <c r="C160" s="341"/>
      <c r="D160" s="329" t="s">
        <v>140</v>
      </c>
      <c r="E160" s="342" t="s">
        <v>3</v>
      </c>
      <c r="F160" s="343" t="s">
        <v>144</v>
      </c>
      <c r="G160" s="341"/>
      <c r="H160" s="344">
        <v>1.1759999999999999</v>
      </c>
      <c r="I160" s="170"/>
      <c r="L160" s="168"/>
      <c r="M160" s="171"/>
      <c r="N160" s="172"/>
      <c r="O160" s="172"/>
      <c r="P160" s="172"/>
      <c r="Q160" s="172"/>
      <c r="R160" s="172"/>
      <c r="S160" s="172"/>
      <c r="T160" s="173"/>
      <c r="AT160" s="169" t="s">
        <v>140</v>
      </c>
      <c r="AU160" s="169" t="s">
        <v>81</v>
      </c>
      <c r="AV160" s="15" t="s">
        <v>145</v>
      </c>
      <c r="AW160" s="15" t="s">
        <v>33</v>
      </c>
      <c r="AX160" s="15" t="s">
        <v>79</v>
      </c>
      <c r="AY160" s="169" t="s">
        <v>126</v>
      </c>
    </row>
    <row r="161" spans="1:65" s="2" customFormat="1" ht="16.5" customHeight="1">
      <c r="A161" s="33"/>
      <c r="B161" s="143"/>
      <c r="C161" s="323" t="s">
        <v>183</v>
      </c>
      <c r="D161" s="323" t="s">
        <v>129</v>
      </c>
      <c r="E161" s="324" t="s">
        <v>640</v>
      </c>
      <c r="F161" s="325" t="s">
        <v>641</v>
      </c>
      <c r="G161" s="326" t="s">
        <v>217</v>
      </c>
      <c r="H161" s="327">
        <v>6.72</v>
      </c>
      <c r="I161" s="145"/>
      <c r="J161" s="146">
        <f>ROUND(I161*H161,2)</f>
        <v>0</v>
      </c>
      <c r="K161" s="144" t="s">
        <v>133</v>
      </c>
      <c r="L161" s="34"/>
      <c r="M161" s="147" t="s">
        <v>3</v>
      </c>
      <c r="N161" s="148" t="s">
        <v>43</v>
      </c>
      <c r="O161" s="54"/>
      <c r="P161" s="149">
        <f>O161*H161</f>
        <v>0</v>
      </c>
      <c r="Q161" s="149">
        <v>2.64E-3</v>
      </c>
      <c r="R161" s="149">
        <f>Q161*H161</f>
        <v>1.7740799999999998E-2</v>
      </c>
      <c r="S161" s="149">
        <v>0</v>
      </c>
      <c r="T161" s="150">
        <f>S161*H161</f>
        <v>0</v>
      </c>
      <c r="U161" s="33"/>
      <c r="V161" s="33"/>
      <c r="W161" s="33"/>
      <c r="X161" s="33"/>
      <c r="Y161" s="33"/>
      <c r="Z161" s="33"/>
      <c r="AA161" s="33"/>
      <c r="AB161" s="33"/>
      <c r="AC161" s="33"/>
      <c r="AD161" s="33"/>
      <c r="AE161" s="33"/>
      <c r="AR161" s="151" t="s">
        <v>145</v>
      </c>
      <c r="AT161" s="151" t="s">
        <v>129</v>
      </c>
      <c r="AU161" s="151" t="s">
        <v>81</v>
      </c>
      <c r="AY161" s="18" t="s">
        <v>126</v>
      </c>
      <c r="BE161" s="152">
        <f>IF(N161="základní",J161,0)</f>
        <v>0</v>
      </c>
      <c r="BF161" s="152">
        <f>IF(N161="snížená",J161,0)</f>
        <v>0</v>
      </c>
      <c r="BG161" s="152">
        <f>IF(N161="zákl. přenesená",J161,0)</f>
        <v>0</v>
      </c>
      <c r="BH161" s="152">
        <f>IF(N161="sníž. přenesená",J161,0)</f>
        <v>0</v>
      </c>
      <c r="BI161" s="152">
        <f>IF(N161="nulová",J161,0)</f>
        <v>0</v>
      </c>
      <c r="BJ161" s="18" t="s">
        <v>79</v>
      </c>
      <c r="BK161" s="152">
        <f>ROUND(I161*H161,2)</f>
        <v>0</v>
      </c>
      <c r="BL161" s="18" t="s">
        <v>145</v>
      </c>
      <c r="BM161" s="151" t="s">
        <v>1282</v>
      </c>
    </row>
    <row r="162" spans="1:65" s="2" customFormat="1">
      <c r="A162" s="33"/>
      <c r="B162" s="34"/>
      <c r="C162" s="328"/>
      <c r="D162" s="329" t="s">
        <v>136</v>
      </c>
      <c r="E162" s="328"/>
      <c r="F162" s="330" t="s">
        <v>643</v>
      </c>
      <c r="G162" s="328"/>
      <c r="H162" s="328"/>
      <c r="I162" s="153"/>
      <c r="J162" s="33"/>
      <c r="K162" s="33"/>
      <c r="L162" s="34"/>
      <c r="M162" s="154"/>
      <c r="N162" s="155"/>
      <c r="O162" s="54"/>
      <c r="P162" s="54"/>
      <c r="Q162" s="54"/>
      <c r="R162" s="54"/>
      <c r="S162" s="54"/>
      <c r="T162" s="55"/>
      <c r="U162" s="33"/>
      <c r="V162" s="33"/>
      <c r="W162" s="33"/>
      <c r="X162" s="33"/>
      <c r="Y162" s="33"/>
      <c r="Z162" s="33"/>
      <c r="AA162" s="33"/>
      <c r="AB162" s="33"/>
      <c r="AC162" s="33"/>
      <c r="AD162" s="33"/>
      <c r="AE162" s="33"/>
      <c r="AT162" s="18" t="s">
        <v>136</v>
      </c>
      <c r="AU162" s="18" t="s">
        <v>81</v>
      </c>
    </row>
    <row r="163" spans="1:65" s="2" customFormat="1" ht="39">
      <c r="A163" s="33"/>
      <c r="B163" s="34"/>
      <c r="C163" s="328"/>
      <c r="D163" s="329" t="s">
        <v>220</v>
      </c>
      <c r="E163" s="328"/>
      <c r="F163" s="353" t="s">
        <v>644</v>
      </c>
      <c r="G163" s="328"/>
      <c r="H163" s="328"/>
      <c r="I163" s="153"/>
      <c r="J163" s="33"/>
      <c r="K163" s="33"/>
      <c r="L163" s="34"/>
      <c r="M163" s="154"/>
      <c r="N163" s="155"/>
      <c r="O163" s="54"/>
      <c r="P163" s="54"/>
      <c r="Q163" s="54"/>
      <c r="R163" s="54"/>
      <c r="S163" s="54"/>
      <c r="T163" s="55"/>
      <c r="U163" s="33"/>
      <c r="V163" s="33"/>
      <c r="W163" s="33"/>
      <c r="X163" s="33"/>
      <c r="Y163" s="33"/>
      <c r="Z163" s="33"/>
      <c r="AA163" s="33"/>
      <c r="AB163" s="33"/>
      <c r="AC163" s="33"/>
      <c r="AD163" s="33"/>
      <c r="AE163" s="33"/>
      <c r="AT163" s="18" t="s">
        <v>220</v>
      </c>
      <c r="AU163" s="18" t="s">
        <v>81</v>
      </c>
    </row>
    <row r="164" spans="1:65" s="13" customFormat="1">
      <c r="B164" s="156"/>
      <c r="C164" s="332"/>
      <c r="D164" s="329" t="s">
        <v>140</v>
      </c>
      <c r="E164" s="333" t="s">
        <v>3</v>
      </c>
      <c r="F164" s="334" t="s">
        <v>943</v>
      </c>
      <c r="G164" s="332"/>
      <c r="H164" s="333" t="s">
        <v>3</v>
      </c>
      <c r="I164" s="158"/>
      <c r="L164" s="156"/>
      <c r="M164" s="159"/>
      <c r="N164" s="160"/>
      <c r="O164" s="160"/>
      <c r="P164" s="160"/>
      <c r="Q164" s="160"/>
      <c r="R164" s="160"/>
      <c r="S164" s="160"/>
      <c r="T164" s="161"/>
      <c r="AT164" s="157" t="s">
        <v>140</v>
      </c>
      <c r="AU164" s="157" t="s">
        <v>81</v>
      </c>
      <c r="AV164" s="13" t="s">
        <v>79</v>
      </c>
      <c r="AW164" s="13" t="s">
        <v>33</v>
      </c>
      <c r="AX164" s="13" t="s">
        <v>72</v>
      </c>
      <c r="AY164" s="157" t="s">
        <v>126</v>
      </c>
    </row>
    <row r="165" spans="1:65" s="13" customFormat="1">
      <c r="B165" s="156"/>
      <c r="C165" s="332"/>
      <c r="D165" s="329" t="s">
        <v>140</v>
      </c>
      <c r="E165" s="333" t="s">
        <v>3</v>
      </c>
      <c r="F165" s="334" t="s">
        <v>1280</v>
      </c>
      <c r="G165" s="332"/>
      <c r="H165" s="333" t="s">
        <v>3</v>
      </c>
      <c r="I165" s="158"/>
      <c r="L165" s="156"/>
      <c r="M165" s="159"/>
      <c r="N165" s="160"/>
      <c r="O165" s="160"/>
      <c r="P165" s="160"/>
      <c r="Q165" s="160"/>
      <c r="R165" s="160"/>
      <c r="S165" s="160"/>
      <c r="T165" s="161"/>
      <c r="AT165" s="157" t="s">
        <v>140</v>
      </c>
      <c r="AU165" s="157" t="s">
        <v>81</v>
      </c>
      <c r="AV165" s="13" t="s">
        <v>79</v>
      </c>
      <c r="AW165" s="13" t="s">
        <v>33</v>
      </c>
      <c r="AX165" s="13" t="s">
        <v>72</v>
      </c>
      <c r="AY165" s="157" t="s">
        <v>126</v>
      </c>
    </row>
    <row r="166" spans="1:65" s="14" customFormat="1">
      <c r="B166" s="162"/>
      <c r="C166" s="336"/>
      <c r="D166" s="329" t="s">
        <v>140</v>
      </c>
      <c r="E166" s="337" t="s">
        <v>3</v>
      </c>
      <c r="F166" s="338" t="s">
        <v>1283</v>
      </c>
      <c r="G166" s="336"/>
      <c r="H166" s="339">
        <v>6.72</v>
      </c>
      <c r="I166" s="164"/>
      <c r="L166" s="162"/>
      <c r="M166" s="165"/>
      <c r="N166" s="166"/>
      <c r="O166" s="166"/>
      <c r="P166" s="166"/>
      <c r="Q166" s="166"/>
      <c r="R166" s="166"/>
      <c r="S166" s="166"/>
      <c r="T166" s="167"/>
      <c r="AT166" s="163" t="s">
        <v>140</v>
      </c>
      <c r="AU166" s="163" t="s">
        <v>81</v>
      </c>
      <c r="AV166" s="14" t="s">
        <v>81</v>
      </c>
      <c r="AW166" s="14" t="s">
        <v>33</v>
      </c>
      <c r="AX166" s="14" t="s">
        <v>72</v>
      </c>
      <c r="AY166" s="163" t="s">
        <v>126</v>
      </c>
    </row>
    <row r="167" spans="1:65" s="15" customFormat="1">
      <c r="B167" s="168"/>
      <c r="C167" s="341"/>
      <c r="D167" s="329" t="s">
        <v>140</v>
      </c>
      <c r="E167" s="342" t="s">
        <v>3</v>
      </c>
      <c r="F167" s="343" t="s">
        <v>144</v>
      </c>
      <c r="G167" s="341"/>
      <c r="H167" s="344">
        <v>6.72</v>
      </c>
      <c r="I167" s="170"/>
      <c r="L167" s="168"/>
      <c r="M167" s="171"/>
      <c r="N167" s="172"/>
      <c r="O167" s="172"/>
      <c r="P167" s="172"/>
      <c r="Q167" s="172"/>
      <c r="R167" s="172"/>
      <c r="S167" s="172"/>
      <c r="T167" s="173"/>
      <c r="AT167" s="169" t="s">
        <v>140</v>
      </c>
      <c r="AU167" s="169" t="s">
        <v>81</v>
      </c>
      <c r="AV167" s="15" t="s">
        <v>145</v>
      </c>
      <c r="AW167" s="15" t="s">
        <v>33</v>
      </c>
      <c r="AX167" s="15" t="s">
        <v>79</v>
      </c>
      <c r="AY167" s="169" t="s">
        <v>126</v>
      </c>
    </row>
    <row r="168" spans="1:65" s="2" customFormat="1" ht="16.5" customHeight="1">
      <c r="A168" s="33"/>
      <c r="B168" s="143"/>
      <c r="C168" s="323" t="s">
        <v>187</v>
      </c>
      <c r="D168" s="323" t="s">
        <v>129</v>
      </c>
      <c r="E168" s="324" t="s">
        <v>649</v>
      </c>
      <c r="F168" s="325" t="s">
        <v>650</v>
      </c>
      <c r="G168" s="326" t="s">
        <v>217</v>
      </c>
      <c r="H168" s="327">
        <v>6.72</v>
      </c>
      <c r="I168" s="145"/>
      <c r="J168" s="146">
        <f>ROUND(I168*H168,2)</f>
        <v>0</v>
      </c>
      <c r="K168" s="144" t="s">
        <v>133</v>
      </c>
      <c r="L168" s="34"/>
      <c r="M168" s="147" t="s">
        <v>3</v>
      </c>
      <c r="N168" s="148" t="s">
        <v>43</v>
      </c>
      <c r="O168" s="54"/>
      <c r="P168" s="149">
        <f>O168*H168</f>
        <v>0</v>
      </c>
      <c r="Q168" s="149">
        <v>0</v>
      </c>
      <c r="R168" s="149">
        <f>Q168*H168</f>
        <v>0</v>
      </c>
      <c r="S168" s="149">
        <v>0</v>
      </c>
      <c r="T168" s="150">
        <f>S168*H168</f>
        <v>0</v>
      </c>
      <c r="U168" s="33"/>
      <c r="V168" s="33"/>
      <c r="W168" s="33"/>
      <c r="X168" s="33"/>
      <c r="Y168" s="33"/>
      <c r="Z168" s="33"/>
      <c r="AA168" s="33"/>
      <c r="AB168" s="33"/>
      <c r="AC168" s="33"/>
      <c r="AD168" s="33"/>
      <c r="AE168" s="33"/>
      <c r="AR168" s="151" t="s">
        <v>145</v>
      </c>
      <c r="AT168" s="151" t="s">
        <v>129</v>
      </c>
      <c r="AU168" s="151" t="s">
        <v>81</v>
      </c>
      <c r="AY168" s="18" t="s">
        <v>126</v>
      </c>
      <c r="BE168" s="152">
        <f>IF(N168="základní",J168,0)</f>
        <v>0</v>
      </c>
      <c r="BF168" s="152">
        <f>IF(N168="snížená",J168,0)</f>
        <v>0</v>
      </c>
      <c r="BG168" s="152">
        <f>IF(N168="zákl. přenesená",J168,0)</f>
        <v>0</v>
      </c>
      <c r="BH168" s="152">
        <f>IF(N168="sníž. přenesená",J168,0)</f>
        <v>0</v>
      </c>
      <c r="BI168" s="152">
        <f>IF(N168="nulová",J168,0)</f>
        <v>0</v>
      </c>
      <c r="BJ168" s="18" t="s">
        <v>79</v>
      </c>
      <c r="BK168" s="152">
        <f>ROUND(I168*H168,2)</f>
        <v>0</v>
      </c>
      <c r="BL168" s="18" t="s">
        <v>145</v>
      </c>
      <c r="BM168" s="151" t="s">
        <v>1284</v>
      </c>
    </row>
    <row r="169" spans="1:65" s="2" customFormat="1">
      <c r="A169" s="33"/>
      <c r="B169" s="34"/>
      <c r="C169" s="328"/>
      <c r="D169" s="329" t="s">
        <v>136</v>
      </c>
      <c r="E169" s="328"/>
      <c r="F169" s="330" t="s">
        <v>652</v>
      </c>
      <c r="G169" s="328"/>
      <c r="H169" s="328"/>
      <c r="I169" s="153"/>
      <c r="J169" s="33"/>
      <c r="K169" s="33"/>
      <c r="L169" s="34"/>
      <c r="M169" s="154"/>
      <c r="N169" s="155"/>
      <c r="O169" s="54"/>
      <c r="P169" s="54"/>
      <c r="Q169" s="54"/>
      <c r="R169" s="54"/>
      <c r="S169" s="54"/>
      <c r="T169" s="55"/>
      <c r="U169" s="33"/>
      <c r="V169" s="33"/>
      <c r="W169" s="33"/>
      <c r="X169" s="33"/>
      <c r="Y169" s="33"/>
      <c r="Z169" s="33"/>
      <c r="AA169" s="33"/>
      <c r="AB169" s="33"/>
      <c r="AC169" s="33"/>
      <c r="AD169" s="33"/>
      <c r="AE169" s="33"/>
      <c r="AT169" s="18" t="s">
        <v>136</v>
      </c>
      <c r="AU169" s="18" t="s">
        <v>81</v>
      </c>
    </row>
    <row r="170" spans="1:65" s="2" customFormat="1" ht="39">
      <c r="A170" s="33"/>
      <c r="B170" s="34"/>
      <c r="C170" s="328"/>
      <c r="D170" s="329" t="s">
        <v>220</v>
      </c>
      <c r="E170" s="328"/>
      <c r="F170" s="353" t="s">
        <v>644</v>
      </c>
      <c r="G170" s="328"/>
      <c r="H170" s="328"/>
      <c r="I170" s="153"/>
      <c r="J170" s="33"/>
      <c r="K170" s="33"/>
      <c r="L170" s="34"/>
      <c r="M170" s="154"/>
      <c r="N170" s="155"/>
      <c r="O170" s="54"/>
      <c r="P170" s="54"/>
      <c r="Q170" s="54"/>
      <c r="R170" s="54"/>
      <c r="S170" s="54"/>
      <c r="T170" s="55"/>
      <c r="U170" s="33"/>
      <c r="V170" s="33"/>
      <c r="W170" s="33"/>
      <c r="X170" s="33"/>
      <c r="Y170" s="33"/>
      <c r="Z170" s="33"/>
      <c r="AA170" s="33"/>
      <c r="AB170" s="33"/>
      <c r="AC170" s="33"/>
      <c r="AD170" s="33"/>
      <c r="AE170" s="33"/>
      <c r="AT170" s="18" t="s">
        <v>220</v>
      </c>
      <c r="AU170" s="18" t="s">
        <v>81</v>
      </c>
    </row>
    <row r="171" spans="1:65" s="14" customFormat="1">
      <c r="B171" s="162"/>
      <c r="C171" s="336"/>
      <c r="D171" s="329" t="s">
        <v>140</v>
      </c>
      <c r="E171" s="337" t="s">
        <v>3</v>
      </c>
      <c r="F171" s="338" t="s">
        <v>1285</v>
      </c>
      <c r="G171" s="336"/>
      <c r="H171" s="339">
        <v>6.72</v>
      </c>
      <c r="I171" s="164"/>
      <c r="L171" s="162"/>
      <c r="M171" s="165"/>
      <c r="N171" s="166"/>
      <c r="O171" s="166"/>
      <c r="P171" s="166"/>
      <c r="Q171" s="166"/>
      <c r="R171" s="166"/>
      <c r="S171" s="166"/>
      <c r="T171" s="167"/>
      <c r="AT171" s="163" t="s">
        <v>140</v>
      </c>
      <c r="AU171" s="163" t="s">
        <v>81</v>
      </c>
      <c r="AV171" s="14" t="s">
        <v>81</v>
      </c>
      <c r="AW171" s="14" t="s">
        <v>33</v>
      </c>
      <c r="AX171" s="14" t="s">
        <v>72</v>
      </c>
      <c r="AY171" s="163" t="s">
        <v>126</v>
      </c>
    </row>
    <row r="172" spans="1:65" s="15" customFormat="1">
      <c r="B172" s="168"/>
      <c r="C172" s="341"/>
      <c r="D172" s="329" t="s">
        <v>140</v>
      </c>
      <c r="E172" s="342" t="s">
        <v>3</v>
      </c>
      <c r="F172" s="343" t="s">
        <v>144</v>
      </c>
      <c r="G172" s="341"/>
      <c r="H172" s="344">
        <v>6.72</v>
      </c>
      <c r="I172" s="170"/>
      <c r="L172" s="168"/>
      <c r="M172" s="171"/>
      <c r="N172" s="172"/>
      <c r="O172" s="172"/>
      <c r="P172" s="172"/>
      <c r="Q172" s="172"/>
      <c r="R172" s="172"/>
      <c r="S172" s="172"/>
      <c r="T172" s="173"/>
      <c r="AT172" s="169" t="s">
        <v>140</v>
      </c>
      <c r="AU172" s="169" t="s">
        <v>81</v>
      </c>
      <c r="AV172" s="15" t="s">
        <v>145</v>
      </c>
      <c r="AW172" s="15" t="s">
        <v>33</v>
      </c>
      <c r="AX172" s="15" t="s">
        <v>79</v>
      </c>
      <c r="AY172" s="169" t="s">
        <v>126</v>
      </c>
    </row>
    <row r="173" spans="1:65" s="12" customFormat="1" ht="22.9" customHeight="1">
      <c r="B173" s="130"/>
      <c r="C173" s="346"/>
      <c r="D173" s="347" t="s">
        <v>71</v>
      </c>
      <c r="E173" s="348" t="s">
        <v>145</v>
      </c>
      <c r="F173" s="348" t="s">
        <v>1159</v>
      </c>
      <c r="G173" s="346"/>
      <c r="H173" s="346"/>
      <c r="I173" s="133"/>
      <c r="J173" s="142">
        <f>BK173</f>
        <v>0</v>
      </c>
      <c r="L173" s="130"/>
      <c r="M173" s="135"/>
      <c r="N173" s="136"/>
      <c r="O173" s="136"/>
      <c r="P173" s="137">
        <f>SUM(P174:P179)</f>
        <v>0</v>
      </c>
      <c r="Q173" s="136"/>
      <c r="R173" s="137">
        <f>SUM(R174:R179)</f>
        <v>0</v>
      </c>
      <c r="S173" s="136"/>
      <c r="T173" s="138">
        <f>SUM(T174:T179)</f>
        <v>0</v>
      </c>
      <c r="AR173" s="131" t="s">
        <v>79</v>
      </c>
      <c r="AT173" s="139" t="s">
        <v>71</v>
      </c>
      <c r="AU173" s="139" t="s">
        <v>79</v>
      </c>
      <c r="AY173" s="131" t="s">
        <v>126</v>
      </c>
      <c r="BK173" s="140">
        <f>SUM(BK174:BK179)</f>
        <v>0</v>
      </c>
    </row>
    <row r="174" spans="1:65" s="2" customFormat="1" ht="16.5" customHeight="1">
      <c r="A174" s="33"/>
      <c r="B174" s="143"/>
      <c r="C174" s="323" t="s">
        <v>194</v>
      </c>
      <c r="D174" s="323" t="s">
        <v>129</v>
      </c>
      <c r="E174" s="324" t="s">
        <v>1160</v>
      </c>
      <c r="F174" s="325" t="s">
        <v>1286</v>
      </c>
      <c r="G174" s="326" t="s">
        <v>328</v>
      </c>
      <c r="H174" s="327">
        <v>17.34</v>
      </c>
      <c r="I174" s="145"/>
      <c r="J174" s="146">
        <f>ROUND(I174*H174,2)</f>
        <v>0</v>
      </c>
      <c r="K174" s="144" t="s">
        <v>133</v>
      </c>
      <c r="L174" s="34"/>
      <c r="M174" s="147" t="s">
        <v>3</v>
      </c>
      <c r="N174" s="148" t="s">
        <v>43</v>
      </c>
      <c r="O174" s="54"/>
      <c r="P174" s="149">
        <f>O174*H174</f>
        <v>0</v>
      </c>
      <c r="Q174" s="149">
        <v>0</v>
      </c>
      <c r="R174" s="149">
        <f>Q174*H174</f>
        <v>0</v>
      </c>
      <c r="S174" s="149">
        <v>0</v>
      </c>
      <c r="T174" s="150">
        <f>S174*H174</f>
        <v>0</v>
      </c>
      <c r="U174" s="33"/>
      <c r="V174" s="33"/>
      <c r="W174" s="33"/>
      <c r="X174" s="33"/>
      <c r="Y174" s="33"/>
      <c r="Z174" s="33"/>
      <c r="AA174" s="33"/>
      <c r="AB174" s="33"/>
      <c r="AC174" s="33"/>
      <c r="AD174" s="33"/>
      <c r="AE174" s="33"/>
      <c r="AR174" s="151" t="s">
        <v>145</v>
      </c>
      <c r="AT174" s="151" t="s">
        <v>129</v>
      </c>
      <c r="AU174" s="151" t="s">
        <v>81</v>
      </c>
      <c r="AY174" s="18" t="s">
        <v>126</v>
      </c>
      <c r="BE174" s="152">
        <f>IF(N174="základní",J174,0)</f>
        <v>0</v>
      </c>
      <c r="BF174" s="152">
        <f>IF(N174="snížená",J174,0)</f>
        <v>0</v>
      </c>
      <c r="BG174" s="152">
        <f>IF(N174="zákl. přenesená",J174,0)</f>
        <v>0</v>
      </c>
      <c r="BH174" s="152">
        <f>IF(N174="sníž. přenesená",J174,0)</f>
        <v>0</v>
      </c>
      <c r="BI174" s="152">
        <f>IF(N174="nulová",J174,0)</f>
        <v>0</v>
      </c>
      <c r="BJ174" s="18" t="s">
        <v>79</v>
      </c>
      <c r="BK174" s="152">
        <f>ROUND(I174*H174,2)</f>
        <v>0</v>
      </c>
      <c r="BL174" s="18" t="s">
        <v>145</v>
      </c>
      <c r="BM174" s="151" t="s">
        <v>1287</v>
      </c>
    </row>
    <row r="175" spans="1:65" s="2" customFormat="1">
      <c r="A175" s="33"/>
      <c r="B175" s="34"/>
      <c r="C175" s="328"/>
      <c r="D175" s="329" t="s">
        <v>136</v>
      </c>
      <c r="E175" s="328"/>
      <c r="F175" s="330" t="s">
        <v>1163</v>
      </c>
      <c r="G175" s="328"/>
      <c r="H175" s="328"/>
      <c r="I175" s="153"/>
      <c r="J175" s="33"/>
      <c r="K175" s="33"/>
      <c r="L175" s="34"/>
      <c r="M175" s="154"/>
      <c r="N175" s="155"/>
      <c r="O175" s="54"/>
      <c r="P175" s="54"/>
      <c r="Q175" s="54"/>
      <c r="R175" s="54"/>
      <c r="S175" s="54"/>
      <c r="T175" s="55"/>
      <c r="U175" s="33"/>
      <c r="V175" s="33"/>
      <c r="W175" s="33"/>
      <c r="X175" s="33"/>
      <c r="Y175" s="33"/>
      <c r="Z175" s="33"/>
      <c r="AA175" s="33"/>
      <c r="AB175" s="33"/>
      <c r="AC175" s="33"/>
      <c r="AD175" s="33"/>
      <c r="AE175" s="33"/>
      <c r="AT175" s="18" t="s">
        <v>136</v>
      </c>
      <c r="AU175" s="18" t="s">
        <v>81</v>
      </c>
    </row>
    <row r="176" spans="1:65" s="2" customFormat="1" ht="39">
      <c r="A176" s="33"/>
      <c r="B176" s="34"/>
      <c r="C176" s="328"/>
      <c r="D176" s="329" t="s">
        <v>220</v>
      </c>
      <c r="E176" s="328"/>
      <c r="F176" s="353" t="s">
        <v>1164</v>
      </c>
      <c r="G176" s="328"/>
      <c r="H176" s="328"/>
      <c r="I176" s="153"/>
      <c r="J176" s="33"/>
      <c r="K176" s="33"/>
      <c r="L176" s="34"/>
      <c r="M176" s="154"/>
      <c r="N176" s="155"/>
      <c r="O176" s="54"/>
      <c r="P176" s="54"/>
      <c r="Q176" s="54"/>
      <c r="R176" s="54"/>
      <c r="S176" s="54"/>
      <c r="T176" s="55"/>
      <c r="U176" s="33"/>
      <c r="V176" s="33"/>
      <c r="W176" s="33"/>
      <c r="X176" s="33"/>
      <c r="Y176" s="33"/>
      <c r="Z176" s="33"/>
      <c r="AA176" s="33"/>
      <c r="AB176" s="33"/>
      <c r="AC176" s="33"/>
      <c r="AD176" s="33"/>
      <c r="AE176" s="33"/>
      <c r="AT176" s="18" t="s">
        <v>220</v>
      </c>
      <c r="AU176" s="18" t="s">
        <v>81</v>
      </c>
    </row>
    <row r="177" spans="1:65" s="13" customFormat="1">
      <c r="B177" s="156"/>
      <c r="C177" s="332"/>
      <c r="D177" s="329" t="s">
        <v>140</v>
      </c>
      <c r="E177" s="333" t="s">
        <v>3</v>
      </c>
      <c r="F177" s="334" t="s">
        <v>943</v>
      </c>
      <c r="G177" s="332"/>
      <c r="H177" s="333" t="s">
        <v>3</v>
      </c>
      <c r="I177" s="158"/>
      <c r="L177" s="156"/>
      <c r="M177" s="159"/>
      <c r="N177" s="160"/>
      <c r="O177" s="160"/>
      <c r="P177" s="160"/>
      <c r="Q177" s="160"/>
      <c r="R177" s="160"/>
      <c r="S177" s="160"/>
      <c r="T177" s="161"/>
      <c r="AT177" s="157" t="s">
        <v>140</v>
      </c>
      <c r="AU177" s="157" t="s">
        <v>81</v>
      </c>
      <c r="AV177" s="13" t="s">
        <v>79</v>
      </c>
      <c r="AW177" s="13" t="s">
        <v>33</v>
      </c>
      <c r="AX177" s="13" t="s">
        <v>72</v>
      </c>
      <c r="AY177" s="157" t="s">
        <v>126</v>
      </c>
    </row>
    <row r="178" spans="1:65" s="14" customFormat="1">
      <c r="B178" s="162"/>
      <c r="C178" s="336"/>
      <c r="D178" s="329" t="s">
        <v>140</v>
      </c>
      <c r="E178" s="337" t="s">
        <v>3</v>
      </c>
      <c r="F178" s="338" t="s">
        <v>1288</v>
      </c>
      <c r="G178" s="336"/>
      <c r="H178" s="339">
        <v>17.34</v>
      </c>
      <c r="I178" s="164"/>
      <c r="L178" s="162"/>
      <c r="M178" s="165"/>
      <c r="N178" s="166"/>
      <c r="O178" s="166"/>
      <c r="P178" s="166"/>
      <c r="Q178" s="166"/>
      <c r="R178" s="166"/>
      <c r="S178" s="166"/>
      <c r="T178" s="167"/>
      <c r="AT178" s="163" t="s">
        <v>140</v>
      </c>
      <c r="AU178" s="163" t="s">
        <v>81</v>
      </c>
      <c r="AV178" s="14" t="s">
        <v>81</v>
      </c>
      <c r="AW178" s="14" t="s">
        <v>33</v>
      </c>
      <c r="AX178" s="14" t="s">
        <v>72</v>
      </c>
      <c r="AY178" s="163" t="s">
        <v>126</v>
      </c>
    </row>
    <row r="179" spans="1:65" s="15" customFormat="1">
      <c r="B179" s="168"/>
      <c r="C179" s="341"/>
      <c r="D179" s="329" t="s">
        <v>140</v>
      </c>
      <c r="E179" s="342" t="s">
        <v>3</v>
      </c>
      <c r="F179" s="343" t="s">
        <v>144</v>
      </c>
      <c r="G179" s="341"/>
      <c r="H179" s="344">
        <v>17.34</v>
      </c>
      <c r="I179" s="170"/>
      <c r="L179" s="168"/>
      <c r="M179" s="171"/>
      <c r="N179" s="172"/>
      <c r="O179" s="172"/>
      <c r="P179" s="172"/>
      <c r="Q179" s="172"/>
      <c r="R179" s="172"/>
      <c r="S179" s="172"/>
      <c r="T179" s="173"/>
      <c r="AT179" s="169" t="s">
        <v>140</v>
      </c>
      <c r="AU179" s="169" t="s">
        <v>81</v>
      </c>
      <c r="AV179" s="15" t="s">
        <v>145</v>
      </c>
      <c r="AW179" s="15" t="s">
        <v>33</v>
      </c>
      <c r="AX179" s="15" t="s">
        <v>79</v>
      </c>
      <c r="AY179" s="169" t="s">
        <v>126</v>
      </c>
    </row>
    <row r="180" spans="1:65" s="12" customFormat="1" ht="22.9" customHeight="1">
      <c r="B180" s="130"/>
      <c r="C180" s="346"/>
      <c r="D180" s="347" t="s">
        <v>71</v>
      </c>
      <c r="E180" s="348" t="s">
        <v>171</v>
      </c>
      <c r="F180" s="348" t="s">
        <v>1178</v>
      </c>
      <c r="G180" s="346"/>
      <c r="H180" s="346"/>
      <c r="I180" s="133"/>
      <c r="J180" s="142">
        <f>BK180</f>
        <v>0</v>
      </c>
      <c r="L180" s="130"/>
      <c r="M180" s="135"/>
      <c r="N180" s="136"/>
      <c r="O180" s="136"/>
      <c r="P180" s="137">
        <f>SUM(P181:P185)</f>
        <v>0</v>
      </c>
      <c r="Q180" s="136"/>
      <c r="R180" s="137">
        <f>SUM(R181:R185)</f>
        <v>1.7282199999999998E-2</v>
      </c>
      <c r="S180" s="136"/>
      <c r="T180" s="138">
        <f>SUM(T181:T185)</f>
        <v>0</v>
      </c>
      <c r="AR180" s="131" t="s">
        <v>79</v>
      </c>
      <c r="AT180" s="139" t="s">
        <v>71</v>
      </c>
      <c r="AU180" s="139" t="s">
        <v>79</v>
      </c>
      <c r="AY180" s="131" t="s">
        <v>126</v>
      </c>
      <c r="BK180" s="140">
        <f>SUM(BK181:BK185)</f>
        <v>0</v>
      </c>
    </row>
    <row r="181" spans="1:65" s="2" customFormat="1" ht="16.5" customHeight="1">
      <c r="A181" s="33"/>
      <c r="B181" s="143"/>
      <c r="C181" s="323" t="s">
        <v>296</v>
      </c>
      <c r="D181" s="323" t="s">
        <v>129</v>
      </c>
      <c r="E181" s="324" t="s">
        <v>1289</v>
      </c>
      <c r="F181" s="325" t="s">
        <v>1290</v>
      </c>
      <c r="G181" s="326" t="s">
        <v>305</v>
      </c>
      <c r="H181" s="327">
        <v>132.94</v>
      </c>
      <c r="I181" s="145"/>
      <c r="J181" s="146">
        <f>ROUND(I181*H181,2)</f>
        <v>0</v>
      </c>
      <c r="K181" s="144" t="s">
        <v>133</v>
      </c>
      <c r="L181" s="34"/>
      <c r="M181" s="147" t="s">
        <v>3</v>
      </c>
      <c r="N181" s="148" t="s">
        <v>43</v>
      </c>
      <c r="O181" s="54"/>
      <c r="P181" s="149">
        <f>O181*H181</f>
        <v>0</v>
      </c>
      <c r="Q181" s="149">
        <v>1.2999999999999999E-4</v>
      </c>
      <c r="R181" s="149">
        <f>Q181*H181</f>
        <v>1.7282199999999998E-2</v>
      </c>
      <c r="S181" s="149">
        <v>0</v>
      </c>
      <c r="T181" s="150">
        <f>S181*H181</f>
        <v>0</v>
      </c>
      <c r="U181" s="33"/>
      <c r="V181" s="33"/>
      <c r="W181" s="33"/>
      <c r="X181" s="33"/>
      <c r="Y181" s="33"/>
      <c r="Z181" s="33"/>
      <c r="AA181" s="33"/>
      <c r="AB181" s="33"/>
      <c r="AC181" s="33"/>
      <c r="AD181" s="33"/>
      <c r="AE181" s="33"/>
      <c r="AR181" s="151" t="s">
        <v>145</v>
      </c>
      <c r="AT181" s="151" t="s">
        <v>129</v>
      </c>
      <c r="AU181" s="151" t="s">
        <v>81</v>
      </c>
      <c r="AY181" s="18" t="s">
        <v>126</v>
      </c>
      <c r="BE181" s="152">
        <f>IF(N181="základní",J181,0)</f>
        <v>0</v>
      </c>
      <c r="BF181" s="152">
        <f>IF(N181="snížená",J181,0)</f>
        <v>0</v>
      </c>
      <c r="BG181" s="152">
        <f>IF(N181="zákl. přenesená",J181,0)</f>
        <v>0</v>
      </c>
      <c r="BH181" s="152">
        <f>IF(N181="sníž. přenesená",J181,0)</f>
        <v>0</v>
      </c>
      <c r="BI181" s="152">
        <f>IF(N181="nulová",J181,0)</f>
        <v>0</v>
      </c>
      <c r="BJ181" s="18" t="s">
        <v>79</v>
      </c>
      <c r="BK181" s="152">
        <f>ROUND(I181*H181,2)</f>
        <v>0</v>
      </c>
      <c r="BL181" s="18" t="s">
        <v>145</v>
      </c>
      <c r="BM181" s="151" t="s">
        <v>1291</v>
      </c>
    </row>
    <row r="182" spans="1:65" s="2" customFormat="1">
      <c r="A182" s="33"/>
      <c r="B182" s="34"/>
      <c r="C182" s="328"/>
      <c r="D182" s="329" t="s">
        <v>136</v>
      </c>
      <c r="E182" s="328"/>
      <c r="F182" s="330" t="s">
        <v>1292</v>
      </c>
      <c r="G182" s="328"/>
      <c r="H182" s="328"/>
      <c r="I182" s="153"/>
      <c r="J182" s="33"/>
      <c r="K182" s="33"/>
      <c r="L182" s="34"/>
      <c r="M182" s="154"/>
      <c r="N182" s="155"/>
      <c r="O182" s="54"/>
      <c r="P182" s="54"/>
      <c r="Q182" s="54"/>
      <c r="R182" s="54"/>
      <c r="S182" s="54"/>
      <c r="T182" s="55"/>
      <c r="U182" s="33"/>
      <c r="V182" s="33"/>
      <c r="W182" s="33"/>
      <c r="X182" s="33"/>
      <c r="Y182" s="33"/>
      <c r="Z182" s="33"/>
      <c r="AA182" s="33"/>
      <c r="AB182" s="33"/>
      <c r="AC182" s="33"/>
      <c r="AD182" s="33"/>
      <c r="AE182" s="33"/>
      <c r="AT182" s="18" t="s">
        <v>136</v>
      </c>
      <c r="AU182" s="18" t="s">
        <v>81</v>
      </c>
    </row>
    <row r="183" spans="1:65" s="13" customFormat="1">
      <c r="B183" s="156"/>
      <c r="C183" s="332"/>
      <c r="D183" s="329" t="s">
        <v>140</v>
      </c>
      <c r="E183" s="333" t="s">
        <v>3</v>
      </c>
      <c r="F183" s="334" t="s">
        <v>943</v>
      </c>
      <c r="G183" s="332"/>
      <c r="H183" s="333" t="s">
        <v>3</v>
      </c>
      <c r="I183" s="158"/>
      <c r="L183" s="156"/>
      <c r="M183" s="159"/>
      <c r="N183" s="160"/>
      <c r="O183" s="160"/>
      <c r="P183" s="160"/>
      <c r="Q183" s="160"/>
      <c r="R183" s="160"/>
      <c r="S183" s="160"/>
      <c r="T183" s="161"/>
      <c r="AT183" s="157" t="s">
        <v>140</v>
      </c>
      <c r="AU183" s="157" t="s">
        <v>81</v>
      </c>
      <c r="AV183" s="13" t="s">
        <v>79</v>
      </c>
      <c r="AW183" s="13" t="s">
        <v>33</v>
      </c>
      <c r="AX183" s="13" t="s">
        <v>72</v>
      </c>
      <c r="AY183" s="157" t="s">
        <v>126</v>
      </c>
    </row>
    <row r="184" spans="1:65" s="14" customFormat="1">
      <c r="B184" s="162"/>
      <c r="C184" s="336"/>
      <c r="D184" s="329" t="s">
        <v>140</v>
      </c>
      <c r="E184" s="337" t="s">
        <v>3</v>
      </c>
      <c r="F184" s="338" t="s">
        <v>1293</v>
      </c>
      <c r="G184" s="336"/>
      <c r="H184" s="339">
        <v>132.94</v>
      </c>
      <c r="I184" s="164"/>
      <c r="L184" s="162"/>
      <c r="M184" s="165"/>
      <c r="N184" s="166"/>
      <c r="O184" s="166"/>
      <c r="P184" s="166"/>
      <c r="Q184" s="166"/>
      <c r="R184" s="166"/>
      <c r="S184" s="166"/>
      <c r="T184" s="167"/>
      <c r="AT184" s="163" t="s">
        <v>140</v>
      </c>
      <c r="AU184" s="163" t="s">
        <v>81</v>
      </c>
      <c r="AV184" s="14" t="s">
        <v>81</v>
      </c>
      <c r="AW184" s="14" t="s">
        <v>33</v>
      </c>
      <c r="AX184" s="14" t="s">
        <v>72</v>
      </c>
      <c r="AY184" s="163" t="s">
        <v>126</v>
      </c>
    </row>
    <row r="185" spans="1:65" s="15" customFormat="1">
      <c r="B185" s="168"/>
      <c r="C185" s="341"/>
      <c r="D185" s="329" t="s">
        <v>140</v>
      </c>
      <c r="E185" s="342" t="s">
        <v>3</v>
      </c>
      <c r="F185" s="343" t="s">
        <v>144</v>
      </c>
      <c r="G185" s="341"/>
      <c r="H185" s="344">
        <v>132.94</v>
      </c>
      <c r="I185" s="170"/>
      <c r="L185" s="168"/>
      <c r="M185" s="171"/>
      <c r="N185" s="172"/>
      <c r="O185" s="172"/>
      <c r="P185" s="172"/>
      <c r="Q185" s="172"/>
      <c r="R185" s="172"/>
      <c r="S185" s="172"/>
      <c r="T185" s="173"/>
      <c r="AT185" s="169" t="s">
        <v>140</v>
      </c>
      <c r="AU185" s="169" t="s">
        <v>81</v>
      </c>
      <c r="AV185" s="15" t="s">
        <v>145</v>
      </c>
      <c r="AW185" s="15" t="s">
        <v>33</v>
      </c>
      <c r="AX185" s="15" t="s">
        <v>79</v>
      </c>
      <c r="AY185" s="169" t="s">
        <v>126</v>
      </c>
    </row>
    <row r="186" spans="1:65" s="12" customFormat="1" ht="22.9" customHeight="1">
      <c r="B186" s="130"/>
      <c r="C186" s="346"/>
      <c r="D186" s="347" t="s">
        <v>71</v>
      </c>
      <c r="E186" s="348" t="s">
        <v>176</v>
      </c>
      <c r="F186" s="348" t="s">
        <v>784</v>
      </c>
      <c r="G186" s="346"/>
      <c r="H186" s="346"/>
      <c r="I186" s="133"/>
      <c r="J186" s="142">
        <f>BK186</f>
        <v>0</v>
      </c>
      <c r="L186" s="130"/>
      <c r="M186" s="135"/>
      <c r="N186" s="136"/>
      <c r="O186" s="136"/>
      <c r="P186" s="137">
        <f>SUM(P187:P193)</f>
        <v>0</v>
      </c>
      <c r="Q186" s="136"/>
      <c r="R186" s="137">
        <f>SUM(R187:R193)</f>
        <v>0</v>
      </c>
      <c r="S186" s="136"/>
      <c r="T186" s="138">
        <f>SUM(T187:T193)</f>
        <v>0</v>
      </c>
      <c r="AR186" s="131" t="s">
        <v>79</v>
      </c>
      <c r="AT186" s="139" t="s">
        <v>71</v>
      </c>
      <c r="AU186" s="139" t="s">
        <v>79</v>
      </c>
      <c r="AY186" s="131" t="s">
        <v>126</v>
      </c>
      <c r="BK186" s="140">
        <f>SUM(BK187:BK193)</f>
        <v>0</v>
      </c>
    </row>
    <row r="187" spans="1:65" s="2" customFormat="1" ht="16.5" customHeight="1">
      <c r="A187" s="33"/>
      <c r="B187" s="143"/>
      <c r="C187" s="323" t="s">
        <v>302</v>
      </c>
      <c r="D187" s="323" t="s">
        <v>129</v>
      </c>
      <c r="E187" s="324" t="s">
        <v>1294</v>
      </c>
      <c r="F187" s="325" t="s">
        <v>1295</v>
      </c>
      <c r="G187" s="326" t="s">
        <v>1296</v>
      </c>
      <c r="H187" s="327">
        <v>10</v>
      </c>
      <c r="I187" s="145"/>
      <c r="J187" s="146">
        <f>ROUND(I187*H187,2)</f>
        <v>0</v>
      </c>
      <c r="K187" s="144" t="s">
        <v>133</v>
      </c>
      <c r="L187" s="34"/>
      <c r="M187" s="147" t="s">
        <v>3</v>
      </c>
      <c r="N187" s="148" t="s">
        <v>43</v>
      </c>
      <c r="O187" s="54"/>
      <c r="P187" s="149">
        <f>O187*H187</f>
        <v>0</v>
      </c>
      <c r="Q187" s="149">
        <v>0</v>
      </c>
      <c r="R187" s="149">
        <f>Q187*H187</f>
        <v>0</v>
      </c>
      <c r="S187" s="149">
        <v>0</v>
      </c>
      <c r="T187" s="150">
        <f>S187*H187</f>
        <v>0</v>
      </c>
      <c r="U187" s="33"/>
      <c r="V187" s="33"/>
      <c r="W187" s="33"/>
      <c r="X187" s="33"/>
      <c r="Y187" s="33"/>
      <c r="Z187" s="33"/>
      <c r="AA187" s="33"/>
      <c r="AB187" s="33"/>
      <c r="AC187" s="33"/>
      <c r="AD187" s="33"/>
      <c r="AE187" s="33"/>
      <c r="AR187" s="151" t="s">
        <v>145</v>
      </c>
      <c r="AT187" s="151" t="s">
        <v>129</v>
      </c>
      <c r="AU187" s="151" t="s">
        <v>81</v>
      </c>
      <c r="AY187" s="18" t="s">
        <v>126</v>
      </c>
      <c r="BE187" s="152">
        <f>IF(N187="základní",J187,0)</f>
        <v>0</v>
      </c>
      <c r="BF187" s="152">
        <f>IF(N187="snížená",J187,0)</f>
        <v>0</v>
      </c>
      <c r="BG187" s="152">
        <f>IF(N187="zákl. přenesená",J187,0)</f>
        <v>0</v>
      </c>
      <c r="BH187" s="152">
        <f>IF(N187="sníž. přenesená",J187,0)</f>
        <v>0</v>
      </c>
      <c r="BI187" s="152">
        <f>IF(N187="nulová",J187,0)</f>
        <v>0</v>
      </c>
      <c r="BJ187" s="18" t="s">
        <v>79</v>
      </c>
      <c r="BK187" s="152">
        <f>ROUND(I187*H187,2)</f>
        <v>0</v>
      </c>
      <c r="BL187" s="18" t="s">
        <v>145</v>
      </c>
      <c r="BM187" s="151" t="s">
        <v>1297</v>
      </c>
    </row>
    <row r="188" spans="1:65" s="2" customFormat="1">
      <c r="A188" s="33"/>
      <c r="B188" s="34"/>
      <c r="C188" s="328"/>
      <c r="D188" s="329" t="s">
        <v>136</v>
      </c>
      <c r="E188" s="328"/>
      <c r="F188" s="330" t="s">
        <v>1298</v>
      </c>
      <c r="G188" s="328"/>
      <c r="H188" s="328"/>
      <c r="I188" s="153"/>
      <c r="J188" s="33"/>
      <c r="K188" s="33"/>
      <c r="L188" s="34"/>
      <c r="M188" s="154"/>
      <c r="N188" s="155"/>
      <c r="O188" s="54"/>
      <c r="P188" s="54"/>
      <c r="Q188" s="54"/>
      <c r="R188" s="54"/>
      <c r="S188" s="54"/>
      <c r="T188" s="55"/>
      <c r="U188" s="33"/>
      <c r="V188" s="33"/>
      <c r="W188" s="33"/>
      <c r="X188" s="33"/>
      <c r="Y188" s="33"/>
      <c r="Z188" s="33"/>
      <c r="AA188" s="33"/>
      <c r="AB188" s="33"/>
      <c r="AC188" s="33"/>
      <c r="AD188" s="33"/>
      <c r="AE188" s="33"/>
      <c r="AT188" s="18" t="s">
        <v>136</v>
      </c>
      <c r="AU188" s="18" t="s">
        <v>81</v>
      </c>
    </row>
    <row r="189" spans="1:65" s="2" customFormat="1" ht="48.75">
      <c r="A189" s="33"/>
      <c r="B189" s="34"/>
      <c r="C189" s="328"/>
      <c r="D189" s="329" t="s">
        <v>220</v>
      </c>
      <c r="E189" s="328"/>
      <c r="F189" s="353" t="s">
        <v>1299</v>
      </c>
      <c r="G189" s="328"/>
      <c r="H189" s="328"/>
      <c r="I189" s="153"/>
      <c r="J189" s="33"/>
      <c r="K189" s="33"/>
      <c r="L189" s="34"/>
      <c r="M189" s="154"/>
      <c r="N189" s="155"/>
      <c r="O189" s="54"/>
      <c r="P189" s="54"/>
      <c r="Q189" s="54"/>
      <c r="R189" s="54"/>
      <c r="S189" s="54"/>
      <c r="T189" s="55"/>
      <c r="U189" s="33"/>
      <c r="V189" s="33"/>
      <c r="W189" s="33"/>
      <c r="X189" s="33"/>
      <c r="Y189" s="33"/>
      <c r="Z189" s="33"/>
      <c r="AA189" s="33"/>
      <c r="AB189" s="33"/>
      <c r="AC189" s="33"/>
      <c r="AD189" s="33"/>
      <c r="AE189" s="33"/>
      <c r="AT189" s="18" t="s">
        <v>220</v>
      </c>
      <c r="AU189" s="18" t="s">
        <v>81</v>
      </c>
    </row>
    <row r="190" spans="1:65" s="13" customFormat="1">
      <c r="B190" s="156"/>
      <c r="C190" s="332"/>
      <c r="D190" s="329" t="s">
        <v>140</v>
      </c>
      <c r="E190" s="333" t="s">
        <v>3</v>
      </c>
      <c r="F190" s="334" t="s">
        <v>943</v>
      </c>
      <c r="G190" s="332"/>
      <c r="H190" s="333" t="s">
        <v>3</v>
      </c>
      <c r="I190" s="158"/>
      <c r="L190" s="156"/>
      <c r="M190" s="159"/>
      <c r="N190" s="160"/>
      <c r="O190" s="160"/>
      <c r="P190" s="160"/>
      <c r="Q190" s="160"/>
      <c r="R190" s="160"/>
      <c r="S190" s="160"/>
      <c r="T190" s="161"/>
      <c r="AT190" s="157" t="s">
        <v>140</v>
      </c>
      <c r="AU190" s="157" t="s">
        <v>81</v>
      </c>
      <c r="AV190" s="13" t="s">
        <v>79</v>
      </c>
      <c r="AW190" s="13" t="s">
        <v>33</v>
      </c>
      <c r="AX190" s="13" t="s">
        <v>72</v>
      </c>
      <c r="AY190" s="157" t="s">
        <v>126</v>
      </c>
    </row>
    <row r="191" spans="1:65" s="13" customFormat="1">
      <c r="B191" s="156"/>
      <c r="C191" s="332"/>
      <c r="D191" s="329" t="s">
        <v>140</v>
      </c>
      <c r="E191" s="333" t="s">
        <v>3</v>
      </c>
      <c r="F191" s="334" t="s">
        <v>1300</v>
      </c>
      <c r="G191" s="332"/>
      <c r="H191" s="333" t="s">
        <v>3</v>
      </c>
      <c r="I191" s="158"/>
      <c r="L191" s="156"/>
      <c r="M191" s="159"/>
      <c r="N191" s="160"/>
      <c r="O191" s="160"/>
      <c r="P191" s="160"/>
      <c r="Q191" s="160"/>
      <c r="R191" s="160"/>
      <c r="S191" s="160"/>
      <c r="T191" s="161"/>
      <c r="AT191" s="157" t="s">
        <v>140</v>
      </c>
      <c r="AU191" s="157" t="s">
        <v>81</v>
      </c>
      <c r="AV191" s="13" t="s">
        <v>79</v>
      </c>
      <c r="AW191" s="13" t="s">
        <v>33</v>
      </c>
      <c r="AX191" s="13" t="s">
        <v>72</v>
      </c>
      <c r="AY191" s="157" t="s">
        <v>126</v>
      </c>
    </row>
    <row r="192" spans="1:65" s="14" customFormat="1">
      <c r="B192" s="162"/>
      <c r="C192" s="336"/>
      <c r="D192" s="329" t="s">
        <v>140</v>
      </c>
      <c r="E192" s="337" t="s">
        <v>3</v>
      </c>
      <c r="F192" s="338" t="s">
        <v>822</v>
      </c>
      <c r="G192" s="336"/>
      <c r="H192" s="339">
        <v>10</v>
      </c>
      <c r="I192" s="164"/>
      <c r="L192" s="162"/>
      <c r="M192" s="165"/>
      <c r="N192" s="166"/>
      <c r="O192" s="166"/>
      <c r="P192" s="166"/>
      <c r="Q192" s="166"/>
      <c r="R192" s="166"/>
      <c r="S192" s="166"/>
      <c r="T192" s="167"/>
      <c r="AT192" s="163" t="s">
        <v>140</v>
      </c>
      <c r="AU192" s="163" t="s">
        <v>81</v>
      </c>
      <c r="AV192" s="14" t="s">
        <v>81</v>
      </c>
      <c r="AW192" s="14" t="s">
        <v>33</v>
      </c>
      <c r="AX192" s="14" t="s">
        <v>72</v>
      </c>
      <c r="AY192" s="163" t="s">
        <v>126</v>
      </c>
    </row>
    <row r="193" spans="1:65" s="15" customFormat="1">
      <c r="B193" s="168"/>
      <c r="C193" s="341"/>
      <c r="D193" s="329" t="s">
        <v>140</v>
      </c>
      <c r="E193" s="342" t="s">
        <v>3</v>
      </c>
      <c r="F193" s="343" t="s">
        <v>144</v>
      </c>
      <c r="G193" s="341"/>
      <c r="H193" s="344">
        <v>10</v>
      </c>
      <c r="I193" s="170"/>
      <c r="L193" s="168"/>
      <c r="M193" s="171"/>
      <c r="N193" s="172"/>
      <c r="O193" s="172"/>
      <c r="P193" s="172"/>
      <c r="Q193" s="172"/>
      <c r="R193" s="172"/>
      <c r="S193" s="172"/>
      <c r="T193" s="173"/>
      <c r="AT193" s="169" t="s">
        <v>140</v>
      </c>
      <c r="AU193" s="169" t="s">
        <v>81</v>
      </c>
      <c r="AV193" s="15" t="s">
        <v>145</v>
      </c>
      <c r="AW193" s="15" t="s">
        <v>33</v>
      </c>
      <c r="AX193" s="15" t="s">
        <v>79</v>
      </c>
      <c r="AY193" s="169" t="s">
        <v>126</v>
      </c>
    </row>
    <row r="194" spans="1:65" s="12" customFormat="1" ht="22.9" customHeight="1">
      <c r="B194" s="130"/>
      <c r="C194" s="346"/>
      <c r="D194" s="347" t="s">
        <v>71</v>
      </c>
      <c r="E194" s="348" t="s">
        <v>981</v>
      </c>
      <c r="F194" s="348" t="s">
        <v>982</v>
      </c>
      <c r="G194" s="346"/>
      <c r="H194" s="346"/>
      <c r="I194" s="133"/>
      <c r="J194" s="142">
        <f>BK194</f>
        <v>0</v>
      </c>
      <c r="L194" s="130"/>
      <c r="M194" s="135"/>
      <c r="N194" s="136"/>
      <c r="O194" s="136"/>
      <c r="P194" s="137">
        <f>SUM(P195:P197)</f>
        <v>0</v>
      </c>
      <c r="Q194" s="136"/>
      <c r="R194" s="137">
        <f>SUM(R195:R197)</f>
        <v>0</v>
      </c>
      <c r="S194" s="136"/>
      <c r="T194" s="138">
        <f>SUM(T195:T197)</f>
        <v>0</v>
      </c>
      <c r="AR194" s="131" t="s">
        <v>79</v>
      </c>
      <c r="AT194" s="139" t="s">
        <v>71</v>
      </c>
      <c r="AU194" s="139" t="s">
        <v>79</v>
      </c>
      <c r="AY194" s="131" t="s">
        <v>126</v>
      </c>
      <c r="BK194" s="140">
        <f>SUM(BK195:BK197)</f>
        <v>0</v>
      </c>
    </row>
    <row r="195" spans="1:65" s="2" customFormat="1" ht="16.5" customHeight="1">
      <c r="A195" s="33"/>
      <c r="B195" s="143"/>
      <c r="C195" s="323" t="s">
        <v>9</v>
      </c>
      <c r="D195" s="323" t="s">
        <v>129</v>
      </c>
      <c r="E195" s="324" t="s">
        <v>1238</v>
      </c>
      <c r="F195" s="325" t="s">
        <v>1239</v>
      </c>
      <c r="G195" s="326" t="s">
        <v>468</v>
      </c>
      <c r="H195" s="327">
        <v>2.92</v>
      </c>
      <c r="I195" s="145"/>
      <c r="J195" s="146">
        <f>ROUND(I195*H195,2)</f>
        <v>0</v>
      </c>
      <c r="K195" s="144" t="s">
        <v>133</v>
      </c>
      <c r="L195" s="34"/>
      <c r="M195" s="147" t="s">
        <v>3</v>
      </c>
      <c r="N195" s="148" t="s">
        <v>43</v>
      </c>
      <c r="O195" s="54"/>
      <c r="P195" s="149">
        <f>O195*H195</f>
        <v>0</v>
      </c>
      <c r="Q195" s="149">
        <v>0</v>
      </c>
      <c r="R195" s="149">
        <f>Q195*H195</f>
        <v>0</v>
      </c>
      <c r="S195" s="149">
        <v>0</v>
      </c>
      <c r="T195" s="150">
        <f>S195*H195</f>
        <v>0</v>
      </c>
      <c r="U195" s="33"/>
      <c r="V195" s="33"/>
      <c r="W195" s="33"/>
      <c r="X195" s="33"/>
      <c r="Y195" s="33"/>
      <c r="Z195" s="33"/>
      <c r="AA195" s="33"/>
      <c r="AB195" s="33"/>
      <c r="AC195" s="33"/>
      <c r="AD195" s="33"/>
      <c r="AE195" s="33"/>
      <c r="AR195" s="151" t="s">
        <v>145</v>
      </c>
      <c r="AT195" s="151" t="s">
        <v>129</v>
      </c>
      <c r="AU195" s="151" t="s">
        <v>81</v>
      </c>
      <c r="AY195" s="18" t="s">
        <v>126</v>
      </c>
      <c r="BE195" s="152">
        <f>IF(N195="základní",J195,0)</f>
        <v>0</v>
      </c>
      <c r="BF195" s="152">
        <f>IF(N195="snížená",J195,0)</f>
        <v>0</v>
      </c>
      <c r="BG195" s="152">
        <f>IF(N195="zákl. přenesená",J195,0)</f>
        <v>0</v>
      </c>
      <c r="BH195" s="152">
        <f>IF(N195="sníž. přenesená",J195,0)</f>
        <v>0</v>
      </c>
      <c r="BI195" s="152">
        <f>IF(N195="nulová",J195,0)</f>
        <v>0</v>
      </c>
      <c r="BJ195" s="18" t="s">
        <v>79</v>
      </c>
      <c r="BK195" s="152">
        <f>ROUND(I195*H195,2)</f>
        <v>0</v>
      </c>
      <c r="BL195" s="18" t="s">
        <v>145</v>
      </c>
      <c r="BM195" s="151" t="s">
        <v>1301</v>
      </c>
    </row>
    <row r="196" spans="1:65" s="2" customFormat="1" ht="19.5">
      <c r="A196" s="33"/>
      <c r="B196" s="34"/>
      <c r="C196" s="328"/>
      <c r="D196" s="329" t="s">
        <v>136</v>
      </c>
      <c r="E196" s="328"/>
      <c r="F196" s="330" t="s">
        <v>1241</v>
      </c>
      <c r="G196" s="328"/>
      <c r="H196" s="328"/>
      <c r="I196" s="153"/>
      <c r="J196" s="33"/>
      <c r="K196" s="33"/>
      <c r="L196" s="34"/>
      <c r="M196" s="154"/>
      <c r="N196" s="155"/>
      <c r="O196" s="54"/>
      <c r="P196" s="54"/>
      <c r="Q196" s="54"/>
      <c r="R196" s="54"/>
      <c r="S196" s="54"/>
      <c r="T196" s="55"/>
      <c r="U196" s="33"/>
      <c r="V196" s="33"/>
      <c r="W196" s="33"/>
      <c r="X196" s="33"/>
      <c r="Y196" s="33"/>
      <c r="Z196" s="33"/>
      <c r="AA196" s="33"/>
      <c r="AB196" s="33"/>
      <c r="AC196" s="33"/>
      <c r="AD196" s="33"/>
      <c r="AE196" s="33"/>
      <c r="AT196" s="18" t="s">
        <v>136</v>
      </c>
      <c r="AU196" s="18" t="s">
        <v>81</v>
      </c>
    </row>
    <row r="197" spans="1:65" s="2" customFormat="1" ht="39">
      <c r="A197" s="33"/>
      <c r="B197" s="34"/>
      <c r="C197" s="328"/>
      <c r="D197" s="329" t="s">
        <v>220</v>
      </c>
      <c r="E197" s="328"/>
      <c r="F197" s="353" t="s">
        <v>1242</v>
      </c>
      <c r="G197" s="328"/>
      <c r="H197" s="328"/>
      <c r="I197" s="153"/>
      <c r="J197" s="33"/>
      <c r="K197" s="33"/>
      <c r="L197" s="34"/>
      <c r="M197" s="154"/>
      <c r="N197" s="155"/>
      <c r="O197" s="54"/>
      <c r="P197" s="54"/>
      <c r="Q197" s="54"/>
      <c r="R197" s="54"/>
      <c r="S197" s="54"/>
      <c r="T197" s="55"/>
      <c r="U197" s="33"/>
      <c r="V197" s="33"/>
      <c r="W197" s="33"/>
      <c r="X197" s="33"/>
      <c r="Y197" s="33"/>
      <c r="Z197" s="33"/>
      <c r="AA197" s="33"/>
      <c r="AB197" s="33"/>
      <c r="AC197" s="33"/>
      <c r="AD197" s="33"/>
      <c r="AE197" s="33"/>
      <c r="AT197" s="18" t="s">
        <v>220</v>
      </c>
      <c r="AU197" s="18" t="s">
        <v>81</v>
      </c>
    </row>
    <row r="198" spans="1:65" s="12" customFormat="1" ht="25.9" customHeight="1">
      <c r="B198" s="130"/>
      <c r="C198" s="346"/>
      <c r="D198" s="347" t="s">
        <v>71</v>
      </c>
      <c r="E198" s="352" t="s">
        <v>465</v>
      </c>
      <c r="F198" s="352" t="s">
        <v>1302</v>
      </c>
      <c r="G198" s="346"/>
      <c r="H198" s="346"/>
      <c r="I198" s="133"/>
      <c r="J198" s="134">
        <f>BK198</f>
        <v>0</v>
      </c>
      <c r="L198" s="130"/>
      <c r="M198" s="135"/>
      <c r="N198" s="136"/>
      <c r="O198" s="136"/>
      <c r="P198" s="137">
        <f>P199</f>
        <v>0</v>
      </c>
      <c r="Q198" s="136"/>
      <c r="R198" s="137">
        <f>R199</f>
        <v>0.17820260000000002</v>
      </c>
      <c r="S198" s="136"/>
      <c r="T198" s="138">
        <f>T199</f>
        <v>0</v>
      </c>
      <c r="AR198" s="131" t="s">
        <v>146</v>
      </c>
      <c r="AT198" s="139" t="s">
        <v>71</v>
      </c>
      <c r="AU198" s="139" t="s">
        <v>72</v>
      </c>
      <c r="AY198" s="131" t="s">
        <v>126</v>
      </c>
      <c r="BK198" s="140">
        <f>BK199</f>
        <v>0</v>
      </c>
    </row>
    <row r="199" spans="1:65" s="12" customFormat="1" ht="22.9" customHeight="1">
      <c r="B199" s="130"/>
      <c r="C199" s="346"/>
      <c r="D199" s="347" t="s">
        <v>71</v>
      </c>
      <c r="E199" s="348" t="s">
        <v>1303</v>
      </c>
      <c r="F199" s="348" t="s">
        <v>1304</v>
      </c>
      <c r="G199" s="346"/>
      <c r="H199" s="346"/>
      <c r="I199" s="133"/>
      <c r="J199" s="142">
        <f>BK199</f>
        <v>0</v>
      </c>
      <c r="L199" s="130"/>
      <c r="M199" s="135"/>
      <c r="N199" s="136"/>
      <c r="O199" s="136"/>
      <c r="P199" s="137">
        <f>SUM(P200:P262)</f>
        <v>0</v>
      </c>
      <c r="Q199" s="136"/>
      <c r="R199" s="137">
        <f>SUM(R200:R262)</f>
        <v>0.17820260000000002</v>
      </c>
      <c r="S199" s="136"/>
      <c r="T199" s="138">
        <f>SUM(T200:T262)</f>
        <v>0</v>
      </c>
      <c r="AR199" s="131" t="s">
        <v>146</v>
      </c>
      <c r="AT199" s="139" t="s">
        <v>71</v>
      </c>
      <c r="AU199" s="139" t="s">
        <v>79</v>
      </c>
      <c r="AY199" s="131" t="s">
        <v>126</v>
      </c>
      <c r="BK199" s="140">
        <f>SUM(BK200:BK262)</f>
        <v>0</v>
      </c>
    </row>
    <row r="200" spans="1:65" s="2" customFormat="1" ht="21.75" customHeight="1">
      <c r="A200" s="33"/>
      <c r="B200" s="143"/>
      <c r="C200" s="323" t="s">
        <v>317</v>
      </c>
      <c r="D200" s="323" t="s">
        <v>129</v>
      </c>
      <c r="E200" s="324" t="s">
        <v>1305</v>
      </c>
      <c r="F200" s="325" t="s">
        <v>1306</v>
      </c>
      <c r="G200" s="326" t="s">
        <v>305</v>
      </c>
      <c r="H200" s="327">
        <v>127.6</v>
      </c>
      <c r="I200" s="145"/>
      <c r="J200" s="146">
        <f>ROUND(I200*H200,2)</f>
        <v>0</v>
      </c>
      <c r="K200" s="144" t="s">
        <v>133</v>
      </c>
      <c r="L200" s="34"/>
      <c r="M200" s="147" t="s">
        <v>3</v>
      </c>
      <c r="N200" s="148" t="s">
        <v>43</v>
      </c>
      <c r="O200" s="54"/>
      <c r="P200" s="149">
        <f>O200*H200</f>
        <v>0</v>
      </c>
      <c r="Q200" s="149">
        <v>0</v>
      </c>
      <c r="R200" s="149">
        <f>Q200*H200</f>
        <v>0</v>
      </c>
      <c r="S200" s="149">
        <v>0</v>
      </c>
      <c r="T200" s="150">
        <f>S200*H200</f>
        <v>0</v>
      </c>
      <c r="U200" s="33"/>
      <c r="V200" s="33"/>
      <c r="W200" s="33"/>
      <c r="X200" s="33"/>
      <c r="Y200" s="33"/>
      <c r="Z200" s="33"/>
      <c r="AA200" s="33"/>
      <c r="AB200" s="33"/>
      <c r="AC200" s="33"/>
      <c r="AD200" s="33"/>
      <c r="AE200" s="33"/>
      <c r="AR200" s="151" t="s">
        <v>632</v>
      </c>
      <c r="AT200" s="151" t="s">
        <v>129</v>
      </c>
      <c r="AU200" s="151" t="s">
        <v>81</v>
      </c>
      <c r="AY200" s="18" t="s">
        <v>126</v>
      </c>
      <c r="BE200" s="152">
        <f>IF(N200="základní",J200,0)</f>
        <v>0</v>
      </c>
      <c r="BF200" s="152">
        <f>IF(N200="snížená",J200,0)</f>
        <v>0</v>
      </c>
      <c r="BG200" s="152">
        <f>IF(N200="zákl. přenesená",J200,0)</f>
        <v>0</v>
      </c>
      <c r="BH200" s="152">
        <f>IF(N200="sníž. přenesená",J200,0)</f>
        <v>0</v>
      </c>
      <c r="BI200" s="152">
        <f>IF(N200="nulová",J200,0)</f>
        <v>0</v>
      </c>
      <c r="BJ200" s="18" t="s">
        <v>79</v>
      </c>
      <c r="BK200" s="152">
        <f>ROUND(I200*H200,2)</f>
        <v>0</v>
      </c>
      <c r="BL200" s="18" t="s">
        <v>632</v>
      </c>
      <c r="BM200" s="151" t="s">
        <v>1307</v>
      </c>
    </row>
    <row r="201" spans="1:65" s="2" customFormat="1" ht="19.5">
      <c r="A201" s="33"/>
      <c r="B201" s="34"/>
      <c r="C201" s="328"/>
      <c r="D201" s="329" t="s">
        <v>136</v>
      </c>
      <c r="E201" s="328"/>
      <c r="F201" s="330" t="s">
        <v>1308</v>
      </c>
      <c r="G201" s="328"/>
      <c r="H201" s="328"/>
      <c r="I201" s="153"/>
      <c r="J201" s="33"/>
      <c r="K201" s="33"/>
      <c r="L201" s="34"/>
      <c r="M201" s="154"/>
      <c r="N201" s="155"/>
      <c r="O201" s="54"/>
      <c r="P201" s="54"/>
      <c r="Q201" s="54"/>
      <c r="R201" s="54"/>
      <c r="S201" s="54"/>
      <c r="T201" s="55"/>
      <c r="U201" s="33"/>
      <c r="V201" s="33"/>
      <c r="W201" s="33"/>
      <c r="X201" s="33"/>
      <c r="Y201" s="33"/>
      <c r="Z201" s="33"/>
      <c r="AA201" s="33"/>
      <c r="AB201" s="33"/>
      <c r="AC201" s="33"/>
      <c r="AD201" s="33"/>
      <c r="AE201" s="33"/>
      <c r="AT201" s="18" t="s">
        <v>136</v>
      </c>
      <c r="AU201" s="18" t="s">
        <v>81</v>
      </c>
    </row>
    <row r="202" spans="1:65" s="13" customFormat="1">
      <c r="B202" s="156"/>
      <c r="C202" s="332"/>
      <c r="D202" s="329" t="s">
        <v>140</v>
      </c>
      <c r="E202" s="333" t="s">
        <v>3</v>
      </c>
      <c r="F202" s="334" t="s">
        <v>943</v>
      </c>
      <c r="G202" s="332"/>
      <c r="H202" s="333" t="s">
        <v>3</v>
      </c>
      <c r="I202" s="158"/>
      <c r="L202" s="156"/>
      <c r="M202" s="159"/>
      <c r="N202" s="160"/>
      <c r="O202" s="160"/>
      <c r="P202" s="160"/>
      <c r="Q202" s="160"/>
      <c r="R202" s="160"/>
      <c r="S202" s="160"/>
      <c r="T202" s="161"/>
      <c r="AT202" s="157" t="s">
        <v>140</v>
      </c>
      <c r="AU202" s="157" t="s">
        <v>81</v>
      </c>
      <c r="AV202" s="13" t="s">
        <v>79</v>
      </c>
      <c r="AW202" s="13" t="s">
        <v>33</v>
      </c>
      <c r="AX202" s="13" t="s">
        <v>72</v>
      </c>
      <c r="AY202" s="157" t="s">
        <v>126</v>
      </c>
    </row>
    <row r="203" spans="1:65" s="13" customFormat="1">
      <c r="B203" s="156"/>
      <c r="C203" s="332"/>
      <c r="D203" s="329" t="s">
        <v>140</v>
      </c>
      <c r="E203" s="333" t="s">
        <v>3</v>
      </c>
      <c r="F203" s="334" t="s">
        <v>1309</v>
      </c>
      <c r="G203" s="332"/>
      <c r="H203" s="333" t="s">
        <v>3</v>
      </c>
      <c r="I203" s="158"/>
      <c r="L203" s="156"/>
      <c r="M203" s="159"/>
      <c r="N203" s="160"/>
      <c r="O203" s="160"/>
      <c r="P203" s="160"/>
      <c r="Q203" s="160"/>
      <c r="R203" s="160"/>
      <c r="S203" s="160"/>
      <c r="T203" s="161"/>
      <c r="AT203" s="157" t="s">
        <v>140</v>
      </c>
      <c r="AU203" s="157" t="s">
        <v>81</v>
      </c>
      <c r="AV203" s="13" t="s">
        <v>79</v>
      </c>
      <c r="AW203" s="13" t="s">
        <v>33</v>
      </c>
      <c r="AX203" s="13" t="s">
        <v>72</v>
      </c>
      <c r="AY203" s="157" t="s">
        <v>126</v>
      </c>
    </row>
    <row r="204" spans="1:65" s="14" customFormat="1">
      <c r="B204" s="162"/>
      <c r="C204" s="336"/>
      <c r="D204" s="329" t="s">
        <v>140</v>
      </c>
      <c r="E204" s="337" t="s">
        <v>3</v>
      </c>
      <c r="F204" s="338" t="s">
        <v>1310</v>
      </c>
      <c r="G204" s="336"/>
      <c r="H204" s="339">
        <v>127.6</v>
      </c>
      <c r="I204" s="164"/>
      <c r="L204" s="162"/>
      <c r="M204" s="165"/>
      <c r="N204" s="166"/>
      <c r="O204" s="166"/>
      <c r="P204" s="166"/>
      <c r="Q204" s="166"/>
      <c r="R204" s="166"/>
      <c r="S204" s="166"/>
      <c r="T204" s="167"/>
      <c r="AT204" s="163" t="s">
        <v>140</v>
      </c>
      <c r="AU204" s="163" t="s">
        <v>81</v>
      </c>
      <c r="AV204" s="14" t="s">
        <v>81</v>
      </c>
      <c r="AW204" s="14" t="s">
        <v>33</v>
      </c>
      <c r="AX204" s="14" t="s">
        <v>72</v>
      </c>
      <c r="AY204" s="163" t="s">
        <v>126</v>
      </c>
    </row>
    <row r="205" spans="1:65" s="15" customFormat="1">
      <c r="B205" s="168"/>
      <c r="C205" s="341"/>
      <c r="D205" s="329" t="s">
        <v>140</v>
      </c>
      <c r="E205" s="342" t="s">
        <v>3</v>
      </c>
      <c r="F205" s="343" t="s">
        <v>144</v>
      </c>
      <c r="G205" s="341"/>
      <c r="H205" s="344">
        <v>127.6</v>
      </c>
      <c r="I205" s="170"/>
      <c r="L205" s="168"/>
      <c r="M205" s="171"/>
      <c r="N205" s="172"/>
      <c r="O205" s="172"/>
      <c r="P205" s="172"/>
      <c r="Q205" s="172"/>
      <c r="R205" s="172"/>
      <c r="S205" s="172"/>
      <c r="T205" s="173"/>
      <c r="AT205" s="169" t="s">
        <v>140</v>
      </c>
      <c r="AU205" s="169" t="s">
        <v>81</v>
      </c>
      <c r="AV205" s="15" t="s">
        <v>145</v>
      </c>
      <c r="AW205" s="15" t="s">
        <v>33</v>
      </c>
      <c r="AX205" s="15" t="s">
        <v>79</v>
      </c>
      <c r="AY205" s="169" t="s">
        <v>126</v>
      </c>
    </row>
    <row r="206" spans="1:65" s="2" customFormat="1" ht="16.5" customHeight="1">
      <c r="A206" s="33"/>
      <c r="B206" s="143"/>
      <c r="C206" s="354" t="s">
        <v>325</v>
      </c>
      <c r="D206" s="354" t="s">
        <v>465</v>
      </c>
      <c r="E206" s="355" t="s">
        <v>1311</v>
      </c>
      <c r="F206" s="356" t="s">
        <v>1312</v>
      </c>
      <c r="G206" s="357" t="s">
        <v>482</v>
      </c>
      <c r="H206" s="358">
        <v>88.427000000000007</v>
      </c>
      <c r="I206" s="178"/>
      <c r="J206" s="179">
        <f>ROUND(I206*H206,2)</f>
        <v>0</v>
      </c>
      <c r="K206" s="177" t="s">
        <v>133</v>
      </c>
      <c r="L206" s="180"/>
      <c r="M206" s="181" t="s">
        <v>3</v>
      </c>
      <c r="N206" s="182" t="s">
        <v>43</v>
      </c>
      <c r="O206" s="54"/>
      <c r="P206" s="149">
        <f>O206*H206</f>
        <v>0</v>
      </c>
      <c r="Q206" s="149">
        <v>1E-3</v>
      </c>
      <c r="R206" s="149">
        <f>Q206*H206</f>
        <v>8.8427000000000006E-2</v>
      </c>
      <c r="S206" s="149">
        <v>0</v>
      </c>
      <c r="T206" s="150">
        <f>S206*H206</f>
        <v>0</v>
      </c>
      <c r="U206" s="33"/>
      <c r="V206" s="33"/>
      <c r="W206" s="33"/>
      <c r="X206" s="33"/>
      <c r="Y206" s="33"/>
      <c r="Z206" s="33"/>
      <c r="AA206" s="33"/>
      <c r="AB206" s="33"/>
      <c r="AC206" s="33"/>
      <c r="AD206" s="33"/>
      <c r="AE206" s="33"/>
      <c r="AR206" s="151" t="s">
        <v>1313</v>
      </c>
      <c r="AT206" s="151" t="s">
        <v>465</v>
      </c>
      <c r="AU206" s="151" t="s">
        <v>81</v>
      </c>
      <c r="AY206" s="18" t="s">
        <v>126</v>
      </c>
      <c r="BE206" s="152">
        <f>IF(N206="základní",J206,0)</f>
        <v>0</v>
      </c>
      <c r="BF206" s="152">
        <f>IF(N206="snížená",J206,0)</f>
        <v>0</v>
      </c>
      <c r="BG206" s="152">
        <f>IF(N206="zákl. přenesená",J206,0)</f>
        <v>0</v>
      </c>
      <c r="BH206" s="152">
        <f>IF(N206="sníž. přenesená",J206,0)</f>
        <v>0</v>
      </c>
      <c r="BI206" s="152">
        <f>IF(N206="nulová",J206,0)</f>
        <v>0</v>
      </c>
      <c r="BJ206" s="18" t="s">
        <v>79</v>
      </c>
      <c r="BK206" s="152">
        <f>ROUND(I206*H206,2)</f>
        <v>0</v>
      </c>
      <c r="BL206" s="18" t="s">
        <v>1313</v>
      </c>
      <c r="BM206" s="151" t="s">
        <v>1314</v>
      </c>
    </row>
    <row r="207" spans="1:65" s="2" customFormat="1">
      <c r="A207" s="33"/>
      <c r="B207" s="34"/>
      <c r="C207" s="328"/>
      <c r="D207" s="329" t="s">
        <v>136</v>
      </c>
      <c r="E207" s="328"/>
      <c r="F207" s="330" t="s">
        <v>1312</v>
      </c>
      <c r="G207" s="328"/>
      <c r="H207" s="328"/>
      <c r="I207" s="153"/>
      <c r="J207" s="33"/>
      <c r="K207" s="33"/>
      <c r="L207" s="34"/>
      <c r="M207" s="154"/>
      <c r="N207" s="155"/>
      <c r="O207" s="54"/>
      <c r="P207" s="54"/>
      <c r="Q207" s="54"/>
      <c r="R207" s="54"/>
      <c r="S207" s="54"/>
      <c r="T207" s="55"/>
      <c r="U207" s="33"/>
      <c r="V207" s="33"/>
      <c r="W207" s="33"/>
      <c r="X207" s="33"/>
      <c r="Y207" s="33"/>
      <c r="Z207" s="33"/>
      <c r="AA207" s="33"/>
      <c r="AB207" s="33"/>
      <c r="AC207" s="33"/>
      <c r="AD207" s="33"/>
      <c r="AE207" s="33"/>
      <c r="AT207" s="18" t="s">
        <v>136</v>
      </c>
      <c r="AU207" s="18" t="s">
        <v>81</v>
      </c>
    </row>
    <row r="208" spans="1:65" s="14" customFormat="1">
      <c r="B208" s="162"/>
      <c r="C208" s="336"/>
      <c r="D208" s="329" t="s">
        <v>140</v>
      </c>
      <c r="E208" s="337" t="s">
        <v>3</v>
      </c>
      <c r="F208" s="338" t="s">
        <v>1315</v>
      </c>
      <c r="G208" s="336"/>
      <c r="H208" s="339">
        <v>88.427000000000007</v>
      </c>
      <c r="I208" s="164"/>
      <c r="L208" s="162"/>
      <c r="M208" s="165"/>
      <c r="N208" s="166"/>
      <c r="O208" s="166"/>
      <c r="P208" s="166"/>
      <c r="Q208" s="166"/>
      <c r="R208" s="166"/>
      <c r="S208" s="166"/>
      <c r="T208" s="167"/>
      <c r="AT208" s="163" t="s">
        <v>140</v>
      </c>
      <c r="AU208" s="163" t="s">
        <v>81</v>
      </c>
      <c r="AV208" s="14" t="s">
        <v>81</v>
      </c>
      <c r="AW208" s="14" t="s">
        <v>33</v>
      </c>
      <c r="AX208" s="14" t="s">
        <v>72</v>
      </c>
      <c r="AY208" s="163" t="s">
        <v>126</v>
      </c>
    </row>
    <row r="209" spans="1:65" s="15" customFormat="1">
      <c r="B209" s="168"/>
      <c r="C209" s="341"/>
      <c r="D209" s="329" t="s">
        <v>140</v>
      </c>
      <c r="E209" s="342" t="s">
        <v>3</v>
      </c>
      <c r="F209" s="343" t="s">
        <v>144</v>
      </c>
      <c r="G209" s="341"/>
      <c r="H209" s="344">
        <v>88.427000000000007</v>
      </c>
      <c r="I209" s="170"/>
      <c r="L209" s="168"/>
      <c r="M209" s="171"/>
      <c r="N209" s="172"/>
      <c r="O209" s="172"/>
      <c r="P209" s="172"/>
      <c r="Q209" s="172"/>
      <c r="R209" s="172"/>
      <c r="S209" s="172"/>
      <c r="T209" s="173"/>
      <c r="AT209" s="169" t="s">
        <v>140</v>
      </c>
      <c r="AU209" s="169" t="s">
        <v>81</v>
      </c>
      <c r="AV209" s="15" t="s">
        <v>145</v>
      </c>
      <c r="AW209" s="15" t="s">
        <v>33</v>
      </c>
      <c r="AX209" s="15" t="s">
        <v>79</v>
      </c>
      <c r="AY209" s="169" t="s">
        <v>126</v>
      </c>
    </row>
    <row r="210" spans="1:65" s="2" customFormat="1" ht="16.5" customHeight="1">
      <c r="A210" s="33"/>
      <c r="B210" s="143"/>
      <c r="C210" s="354" t="s">
        <v>334</v>
      </c>
      <c r="D210" s="354" t="s">
        <v>465</v>
      </c>
      <c r="E210" s="355" t="s">
        <v>1316</v>
      </c>
      <c r="F210" s="356" t="s">
        <v>1317</v>
      </c>
      <c r="G210" s="357" t="s">
        <v>228</v>
      </c>
      <c r="H210" s="358">
        <v>2</v>
      </c>
      <c r="I210" s="178"/>
      <c r="J210" s="179">
        <f>ROUND(I210*H210,2)</f>
        <v>0</v>
      </c>
      <c r="K210" s="177" t="s">
        <v>133</v>
      </c>
      <c r="L210" s="180"/>
      <c r="M210" s="181" t="s">
        <v>3</v>
      </c>
      <c r="N210" s="182" t="s">
        <v>43</v>
      </c>
      <c r="O210" s="54"/>
      <c r="P210" s="149">
        <f>O210*H210</f>
        <v>0</v>
      </c>
      <c r="Q210" s="149">
        <v>2.3000000000000001E-4</v>
      </c>
      <c r="R210" s="149">
        <f>Q210*H210</f>
        <v>4.6000000000000001E-4</v>
      </c>
      <c r="S210" s="149">
        <v>0</v>
      </c>
      <c r="T210" s="150">
        <f>S210*H210</f>
        <v>0</v>
      </c>
      <c r="U210" s="33"/>
      <c r="V210" s="33"/>
      <c r="W210" s="33"/>
      <c r="X210" s="33"/>
      <c r="Y210" s="33"/>
      <c r="Z210" s="33"/>
      <c r="AA210" s="33"/>
      <c r="AB210" s="33"/>
      <c r="AC210" s="33"/>
      <c r="AD210" s="33"/>
      <c r="AE210" s="33"/>
      <c r="AR210" s="151" t="s">
        <v>1313</v>
      </c>
      <c r="AT210" s="151" t="s">
        <v>465</v>
      </c>
      <c r="AU210" s="151" t="s">
        <v>81</v>
      </c>
      <c r="AY210" s="18" t="s">
        <v>126</v>
      </c>
      <c r="BE210" s="152">
        <f>IF(N210="základní",J210,0)</f>
        <v>0</v>
      </c>
      <c r="BF210" s="152">
        <f>IF(N210="snížená",J210,0)</f>
        <v>0</v>
      </c>
      <c r="BG210" s="152">
        <f>IF(N210="zákl. přenesená",J210,0)</f>
        <v>0</v>
      </c>
      <c r="BH210" s="152">
        <f>IF(N210="sníž. přenesená",J210,0)</f>
        <v>0</v>
      </c>
      <c r="BI210" s="152">
        <f>IF(N210="nulová",J210,0)</f>
        <v>0</v>
      </c>
      <c r="BJ210" s="18" t="s">
        <v>79</v>
      </c>
      <c r="BK210" s="152">
        <f>ROUND(I210*H210,2)</f>
        <v>0</v>
      </c>
      <c r="BL210" s="18" t="s">
        <v>1313</v>
      </c>
      <c r="BM210" s="151" t="s">
        <v>1318</v>
      </c>
    </row>
    <row r="211" spans="1:65" s="2" customFormat="1">
      <c r="A211" s="33"/>
      <c r="B211" s="34"/>
      <c r="C211" s="328"/>
      <c r="D211" s="329" t="s">
        <v>136</v>
      </c>
      <c r="E211" s="328"/>
      <c r="F211" s="330" t="s">
        <v>1317</v>
      </c>
      <c r="G211" s="328"/>
      <c r="H211" s="328"/>
      <c r="I211" s="153"/>
      <c r="J211" s="33"/>
      <c r="K211" s="33"/>
      <c r="L211" s="34"/>
      <c r="M211" s="154"/>
      <c r="N211" s="155"/>
      <c r="O211" s="54"/>
      <c r="P211" s="54"/>
      <c r="Q211" s="54"/>
      <c r="R211" s="54"/>
      <c r="S211" s="54"/>
      <c r="T211" s="55"/>
      <c r="U211" s="33"/>
      <c r="V211" s="33"/>
      <c r="W211" s="33"/>
      <c r="X211" s="33"/>
      <c r="Y211" s="33"/>
      <c r="Z211" s="33"/>
      <c r="AA211" s="33"/>
      <c r="AB211" s="33"/>
      <c r="AC211" s="33"/>
      <c r="AD211" s="33"/>
      <c r="AE211" s="33"/>
      <c r="AT211" s="18" t="s">
        <v>136</v>
      </c>
      <c r="AU211" s="18" t="s">
        <v>81</v>
      </c>
    </row>
    <row r="212" spans="1:65" s="2" customFormat="1" ht="16.5" customHeight="1">
      <c r="A212" s="33"/>
      <c r="B212" s="143"/>
      <c r="C212" s="323" t="s">
        <v>342</v>
      </c>
      <c r="D212" s="323" t="s">
        <v>129</v>
      </c>
      <c r="E212" s="324" t="s">
        <v>1319</v>
      </c>
      <c r="F212" s="325" t="s">
        <v>1320</v>
      </c>
      <c r="G212" s="326" t="s">
        <v>305</v>
      </c>
      <c r="H212" s="327">
        <v>28</v>
      </c>
      <c r="I212" s="145"/>
      <c r="J212" s="146">
        <f>ROUND(I212*H212,2)</f>
        <v>0</v>
      </c>
      <c r="K212" s="144" t="s">
        <v>133</v>
      </c>
      <c r="L212" s="34"/>
      <c r="M212" s="147" t="s">
        <v>3</v>
      </c>
      <c r="N212" s="148" t="s">
        <v>43</v>
      </c>
      <c r="O212" s="54"/>
      <c r="P212" s="149">
        <f>O212*H212</f>
        <v>0</v>
      </c>
      <c r="Q212" s="149">
        <v>0</v>
      </c>
      <c r="R212" s="149">
        <f>Q212*H212</f>
        <v>0</v>
      </c>
      <c r="S212" s="149">
        <v>0</v>
      </c>
      <c r="T212" s="150">
        <f>S212*H212</f>
        <v>0</v>
      </c>
      <c r="U212" s="33"/>
      <c r="V212" s="33"/>
      <c r="W212" s="33"/>
      <c r="X212" s="33"/>
      <c r="Y212" s="33"/>
      <c r="Z212" s="33"/>
      <c r="AA212" s="33"/>
      <c r="AB212" s="33"/>
      <c r="AC212" s="33"/>
      <c r="AD212" s="33"/>
      <c r="AE212" s="33"/>
      <c r="AR212" s="151" t="s">
        <v>632</v>
      </c>
      <c r="AT212" s="151" t="s">
        <v>129</v>
      </c>
      <c r="AU212" s="151" t="s">
        <v>81</v>
      </c>
      <c r="AY212" s="18" t="s">
        <v>126</v>
      </c>
      <c r="BE212" s="152">
        <f>IF(N212="základní",J212,0)</f>
        <v>0</v>
      </c>
      <c r="BF212" s="152">
        <f>IF(N212="snížená",J212,0)</f>
        <v>0</v>
      </c>
      <c r="BG212" s="152">
        <f>IF(N212="zákl. přenesená",J212,0)</f>
        <v>0</v>
      </c>
      <c r="BH212" s="152">
        <f>IF(N212="sníž. přenesená",J212,0)</f>
        <v>0</v>
      </c>
      <c r="BI212" s="152">
        <f>IF(N212="nulová",J212,0)</f>
        <v>0</v>
      </c>
      <c r="BJ212" s="18" t="s">
        <v>79</v>
      </c>
      <c r="BK212" s="152">
        <f>ROUND(I212*H212,2)</f>
        <v>0</v>
      </c>
      <c r="BL212" s="18" t="s">
        <v>632</v>
      </c>
      <c r="BM212" s="151" t="s">
        <v>1321</v>
      </c>
    </row>
    <row r="213" spans="1:65" s="2" customFormat="1" ht="19.5">
      <c r="A213" s="33"/>
      <c r="B213" s="34"/>
      <c r="C213" s="328"/>
      <c r="D213" s="329" t="s">
        <v>136</v>
      </c>
      <c r="E213" s="328"/>
      <c r="F213" s="330" t="s">
        <v>1322</v>
      </c>
      <c r="G213" s="328"/>
      <c r="H213" s="328"/>
      <c r="I213" s="153"/>
      <c r="J213" s="33"/>
      <c r="K213" s="33"/>
      <c r="L213" s="34"/>
      <c r="M213" s="154"/>
      <c r="N213" s="155"/>
      <c r="O213" s="54"/>
      <c r="P213" s="54"/>
      <c r="Q213" s="54"/>
      <c r="R213" s="54"/>
      <c r="S213" s="54"/>
      <c r="T213" s="55"/>
      <c r="U213" s="33"/>
      <c r="V213" s="33"/>
      <c r="W213" s="33"/>
      <c r="X213" s="33"/>
      <c r="Y213" s="33"/>
      <c r="Z213" s="33"/>
      <c r="AA213" s="33"/>
      <c r="AB213" s="33"/>
      <c r="AC213" s="33"/>
      <c r="AD213" s="33"/>
      <c r="AE213" s="33"/>
      <c r="AT213" s="18" t="s">
        <v>136</v>
      </c>
      <c r="AU213" s="18" t="s">
        <v>81</v>
      </c>
    </row>
    <row r="214" spans="1:65" s="13" customFormat="1">
      <c r="B214" s="156"/>
      <c r="C214" s="332"/>
      <c r="D214" s="329" t="s">
        <v>140</v>
      </c>
      <c r="E214" s="333" t="s">
        <v>3</v>
      </c>
      <c r="F214" s="334" t="s">
        <v>943</v>
      </c>
      <c r="G214" s="332"/>
      <c r="H214" s="333" t="s">
        <v>3</v>
      </c>
      <c r="I214" s="158"/>
      <c r="L214" s="156"/>
      <c r="M214" s="159"/>
      <c r="N214" s="160"/>
      <c r="O214" s="160"/>
      <c r="P214" s="160"/>
      <c r="Q214" s="160"/>
      <c r="R214" s="160"/>
      <c r="S214" s="160"/>
      <c r="T214" s="161"/>
      <c r="AT214" s="157" t="s">
        <v>140</v>
      </c>
      <c r="AU214" s="157" t="s">
        <v>81</v>
      </c>
      <c r="AV214" s="13" t="s">
        <v>79</v>
      </c>
      <c r="AW214" s="13" t="s">
        <v>33</v>
      </c>
      <c r="AX214" s="13" t="s">
        <v>72</v>
      </c>
      <c r="AY214" s="157" t="s">
        <v>126</v>
      </c>
    </row>
    <row r="215" spans="1:65" s="14" customFormat="1">
      <c r="B215" s="162"/>
      <c r="C215" s="336"/>
      <c r="D215" s="329" t="s">
        <v>140</v>
      </c>
      <c r="E215" s="337" t="s">
        <v>3</v>
      </c>
      <c r="F215" s="338" t="s">
        <v>1323</v>
      </c>
      <c r="G215" s="336"/>
      <c r="H215" s="339">
        <v>28</v>
      </c>
      <c r="I215" s="164"/>
      <c r="L215" s="162"/>
      <c r="M215" s="165"/>
      <c r="N215" s="166"/>
      <c r="O215" s="166"/>
      <c r="P215" s="166"/>
      <c r="Q215" s="166"/>
      <c r="R215" s="166"/>
      <c r="S215" s="166"/>
      <c r="T215" s="167"/>
      <c r="AT215" s="163" t="s">
        <v>140</v>
      </c>
      <c r="AU215" s="163" t="s">
        <v>81</v>
      </c>
      <c r="AV215" s="14" t="s">
        <v>81</v>
      </c>
      <c r="AW215" s="14" t="s">
        <v>33</v>
      </c>
      <c r="AX215" s="14" t="s">
        <v>72</v>
      </c>
      <c r="AY215" s="163" t="s">
        <v>126</v>
      </c>
    </row>
    <row r="216" spans="1:65" s="15" customFormat="1">
      <c r="B216" s="168"/>
      <c r="C216" s="341"/>
      <c r="D216" s="329" t="s">
        <v>140</v>
      </c>
      <c r="E216" s="342" t="s">
        <v>3</v>
      </c>
      <c r="F216" s="343" t="s">
        <v>144</v>
      </c>
      <c r="G216" s="341"/>
      <c r="H216" s="344">
        <v>28</v>
      </c>
      <c r="I216" s="170"/>
      <c r="L216" s="168"/>
      <c r="M216" s="171"/>
      <c r="N216" s="172"/>
      <c r="O216" s="172"/>
      <c r="P216" s="172"/>
      <c r="Q216" s="172"/>
      <c r="R216" s="172"/>
      <c r="S216" s="172"/>
      <c r="T216" s="173"/>
      <c r="AT216" s="169" t="s">
        <v>140</v>
      </c>
      <c r="AU216" s="169" t="s">
        <v>81</v>
      </c>
      <c r="AV216" s="15" t="s">
        <v>145</v>
      </c>
      <c r="AW216" s="15" t="s">
        <v>33</v>
      </c>
      <c r="AX216" s="15" t="s">
        <v>79</v>
      </c>
      <c r="AY216" s="169" t="s">
        <v>126</v>
      </c>
    </row>
    <row r="217" spans="1:65" s="2" customFormat="1" ht="16.5" customHeight="1">
      <c r="A217" s="33"/>
      <c r="B217" s="143"/>
      <c r="C217" s="354" t="s">
        <v>361</v>
      </c>
      <c r="D217" s="354" t="s">
        <v>465</v>
      </c>
      <c r="E217" s="355" t="s">
        <v>1324</v>
      </c>
      <c r="F217" s="356" t="s">
        <v>1325</v>
      </c>
      <c r="G217" s="357" t="s">
        <v>305</v>
      </c>
      <c r="H217" s="358">
        <v>30.8</v>
      </c>
      <c r="I217" s="178"/>
      <c r="J217" s="179">
        <f>ROUND(I217*H217,2)</f>
        <v>0</v>
      </c>
      <c r="K217" s="177" t="s">
        <v>133</v>
      </c>
      <c r="L217" s="180"/>
      <c r="M217" s="181" t="s">
        <v>3</v>
      </c>
      <c r="N217" s="182" t="s">
        <v>43</v>
      </c>
      <c r="O217" s="54"/>
      <c r="P217" s="149">
        <f>O217*H217</f>
        <v>0</v>
      </c>
      <c r="Q217" s="149">
        <v>1.2E-4</v>
      </c>
      <c r="R217" s="149">
        <f>Q217*H217</f>
        <v>3.6960000000000001E-3</v>
      </c>
      <c r="S217" s="149">
        <v>0</v>
      </c>
      <c r="T217" s="150">
        <f>S217*H217</f>
        <v>0</v>
      </c>
      <c r="U217" s="33"/>
      <c r="V217" s="33"/>
      <c r="W217" s="33"/>
      <c r="X217" s="33"/>
      <c r="Y217" s="33"/>
      <c r="Z217" s="33"/>
      <c r="AA217" s="33"/>
      <c r="AB217" s="33"/>
      <c r="AC217" s="33"/>
      <c r="AD217" s="33"/>
      <c r="AE217" s="33"/>
      <c r="AR217" s="151" t="s">
        <v>1313</v>
      </c>
      <c r="AT217" s="151" t="s">
        <v>465</v>
      </c>
      <c r="AU217" s="151" t="s">
        <v>81</v>
      </c>
      <c r="AY217" s="18" t="s">
        <v>126</v>
      </c>
      <c r="BE217" s="152">
        <f>IF(N217="základní",J217,0)</f>
        <v>0</v>
      </c>
      <c r="BF217" s="152">
        <f>IF(N217="snížená",J217,0)</f>
        <v>0</v>
      </c>
      <c r="BG217" s="152">
        <f>IF(N217="zákl. přenesená",J217,0)</f>
        <v>0</v>
      </c>
      <c r="BH217" s="152">
        <f>IF(N217="sníž. přenesená",J217,0)</f>
        <v>0</v>
      </c>
      <c r="BI217" s="152">
        <f>IF(N217="nulová",J217,0)</f>
        <v>0</v>
      </c>
      <c r="BJ217" s="18" t="s">
        <v>79</v>
      </c>
      <c r="BK217" s="152">
        <f>ROUND(I217*H217,2)</f>
        <v>0</v>
      </c>
      <c r="BL217" s="18" t="s">
        <v>1313</v>
      </c>
      <c r="BM217" s="151" t="s">
        <v>1326</v>
      </c>
    </row>
    <row r="218" spans="1:65" s="2" customFormat="1">
      <c r="A218" s="33"/>
      <c r="B218" s="34"/>
      <c r="C218" s="328"/>
      <c r="D218" s="329" t="s">
        <v>136</v>
      </c>
      <c r="E218" s="328"/>
      <c r="F218" s="330" t="s">
        <v>1327</v>
      </c>
      <c r="G218" s="328"/>
      <c r="H218" s="328"/>
      <c r="I218" s="153"/>
      <c r="J218" s="33"/>
      <c r="K218" s="33"/>
      <c r="L218" s="34"/>
      <c r="M218" s="154"/>
      <c r="N218" s="155"/>
      <c r="O218" s="54"/>
      <c r="P218" s="54"/>
      <c r="Q218" s="54"/>
      <c r="R218" s="54"/>
      <c r="S218" s="54"/>
      <c r="T218" s="55"/>
      <c r="U218" s="33"/>
      <c r="V218" s="33"/>
      <c r="W218" s="33"/>
      <c r="X218" s="33"/>
      <c r="Y218" s="33"/>
      <c r="Z218" s="33"/>
      <c r="AA218" s="33"/>
      <c r="AB218" s="33"/>
      <c r="AC218" s="33"/>
      <c r="AD218" s="33"/>
      <c r="AE218" s="33"/>
      <c r="AT218" s="18" t="s">
        <v>136</v>
      </c>
      <c r="AU218" s="18" t="s">
        <v>81</v>
      </c>
    </row>
    <row r="219" spans="1:65" s="14" customFormat="1">
      <c r="B219" s="162"/>
      <c r="C219" s="336"/>
      <c r="D219" s="329" t="s">
        <v>140</v>
      </c>
      <c r="E219" s="337" t="s">
        <v>3</v>
      </c>
      <c r="F219" s="338" t="s">
        <v>1328</v>
      </c>
      <c r="G219" s="336"/>
      <c r="H219" s="339">
        <v>30.8</v>
      </c>
      <c r="I219" s="164"/>
      <c r="L219" s="162"/>
      <c r="M219" s="165"/>
      <c r="N219" s="166"/>
      <c r="O219" s="166"/>
      <c r="P219" s="166"/>
      <c r="Q219" s="166"/>
      <c r="R219" s="166"/>
      <c r="S219" s="166"/>
      <c r="T219" s="167"/>
      <c r="AT219" s="163" t="s">
        <v>140</v>
      </c>
      <c r="AU219" s="163" t="s">
        <v>81</v>
      </c>
      <c r="AV219" s="14" t="s">
        <v>81</v>
      </c>
      <c r="AW219" s="14" t="s">
        <v>33</v>
      </c>
      <c r="AX219" s="14" t="s">
        <v>72</v>
      </c>
      <c r="AY219" s="163" t="s">
        <v>126</v>
      </c>
    </row>
    <row r="220" spans="1:65" s="15" customFormat="1">
      <c r="B220" s="168"/>
      <c r="C220" s="341"/>
      <c r="D220" s="329" t="s">
        <v>140</v>
      </c>
      <c r="E220" s="342" t="s">
        <v>3</v>
      </c>
      <c r="F220" s="343" t="s">
        <v>144</v>
      </c>
      <c r="G220" s="341"/>
      <c r="H220" s="344">
        <v>30.8</v>
      </c>
      <c r="I220" s="170"/>
      <c r="L220" s="168"/>
      <c r="M220" s="171"/>
      <c r="N220" s="172"/>
      <c r="O220" s="172"/>
      <c r="P220" s="172"/>
      <c r="Q220" s="172"/>
      <c r="R220" s="172"/>
      <c r="S220" s="172"/>
      <c r="T220" s="173"/>
      <c r="AT220" s="169" t="s">
        <v>140</v>
      </c>
      <c r="AU220" s="169" t="s">
        <v>81</v>
      </c>
      <c r="AV220" s="15" t="s">
        <v>145</v>
      </c>
      <c r="AW220" s="15" t="s">
        <v>33</v>
      </c>
      <c r="AX220" s="15" t="s">
        <v>79</v>
      </c>
      <c r="AY220" s="169" t="s">
        <v>126</v>
      </c>
    </row>
    <row r="221" spans="1:65" s="2" customFormat="1" ht="16.5" customHeight="1">
      <c r="A221" s="33"/>
      <c r="B221" s="143"/>
      <c r="C221" s="323" t="s">
        <v>8</v>
      </c>
      <c r="D221" s="323" t="s">
        <v>129</v>
      </c>
      <c r="E221" s="324" t="s">
        <v>1329</v>
      </c>
      <c r="F221" s="325" t="s">
        <v>1330</v>
      </c>
      <c r="G221" s="326" t="s">
        <v>305</v>
      </c>
      <c r="H221" s="327">
        <v>127.6</v>
      </c>
      <c r="I221" s="145"/>
      <c r="J221" s="146">
        <f>ROUND(I221*H221,2)</f>
        <v>0</v>
      </c>
      <c r="K221" s="144" t="s">
        <v>133</v>
      </c>
      <c r="L221" s="34"/>
      <c r="M221" s="147" t="s">
        <v>3</v>
      </c>
      <c r="N221" s="148" t="s">
        <v>43</v>
      </c>
      <c r="O221" s="54"/>
      <c r="P221" s="149">
        <f>O221*H221</f>
        <v>0</v>
      </c>
      <c r="Q221" s="149">
        <v>0</v>
      </c>
      <c r="R221" s="149">
        <f>Q221*H221</f>
        <v>0</v>
      </c>
      <c r="S221" s="149">
        <v>0</v>
      </c>
      <c r="T221" s="150">
        <f>S221*H221</f>
        <v>0</v>
      </c>
      <c r="U221" s="33"/>
      <c r="V221" s="33"/>
      <c r="W221" s="33"/>
      <c r="X221" s="33"/>
      <c r="Y221" s="33"/>
      <c r="Z221" s="33"/>
      <c r="AA221" s="33"/>
      <c r="AB221" s="33"/>
      <c r="AC221" s="33"/>
      <c r="AD221" s="33"/>
      <c r="AE221" s="33"/>
      <c r="AR221" s="151" t="s">
        <v>632</v>
      </c>
      <c r="AT221" s="151" t="s">
        <v>129</v>
      </c>
      <c r="AU221" s="151" t="s">
        <v>81</v>
      </c>
      <c r="AY221" s="18" t="s">
        <v>126</v>
      </c>
      <c r="BE221" s="152">
        <f>IF(N221="základní",J221,0)</f>
        <v>0</v>
      </c>
      <c r="BF221" s="152">
        <f>IF(N221="snížená",J221,0)</f>
        <v>0</v>
      </c>
      <c r="BG221" s="152">
        <f>IF(N221="zákl. přenesená",J221,0)</f>
        <v>0</v>
      </c>
      <c r="BH221" s="152">
        <f>IF(N221="sníž. přenesená",J221,0)</f>
        <v>0</v>
      </c>
      <c r="BI221" s="152">
        <f>IF(N221="nulová",J221,0)</f>
        <v>0</v>
      </c>
      <c r="BJ221" s="18" t="s">
        <v>79</v>
      </c>
      <c r="BK221" s="152">
        <f>ROUND(I221*H221,2)</f>
        <v>0</v>
      </c>
      <c r="BL221" s="18" t="s">
        <v>632</v>
      </c>
      <c r="BM221" s="151" t="s">
        <v>1331</v>
      </c>
    </row>
    <row r="222" spans="1:65" s="2" customFormat="1" ht="19.5">
      <c r="A222" s="33"/>
      <c r="B222" s="34"/>
      <c r="C222" s="328"/>
      <c r="D222" s="329" t="s">
        <v>136</v>
      </c>
      <c r="E222" s="328"/>
      <c r="F222" s="330" t="s">
        <v>1332</v>
      </c>
      <c r="G222" s="328"/>
      <c r="H222" s="328"/>
      <c r="I222" s="153"/>
      <c r="J222" s="33"/>
      <c r="K222" s="33"/>
      <c r="L222" s="34"/>
      <c r="M222" s="154"/>
      <c r="N222" s="155"/>
      <c r="O222" s="54"/>
      <c r="P222" s="54"/>
      <c r="Q222" s="54"/>
      <c r="R222" s="54"/>
      <c r="S222" s="54"/>
      <c r="T222" s="55"/>
      <c r="U222" s="33"/>
      <c r="V222" s="33"/>
      <c r="W222" s="33"/>
      <c r="X222" s="33"/>
      <c r="Y222" s="33"/>
      <c r="Z222" s="33"/>
      <c r="AA222" s="33"/>
      <c r="AB222" s="33"/>
      <c r="AC222" s="33"/>
      <c r="AD222" s="33"/>
      <c r="AE222" s="33"/>
      <c r="AT222" s="18" t="s">
        <v>136</v>
      </c>
      <c r="AU222" s="18" t="s">
        <v>81</v>
      </c>
    </row>
    <row r="223" spans="1:65" s="13" customFormat="1">
      <c r="B223" s="156"/>
      <c r="C223" s="332"/>
      <c r="D223" s="329" t="s">
        <v>140</v>
      </c>
      <c r="E223" s="333" t="s">
        <v>3</v>
      </c>
      <c r="F223" s="334" t="s">
        <v>943</v>
      </c>
      <c r="G223" s="332"/>
      <c r="H223" s="333" t="s">
        <v>3</v>
      </c>
      <c r="I223" s="158"/>
      <c r="L223" s="156"/>
      <c r="M223" s="159"/>
      <c r="N223" s="160"/>
      <c r="O223" s="160"/>
      <c r="P223" s="160"/>
      <c r="Q223" s="160"/>
      <c r="R223" s="160"/>
      <c r="S223" s="160"/>
      <c r="T223" s="161"/>
      <c r="AT223" s="157" t="s">
        <v>140</v>
      </c>
      <c r="AU223" s="157" t="s">
        <v>81</v>
      </c>
      <c r="AV223" s="13" t="s">
        <v>79</v>
      </c>
      <c r="AW223" s="13" t="s">
        <v>33</v>
      </c>
      <c r="AX223" s="13" t="s">
        <v>72</v>
      </c>
      <c r="AY223" s="157" t="s">
        <v>126</v>
      </c>
    </row>
    <row r="224" spans="1:65" s="14" customFormat="1">
      <c r="B224" s="162"/>
      <c r="C224" s="336"/>
      <c r="D224" s="329" t="s">
        <v>140</v>
      </c>
      <c r="E224" s="337" t="s">
        <v>3</v>
      </c>
      <c r="F224" s="338" t="s">
        <v>1310</v>
      </c>
      <c r="G224" s="336"/>
      <c r="H224" s="339">
        <v>127.6</v>
      </c>
      <c r="I224" s="164"/>
      <c r="L224" s="162"/>
      <c r="M224" s="165"/>
      <c r="N224" s="166"/>
      <c r="O224" s="166"/>
      <c r="P224" s="166"/>
      <c r="Q224" s="166"/>
      <c r="R224" s="166"/>
      <c r="S224" s="166"/>
      <c r="T224" s="167"/>
      <c r="AT224" s="163" t="s">
        <v>140</v>
      </c>
      <c r="AU224" s="163" t="s">
        <v>81</v>
      </c>
      <c r="AV224" s="14" t="s">
        <v>81</v>
      </c>
      <c r="AW224" s="14" t="s">
        <v>33</v>
      </c>
      <c r="AX224" s="14" t="s">
        <v>72</v>
      </c>
      <c r="AY224" s="163" t="s">
        <v>126</v>
      </c>
    </row>
    <row r="225" spans="1:65" s="15" customFormat="1">
      <c r="B225" s="168"/>
      <c r="C225" s="341"/>
      <c r="D225" s="329" t="s">
        <v>140</v>
      </c>
      <c r="E225" s="342" t="s">
        <v>3</v>
      </c>
      <c r="F225" s="343" t="s">
        <v>144</v>
      </c>
      <c r="G225" s="341"/>
      <c r="H225" s="344">
        <v>127.6</v>
      </c>
      <c r="I225" s="170"/>
      <c r="L225" s="168"/>
      <c r="M225" s="171"/>
      <c r="N225" s="172"/>
      <c r="O225" s="172"/>
      <c r="P225" s="172"/>
      <c r="Q225" s="172"/>
      <c r="R225" s="172"/>
      <c r="S225" s="172"/>
      <c r="T225" s="173"/>
      <c r="AT225" s="169" t="s">
        <v>140</v>
      </c>
      <c r="AU225" s="169" t="s">
        <v>81</v>
      </c>
      <c r="AV225" s="15" t="s">
        <v>145</v>
      </c>
      <c r="AW225" s="15" t="s">
        <v>33</v>
      </c>
      <c r="AX225" s="15" t="s">
        <v>79</v>
      </c>
      <c r="AY225" s="169" t="s">
        <v>126</v>
      </c>
    </row>
    <row r="226" spans="1:65" s="2" customFormat="1" ht="16.5" customHeight="1">
      <c r="A226" s="33"/>
      <c r="B226" s="143"/>
      <c r="C226" s="354" t="s">
        <v>373</v>
      </c>
      <c r="D226" s="354" t="s">
        <v>465</v>
      </c>
      <c r="E226" s="355" t="s">
        <v>1333</v>
      </c>
      <c r="F226" s="356" t="s">
        <v>1334</v>
      </c>
      <c r="G226" s="357" t="s">
        <v>305</v>
      </c>
      <c r="H226" s="358">
        <v>140.36000000000001</v>
      </c>
      <c r="I226" s="178"/>
      <c r="J226" s="179">
        <f>ROUND(I226*H226,2)</f>
        <v>0</v>
      </c>
      <c r="K226" s="177" t="s">
        <v>133</v>
      </c>
      <c r="L226" s="180"/>
      <c r="M226" s="181" t="s">
        <v>3</v>
      </c>
      <c r="N226" s="182" t="s">
        <v>43</v>
      </c>
      <c r="O226" s="54"/>
      <c r="P226" s="149">
        <f>O226*H226</f>
        <v>0</v>
      </c>
      <c r="Q226" s="149">
        <v>6.0999999999999997E-4</v>
      </c>
      <c r="R226" s="149">
        <f>Q226*H226</f>
        <v>8.5619600000000004E-2</v>
      </c>
      <c r="S226" s="149">
        <v>0</v>
      </c>
      <c r="T226" s="150">
        <f>S226*H226</f>
        <v>0</v>
      </c>
      <c r="U226" s="33"/>
      <c r="V226" s="33"/>
      <c r="W226" s="33"/>
      <c r="X226" s="33"/>
      <c r="Y226" s="33"/>
      <c r="Z226" s="33"/>
      <c r="AA226" s="33"/>
      <c r="AB226" s="33"/>
      <c r="AC226" s="33"/>
      <c r="AD226" s="33"/>
      <c r="AE226" s="33"/>
      <c r="AR226" s="151" t="s">
        <v>1313</v>
      </c>
      <c r="AT226" s="151" t="s">
        <v>465</v>
      </c>
      <c r="AU226" s="151" t="s">
        <v>81</v>
      </c>
      <c r="AY226" s="18" t="s">
        <v>126</v>
      </c>
      <c r="BE226" s="152">
        <f>IF(N226="základní",J226,0)</f>
        <v>0</v>
      </c>
      <c r="BF226" s="152">
        <f>IF(N226="snížená",J226,0)</f>
        <v>0</v>
      </c>
      <c r="BG226" s="152">
        <f>IF(N226="zákl. přenesená",J226,0)</f>
        <v>0</v>
      </c>
      <c r="BH226" s="152">
        <f>IF(N226="sníž. přenesená",J226,0)</f>
        <v>0</v>
      </c>
      <c r="BI226" s="152">
        <f>IF(N226="nulová",J226,0)</f>
        <v>0</v>
      </c>
      <c r="BJ226" s="18" t="s">
        <v>79</v>
      </c>
      <c r="BK226" s="152">
        <f>ROUND(I226*H226,2)</f>
        <v>0</v>
      </c>
      <c r="BL226" s="18" t="s">
        <v>1313</v>
      </c>
      <c r="BM226" s="151" t="s">
        <v>1335</v>
      </c>
    </row>
    <row r="227" spans="1:65" s="2" customFormat="1">
      <c r="A227" s="33"/>
      <c r="B227" s="34"/>
      <c r="C227" s="328"/>
      <c r="D227" s="329" t="s">
        <v>136</v>
      </c>
      <c r="E227" s="328"/>
      <c r="F227" s="330" t="s">
        <v>1334</v>
      </c>
      <c r="G227" s="328"/>
      <c r="H227" s="328"/>
      <c r="I227" s="153"/>
      <c r="J227" s="33"/>
      <c r="K227" s="33"/>
      <c r="L227" s="34"/>
      <c r="M227" s="154"/>
      <c r="N227" s="155"/>
      <c r="O227" s="54"/>
      <c r="P227" s="54"/>
      <c r="Q227" s="54"/>
      <c r="R227" s="54"/>
      <c r="S227" s="54"/>
      <c r="T227" s="55"/>
      <c r="U227" s="33"/>
      <c r="V227" s="33"/>
      <c r="W227" s="33"/>
      <c r="X227" s="33"/>
      <c r="Y227" s="33"/>
      <c r="Z227" s="33"/>
      <c r="AA227" s="33"/>
      <c r="AB227" s="33"/>
      <c r="AC227" s="33"/>
      <c r="AD227" s="33"/>
      <c r="AE227" s="33"/>
      <c r="AT227" s="18" t="s">
        <v>136</v>
      </c>
      <c r="AU227" s="18" t="s">
        <v>81</v>
      </c>
    </row>
    <row r="228" spans="1:65" s="14" customFormat="1">
      <c r="B228" s="162"/>
      <c r="C228" s="336"/>
      <c r="D228" s="329" t="s">
        <v>140</v>
      </c>
      <c r="E228" s="337" t="s">
        <v>3</v>
      </c>
      <c r="F228" s="338" t="s">
        <v>1336</v>
      </c>
      <c r="G228" s="336"/>
      <c r="H228" s="339">
        <v>140.36000000000001</v>
      </c>
      <c r="I228" s="164"/>
      <c r="L228" s="162"/>
      <c r="M228" s="165"/>
      <c r="N228" s="166"/>
      <c r="O228" s="166"/>
      <c r="P228" s="166"/>
      <c r="Q228" s="166"/>
      <c r="R228" s="166"/>
      <c r="S228" s="166"/>
      <c r="T228" s="167"/>
      <c r="AT228" s="163" t="s">
        <v>140</v>
      </c>
      <c r="AU228" s="163" t="s">
        <v>81</v>
      </c>
      <c r="AV228" s="14" t="s">
        <v>81</v>
      </c>
      <c r="AW228" s="14" t="s">
        <v>33</v>
      </c>
      <c r="AX228" s="14" t="s">
        <v>72</v>
      </c>
      <c r="AY228" s="163" t="s">
        <v>126</v>
      </c>
    </row>
    <row r="229" spans="1:65" s="15" customFormat="1">
      <c r="B229" s="168"/>
      <c r="C229" s="341"/>
      <c r="D229" s="329" t="s">
        <v>140</v>
      </c>
      <c r="E229" s="342" t="s">
        <v>3</v>
      </c>
      <c r="F229" s="343" t="s">
        <v>144</v>
      </c>
      <c r="G229" s="341"/>
      <c r="H229" s="344">
        <v>140.36000000000001</v>
      </c>
      <c r="I229" s="170"/>
      <c r="L229" s="168"/>
      <c r="M229" s="171"/>
      <c r="N229" s="172"/>
      <c r="O229" s="172"/>
      <c r="P229" s="172"/>
      <c r="Q229" s="172"/>
      <c r="R229" s="172"/>
      <c r="S229" s="172"/>
      <c r="T229" s="173"/>
      <c r="AT229" s="169" t="s">
        <v>140</v>
      </c>
      <c r="AU229" s="169" t="s">
        <v>81</v>
      </c>
      <c r="AV229" s="15" t="s">
        <v>145</v>
      </c>
      <c r="AW229" s="15" t="s">
        <v>33</v>
      </c>
      <c r="AX229" s="15" t="s">
        <v>79</v>
      </c>
      <c r="AY229" s="169" t="s">
        <v>126</v>
      </c>
    </row>
    <row r="230" spans="1:65" s="2" customFormat="1" ht="24">
      <c r="A230" s="33"/>
      <c r="B230" s="143"/>
      <c r="C230" s="323" t="s">
        <v>378</v>
      </c>
      <c r="D230" s="323" t="s">
        <v>129</v>
      </c>
      <c r="E230" s="324" t="s">
        <v>1337</v>
      </c>
      <c r="F230" s="325" t="s">
        <v>1338</v>
      </c>
      <c r="G230" s="326" t="s">
        <v>132</v>
      </c>
      <c r="H230" s="327">
        <v>1</v>
      </c>
      <c r="I230" s="145"/>
      <c r="J230" s="146">
        <f>ROUND(I230*H230,2)</f>
        <v>0</v>
      </c>
      <c r="K230" s="144" t="s">
        <v>3</v>
      </c>
      <c r="L230" s="34"/>
      <c r="M230" s="147" t="s">
        <v>3</v>
      </c>
      <c r="N230" s="148" t="s">
        <v>43</v>
      </c>
      <c r="O230" s="54"/>
      <c r="P230" s="149">
        <f>O230*H230</f>
        <v>0</v>
      </c>
      <c r="Q230" s="149">
        <v>0</v>
      </c>
      <c r="R230" s="149">
        <f>Q230*H230</f>
        <v>0</v>
      </c>
      <c r="S230" s="149">
        <v>0</v>
      </c>
      <c r="T230" s="150">
        <f>S230*H230</f>
        <v>0</v>
      </c>
      <c r="U230" s="33"/>
      <c r="V230" s="33"/>
      <c r="W230" s="33"/>
      <c r="X230" s="33"/>
      <c r="Y230" s="33"/>
      <c r="Z230" s="33"/>
      <c r="AA230" s="33"/>
      <c r="AB230" s="33"/>
      <c r="AC230" s="33"/>
      <c r="AD230" s="33"/>
      <c r="AE230" s="33"/>
      <c r="AR230" s="151" t="s">
        <v>632</v>
      </c>
      <c r="AT230" s="151" t="s">
        <v>129</v>
      </c>
      <c r="AU230" s="151" t="s">
        <v>81</v>
      </c>
      <c r="AY230" s="18" t="s">
        <v>126</v>
      </c>
      <c r="BE230" s="152">
        <f>IF(N230="základní",J230,0)</f>
        <v>0</v>
      </c>
      <c r="BF230" s="152">
        <f>IF(N230="snížená",J230,0)</f>
        <v>0</v>
      </c>
      <c r="BG230" s="152">
        <f>IF(N230="zákl. přenesená",J230,0)</f>
        <v>0</v>
      </c>
      <c r="BH230" s="152">
        <f>IF(N230="sníž. přenesená",J230,0)</f>
        <v>0</v>
      </c>
      <c r="BI230" s="152">
        <f>IF(N230="nulová",J230,0)</f>
        <v>0</v>
      </c>
      <c r="BJ230" s="18" t="s">
        <v>79</v>
      </c>
      <c r="BK230" s="152">
        <f>ROUND(I230*H230,2)</f>
        <v>0</v>
      </c>
      <c r="BL230" s="18" t="s">
        <v>632</v>
      </c>
      <c r="BM230" s="151" t="s">
        <v>1339</v>
      </c>
    </row>
    <row r="231" spans="1:65" s="2" customFormat="1">
      <c r="A231" s="33"/>
      <c r="B231" s="34"/>
      <c r="C231" s="328"/>
      <c r="D231" s="329" t="s">
        <v>136</v>
      </c>
      <c r="E231" s="328"/>
      <c r="F231" s="330" t="s">
        <v>1340</v>
      </c>
      <c r="G231" s="328"/>
      <c r="H231" s="328"/>
      <c r="I231" s="153"/>
      <c r="J231" s="33"/>
      <c r="K231" s="33"/>
      <c r="L231" s="34"/>
      <c r="M231" s="154"/>
      <c r="N231" s="155"/>
      <c r="O231" s="54"/>
      <c r="P231" s="54"/>
      <c r="Q231" s="54"/>
      <c r="R231" s="54"/>
      <c r="S231" s="54"/>
      <c r="T231" s="55"/>
      <c r="U231" s="33"/>
      <c r="V231" s="33"/>
      <c r="W231" s="33"/>
      <c r="X231" s="33"/>
      <c r="Y231" s="33"/>
      <c r="Z231" s="33"/>
      <c r="AA231" s="33"/>
      <c r="AB231" s="33"/>
      <c r="AC231" s="33"/>
      <c r="AD231" s="33"/>
      <c r="AE231" s="33"/>
      <c r="AT231" s="18" t="s">
        <v>136</v>
      </c>
      <c r="AU231" s="18" t="s">
        <v>81</v>
      </c>
    </row>
    <row r="232" spans="1:65" s="13" customFormat="1">
      <c r="B232" s="156"/>
      <c r="C232" s="332"/>
      <c r="D232" s="329" t="s">
        <v>140</v>
      </c>
      <c r="E232" s="333" t="s">
        <v>3</v>
      </c>
      <c r="F232" s="334" t="s">
        <v>943</v>
      </c>
      <c r="G232" s="332"/>
      <c r="H232" s="333" t="s">
        <v>3</v>
      </c>
      <c r="I232" s="158"/>
      <c r="L232" s="156"/>
      <c r="M232" s="159"/>
      <c r="N232" s="160"/>
      <c r="O232" s="160"/>
      <c r="P232" s="160"/>
      <c r="Q232" s="160"/>
      <c r="R232" s="160"/>
      <c r="S232" s="160"/>
      <c r="T232" s="161"/>
      <c r="AT232" s="157" t="s">
        <v>140</v>
      </c>
      <c r="AU232" s="157" t="s">
        <v>81</v>
      </c>
      <c r="AV232" s="13" t="s">
        <v>79</v>
      </c>
      <c r="AW232" s="13" t="s">
        <v>33</v>
      </c>
      <c r="AX232" s="13" t="s">
        <v>72</v>
      </c>
      <c r="AY232" s="157" t="s">
        <v>126</v>
      </c>
    </row>
    <row r="233" spans="1:65" s="13" customFormat="1" ht="22.5">
      <c r="B233" s="156"/>
      <c r="C233" s="332"/>
      <c r="D233" s="329" t="s">
        <v>140</v>
      </c>
      <c r="E233" s="333" t="s">
        <v>3</v>
      </c>
      <c r="F233" s="334" t="s">
        <v>1341</v>
      </c>
      <c r="G233" s="332"/>
      <c r="H233" s="333" t="s">
        <v>3</v>
      </c>
      <c r="I233" s="158"/>
      <c r="L233" s="156"/>
      <c r="M233" s="159"/>
      <c r="N233" s="160"/>
      <c r="O233" s="160"/>
      <c r="P233" s="160"/>
      <c r="Q233" s="160"/>
      <c r="R233" s="160"/>
      <c r="S233" s="160"/>
      <c r="T233" s="161"/>
      <c r="AT233" s="157" t="s">
        <v>140</v>
      </c>
      <c r="AU233" s="157" t="s">
        <v>81</v>
      </c>
      <c r="AV233" s="13" t="s">
        <v>79</v>
      </c>
      <c r="AW233" s="13" t="s">
        <v>33</v>
      </c>
      <c r="AX233" s="13" t="s">
        <v>72</v>
      </c>
      <c r="AY233" s="157" t="s">
        <v>126</v>
      </c>
    </row>
    <row r="234" spans="1:65" s="13" customFormat="1">
      <c r="B234" s="156"/>
      <c r="C234" s="332"/>
      <c r="D234" s="329" t="s">
        <v>140</v>
      </c>
      <c r="E234" s="333" t="s">
        <v>3</v>
      </c>
      <c r="F234" s="334" t="s">
        <v>1342</v>
      </c>
      <c r="G234" s="332"/>
      <c r="H234" s="333" t="s">
        <v>3</v>
      </c>
      <c r="I234" s="158"/>
      <c r="L234" s="156"/>
      <c r="M234" s="159"/>
      <c r="N234" s="160"/>
      <c r="O234" s="160"/>
      <c r="P234" s="160"/>
      <c r="Q234" s="160"/>
      <c r="R234" s="160"/>
      <c r="S234" s="160"/>
      <c r="T234" s="161"/>
      <c r="AT234" s="157" t="s">
        <v>140</v>
      </c>
      <c r="AU234" s="157" t="s">
        <v>81</v>
      </c>
      <c r="AV234" s="13" t="s">
        <v>79</v>
      </c>
      <c r="AW234" s="13" t="s">
        <v>33</v>
      </c>
      <c r="AX234" s="13" t="s">
        <v>72</v>
      </c>
      <c r="AY234" s="157" t="s">
        <v>126</v>
      </c>
    </row>
    <row r="235" spans="1:65" s="13" customFormat="1">
      <c r="B235" s="156"/>
      <c r="C235" s="332"/>
      <c r="D235" s="329" t="s">
        <v>140</v>
      </c>
      <c r="E235" s="333" t="s">
        <v>3</v>
      </c>
      <c r="F235" s="334" t="s">
        <v>1343</v>
      </c>
      <c r="G235" s="332"/>
      <c r="H235" s="333" t="s">
        <v>3</v>
      </c>
      <c r="I235" s="158"/>
      <c r="L235" s="156"/>
      <c r="M235" s="159"/>
      <c r="N235" s="160"/>
      <c r="O235" s="160"/>
      <c r="P235" s="160"/>
      <c r="Q235" s="160"/>
      <c r="R235" s="160"/>
      <c r="S235" s="160"/>
      <c r="T235" s="161"/>
      <c r="AT235" s="157" t="s">
        <v>140</v>
      </c>
      <c r="AU235" s="157" t="s">
        <v>81</v>
      </c>
      <c r="AV235" s="13" t="s">
        <v>79</v>
      </c>
      <c r="AW235" s="13" t="s">
        <v>33</v>
      </c>
      <c r="AX235" s="13" t="s">
        <v>72</v>
      </c>
      <c r="AY235" s="157" t="s">
        <v>126</v>
      </c>
    </row>
    <row r="236" spans="1:65" s="14" customFormat="1">
      <c r="B236" s="162"/>
      <c r="C236" s="336"/>
      <c r="D236" s="329" t="s">
        <v>140</v>
      </c>
      <c r="E236" s="337" t="s">
        <v>3</v>
      </c>
      <c r="F236" s="338" t="s">
        <v>79</v>
      </c>
      <c r="G236" s="336"/>
      <c r="H236" s="339">
        <v>1</v>
      </c>
      <c r="I236" s="164"/>
      <c r="L236" s="162"/>
      <c r="M236" s="165"/>
      <c r="N236" s="166"/>
      <c r="O236" s="166"/>
      <c r="P236" s="166"/>
      <c r="Q236" s="166"/>
      <c r="R236" s="166"/>
      <c r="S236" s="166"/>
      <c r="T236" s="167"/>
      <c r="AT236" s="163" t="s">
        <v>140</v>
      </c>
      <c r="AU236" s="163" t="s">
        <v>81</v>
      </c>
      <c r="AV236" s="14" t="s">
        <v>81</v>
      </c>
      <c r="AW236" s="14" t="s">
        <v>33</v>
      </c>
      <c r="AX236" s="14" t="s">
        <v>72</v>
      </c>
      <c r="AY236" s="163" t="s">
        <v>126</v>
      </c>
    </row>
    <row r="237" spans="1:65" s="15" customFormat="1">
      <c r="B237" s="168"/>
      <c r="C237" s="341"/>
      <c r="D237" s="329" t="s">
        <v>140</v>
      </c>
      <c r="E237" s="342" t="s">
        <v>3</v>
      </c>
      <c r="F237" s="343" t="s">
        <v>144</v>
      </c>
      <c r="G237" s="341"/>
      <c r="H237" s="344">
        <v>1</v>
      </c>
      <c r="I237" s="170"/>
      <c r="L237" s="168"/>
      <c r="M237" s="171"/>
      <c r="N237" s="172"/>
      <c r="O237" s="172"/>
      <c r="P237" s="172"/>
      <c r="Q237" s="172"/>
      <c r="R237" s="172"/>
      <c r="S237" s="172"/>
      <c r="T237" s="173"/>
      <c r="AT237" s="169" t="s">
        <v>140</v>
      </c>
      <c r="AU237" s="169" t="s">
        <v>81</v>
      </c>
      <c r="AV237" s="15" t="s">
        <v>145</v>
      </c>
      <c r="AW237" s="15" t="s">
        <v>33</v>
      </c>
      <c r="AX237" s="15" t="s">
        <v>79</v>
      </c>
      <c r="AY237" s="169" t="s">
        <v>126</v>
      </c>
    </row>
    <row r="238" spans="1:65" s="2" customFormat="1" ht="24">
      <c r="A238" s="33"/>
      <c r="B238" s="143"/>
      <c r="C238" s="323" t="s">
        <v>383</v>
      </c>
      <c r="D238" s="323" t="s">
        <v>129</v>
      </c>
      <c r="E238" s="324" t="s">
        <v>1344</v>
      </c>
      <c r="F238" s="325" t="s">
        <v>1345</v>
      </c>
      <c r="G238" s="326" t="s">
        <v>132</v>
      </c>
      <c r="H238" s="327">
        <v>1</v>
      </c>
      <c r="I238" s="145"/>
      <c r="J238" s="146">
        <f>ROUND(I238*H238,2)</f>
        <v>0</v>
      </c>
      <c r="K238" s="144" t="s">
        <v>3</v>
      </c>
      <c r="L238" s="34"/>
      <c r="M238" s="147" t="s">
        <v>3</v>
      </c>
      <c r="N238" s="148" t="s">
        <v>43</v>
      </c>
      <c r="O238" s="54"/>
      <c r="P238" s="149">
        <f>O238*H238</f>
        <v>0</v>
      </c>
      <c r="Q238" s="149">
        <v>0</v>
      </c>
      <c r="R238" s="149">
        <f>Q238*H238</f>
        <v>0</v>
      </c>
      <c r="S238" s="149">
        <v>0</v>
      </c>
      <c r="T238" s="150">
        <f>S238*H238</f>
        <v>0</v>
      </c>
      <c r="U238" s="33"/>
      <c r="V238" s="33"/>
      <c r="W238" s="33"/>
      <c r="X238" s="33"/>
      <c r="Y238" s="33"/>
      <c r="Z238" s="33"/>
      <c r="AA238" s="33"/>
      <c r="AB238" s="33"/>
      <c r="AC238" s="33"/>
      <c r="AD238" s="33"/>
      <c r="AE238" s="33"/>
      <c r="AR238" s="151" t="s">
        <v>632</v>
      </c>
      <c r="AT238" s="151" t="s">
        <v>129</v>
      </c>
      <c r="AU238" s="151" t="s">
        <v>81</v>
      </c>
      <c r="AY238" s="18" t="s">
        <v>126</v>
      </c>
      <c r="BE238" s="152">
        <f>IF(N238="základní",J238,0)</f>
        <v>0</v>
      </c>
      <c r="BF238" s="152">
        <f>IF(N238="snížená",J238,0)</f>
        <v>0</v>
      </c>
      <c r="BG238" s="152">
        <f>IF(N238="zákl. přenesená",J238,0)</f>
        <v>0</v>
      </c>
      <c r="BH238" s="152">
        <f>IF(N238="sníž. přenesená",J238,0)</f>
        <v>0</v>
      </c>
      <c r="BI238" s="152">
        <f>IF(N238="nulová",J238,0)</f>
        <v>0</v>
      </c>
      <c r="BJ238" s="18" t="s">
        <v>79</v>
      </c>
      <c r="BK238" s="152">
        <f>ROUND(I238*H238,2)</f>
        <v>0</v>
      </c>
      <c r="BL238" s="18" t="s">
        <v>632</v>
      </c>
      <c r="BM238" s="151" t="s">
        <v>1346</v>
      </c>
    </row>
    <row r="239" spans="1:65" s="2" customFormat="1">
      <c r="A239" s="33"/>
      <c r="B239" s="34"/>
      <c r="C239" s="328"/>
      <c r="D239" s="329" t="s">
        <v>136</v>
      </c>
      <c r="E239" s="328"/>
      <c r="F239" s="330" t="s">
        <v>1347</v>
      </c>
      <c r="G239" s="328"/>
      <c r="H239" s="328"/>
      <c r="I239" s="153"/>
      <c r="J239" s="33"/>
      <c r="K239" s="33"/>
      <c r="L239" s="34"/>
      <c r="M239" s="154"/>
      <c r="N239" s="155"/>
      <c r="O239" s="54"/>
      <c r="P239" s="54"/>
      <c r="Q239" s="54"/>
      <c r="R239" s="54"/>
      <c r="S239" s="54"/>
      <c r="T239" s="55"/>
      <c r="U239" s="33"/>
      <c r="V239" s="33"/>
      <c r="W239" s="33"/>
      <c r="X239" s="33"/>
      <c r="Y239" s="33"/>
      <c r="Z239" s="33"/>
      <c r="AA239" s="33"/>
      <c r="AB239" s="33"/>
      <c r="AC239" s="33"/>
      <c r="AD239" s="33"/>
      <c r="AE239" s="33"/>
      <c r="AT239" s="18" t="s">
        <v>136</v>
      </c>
      <c r="AU239" s="18" t="s">
        <v>81</v>
      </c>
    </row>
    <row r="240" spans="1:65" s="13" customFormat="1">
      <c r="B240" s="156"/>
      <c r="C240" s="332"/>
      <c r="D240" s="329" t="s">
        <v>140</v>
      </c>
      <c r="E240" s="333" t="s">
        <v>3</v>
      </c>
      <c r="F240" s="334" t="s">
        <v>943</v>
      </c>
      <c r="G240" s="332"/>
      <c r="H240" s="333" t="s">
        <v>3</v>
      </c>
      <c r="I240" s="158"/>
      <c r="L240" s="156"/>
      <c r="M240" s="159"/>
      <c r="N240" s="160"/>
      <c r="O240" s="160"/>
      <c r="P240" s="160"/>
      <c r="Q240" s="160"/>
      <c r="R240" s="160"/>
      <c r="S240" s="160"/>
      <c r="T240" s="161"/>
      <c r="AT240" s="157" t="s">
        <v>140</v>
      </c>
      <c r="AU240" s="157" t="s">
        <v>81</v>
      </c>
      <c r="AV240" s="13" t="s">
        <v>79</v>
      </c>
      <c r="AW240" s="13" t="s">
        <v>33</v>
      </c>
      <c r="AX240" s="13" t="s">
        <v>72</v>
      </c>
      <c r="AY240" s="157" t="s">
        <v>126</v>
      </c>
    </row>
    <row r="241" spans="1:65" s="13" customFormat="1" ht="22.5">
      <c r="B241" s="156"/>
      <c r="C241" s="332"/>
      <c r="D241" s="329" t="s">
        <v>140</v>
      </c>
      <c r="E241" s="333" t="s">
        <v>3</v>
      </c>
      <c r="F241" s="334" t="s">
        <v>1341</v>
      </c>
      <c r="G241" s="332"/>
      <c r="H241" s="333" t="s">
        <v>3</v>
      </c>
      <c r="I241" s="158"/>
      <c r="L241" s="156"/>
      <c r="M241" s="159"/>
      <c r="N241" s="160"/>
      <c r="O241" s="160"/>
      <c r="P241" s="160"/>
      <c r="Q241" s="160"/>
      <c r="R241" s="160"/>
      <c r="S241" s="160"/>
      <c r="T241" s="161"/>
      <c r="AT241" s="157" t="s">
        <v>140</v>
      </c>
      <c r="AU241" s="157" t="s">
        <v>81</v>
      </c>
      <c r="AV241" s="13" t="s">
        <v>79</v>
      </c>
      <c r="AW241" s="13" t="s">
        <v>33</v>
      </c>
      <c r="AX241" s="13" t="s">
        <v>72</v>
      </c>
      <c r="AY241" s="157" t="s">
        <v>126</v>
      </c>
    </row>
    <row r="242" spans="1:65" s="13" customFormat="1">
      <c r="B242" s="156"/>
      <c r="C242" s="332"/>
      <c r="D242" s="329" t="s">
        <v>140</v>
      </c>
      <c r="E242" s="333" t="s">
        <v>3</v>
      </c>
      <c r="F242" s="334" t="s">
        <v>1342</v>
      </c>
      <c r="G242" s="332"/>
      <c r="H242" s="333" t="s">
        <v>3</v>
      </c>
      <c r="I242" s="158"/>
      <c r="L242" s="156"/>
      <c r="M242" s="159"/>
      <c r="N242" s="160"/>
      <c r="O242" s="160"/>
      <c r="P242" s="160"/>
      <c r="Q242" s="160"/>
      <c r="R242" s="160"/>
      <c r="S242" s="160"/>
      <c r="T242" s="161"/>
      <c r="AT242" s="157" t="s">
        <v>140</v>
      </c>
      <c r="AU242" s="157" t="s">
        <v>81</v>
      </c>
      <c r="AV242" s="13" t="s">
        <v>79</v>
      </c>
      <c r="AW242" s="13" t="s">
        <v>33</v>
      </c>
      <c r="AX242" s="13" t="s">
        <v>72</v>
      </c>
      <c r="AY242" s="157" t="s">
        <v>126</v>
      </c>
    </row>
    <row r="243" spans="1:65" s="13" customFormat="1">
      <c r="B243" s="156"/>
      <c r="C243" s="332"/>
      <c r="D243" s="329" t="s">
        <v>140</v>
      </c>
      <c r="E243" s="333" t="s">
        <v>3</v>
      </c>
      <c r="F243" s="334" t="s">
        <v>1348</v>
      </c>
      <c r="G243" s="332"/>
      <c r="H243" s="333" t="s">
        <v>3</v>
      </c>
      <c r="I243" s="158"/>
      <c r="L243" s="156"/>
      <c r="M243" s="159"/>
      <c r="N243" s="160"/>
      <c r="O243" s="160"/>
      <c r="P243" s="160"/>
      <c r="Q243" s="160"/>
      <c r="R243" s="160"/>
      <c r="S243" s="160"/>
      <c r="T243" s="161"/>
      <c r="AT243" s="157" t="s">
        <v>140</v>
      </c>
      <c r="AU243" s="157" t="s">
        <v>81</v>
      </c>
      <c r="AV243" s="13" t="s">
        <v>79</v>
      </c>
      <c r="AW243" s="13" t="s">
        <v>33</v>
      </c>
      <c r="AX243" s="13" t="s">
        <v>72</v>
      </c>
      <c r="AY243" s="157" t="s">
        <v>126</v>
      </c>
    </row>
    <row r="244" spans="1:65" s="14" customFormat="1">
      <c r="B244" s="162"/>
      <c r="C244" s="336"/>
      <c r="D244" s="329" t="s">
        <v>140</v>
      </c>
      <c r="E244" s="337" t="s">
        <v>3</v>
      </c>
      <c r="F244" s="338" t="s">
        <v>79</v>
      </c>
      <c r="G244" s="336"/>
      <c r="H244" s="339">
        <v>1</v>
      </c>
      <c r="I244" s="164"/>
      <c r="L244" s="162"/>
      <c r="M244" s="165"/>
      <c r="N244" s="166"/>
      <c r="O244" s="166"/>
      <c r="P244" s="166"/>
      <c r="Q244" s="166"/>
      <c r="R244" s="166"/>
      <c r="S244" s="166"/>
      <c r="T244" s="167"/>
      <c r="AT244" s="163" t="s">
        <v>140</v>
      </c>
      <c r="AU244" s="163" t="s">
        <v>81</v>
      </c>
      <c r="AV244" s="14" t="s">
        <v>81</v>
      </c>
      <c r="AW244" s="14" t="s">
        <v>33</v>
      </c>
      <c r="AX244" s="14" t="s">
        <v>72</v>
      </c>
      <c r="AY244" s="163" t="s">
        <v>126</v>
      </c>
    </row>
    <row r="245" spans="1:65" s="15" customFormat="1">
      <c r="B245" s="168"/>
      <c r="C245" s="341"/>
      <c r="D245" s="329" t="s">
        <v>140</v>
      </c>
      <c r="E245" s="342" t="s">
        <v>3</v>
      </c>
      <c r="F245" s="343" t="s">
        <v>144</v>
      </c>
      <c r="G245" s="341"/>
      <c r="H245" s="344">
        <v>1</v>
      </c>
      <c r="I245" s="170"/>
      <c r="L245" s="168"/>
      <c r="M245" s="171"/>
      <c r="N245" s="172"/>
      <c r="O245" s="172"/>
      <c r="P245" s="172"/>
      <c r="Q245" s="172"/>
      <c r="R245" s="172"/>
      <c r="S245" s="172"/>
      <c r="T245" s="173"/>
      <c r="AT245" s="169" t="s">
        <v>140</v>
      </c>
      <c r="AU245" s="169" t="s">
        <v>81</v>
      </c>
      <c r="AV245" s="15" t="s">
        <v>145</v>
      </c>
      <c r="AW245" s="15" t="s">
        <v>33</v>
      </c>
      <c r="AX245" s="15" t="s">
        <v>79</v>
      </c>
      <c r="AY245" s="169" t="s">
        <v>126</v>
      </c>
    </row>
    <row r="246" spans="1:65" s="2" customFormat="1" ht="16.5" customHeight="1">
      <c r="A246" s="33"/>
      <c r="B246" s="143"/>
      <c r="C246" s="323" t="s">
        <v>389</v>
      </c>
      <c r="D246" s="323" t="s">
        <v>129</v>
      </c>
      <c r="E246" s="324" t="s">
        <v>1349</v>
      </c>
      <c r="F246" s="325" t="s">
        <v>1350</v>
      </c>
      <c r="G246" s="326" t="s">
        <v>930</v>
      </c>
      <c r="H246" s="327">
        <v>115.6</v>
      </c>
      <c r="I246" s="145"/>
      <c r="J246" s="146">
        <f>ROUND(I246*H246,2)</f>
        <v>0</v>
      </c>
      <c r="K246" s="144" t="s">
        <v>3</v>
      </c>
      <c r="L246" s="34"/>
      <c r="M246" s="147" t="s">
        <v>3</v>
      </c>
      <c r="N246" s="148" t="s">
        <v>43</v>
      </c>
      <c r="O246" s="54"/>
      <c r="P246" s="149">
        <f>O246*H246</f>
        <v>0</v>
      </c>
      <c r="Q246" s="149">
        <v>0</v>
      </c>
      <c r="R246" s="149">
        <f>Q246*H246</f>
        <v>0</v>
      </c>
      <c r="S246" s="149">
        <v>0</v>
      </c>
      <c r="T246" s="150">
        <f>S246*H246</f>
        <v>0</v>
      </c>
      <c r="U246" s="33"/>
      <c r="V246" s="33"/>
      <c r="W246" s="33"/>
      <c r="X246" s="33"/>
      <c r="Y246" s="33"/>
      <c r="Z246" s="33"/>
      <c r="AA246" s="33"/>
      <c r="AB246" s="33"/>
      <c r="AC246" s="33"/>
      <c r="AD246" s="33"/>
      <c r="AE246" s="33"/>
      <c r="AR246" s="151" t="s">
        <v>632</v>
      </c>
      <c r="AT246" s="151" t="s">
        <v>129</v>
      </c>
      <c r="AU246" s="151" t="s">
        <v>81</v>
      </c>
      <c r="AY246" s="18" t="s">
        <v>126</v>
      </c>
      <c r="BE246" s="152">
        <f>IF(N246="základní",J246,0)</f>
        <v>0</v>
      </c>
      <c r="BF246" s="152">
        <f>IF(N246="snížená",J246,0)</f>
        <v>0</v>
      </c>
      <c r="BG246" s="152">
        <f>IF(N246="zákl. přenesená",J246,0)</f>
        <v>0</v>
      </c>
      <c r="BH246" s="152">
        <f>IF(N246="sníž. přenesená",J246,0)</f>
        <v>0</v>
      </c>
      <c r="BI246" s="152">
        <f>IF(N246="nulová",J246,0)</f>
        <v>0</v>
      </c>
      <c r="BJ246" s="18" t="s">
        <v>79</v>
      </c>
      <c r="BK246" s="152">
        <f>ROUND(I246*H246,2)</f>
        <v>0</v>
      </c>
      <c r="BL246" s="18" t="s">
        <v>632</v>
      </c>
      <c r="BM246" s="151" t="s">
        <v>1351</v>
      </c>
    </row>
    <row r="247" spans="1:65" s="2" customFormat="1">
      <c r="A247" s="33"/>
      <c r="B247" s="34"/>
      <c r="C247" s="328"/>
      <c r="D247" s="329" t="s">
        <v>136</v>
      </c>
      <c r="E247" s="328"/>
      <c r="F247" s="330" t="s">
        <v>1352</v>
      </c>
      <c r="G247" s="328"/>
      <c r="H247" s="328"/>
      <c r="I247" s="153"/>
      <c r="J247" s="33"/>
      <c r="K247" s="33"/>
      <c r="L247" s="34"/>
      <c r="M247" s="154"/>
      <c r="N247" s="155"/>
      <c r="O247" s="54"/>
      <c r="P247" s="54"/>
      <c r="Q247" s="54"/>
      <c r="R247" s="54"/>
      <c r="S247" s="54"/>
      <c r="T247" s="55"/>
      <c r="U247" s="33"/>
      <c r="V247" s="33"/>
      <c r="W247" s="33"/>
      <c r="X247" s="33"/>
      <c r="Y247" s="33"/>
      <c r="Z247" s="33"/>
      <c r="AA247" s="33"/>
      <c r="AB247" s="33"/>
      <c r="AC247" s="33"/>
      <c r="AD247" s="33"/>
      <c r="AE247" s="33"/>
      <c r="AT247" s="18" t="s">
        <v>136</v>
      </c>
      <c r="AU247" s="18" t="s">
        <v>81</v>
      </c>
    </row>
    <row r="248" spans="1:65" s="13" customFormat="1">
      <c r="B248" s="156"/>
      <c r="C248" s="332"/>
      <c r="D248" s="329" t="s">
        <v>140</v>
      </c>
      <c r="E248" s="333" t="s">
        <v>3</v>
      </c>
      <c r="F248" s="334" t="s">
        <v>943</v>
      </c>
      <c r="G248" s="332"/>
      <c r="H248" s="333" t="s">
        <v>3</v>
      </c>
      <c r="I248" s="158"/>
      <c r="L248" s="156"/>
      <c r="M248" s="159"/>
      <c r="N248" s="160"/>
      <c r="O248" s="160"/>
      <c r="P248" s="160"/>
      <c r="Q248" s="160"/>
      <c r="R248" s="160"/>
      <c r="S248" s="160"/>
      <c r="T248" s="161"/>
      <c r="AT248" s="157" t="s">
        <v>140</v>
      </c>
      <c r="AU248" s="157" t="s">
        <v>81</v>
      </c>
      <c r="AV248" s="13" t="s">
        <v>79</v>
      </c>
      <c r="AW248" s="13" t="s">
        <v>33</v>
      </c>
      <c r="AX248" s="13" t="s">
        <v>72</v>
      </c>
      <c r="AY248" s="157" t="s">
        <v>126</v>
      </c>
    </row>
    <row r="249" spans="1:65" s="14" customFormat="1">
      <c r="B249" s="162"/>
      <c r="C249" s="336"/>
      <c r="D249" s="329" t="s">
        <v>140</v>
      </c>
      <c r="E249" s="337" t="s">
        <v>3</v>
      </c>
      <c r="F249" s="338" t="s">
        <v>1353</v>
      </c>
      <c r="G249" s="336"/>
      <c r="H249" s="339">
        <v>115.6</v>
      </c>
      <c r="I249" s="164"/>
      <c r="L249" s="162"/>
      <c r="M249" s="165"/>
      <c r="N249" s="166"/>
      <c r="O249" s="166"/>
      <c r="P249" s="166"/>
      <c r="Q249" s="166"/>
      <c r="R249" s="166"/>
      <c r="S249" s="166"/>
      <c r="T249" s="167"/>
      <c r="AT249" s="163" t="s">
        <v>140</v>
      </c>
      <c r="AU249" s="163" t="s">
        <v>81</v>
      </c>
      <c r="AV249" s="14" t="s">
        <v>81</v>
      </c>
      <c r="AW249" s="14" t="s">
        <v>33</v>
      </c>
      <c r="AX249" s="14" t="s">
        <v>72</v>
      </c>
      <c r="AY249" s="163" t="s">
        <v>126</v>
      </c>
    </row>
    <row r="250" spans="1:65" s="15" customFormat="1">
      <c r="B250" s="168"/>
      <c r="C250" s="341"/>
      <c r="D250" s="329" t="s">
        <v>140</v>
      </c>
      <c r="E250" s="342" t="s">
        <v>3</v>
      </c>
      <c r="F250" s="343" t="s">
        <v>144</v>
      </c>
      <c r="G250" s="341"/>
      <c r="H250" s="344">
        <v>115.6</v>
      </c>
      <c r="I250" s="170"/>
      <c r="L250" s="168"/>
      <c r="M250" s="171"/>
      <c r="N250" s="172"/>
      <c r="O250" s="172"/>
      <c r="P250" s="172"/>
      <c r="Q250" s="172"/>
      <c r="R250" s="172"/>
      <c r="S250" s="172"/>
      <c r="T250" s="173"/>
      <c r="AT250" s="169" t="s">
        <v>140</v>
      </c>
      <c r="AU250" s="169" t="s">
        <v>81</v>
      </c>
      <c r="AV250" s="15" t="s">
        <v>145</v>
      </c>
      <c r="AW250" s="15" t="s">
        <v>33</v>
      </c>
      <c r="AX250" s="15" t="s">
        <v>79</v>
      </c>
      <c r="AY250" s="169" t="s">
        <v>126</v>
      </c>
    </row>
    <row r="251" spans="1:65" s="2" customFormat="1" ht="16.5" customHeight="1">
      <c r="A251" s="33"/>
      <c r="B251" s="143"/>
      <c r="C251" s="323" t="s">
        <v>395</v>
      </c>
      <c r="D251" s="323" t="s">
        <v>129</v>
      </c>
      <c r="E251" s="324" t="s">
        <v>1354</v>
      </c>
      <c r="F251" s="325" t="s">
        <v>1355</v>
      </c>
      <c r="G251" s="326" t="s">
        <v>132</v>
      </c>
      <c r="H251" s="327">
        <v>1</v>
      </c>
      <c r="I251" s="145"/>
      <c r="J251" s="146">
        <f>ROUND(I251*H251,2)</f>
        <v>0</v>
      </c>
      <c r="K251" s="144" t="s">
        <v>3</v>
      </c>
      <c r="L251" s="34"/>
      <c r="M251" s="147" t="s">
        <v>3</v>
      </c>
      <c r="N251" s="148" t="s">
        <v>43</v>
      </c>
      <c r="O251" s="54"/>
      <c r="P251" s="149">
        <f>O251*H251</f>
        <v>0</v>
      </c>
      <c r="Q251" s="149">
        <v>0</v>
      </c>
      <c r="R251" s="149">
        <f>Q251*H251</f>
        <v>0</v>
      </c>
      <c r="S251" s="149">
        <v>0</v>
      </c>
      <c r="T251" s="150">
        <f>S251*H251</f>
        <v>0</v>
      </c>
      <c r="U251" s="33"/>
      <c r="V251" s="33"/>
      <c r="W251" s="33"/>
      <c r="X251" s="33"/>
      <c r="Y251" s="33"/>
      <c r="Z251" s="33"/>
      <c r="AA251" s="33"/>
      <c r="AB251" s="33"/>
      <c r="AC251" s="33"/>
      <c r="AD251" s="33"/>
      <c r="AE251" s="33"/>
      <c r="AR251" s="151" t="s">
        <v>632</v>
      </c>
      <c r="AT251" s="151" t="s">
        <v>129</v>
      </c>
      <c r="AU251" s="151" t="s">
        <v>81</v>
      </c>
      <c r="AY251" s="18" t="s">
        <v>126</v>
      </c>
      <c r="BE251" s="152">
        <f>IF(N251="základní",J251,0)</f>
        <v>0</v>
      </c>
      <c r="BF251" s="152">
        <f>IF(N251="snížená",J251,0)</f>
        <v>0</v>
      </c>
      <c r="BG251" s="152">
        <f>IF(N251="zákl. přenesená",J251,0)</f>
        <v>0</v>
      </c>
      <c r="BH251" s="152">
        <f>IF(N251="sníž. přenesená",J251,0)</f>
        <v>0</v>
      </c>
      <c r="BI251" s="152">
        <f>IF(N251="nulová",J251,0)</f>
        <v>0</v>
      </c>
      <c r="BJ251" s="18" t="s">
        <v>79</v>
      </c>
      <c r="BK251" s="152">
        <f>ROUND(I251*H251,2)</f>
        <v>0</v>
      </c>
      <c r="BL251" s="18" t="s">
        <v>632</v>
      </c>
      <c r="BM251" s="151" t="s">
        <v>1356</v>
      </c>
    </row>
    <row r="252" spans="1:65" s="2" customFormat="1">
      <c r="A252" s="33"/>
      <c r="B252" s="34"/>
      <c r="C252" s="328"/>
      <c r="D252" s="329" t="s">
        <v>136</v>
      </c>
      <c r="E252" s="328"/>
      <c r="F252" s="330" t="s">
        <v>1355</v>
      </c>
      <c r="G252" s="328"/>
      <c r="H252" s="328"/>
      <c r="I252" s="153"/>
      <c r="J252" s="33"/>
      <c r="K252" s="33"/>
      <c r="L252" s="34"/>
      <c r="M252" s="154"/>
      <c r="N252" s="155"/>
      <c r="O252" s="54"/>
      <c r="P252" s="54"/>
      <c r="Q252" s="54"/>
      <c r="R252" s="54"/>
      <c r="S252" s="54"/>
      <c r="T252" s="55"/>
      <c r="U252" s="33"/>
      <c r="V252" s="33"/>
      <c r="W252" s="33"/>
      <c r="X252" s="33"/>
      <c r="Y252" s="33"/>
      <c r="Z252" s="33"/>
      <c r="AA252" s="33"/>
      <c r="AB252" s="33"/>
      <c r="AC252" s="33"/>
      <c r="AD252" s="33"/>
      <c r="AE252" s="33"/>
      <c r="AT252" s="18" t="s">
        <v>136</v>
      </c>
      <c r="AU252" s="18" t="s">
        <v>81</v>
      </c>
    </row>
    <row r="253" spans="1:65" s="2" customFormat="1" ht="16.5" customHeight="1">
      <c r="A253" s="33"/>
      <c r="B253" s="143"/>
      <c r="C253" s="323" t="s">
        <v>400</v>
      </c>
      <c r="D253" s="323" t="s">
        <v>129</v>
      </c>
      <c r="E253" s="324" t="s">
        <v>1357</v>
      </c>
      <c r="F253" s="325" t="s">
        <v>1358</v>
      </c>
      <c r="G253" s="326" t="s">
        <v>132</v>
      </c>
      <c r="H253" s="327">
        <v>1</v>
      </c>
      <c r="I253" s="145"/>
      <c r="J253" s="146">
        <f>ROUND(I253*H253,2)</f>
        <v>0</v>
      </c>
      <c r="K253" s="144" t="s">
        <v>3</v>
      </c>
      <c r="L253" s="34"/>
      <c r="M253" s="147" t="s">
        <v>3</v>
      </c>
      <c r="N253" s="148" t="s">
        <v>43</v>
      </c>
      <c r="O253" s="54"/>
      <c r="P253" s="149">
        <f>O253*H253</f>
        <v>0</v>
      </c>
      <c r="Q253" s="149">
        <v>0</v>
      </c>
      <c r="R253" s="149">
        <f>Q253*H253</f>
        <v>0</v>
      </c>
      <c r="S253" s="149">
        <v>0</v>
      </c>
      <c r="T253" s="150">
        <f>S253*H253</f>
        <v>0</v>
      </c>
      <c r="U253" s="33"/>
      <c r="V253" s="33"/>
      <c r="W253" s="33"/>
      <c r="X253" s="33"/>
      <c r="Y253" s="33"/>
      <c r="Z253" s="33"/>
      <c r="AA253" s="33"/>
      <c r="AB253" s="33"/>
      <c r="AC253" s="33"/>
      <c r="AD253" s="33"/>
      <c r="AE253" s="33"/>
      <c r="AR253" s="151" t="s">
        <v>632</v>
      </c>
      <c r="AT253" s="151" t="s">
        <v>129</v>
      </c>
      <c r="AU253" s="151" t="s">
        <v>81</v>
      </c>
      <c r="AY253" s="18" t="s">
        <v>126</v>
      </c>
      <c r="BE253" s="152">
        <f>IF(N253="základní",J253,0)</f>
        <v>0</v>
      </c>
      <c r="BF253" s="152">
        <f>IF(N253="snížená",J253,0)</f>
        <v>0</v>
      </c>
      <c r="BG253" s="152">
        <f>IF(N253="zákl. přenesená",J253,0)</f>
        <v>0</v>
      </c>
      <c r="BH253" s="152">
        <f>IF(N253="sníž. přenesená",J253,0)</f>
        <v>0</v>
      </c>
      <c r="BI253" s="152">
        <f>IF(N253="nulová",J253,0)</f>
        <v>0</v>
      </c>
      <c r="BJ253" s="18" t="s">
        <v>79</v>
      </c>
      <c r="BK253" s="152">
        <f>ROUND(I253*H253,2)</f>
        <v>0</v>
      </c>
      <c r="BL253" s="18" t="s">
        <v>632</v>
      </c>
      <c r="BM253" s="151" t="s">
        <v>1359</v>
      </c>
    </row>
    <row r="254" spans="1:65" s="2" customFormat="1">
      <c r="A254" s="33"/>
      <c r="B254" s="34"/>
      <c r="C254" s="328"/>
      <c r="D254" s="329" t="s">
        <v>136</v>
      </c>
      <c r="E254" s="328"/>
      <c r="F254" s="330" t="s">
        <v>1358</v>
      </c>
      <c r="G254" s="328"/>
      <c r="H254" s="328"/>
      <c r="I254" s="153"/>
      <c r="J254" s="33"/>
      <c r="K254" s="33"/>
      <c r="L254" s="34"/>
      <c r="M254" s="154"/>
      <c r="N254" s="155"/>
      <c r="O254" s="54"/>
      <c r="P254" s="54"/>
      <c r="Q254" s="54"/>
      <c r="R254" s="54"/>
      <c r="S254" s="54"/>
      <c r="T254" s="55"/>
      <c r="U254" s="33"/>
      <c r="V254" s="33"/>
      <c r="W254" s="33"/>
      <c r="X254" s="33"/>
      <c r="Y254" s="33"/>
      <c r="Z254" s="33"/>
      <c r="AA254" s="33"/>
      <c r="AB254" s="33"/>
      <c r="AC254" s="33"/>
      <c r="AD254" s="33"/>
      <c r="AE254" s="33"/>
      <c r="AT254" s="18" t="s">
        <v>136</v>
      </c>
      <c r="AU254" s="18" t="s">
        <v>81</v>
      </c>
    </row>
    <row r="255" spans="1:65" s="14" customFormat="1">
      <c r="B255" s="162"/>
      <c r="C255" s="336"/>
      <c r="D255" s="329" t="s">
        <v>140</v>
      </c>
      <c r="E255" s="337" t="s">
        <v>3</v>
      </c>
      <c r="F255" s="338" t="s">
        <v>79</v>
      </c>
      <c r="G255" s="336"/>
      <c r="H255" s="339">
        <v>1</v>
      </c>
      <c r="I255" s="164"/>
      <c r="L255" s="162"/>
      <c r="M255" s="165"/>
      <c r="N255" s="166"/>
      <c r="O255" s="166"/>
      <c r="P255" s="166"/>
      <c r="Q255" s="166"/>
      <c r="R255" s="166"/>
      <c r="S255" s="166"/>
      <c r="T255" s="167"/>
      <c r="AT255" s="163" t="s">
        <v>140</v>
      </c>
      <c r="AU255" s="163" t="s">
        <v>81</v>
      </c>
      <c r="AV255" s="14" t="s">
        <v>81</v>
      </c>
      <c r="AW255" s="14" t="s">
        <v>33</v>
      </c>
      <c r="AX255" s="14" t="s">
        <v>72</v>
      </c>
      <c r="AY255" s="163" t="s">
        <v>126</v>
      </c>
    </row>
    <row r="256" spans="1:65" s="15" customFormat="1">
      <c r="B256" s="168"/>
      <c r="C256" s="341"/>
      <c r="D256" s="329" t="s">
        <v>140</v>
      </c>
      <c r="E256" s="342" t="s">
        <v>3</v>
      </c>
      <c r="F256" s="343" t="s">
        <v>144</v>
      </c>
      <c r="G256" s="341"/>
      <c r="H256" s="344">
        <v>1</v>
      </c>
      <c r="I256" s="170"/>
      <c r="L256" s="168"/>
      <c r="M256" s="171"/>
      <c r="N256" s="172"/>
      <c r="O256" s="172"/>
      <c r="P256" s="172"/>
      <c r="Q256" s="172"/>
      <c r="R256" s="172"/>
      <c r="S256" s="172"/>
      <c r="T256" s="173"/>
      <c r="AT256" s="169" t="s">
        <v>140</v>
      </c>
      <c r="AU256" s="169" t="s">
        <v>81</v>
      </c>
      <c r="AV256" s="15" t="s">
        <v>145</v>
      </c>
      <c r="AW256" s="15" t="s">
        <v>33</v>
      </c>
      <c r="AX256" s="15" t="s">
        <v>79</v>
      </c>
      <c r="AY256" s="169" t="s">
        <v>126</v>
      </c>
    </row>
    <row r="257" spans="1:65" s="2" customFormat="1" ht="16.5" customHeight="1">
      <c r="A257" s="33"/>
      <c r="B257" s="143"/>
      <c r="C257" s="323" t="s">
        <v>405</v>
      </c>
      <c r="D257" s="323" t="s">
        <v>129</v>
      </c>
      <c r="E257" s="324" t="s">
        <v>1360</v>
      </c>
      <c r="F257" s="325" t="s">
        <v>1361</v>
      </c>
      <c r="G257" s="326" t="s">
        <v>930</v>
      </c>
      <c r="H257" s="327">
        <v>14</v>
      </c>
      <c r="I257" s="145"/>
      <c r="J257" s="146">
        <f>ROUND(I257*H257,2)</f>
        <v>0</v>
      </c>
      <c r="K257" s="144" t="s">
        <v>3</v>
      </c>
      <c r="L257" s="34"/>
      <c r="M257" s="147" t="s">
        <v>3</v>
      </c>
      <c r="N257" s="148" t="s">
        <v>43</v>
      </c>
      <c r="O257" s="54"/>
      <c r="P257" s="149">
        <f>O257*H257</f>
        <v>0</v>
      </c>
      <c r="Q257" s="149">
        <v>0</v>
      </c>
      <c r="R257" s="149">
        <f>Q257*H257</f>
        <v>0</v>
      </c>
      <c r="S257" s="149">
        <v>0</v>
      </c>
      <c r="T257" s="150">
        <f>S257*H257</f>
        <v>0</v>
      </c>
      <c r="U257" s="33"/>
      <c r="V257" s="33"/>
      <c r="W257" s="33"/>
      <c r="X257" s="33"/>
      <c r="Y257" s="33"/>
      <c r="Z257" s="33"/>
      <c r="AA257" s="33"/>
      <c r="AB257" s="33"/>
      <c r="AC257" s="33"/>
      <c r="AD257" s="33"/>
      <c r="AE257" s="33"/>
      <c r="AR257" s="151" t="s">
        <v>632</v>
      </c>
      <c r="AT257" s="151" t="s">
        <v>129</v>
      </c>
      <c r="AU257" s="151" t="s">
        <v>81</v>
      </c>
      <c r="AY257" s="18" t="s">
        <v>126</v>
      </c>
      <c r="BE257" s="152">
        <f>IF(N257="základní",J257,0)</f>
        <v>0</v>
      </c>
      <c r="BF257" s="152">
        <f>IF(N257="snížená",J257,0)</f>
        <v>0</v>
      </c>
      <c r="BG257" s="152">
        <f>IF(N257="zákl. přenesená",J257,0)</f>
        <v>0</v>
      </c>
      <c r="BH257" s="152">
        <f>IF(N257="sníž. přenesená",J257,0)</f>
        <v>0</v>
      </c>
      <c r="BI257" s="152">
        <f>IF(N257="nulová",J257,0)</f>
        <v>0</v>
      </c>
      <c r="BJ257" s="18" t="s">
        <v>79</v>
      </c>
      <c r="BK257" s="152">
        <f>ROUND(I257*H257,2)</f>
        <v>0</v>
      </c>
      <c r="BL257" s="18" t="s">
        <v>632</v>
      </c>
      <c r="BM257" s="151" t="s">
        <v>1362</v>
      </c>
    </row>
    <row r="258" spans="1:65" s="2" customFormat="1">
      <c r="A258" s="33"/>
      <c r="B258" s="34"/>
      <c r="C258" s="328"/>
      <c r="D258" s="329" t="s">
        <v>136</v>
      </c>
      <c r="E258" s="328"/>
      <c r="F258" s="330" t="s">
        <v>1363</v>
      </c>
      <c r="G258" s="328"/>
      <c r="H258" s="328"/>
      <c r="I258" s="153"/>
      <c r="J258" s="33"/>
      <c r="K258" s="33"/>
      <c r="L258" s="34"/>
      <c r="M258" s="154"/>
      <c r="N258" s="155"/>
      <c r="O258" s="54"/>
      <c r="P258" s="54"/>
      <c r="Q258" s="54"/>
      <c r="R258" s="54"/>
      <c r="S258" s="54"/>
      <c r="T258" s="55"/>
      <c r="U258" s="33"/>
      <c r="V258" s="33"/>
      <c r="W258" s="33"/>
      <c r="X258" s="33"/>
      <c r="Y258" s="33"/>
      <c r="Z258" s="33"/>
      <c r="AA258" s="33"/>
      <c r="AB258" s="33"/>
      <c r="AC258" s="33"/>
      <c r="AD258" s="33"/>
      <c r="AE258" s="33"/>
      <c r="AT258" s="18" t="s">
        <v>136</v>
      </c>
      <c r="AU258" s="18" t="s">
        <v>81</v>
      </c>
    </row>
    <row r="259" spans="1:65" s="13" customFormat="1">
      <c r="B259" s="156"/>
      <c r="C259" s="332"/>
      <c r="D259" s="329" t="s">
        <v>140</v>
      </c>
      <c r="E259" s="333" t="s">
        <v>3</v>
      </c>
      <c r="F259" s="334" t="s">
        <v>943</v>
      </c>
      <c r="G259" s="332"/>
      <c r="H259" s="333" t="s">
        <v>3</v>
      </c>
      <c r="I259" s="158"/>
      <c r="L259" s="156"/>
      <c r="M259" s="159"/>
      <c r="N259" s="160"/>
      <c r="O259" s="160"/>
      <c r="P259" s="160"/>
      <c r="Q259" s="160"/>
      <c r="R259" s="160"/>
      <c r="S259" s="160"/>
      <c r="T259" s="161"/>
      <c r="AT259" s="157" t="s">
        <v>140</v>
      </c>
      <c r="AU259" s="157" t="s">
        <v>81</v>
      </c>
      <c r="AV259" s="13" t="s">
        <v>79</v>
      </c>
      <c r="AW259" s="13" t="s">
        <v>33</v>
      </c>
      <c r="AX259" s="13" t="s">
        <v>72</v>
      </c>
      <c r="AY259" s="157" t="s">
        <v>126</v>
      </c>
    </row>
    <row r="260" spans="1:65" s="13" customFormat="1">
      <c r="B260" s="156"/>
      <c r="C260" s="332"/>
      <c r="D260" s="329" t="s">
        <v>140</v>
      </c>
      <c r="E260" s="333" t="s">
        <v>3</v>
      </c>
      <c r="F260" s="334" t="s">
        <v>1364</v>
      </c>
      <c r="G260" s="332"/>
      <c r="H260" s="333" t="s">
        <v>3</v>
      </c>
      <c r="I260" s="158"/>
      <c r="L260" s="156"/>
      <c r="M260" s="159"/>
      <c r="N260" s="160"/>
      <c r="O260" s="160"/>
      <c r="P260" s="160"/>
      <c r="Q260" s="160"/>
      <c r="R260" s="160"/>
      <c r="S260" s="160"/>
      <c r="T260" s="161"/>
      <c r="AT260" s="157" t="s">
        <v>140</v>
      </c>
      <c r="AU260" s="157" t="s">
        <v>81</v>
      </c>
      <c r="AV260" s="13" t="s">
        <v>79</v>
      </c>
      <c r="AW260" s="13" t="s">
        <v>33</v>
      </c>
      <c r="AX260" s="13" t="s">
        <v>72</v>
      </c>
      <c r="AY260" s="157" t="s">
        <v>126</v>
      </c>
    </row>
    <row r="261" spans="1:65" s="14" customFormat="1">
      <c r="B261" s="162"/>
      <c r="C261" s="336"/>
      <c r="D261" s="329" t="s">
        <v>140</v>
      </c>
      <c r="E261" s="337" t="s">
        <v>3</v>
      </c>
      <c r="F261" s="338" t="s">
        <v>1365</v>
      </c>
      <c r="G261" s="336"/>
      <c r="H261" s="339">
        <v>14</v>
      </c>
      <c r="I261" s="164"/>
      <c r="L261" s="162"/>
      <c r="M261" s="165"/>
      <c r="N261" s="166"/>
      <c r="O261" s="166"/>
      <c r="P261" s="166"/>
      <c r="Q261" s="166"/>
      <c r="R261" s="166"/>
      <c r="S261" s="166"/>
      <c r="T261" s="167"/>
      <c r="AT261" s="163" t="s">
        <v>140</v>
      </c>
      <c r="AU261" s="163" t="s">
        <v>81</v>
      </c>
      <c r="AV261" s="14" t="s">
        <v>81</v>
      </c>
      <c r="AW261" s="14" t="s">
        <v>33</v>
      </c>
      <c r="AX261" s="14" t="s">
        <v>72</v>
      </c>
      <c r="AY261" s="163" t="s">
        <v>126</v>
      </c>
    </row>
    <row r="262" spans="1:65" s="15" customFormat="1">
      <c r="B262" s="168"/>
      <c r="C262" s="341"/>
      <c r="D262" s="329" t="s">
        <v>140</v>
      </c>
      <c r="E262" s="342" t="s">
        <v>3</v>
      </c>
      <c r="F262" s="343" t="s">
        <v>144</v>
      </c>
      <c r="G262" s="341"/>
      <c r="H262" s="344">
        <v>14</v>
      </c>
      <c r="I262" s="170"/>
      <c r="L262" s="168"/>
      <c r="M262" s="174"/>
      <c r="N262" s="175"/>
      <c r="O262" s="175"/>
      <c r="P262" s="175"/>
      <c r="Q262" s="175"/>
      <c r="R262" s="175"/>
      <c r="S262" s="175"/>
      <c r="T262" s="176"/>
      <c r="AT262" s="169" t="s">
        <v>140</v>
      </c>
      <c r="AU262" s="169" t="s">
        <v>81</v>
      </c>
      <c r="AV262" s="15" t="s">
        <v>145</v>
      </c>
      <c r="AW262" s="15" t="s">
        <v>33</v>
      </c>
      <c r="AX262" s="15" t="s">
        <v>79</v>
      </c>
      <c r="AY262" s="169" t="s">
        <v>126</v>
      </c>
    </row>
    <row r="263" spans="1:65" s="2" customFormat="1" ht="6.95" customHeight="1">
      <c r="A263" s="33"/>
      <c r="B263" s="43"/>
      <c r="C263" s="350"/>
      <c r="D263" s="350"/>
      <c r="E263" s="350"/>
      <c r="F263" s="350"/>
      <c r="G263" s="350"/>
      <c r="H263" s="350"/>
      <c r="I263" s="44"/>
      <c r="J263" s="44"/>
      <c r="K263" s="44"/>
      <c r="L263" s="34"/>
      <c r="M263" s="33"/>
      <c r="O263" s="33"/>
      <c r="P263" s="33"/>
      <c r="Q263" s="33"/>
      <c r="R263" s="33"/>
      <c r="S263" s="33"/>
      <c r="T263" s="33"/>
      <c r="U263" s="33"/>
      <c r="V263" s="33"/>
      <c r="W263" s="33"/>
      <c r="X263" s="33"/>
      <c r="Y263" s="33"/>
      <c r="Z263" s="33"/>
      <c r="AA263" s="33"/>
      <c r="AB263" s="33"/>
      <c r="AC263" s="33"/>
      <c r="AD263" s="33"/>
      <c r="AE263" s="33"/>
    </row>
  </sheetData>
  <sheetProtection algorithmName="SHA-512" hashValue="rTnGKTHFaARHdXVSzEC5YoX1+8has+zgW6pOXPFczFmlzNFXTQUapfgtYfzL5xBh7QrIs30kWFsufnkMmZdYaw==" saltValue="eAqCbUFJyoCx+TdqgOWdGg==" spinCount="100000" sheet="1" objects="1" scenarios="1"/>
  <autoFilter ref="C93:K262"/>
  <mergeCells count="12">
    <mergeCell ref="E86:H86"/>
    <mergeCell ref="L2:V2"/>
    <mergeCell ref="E50:H50"/>
    <mergeCell ref="E52:H52"/>
    <mergeCell ref="E54:H54"/>
    <mergeCell ref="E82:H82"/>
    <mergeCell ref="E84:H84"/>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187" customWidth="1"/>
    <col min="2" max="2" width="1.6640625" style="187" customWidth="1"/>
    <col min="3" max="4" width="5" style="187" customWidth="1"/>
    <col min="5" max="5" width="11.6640625" style="187" customWidth="1"/>
    <col min="6" max="6" width="9.1640625" style="187" customWidth="1"/>
    <col min="7" max="7" width="5" style="187" customWidth="1"/>
    <col min="8" max="8" width="77.83203125" style="187" customWidth="1"/>
    <col min="9" max="10" width="20" style="187" customWidth="1"/>
    <col min="11" max="11" width="1.6640625" style="187" customWidth="1"/>
  </cols>
  <sheetData>
    <row r="1" spans="2:11" s="1" customFormat="1" ht="37.5" customHeight="1"/>
    <row r="2" spans="2:11" s="1" customFormat="1" ht="7.5" customHeight="1">
      <c r="B2" s="188"/>
      <c r="C2" s="189"/>
      <c r="D2" s="189"/>
      <c r="E2" s="189"/>
      <c r="F2" s="189"/>
      <c r="G2" s="189"/>
      <c r="H2" s="189"/>
      <c r="I2" s="189"/>
      <c r="J2" s="189"/>
      <c r="K2" s="190"/>
    </row>
    <row r="3" spans="2:11" s="16" customFormat="1" ht="45" customHeight="1">
      <c r="B3" s="191"/>
      <c r="C3" s="315" t="s">
        <v>1366</v>
      </c>
      <c r="D3" s="315"/>
      <c r="E3" s="315"/>
      <c r="F3" s="315"/>
      <c r="G3" s="315"/>
      <c r="H3" s="315"/>
      <c r="I3" s="315"/>
      <c r="J3" s="315"/>
      <c r="K3" s="192"/>
    </row>
    <row r="4" spans="2:11" s="1" customFormat="1" ht="25.5" customHeight="1">
      <c r="B4" s="193"/>
      <c r="C4" s="316" t="s">
        <v>1367</v>
      </c>
      <c r="D4" s="316"/>
      <c r="E4" s="316"/>
      <c r="F4" s="316"/>
      <c r="G4" s="316"/>
      <c r="H4" s="316"/>
      <c r="I4" s="316"/>
      <c r="J4" s="316"/>
      <c r="K4" s="194"/>
    </row>
    <row r="5" spans="2:11" s="1" customFormat="1" ht="5.25" customHeight="1">
      <c r="B5" s="193"/>
      <c r="C5" s="195"/>
      <c r="D5" s="195"/>
      <c r="E5" s="195"/>
      <c r="F5" s="195"/>
      <c r="G5" s="195"/>
      <c r="H5" s="195"/>
      <c r="I5" s="195"/>
      <c r="J5" s="195"/>
      <c r="K5" s="194"/>
    </row>
    <row r="6" spans="2:11" s="1" customFormat="1" ht="15" customHeight="1">
      <c r="B6" s="193"/>
      <c r="C6" s="314" t="s">
        <v>1368</v>
      </c>
      <c r="D6" s="314"/>
      <c r="E6" s="314"/>
      <c r="F6" s="314"/>
      <c r="G6" s="314"/>
      <c r="H6" s="314"/>
      <c r="I6" s="314"/>
      <c r="J6" s="314"/>
      <c r="K6" s="194"/>
    </row>
    <row r="7" spans="2:11" s="1" customFormat="1" ht="15" customHeight="1">
      <c r="B7" s="197"/>
      <c r="C7" s="314" t="s">
        <v>1369</v>
      </c>
      <c r="D7" s="314"/>
      <c r="E7" s="314"/>
      <c r="F7" s="314"/>
      <c r="G7" s="314"/>
      <c r="H7" s="314"/>
      <c r="I7" s="314"/>
      <c r="J7" s="314"/>
      <c r="K7" s="194"/>
    </row>
    <row r="8" spans="2:11" s="1" customFormat="1" ht="12.75" customHeight="1">
      <c r="B8" s="197"/>
      <c r="C8" s="196"/>
      <c r="D8" s="196"/>
      <c r="E8" s="196"/>
      <c r="F8" s="196"/>
      <c r="G8" s="196"/>
      <c r="H8" s="196"/>
      <c r="I8" s="196"/>
      <c r="J8" s="196"/>
      <c r="K8" s="194"/>
    </row>
    <row r="9" spans="2:11" s="1" customFormat="1" ht="15" customHeight="1">
      <c r="B9" s="197"/>
      <c r="C9" s="314" t="s">
        <v>1370</v>
      </c>
      <c r="D9" s="314"/>
      <c r="E9" s="314"/>
      <c r="F9" s="314"/>
      <c r="G9" s="314"/>
      <c r="H9" s="314"/>
      <c r="I9" s="314"/>
      <c r="J9" s="314"/>
      <c r="K9" s="194"/>
    </row>
    <row r="10" spans="2:11" s="1" customFormat="1" ht="15" customHeight="1">
      <c r="B10" s="197"/>
      <c r="C10" s="196"/>
      <c r="D10" s="314" t="s">
        <v>1371</v>
      </c>
      <c r="E10" s="314"/>
      <c r="F10" s="314"/>
      <c r="G10" s="314"/>
      <c r="H10" s="314"/>
      <c r="I10" s="314"/>
      <c r="J10" s="314"/>
      <c r="K10" s="194"/>
    </row>
    <row r="11" spans="2:11" s="1" customFormat="1" ht="15" customHeight="1">
      <c r="B11" s="197"/>
      <c r="C11" s="198"/>
      <c r="D11" s="314" t="s">
        <v>1372</v>
      </c>
      <c r="E11" s="314"/>
      <c r="F11" s="314"/>
      <c r="G11" s="314"/>
      <c r="H11" s="314"/>
      <c r="I11" s="314"/>
      <c r="J11" s="314"/>
      <c r="K11" s="194"/>
    </row>
    <row r="12" spans="2:11" s="1" customFormat="1" ht="15" customHeight="1">
      <c r="B12" s="197"/>
      <c r="C12" s="198"/>
      <c r="D12" s="196"/>
      <c r="E12" s="196"/>
      <c r="F12" s="196"/>
      <c r="G12" s="196"/>
      <c r="H12" s="196"/>
      <c r="I12" s="196"/>
      <c r="J12" s="196"/>
      <c r="K12" s="194"/>
    </row>
    <row r="13" spans="2:11" s="1" customFormat="1" ht="15" customHeight="1">
      <c r="B13" s="197"/>
      <c r="C13" s="198"/>
      <c r="D13" s="199" t="s">
        <v>1373</v>
      </c>
      <c r="E13" s="196"/>
      <c r="F13" s="196"/>
      <c r="G13" s="196"/>
      <c r="H13" s="196"/>
      <c r="I13" s="196"/>
      <c r="J13" s="196"/>
      <c r="K13" s="194"/>
    </row>
    <row r="14" spans="2:11" s="1" customFormat="1" ht="12.75" customHeight="1">
      <c r="B14" s="197"/>
      <c r="C14" s="198"/>
      <c r="D14" s="198"/>
      <c r="E14" s="198"/>
      <c r="F14" s="198"/>
      <c r="G14" s="198"/>
      <c r="H14" s="198"/>
      <c r="I14" s="198"/>
      <c r="J14" s="198"/>
      <c r="K14" s="194"/>
    </row>
    <row r="15" spans="2:11" s="1" customFormat="1" ht="15" customHeight="1">
      <c r="B15" s="197"/>
      <c r="C15" s="198"/>
      <c r="D15" s="314" t="s">
        <v>1374</v>
      </c>
      <c r="E15" s="314"/>
      <c r="F15" s="314"/>
      <c r="G15" s="314"/>
      <c r="H15" s="314"/>
      <c r="I15" s="314"/>
      <c r="J15" s="314"/>
      <c r="K15" s="194"/>
    </row>
    <row r="16" spans="2:11" s="1" customFormat="1" ht="15" customHeight="1">
      <c r="B16" s="197"/>
      <c r="C16" s="198"/>
      <c r="D16" s="314" t="s">
        <v>1375</v>
      </c>
      <c r="E16" s="314"/>
      <c r="F16" s="314"/>
      <c r="G16" s="314"/>
      <c r="H16" s="314"/>
      <c r="I16" s="314"/>
      <c r="J16" s="314"/>
      <c r="K16" s="194"/>
    </row>
    <row r="17" spans="2:11" s="1" customFormat="1" ht="15" customHeight="1">
      <c r="B17" s="197"/>
      <c r="C17" s="198"/>
      <c r="D17" s="314" t="s">
        <v>1376</v>
      </c>
      <c r="E17" s="314"/>
      <c r="F17" s="314"/>
      <c r="G17" s="314"/>
      <c r="H17" s="314"/>
      <c r="I17" s="314"/>
      <c r="J17" s="314"/>
      <c r="K17" s="194"/>
    </row>
    <row r="18" spans="2:11" s="1" customFormat="1" ht="15" customHeight="1">
      <c r="B18" s="197"/>
      <c r="C18" s="198"/>
      <c r="D18" s="198"/>
      <c r="E18" s="200" t="s">
        <v>78</v>
      </c>
      <c r="F18" s="314" t="s">
        <v>1377</v>
      </c>
      <c r="G18" s="314"/>
      <c r="H18" s="314"/>
      <c r="I18" s="314"/>
      <c r="J18" s="314"/>
      <c r="K18" s="194"/>
    </row>
    <row r="19" spans="2:11" s="1" customFormat="1" ht="15" customHeight="1">
      <c r="B19" s="197"/>
      <c r="C19" s="198"/>
      <c r="D19" s="198"/>
      <c r="E19" s="200" t="s">
        <v>1378</v>
      </c>
      <c r="F19" s="314" t="s">
        <v>1379</v>
      </c>
      <c r="G19" s="314"/>
      <c r="H19" s="314"/>
      <c r="I19" s="314"/>
      <c r="J19" s="314"/>
      <c r="K19" s="194"/>
    </row>
    <row r="20" spans="2:11" s="1" customFormat="1" ht="15" customHeight="1">
      <c r="B20" s="197"/>
      <c r="C20" s="198"/>
      <c r="D20" s="198"/>
      <c r="E20" s="200" t="s">
        <v>1380</v>
      </c>
      <c r="F20" s="314" t="s">
        <v>1381</v>
      </c>
      <c r="G20" s="314"/>
      <c r="H20" s="314"/>
      <c r="I20" s="314"/>
      <c r="J20" s="314"/>
      <c r="K20" s="194"/>
    </row>
    <row r="21" spans="2:11" s="1" customFormat="1" ht="15" customHeight="1">
      <c r="B21" s="197"/>
      <c r="C21" s="198"/>
      <c r="D21" s="198"/>
      <c r="E21" s="200" t="s">
        <v>1382</v>
      </c>
      <c r="F21" s="314" t="s">
        <v>1383</v>
      </c>
      <c r="G21" s="314"/>
      <c r="H21" s="314"/>
      <c r="I21" s="314"/>
      <c r="J21" s="314"/>
      <c r="K21" s="194"/>
    </row>
    <row r="22" spans="2:11" s="1" customFormat="1" ht="15" customHeight="1">
      <c r="B22" s="197"/>
      <c r="C22" s="198"/>
      <c r="D22" s="198"/>
      <c r="E22" s="200" t="s">
        <v>1384</v>
      </c>
      <c r="F22" s="314" t="s">
        <v>1385</v>
      </c>
      <c r="G22" s="314"/>
      <c r="H22" s="314"/>
      <c r="I22" s="314"/>
      <c r="J22" s="314"/>
      <c r="K22" s="194"/>
    </row>
    <row r="23" spans="2:11" s="1" customFormat="1" ht="15" customHeight="1">
      <c r="B23" s="197"/>
      <c r="C23" s="198"/>
      <c r="D23" s="198"/>
      <c r="E23" s="200" t="s">
        <v>85</v>
      </c>
      <c r="F23" s="314" t="s">
        <v>1386</v>
      </c>
      <c r="G23" s="314"/>
      <c r="H23" s="314"/>
      <c r="I23" s="314"/>
      <c r="J23" s="314"/>
      <c r="K23" s="194"/>
    </row>
    <row r="24" spans="2:11" s="1" customFormat="1" ht="12.75" customHeight="1">
      <c r="B24" s="197"/>
      <c r="C24" s="198"/>
      <c r="D24" s="198"/>
      <c r="E24" s="198"/>
      <c r="F24" s="198"/>
      <c r="G24" s="198"/>
      <c r="H24" s="198"/>
      <c r="I24" s="198"/>
      <c r="J24" s="198"/>
      <c r="K24" s="194"/>
    </row>
    <row r="25" spans="2:11" s="1" customFormat="1" ht="15" customHeight="1">
      <c r="B25" s="197"/>
      <c r="C25" s="314" t="s">
        <v>1387</v>
      </c>
      <c r="D25" s="314"/>
      <c r="E25" s="314"/>
      <c r="F25" s="314"/>
      <c r="G25" s="314"/>
      <c r="H25" s="314"/>
      <c r="I25" s="314"/>
      <c r="J25" s="314"/>
      <c r="K25" s="194"/>
    </row>
    <row r="26" spans="2:11" s="1" customFormat="1" ht="15" customHeight="1">
      <c r="B26" s="197"/>
      <c r="C26" s="314" t="s">
        <v>1388</v>
      </c>
      <c r="D26" s="314"/>
      <c r="E26" s="314"/>
      <c r="F26" s="314"/>
      <c r="G26" s="314"/>
      <c r="H26" s="314"/>
      <c r="I26" s="314"/>
      <c r="J26" s="314"/>
      <c r="K26" s="194"/>
    </row>
    <row r="27" spans="2:11" s="1" customFormat="1" ht="15" customHeight="1">
      <c r="B27" s="197"/>
      <c r="C27" s="196"/>
      <c r="D27" s="314" t="s">
        <v>1389</v>
      </c>
      <c r="E27" s="314"/>
      <c r="F27" s="314"/>
      <c r="G27" s="314"/>
      <c r="H27" s="314"/>
      <c r="I27" s="314"/>
      <c r="J27" s="314"/>
      <c r="K27" s="194"/>
    </row>
    <row r="28" spans="2:11" s="1" customFormat="1" ht="15" customHeight="1">
      <c r="B28" s="197"/>
      <c r="C28" s="198"/>
      <c r="D28" s="314" t="s">
        <v>1390</v>
      </c>
      <c r="E28" s="314"/>
      <c r="F28" s="314"/>
      <c r="G28" s="314"/>
      <c r="H28" s="314"/>
      <c r="I28" s="314"/>
      <c r="J28" s="314"/>
      <c r="K28" s="194"/>
    </row>
    <row r="29" spans="2:11" s="1" customFormat="1" ht="12.75" customHeight="1">
      <c r="B29" s="197"/>
      <c r="C29" s="198"/>
      <c r="D29" s="198"/>
      <c r="E29" s="198"/>
      <c r="F29" s="198"/>
      <c r="G29" s="198"/>
      <c r="H29" s="198"/>
      <c r="I29" s="198"/>
      <c r="J29" s="198"/>
      <c r="K29" s="194"/>
    </row>
    <row r="30" spans="2:11" s="1" customFormat="1" ht="15" customHeight="1">
      <c r="B30" s="197"/>
      <c r="C30" s="198"/>
      <c r="D30" s="314" t="s">
        <v>1391</v>
      </c>
      <c r="E30" s="314"/>
      <c r="F30" s="314"/>
      <c r="G30" s="314"/>
      <c r="H30" s="314"/>
      <c r="I30" s="314"/>
      <c r="J30" s="314"/>
      <c r="K30" s="194"/>
    </row>
    <row r="31" spans="2:11" s="1" customFormat="1" ht="15" customHeight="1">
      <c r="B31" s="197"/>
      <c r="C31" s="198"/>
      <c r="D31" s="314" t="s">
        <v>1392</v>
      </c>
      <c r="E31" s="314"/>
      <c r="F31" s="314"/>
      <c r="G31" s="314"/>
      <c r="H31" s="314"/>
      <c r="I31" s="314"/>
      <c r="J31" s="314"/>
      <c r="K31" s="194"/>
    </row>
    <row r="32" spans="2:11" s="1" customFormat="1" ht="12.75" customHeight="1">
      <c r="B32" s="197"/>
      <c r="C32" s="198"/>
      <c r="D32" s="198"/>
      <c r="E32" s="198"/>
      <c r="F32" s="198"/>
      <c r="G32" s="198"/>
      <c r="H32" s="198"/>
      <c r="I32" s="198"/>
      <c r="J32" s="198"/>
      <c r="K32" s="194"/>
    </row>
    <row r="33" spans="2:11" s="1" customFormat="1" ht="15" customHeight="1">
      <c r="B33" s="197"/>
      <c r="C33" s="198"/>
      <c r="D33" s="314" t="s">
        <v>1393</v>
      </c>
      <c r="E33" s="314"/>
      <c r="F33" s="314"/>
      <c r="G33" s="314"/>
      <c r="H33" s="314"/>
      <c r="I33" s="314"/>
      <c r="J33" s="314"/>
      <c r="K33" s="194"/>
    </row>
    <row r="34" spans="2:11" s="1" customFormat="1" ht="15" customHeight="1">
      <c r="B34" s="197"/>
      <c r="C34" s="198"/>
      <c r="D34" s="314" t="s">
        <v>1394</v>
      </c>
      <c r="E34" s="314"/>
      <c r="F34" s="314"/>
      <c r="G34" s="314"/>
      <c r="H34" s="314"/>
      <c r="I34" s="314"/>
      <c r="J34" s="314"/>
      <c r="K34" s="194"/>
    </row>
    <row r="35" spans="2:11" s="1" customFormat="1" ht="15" customHeight="1">
      <c r="B35" s="197"/>
      <c r="C35" s="198"/>
      <c r="D35" s="314" t="s">
        <v>1395</v>
      </c>
      <c r="E35" s="314"/>
      <c r="F35" s="314"/>
      <c r="G35" s="314"/>
      <c r="H35" s="314"/>
      <c r="I35" s="314"/>
      <c r="J35" s="314"/>
      <c r="K35" s="194"/>
    </row>
    <row r="36" spans="2:11" s="1" customFormat="1" ht="15" customHeight="1">
      <c r="B36" s="197"/>
      <c r="C36" s="198"/>
      <c r="D36" s="196"/>
      <c r="E36" s="199" t="s">
        <v>111</v>
      </c>
      <c r="F36" s="196"/>
      <c r="G36" s="314" t="s">
        <v>1396</v>
      </c>
      <c r="H36" s="314"/>
      <c r="I36" s="314"/>
      <c r="J36" s="314"/>
      <c r="K36" s="194"/>
    </row>
    <row r="37" spans="2:11" s="1" customFormat="1" ht="30.75" customHeight="1">
      <c r="B37" s="197"/>
      <c r="C37" s="198"/>
      <c r="D37" s="196"/>
      <c r="E37" s="199" t="s">
        <v>1397</v>
      </c>
      <c r="F37" s="196"/>
      <c r="G37" s="314" t="s">
        <v>1398</v>
      </c>
      <c r="H37" s="314"/>
      <c r="I37" s="314"/>
      <c r="J37" s="314"/>
      <c r="K37" s="194"/>
    </row>
    <row r="38" spans="2:11" s="1" customFormat="1" ht="15" customHeight="1">
      <c r="B38" s="197"/>
      <c r="C38" s="198"/>
      <c r="D38" s="196"/>
      <c r="E38" s="199" t="s">
        <v>53</v>
      </c>
      <c r="F38" s="196"/>
      <c r="G38" s="314" t="s">
        <v>1399</v>
      </c>
      <c r="H38" s="314"/>
      <c r="I38" s="314"/>
      <c r="J38" s="314"/>
      <c r="K38" s="194"/>
    </row>
    <row r="39" spans="2:11" s="1" customFormat="1" ht="15" customHeight="1">
      <c r="B39" s="197"/>
      <c r="C39" s="198"/>
      <c r="D39" s="196"/>
      <c r="E39" s="199" t="s">
        <v>54</v>
      </c>
      <c r="F39" s="196"/>
      <c r="G39" s="314" t="s">
        <v>1400</v>
      </c>
      <c r="H39" s="314"/>
      <c r="I39" s="314"/>
      <c r="J39" s="314"/>
      <c r="K39" s="194"/>
    </row>
    <row r="40" spans="2:11" s="1" customFormat="1" ht="15" customHeight="1">
      <c r="B40" s="197"/>
      <c r="C40" s="198"/>
      <c r="D40" s="196"/>
      <c r="E40" s="199" t="s">
        <v>112</v>
      </c>
      <c r="F40" s="196"/>
      <c r="G40" s="314" t="s">
        <v>1401</v>
      </c>
      <c r="H40" s="314"/>
      <c r="I40" s="314"/>
      <c r="J40" s="314"/>
      <c r="K40" s="194"/>
    </row>
    <row r="41" spans="2:11" s="1" customFormat="1" ht="15" customHeight="1">
      <c r="B41" s="197"/>
      <c r="C41" s="198"/>
      <c r="D41" s="196"/>
      <c r="E41" s="199" t="s">
        <v>113</v>
      </c>
      <c r="F41" s="196"/>
      <c r="G41" s="314" t="s">
        <v>1402</v>
      </c>
      <c r="H41" s="314"/>
      <c r="I41" s="314"/>
      <c r="J41" s="314"/>
      <c r="K41" s="194"/>
    </row>
    <row r="42" spans="2:11" s="1" customFormat="1" ht="15" customHeight="1">
      <c r="B42" s="197"/>
      <c r="C42" s="198"/>
      <c r="D42" s="196"/>
      <c r="E42" s="199" t="s">
        <v>1403</v>
      </c>
      <c r="F42" s="196"/>
      <c r="G42" s="314" t="s">
        <v>1404</v>
      </c>
      <c r="H42" s="314"/>
      <c r="I42" s="314"/>
      <c r="J42" s="314"/>
      <c r="K42" s="194"/>
    </row>
    <row r="43" spans="2:11" s="1" customFormat="1" ht="15" customHeight="1">
      <c r="B43" s="197"/>
      <c r="C43" s="198"/>
      <c r="D43" s="196"/>
      <c r="E43" s="199"/>
      <c r="F43" s="196"/>
      <c r="G43" s="314" t="s">
        <v>1405</v>
      </c>
      <c r="H43" s="314"/>
      <c r="I43" s="314"/>
      <c r="J43" s="314"/>
      <c r="K43" s="194"/>
    </row>
    <row r="44" spans="2:11" s="1" customFormat="1" ht="15" customHeight="1">
      <c r="B44" s="197"/>
      <c r="C44" s="198"/>
      <c r="D44" s="196"/>
      <c r="E44" s="199" t="s">
        <v>1406</v>
      </c>
      <c r="F44" s="196"/>
      <c r="G44" s="314" t="s">
        <v>1407</v>
      </c>
      <c r="H44" s="314"/>
      <c r="I44" s="314"/>
      <c r="J44" s="314"/>
      <c r="K44" s="194"/>
    </row>
    <row r="45" spans="2:11" s="1" customFormat="1" ht="15" customHeight="1">
      <c r="B45" s="197"/>
      <c r="C45" s="198"/>
      <c r="D45" s="196"/>
      <c r="E45" s="199" t="s">
        <v>115</v>
      </c>
      <c r="F45" s="196"/>
      <c r="G45" s="314" t="s">
        <v>1408</v>
      </c>
      <c r="H45" s="314"/>
      <c r="I45" s="314"/>
      <c r="J45" s="314"/>
      <c r="K45" s="194"/>
    </row>
    <row r="46" spans="2:11" s="1" customFormat="1" ht="12.75" customHeight="1">
      <c r="B46" s="197"/>
      <c r="C46" s="198"/>
      <c r="D46" s="196"/>
      <c r="E46" s="196"/>
      <c r="F46" s="196"/>
      <c r="G46" s="196"/>
      <c r="H46" s="196"/>
      <c r="I46" s="196"/>
      <c r="J46" s="196"/>
      <c r="K46" s="194"/>
    </row>
    <row r="47" spans="2:11" s="1" customFormat="1" ht="15" customHeight="1">
      <c r="B47" s="197"/>
      <c r="C47" s="198"/>
      <c r="D47" s="314" t="s">
        <v>1409</v>
      </c>
      <c r="E47" s="314"/>
      <c r="F47" s="314"/>
      <c r="G47" s="314"/>
      <c r="H47" s="314"/>
      <c r="I47" s="314"/>
      <c r="J47" s="314"/>
      <c r="K47" s="194"/>
    </row>
    <row r="48" spans="2:11" s="1" customFormat="1" ht="15" customHeight="1">
      <c r="B48" s="197"/>
      <c r="C48" s="198"/>
      <c r="D48" s="198"/>
      <c r="E48" s="314" t="s">
        <v>1410</v>
      </c>
      <c r="F48" s="314"/>
      <c r="G48" s="314"/>
      <c r="H48" s="314"/>
      <c r="I48" s="314"/>
      <c r="J48" s="314"/>
      <c r="K48" s="194"/>
    </row>
    <row r="49" spans="2:11" s="1" customFormat="1" ht="15" customHeight="1">
      <c r="B49" s="197"/>
      <c r="C49" s="198"/>
      <c r="D49" s="198"/>
      <c r="E49" s="314" t="s">
        <v>1411</v>
      </c>
      <c r="F49" s="314"/>
      <c r="G49" s="314"/>
      <c r="H49" s="314"/>
      <c r="I49" s="314"/>
      <c r="J49" s="314"/>
      <c r="K49" s="194"/>
    </row>
    <row r="50" spans="2:11" s="1" customFormat="1" ht="15" customHeight="1">
      <c r="B50" s="197"/>
      <c r="C50" s="198"/>
      <c r="D50" s="198"/>
      <c r="E50" s="314" t="s">
        <v>1412</v>
      </c>
      <c r="F50" s="314"/>
      <c r="G50" s="314"/>
      <c r="H50" s="314"/>
      <c r="I50" s="314"/>
      <c r="J50" s="314"/>
      <c r="K50" s="194"/>
    </row>
    <row r="51" spans="2:11" s="1" customFormat="1" ht="15" customHeight="1">
      <c r="B51" s="197"/>
      <c r="C51" s="198"/>
      <c r="D51" s="314" t="s">
        <v>1413</v>
      </c>
      <c r="E51" s="314"/>
      <c r="F51" s="314"/>
      <c r="G51" s="314"/>
      <c r="H51" s="314"/>
      <c r="I51" s="314"/>
      <c r="J51" s="314"/>
      <c r="K51" s="194"/>
    </row>
    <row r="52" spans="2:11" s="1" customFormat="1" ht="25.5" customHeight="1">
      <c r="B52" s="193"/>
      <c r="C52" s="316" t="s">
        <v>1414</v>
      </c>
      <c r="D52" s="316"/>
      <c r="E52" s="316"/>
      <c r="F52" s="316"/>
      <c r="G52" s="316"/>
      <c r="H52" s="316"/>
      <c r="I52" s="316"/>
      <c r="J52" s="316"/>
      <c r="K52" s="194"/>
    </row>
    <row r="53" spans="2:11" s="1" customFormat="1" ht="5.25" customHeight="1">
      <c r="B53" s="193"/>
      <c r="C53" s="195"/>
      <c r="D53" s="195"/>
      <c r="E53" s="195"/>
      <c r="F53" s="195"/>
      <c r="G53" s="195"/>
      <c r="H53" s="195"/>
      <c r="I53" s="195"/>
      <c r="J53" s="195"/>
      <c r="K53" s="194"/>
    </row>
    <row r="54" spans="2:11" s="1" customFormat="1" ht="15" customHeight="1">
      <c r="B54" s="193"/>
      <c r="C54" s="314" t="s">
        <v>1415</v>
      </c>
      <c r="D54" s="314"/>
      <c r="E54" s="314"/>
      <c r="F54" s="314"/>
      <c r="G54" s="314"/>
      <c r="H54" s="314"/>
      <c r="I54" s="314"/>
      <c r="J54" s="314"/>
      <c r="K54" s="194"/>
    </row>
    <row r="55" spans="2:11" s="1" customFormat="1" ht="15" customHeight="1">
      <c r="B55" s="193"/>
      <c r="C55" s="314" t="s">
        <v>1416</v>
      </c>
      <c r="D55" s="314"/>
      <c r="E55" s="314"/>
      <c r="F55" s="314"/>
      <c r="G55" s="314"/>
      <c r="H55" s="314"/>
      <c r="I55" s="314"/>
      <c r="J55" s="314"/>
      <c r="K55" s="194"/>
    </row>
    <row r="56" spans="2:11" s="1" customFormat="1" ht="12.75" customHeight="1">
      <c r="B56" s="193"/>
      <c r="C56" s="196"/>
      <c r="D56" s="196"/>
      <c r="E56" s="196"/>
      <c r="F56" s="196"/>
      <c r="G56" s="196"/>
      <c r="H56" s="196"/>
      <c r="I56" s="196"/>
      <c r="J56" s="196"/>
      <c r="K56" s="194"/>
    </row>
    <row r="57" spans="2:11" s="1" customFormat="1" ht="15" customHeight="1">
      <c r="B57" s="193"/>
      <c r="C57" s="314" t="s">
        <v>1417</v>
      </c>
      <c r="D57" s="314"/>
      <c r="E57" s="314"/>
      <c r="F57" s="314"/>
      <c r="G57" s="314"/>
      <c r="H57" s="314"/>
      <c r="I57" s="314"/>
      <c r="J57" s="314"/>
      <c r="K57" s="194"/>
    </row>
    <row r="58" spans="2:11" s="1" customFormat="1" ht="15" customHeight="1">
      <c r="B58" s="193"/>
      <c r="C58" s="198"/>
      <c r="D58" s="314" t="s">
        <v>1418</v>
      </c>
      <c r="E58" s="314"/>
      <c r="F58" s="314"/>
      <c r="G58" s="314"/>
      <c r="H58" s="314"/>
      <c r="I58" s="314"/>
      <c r="J58" s="314"/>
      <c r="K58" s="194"/>
    </row>
    <row r="59" spans="2:11" s="1" customFormat="1" ht="15" customHeight="1">
      <c r="B59" s="193"/>
      <c r="C59" s="198"/>
      <c r="D59" s="314" t="s">
        <v>1419</v>
      </c>
      <c r="E59" s="314"/>
      <c r="F59" s="314"/>
      <c r="G59" s="314"/>
      <c r="H59" s="314"/>
      <c r="I59" s="314"/>
      <c r="J59" s="314"/>
      <c r="K59" s="194"/>
    </row>
    <row r="60" spans="2:11" s="1" customFormat="1" ht="15" customHeight="1">
      <c r="B60" s="193"/>
      <c r="C60" s="198"/>
      <c r="D60" s="314" t="s">
        <v>1420</v>
      </c>
      <c r="E60" s="314"/>
      <c r="F60" s="314"/>
      <c r="G60" s="314"/>
      <c r="H60" s="314"/>
      <c r="I60" s="314"/>
      <c r="J60" s="314"/>
      <c r="K60" s="194"/>
    </row>
    <row r="61" spans="2:11" s="1" customFormat="1" ht="15" customHeight="1">
      <c r="B61" s="193"/>
      <c r="C61" s="198"/>
      <c r="D61" s="314" t="s">
        <v>1421</v>
      </c>
      <c r="E61" s="314"/>
      <c r="F61" s="314"/>
      <c r="G61" s="314"/>
      <c r="H61" s="314"/>
      <c r="I61" s="314"/>
      <c r="J61" s="314"/>
      <c r="K61" s="194"/>
    </row>
    <row r="62" spans="2:11" s="1" customFormat="1" ht="15" customHeight="1">
      <c r="B62" s="193"/>
      <c r="C62" s="198"/>
      <c r="D62" s="318" t="s">
        <v>1422</v>
      </c>
      <c r="E62" s="318"/>
      <c r="F62" s="318"/>
      <c r="G62" s="318"/>
      <c r="H62" s="318"/>
      <c r="I62" s="318"/>
      <c r="J62" s="318"/>
      <c r="K62" s="194"/>
    </row>
    <row r="63" spans="2:11" s="1" customFormat="1" ht="15" customHeight="1">
      <c r="B63" s="193"/>
      <c r="C63" s="198"/>
      <c r="D63" s="314" t="s">
        <v>1423</v>
      </c>
      <c r="E63" s="314"/>
      <c r="F63" s="314"/>
      <c r="G63" s="314"/>
      <c r="H63" s="314"/>
      <c r="I63" s="314"/>
      <c r="J63" s="314"/>
      <c r="K63" s="194"/>
    </row>
    <row r="64" spans="2:11" s="1" customFormat="1" ht="12.75" customHeight="1">
      <c r="B64" s="193"/>
      <c r="C64" s="198"/>
      <c r="D64" s="198"/>
      <c r="E64" s="201"/>
      <c r="F64" s="198"/>
      <c r="G64" s="198"/>
      <c r="H64" s="198"/>
      <c r="I64" s="198"/>
      <c r="J64" s="198"/>
      <c r="K64" s="194"/>
    </row>
    <row r="65" spans="2:11" s="1" customFormat="1" ht="15" customHeight="1">
      <c r="B65" s="193"/>
      <c r="C65" s="198"/>
      <c r="D65" s="314" t="s">
        <v>1424</v>
      </c>
      <c r="E65" s="314"/>
      <c r="F65" s="314"/>
      <c r="G65" s="314"/>
      <c r="H65" s="314"/>
      <c r="I65" s="314"/>
      <c r="J65" s="314"/>
      <c r="K65" s="194"/>
    </row>
    <row r="66" spans="2:11" s="1" customFormat="1" ht="15" customHeight="1">
      <c r="B66" s="193"/>
      <c r="C66" s="198"/>
      <c r="D66" s="318" t="s">
        <v>1425</v>
      </c>
      <c r="E66" s="318"/>
      <c r="F66" s="318"/>
      <c r="G66" s="318"/>
      <c r="H66" s="318"/>
      <c r="I66" s="318"/>
      <c r="J66" s="318"/>
      <c r="K66" s="194"/>
    </row>
    <row r="67" spans="2:11" s="1" customFormat="1" ht="15" customHeight="1">
      <c r="B67" s="193"/>
      <c r="C67" s="198"/>
      <c r="D67" s="314" t="s">
        <v>1426</v>
      </c>
      <c r="E67" s="314"/>
      <c r="F67" s="314"/>
      <c r="G67" s="314"/>
      <c r="H67" s="314"/>
      <c r="I67" s="314"/>
      <c r="J67" s="314"/>
      <c r="K67" s="194"/>
    </row>
    <row r="68" spans="2:11" s="1" customFormat="1" ht="15" customHeight="1">
      <c r="B68" s="193"/>
      <c r="C68" s="198"/>
      <c r="D68" s="314" t="s">
        <v>1427</v>
      </c>
      <c r="E68" s="314"/>
      <c r="F68" s="314"/>
      <c r="G68" s="314"/>
      <c r="H68" s="314"/>
      <c r="I68" s="314"/>
      <c r="J68" s="314"/>
      <c r="K68" s="194"/>
    </row>
    <row r="69" spans="2:11" s="1" customFormat="1" ht="15" customHeight="1">
      <c r="B69" s="193"/>
      <c r="C69" s="198"/>
      <c r="D69" s="314" t="s">
        <v>1428</v>
      </c>
      <c r="E69" s="314"/>
      <c r="F69" s="314"/>
      <c r="G69" s="314"/>
      <c r="H69" s="314"/>
      <c r="I69" s="314"/>
      <c r="J69" s="314"/>
      <c r="K69" s="194"/>
    </row>
    <row r="70" spans="2:11" s="1" customFormat="1" ht="15" customHeight="1">
      <c r="B70" s="193"/>
      <c r="C70" s="198"/>
      <c r="D70" s="314" t="s">
        <v>1429</v>
      </c>
      <c r="E70" s="314"/>
      <c r="F70" s="314"/>
      <c r="G70" s="314"/>
      <c r="H70" s="314"/>
      <c r="I70" s="314"/>
      <c r="J70" s="314"/>
      <c r="K70" s="194"/>
    </row>
    <row r="71" spans="2:11" s="1" customFormat="1" ht="12.75" customHeight="1">
      <c r="B71" s="202"/>
      <c r="C71" s="203"/>
      <c r="D71" s="203"/>
      <c r="E71" s="203"/>
      <c r="F71" s="203"/>
      <c r="G71" s="203"/>
      <c r="H71" s="203"/>
      <c r="I71" s="203"/>
      <c r="J71" s="203"/>
      <c r="K71" s="204"/>
    </row>
    <row r="72" spans="2:11" s="1" customFormat="1" ht="18.75" customHeight="1">
      <c r="B72" s="205"/>
      <c r="C72" s="205"/>
      <c r="D72" s="205"/>
      <c r="E72" s="205"/>
      <c r="F72" s="205"/>
      <c r="G72" s="205"/>
      <c r="H72" s="205"/>
      <c r="I72" s="205"/>
      <c r="J72" s="205"/>
      <c r="K72" s="206"/>
    </row>
    <row r="73" spans="2:11" s="1" customFormat="1" ht="18.75" customHeight="1">
      <c r="B73" s="206"/>
      <c r="C73" s="206"/>
      <c r="D73" s="206"/>
      <c r="E73" s="206"/>
      <c r="F73" s="206"/>
      <c r="G73" s="206"/>
      <c r="H73" s="206"/>
      <c r="I73" s="206"/>
      <c r="J73" s="206"/>
      <c r="K73" s="206"/>
    </row>
    <row r="74" spans="2:11" s="1" customFormat="1" ht="7.5" customHeight="1">
      <c r="B74" s="207"/>
      <c r="C74" s="208"/>
      <c r="D74" s="208"/>
      <c r="E74" s="208"/>
      <c r="F74" s="208"/>
      <c r="G74" s="208"/>
      <c r="H74" s="208"/>
      <c r="I74" s="208"/>
      <c r="J74" s="208"/>
      <c r="K74" s="209"/>
    </row>
    <row r="75" spans="2:11" s="1" customFormat="1" ht="45" customHeight="1">
      <c r="B75" s="210"/>
      <c r="C75" s="317" t="s">
        <v>1430</v>
      </c>
      <c r="D75" s="317"/>
      <c r="E75" s="317"/>
      <c r="F75" s="317"/>
      <c r="G75" s="317"/>
      <c r="H75" s="317"/>
      <c r="I75" s="317"/>
      <c r="J75" s="317"/>
      <c r="K75" s="211"/>
    </row>
    <row r="76" spans="2:11" s="1" customFormat="1" ht="17.25" customHeight="1">
      <c r="B76" s="210"/>
      <c r="C76" s="212" t="s">
        <v>1431</v>
      </c>
      <c r="D76" s="212"/>
      <c r="E76" s="212"/>
      <c r="F76" s="212" t="s">
        <v>1432</v>
      </c>
      <c r="G76" s="213"/>
      <c r="H76" s="212" t="s">
        <v>54</v>
      </c>
      <c r="I76" s="212" t="s">
        <v>57</v>
      </c>
      <c r="J76" s="212" t="s">
        <v>1433</v>
      </c>
      <c r="K76" s="211"/>
    </row>
    <row r="77" spans="2:11" s="1" customFormat="1" ht="17.25" customHeight="1">
      <c r="B77" s="210"/>
      <c r="C77" s="214" t="s">
        <v>1434</v>
      </c>
      <c r="D77" s="214"/>
      <c r="E77" s="214"/>
      <c r="F77" s="215" t="s">
        <v>1435</v>
      </c>
      <c r="G77" s="216"/>
      <c r="H77" s="214"/>
      <c r="I77" s="214"/>
      <c r="J77" s="214" t="s">
        <v>1436</v>
      </c>
      <c r="K77" s="211"/>
    </row>
    <row r="78" spans="2:11" s="1" customFormat="1" ht="5.25" customHeight="1">
      <c r="B78" s="210"/>
      <c r="C78" s="217"/>
      <c r="D78" s="217"/>
      <c r="E78" s="217"/>
      <c r="F78" s="217"/>
      <c r="G78" s="218"/>
      <c r="H78" s="217"/>
      <c r="I78" s="217"/>
      <c r="J78" s="217"/>
      <c r="K78" s="211"/>
    </row>
    <row r="79" spans="2:11" s="1" customFormat="1" ht="15" customHeight="1">
      <c r="B79" s="210"/>
      <c r="C79" s="199" t="s">
        <v>53</v>
      </c>
      <c r="D79" s="219"/>
      <c r="E79" s="219"/>
      <c r="F79" s="220" t="s">
        <v>1437</v>
      </c>
      <c r="G79" s="221"/>
      <c r="H79" s="199" t="s">
        <v>1438</v>
      </c>
      <c r="I79" s="199" t="s">
        <v>1439</v>
      </c>
      <c r="J79" s="199">
        <v>20</v>
      </c>
      <c r="K79" s="211"/>
    </row>
    <row r="80" spans="2:11" s="1" customFormat="1" ht="15" customHeight="1">
      <c r="B80" s="210"/>
      <c r="C80" s="199" t="s">
        <v>1440</v>
      </c>
      <c r="D80" s="199"/>
      <c r="E80" s="199"/>
      <c r="F80" s="220" t="s">
        <v>1437</v>
      </c>
      <c r="G80" s="221"/>
      <c r="H80" s="199" t="s">
        <v>1441</v>
      </c>
      <c r="I80" s="199" t="s">
        <v>1439</v>
      </c>
      <c r="J80" s="199">
        <v>120</v>
      </c>
      <c r="K80" s="211"/>
    </row>
    <row r="81" spans="2:11" s="1" customFormat="1" ht="15" customHeight="1">
      <c r="B81" s="222"/>
      <c r="C81" s="199" t="s">
        <v>1442</v>
      </c>
      <c r="D81" s="199"/>
      <c r="E81" s="199"/>
      <c r="F81" s="220" t="s">
        <v>1443</v>
      </c>
      <c r="G81" s="221"/>
      <c r="H81" s="199" t="s">
        <v>1444</v>
      </c>
      <c r="I81" s="199" t="s">
        <v>1439</v>
      </c>
      <c r="J81" s="199">
        <v>50</v>
      </c>
      <c r="K81" s="211"/>
    </row>
    <row r="82" spans="2:11" s="1" customFormat="1" ht="15" customHeight="1">
      <c r="B82" s="222"/>
      <c r="C82" s="199" t="s">
        <v>1445</v>
      </c>
      <c r="D82" s="199"/>
      <c r="E82" s="199"/>
      <c r="F82" s="220" t="s">
        <v>1437</v>
      </c>
      <c r="G82" s="221"/>
      <c r="H82" s="199" t="s">
        <v>1446</v>
      </c>
      <c r="I82" s="199" t="s">
        <v>1447</v>
      </c>
      <c r="J82" s="199"/>
      <c r="K82" s="211"/>
    </row>
    <row r="83" spans="2:11" s="1" customFormat="1" ht="15" customHeight="1">
      <c r="B83" s="222"/>
      <c r="C83" s="223" t="s">
        <v>1448</v>
      </c>
      <c r="D83" s="223"/>
      <c r="E83" s="223"/>
      <c r="F83" s="224" t="s">
        <v>1443</v>
      </c>
      <c r="G83" s="223"/>
      <c r="H83" s="223" t="s">
        <v>1449</v>
      </c>
      <c r="I83" s="223" t="s">
        <v>1439</v>
      </c>
      <c r="J83" s="223">
        <v>15</v>
      </c>
      <c r="K83" s="211"/>
    </row>
    <row r="84" spans="2:11" s="1" customFormat="1" ht="15" customHeight="1">
      <c r="B84" s="222"/>
      <c r="C84" s="223" t="s">
        <v>1450</v>
      </c>
      <c r="D84" s="223"/>
      <c r="E84" s="223"/>
      <c r="F84" s="224" t="s">
        <v>1443</v>
      </c>
      <c r="G84" s="223"/>
      <c r="H84" s="223" t="s">
        <v>1451</v>
      </c>
      <c r="I84" s="223" t="s">
        <v>1439</v>
      </c>
      <c r="J84" s="223">
        <v>15</v>
      </c>
      <c r="K84" s="211"/>
    </row>
    <row r="85" spans="2:11" s="1" customFormat="1" ht="15" customHeight="1">
      <c r="B85" s="222"/>
      <c r="C85" s="223" t="s">
        <v>1452</v>
      </c>
      <c r="D85" s="223"/>
      <c r="E85" s="223"/>
      <c r="F85" s="224" t="s">
        <v>1443</v>
      </c>
      <c r="G85" s="223"/>
      <c r="H85" s="223" t="s">
        <v>1453</v>
      </c>
      <c r="I85" s="223" t="s">
        <v>1439</v>
      </c>
      <c r="J85" s="223">
        <v>20</v>
      </c>
      <c r="K85" s="211"/>
    </row>
    <row r="86" spans="2:11" s="1" customFormat="1" ht="15" customHeight="1">
      <c r="B86" s="222"/>
      <c r="C86" s="223" t="s">
        <v>1454</v>
      </c>
      <c r="D86" s="223"/>
      <c r="E86" s="223"/>
      <c r="F86" s="224" t="s">
        <v>1443</v>
      </c>
      <c r="G86" s="223"/>
      <c r="H86" s="223" t="s">
        <v>1455</v>
      </c>
      <c r="I86" s="223" t="s">
        <v>1439</v>
      </c>
      <c r="J86" s="223">
        <v>20</v>
      </c>
      <c r="K86" s="211"/>
    </row>
    <row r="87" spans="2:11" s="1" customFormat="1" ht="15" customHeight="1">
      <c r="B87" s="222"/>
      <c r="C87" s="199" t="s">
        <v>1456</v>
      </c>
      <c r="D87" s="199"/>
      <c r="E87" s="199"/>
      <c r="F87" s="220" t="s">
        <v>1443</v>
      </c>
      <c r="G87" s="221"/>
      <c r="H87" s="199" t="s">
        <v>1457</v>
      </c>
      <c r="I87" s="199" t="s">
        <v>1439</v>
      </c>
      <c r="J87" s="199">
        <v>50</v>
      </c>
      <c r="K87" s="211"/>
    </row>
    <row r="88" spans="2:11" s="1" customFormat="1" ht="15" customHeight="1">
      <c r="B88" s="222"/>
      <c r="C88" s="199" t="s">
        <v>1458</v>
      </c>
      <c r="D88" s="199"/>
      <c r="E88" s="199"/>
      <c r="F88" s="220" t="s">
        <v>1443</v>
      </c>
      <c r="G88" s="221"/>
      <c r="H88" s="199" t="s">
        <v>1459</v>
      </c>
      <c r="I88" s="199" t="s">
        <v>1439</v>
      </c>
      <c r="J88" s="199">
        <v>20</v>
      </c>
      <c r="K88" s="211"/>
    </row>
    <row r="89" spans="2:11" s="1" customFormat="1" ht="15" customHeight="1">
      <c r="B89" s="222"/>
      <c r="C89" s="199" t="s">
        <v>1460</v>
      </c>
      <c r="D89" s="199"/>
      <c r="E89" s="199"/>
      <c r="F89" s="220" t="s">
        <v>1443</v>
      </c>
      <c r="G89" s="221"/>
      <c r="H89" s="199" t="s">
        <v>1461</v>
      </c>
      <c r="I89" s="199" t="s">
        <v>1439</v>
      </c>
      <c r="J89" s="199">
        <v>20</v>
      </c>
      <c r="K89" s="211"/>
    </row>
    <row r="90" spans="2:11" s="1" customFormat="1" ht="15" customHeight="1">
      <c r="B90" s="222"/>
      <c r="C90" s="199" t="s">
        <v>1462</v>
      </c>
      <c r="D90" s="199"/>
      <c r="E90" s="199"/>
      <c r="F90" s="220" t="s">
        <v>1443</v>
      </c>
      <c r="G90" s="221"/>
      <c r="H90" s="199" t="s">
        <v>1463</v>
      </c>
      <c r="I90" s="199" t="s">
        <v>1439</v>
      </c>
      <c r="J90" s="199">
        <v>50</v>
      </c>
      <c r="K90" s="211"/>
    </row>
    <row r="91" spans="2:11" s="1" customFormat="1" ht="15" customHeight="1">
      <c r="B91" s="222"/>
      <c r="C91" s="199" t="s">
        <v>1464</v>
      </c>
      <c r="D91" s="199"/>
      <c r="E91" s="199"/>
      <c r="F91" s="220" t="s">
        <v>1443</v>
      </c>
      <c r="G91" s="221"/>
      <c r="H91" s="199" t="s">
        <v>1464</v>
      </c>
      <c r="I91" s="199" t="s">
        <v>1439</v>
      </c>
      <c r="J91" s="199">
        <v>50</v>
      </c>
      <c r="K91" s="211"/>
    </row>
    <row r="92" spans="2:11" s="1" customFormat="1" ht="15" customHeight="1">
      <c r="B92" s="222"/>
      <c r="C92" s="199" t="s">
        <v>1465</v>
      </c>
      <c r="D92" s="199"/>
      <c r="E92" s="199"/>
      <c r="F92" s="220" t="s">
        <v>1443</v>
      </c>
      <c r="G92" s="221"/>
      <c r="H92" s="199" t="s">
        <v>1466</v>
      </c>
      <c r="I92" s="199" t="s">
        <v>1439</v>
      </c>
      <c r="J92" s="199">
        <v>255</v>
      </c>
      <c r="K92" s="211"/>
    </row>
    <row r="93" spans="2:11" s="1" customFormat="1" ht="15" customHeight="1">
      <c r="B93" s="222"/>
      <c r="C93" s="199" t="s">
        <v>1467</v>
      </c>
      <c r="D93" s="199"/>
      <c r="E93" s="199"/>
      <c r="F93" s="220" t="s">
        <v>1437</v>
      </c>
      <c r="G93" s="221"/>
      <c r="H93" s="199" t="s">
        <v>1468</v>
      </c>
      <c r="I93" s="199" t="s">
        <v>1469</v>
      </c>
      <c r="J93" s="199"/>
      <c r="K93" s="211"/>
    </row>
    <row r="94" spans="2:11" s="1" customFormat="1" ht="15" customHeight="1">
      <c r="B94" s="222"/>
      <c r="C94" s="199" t="s">
        <v>1470</v>
      </c>
      <c r="D94" s="199"/>
      <c r="E94" s="199"/>
      <c r="F94" s="220" t="s">
        <v>1437</v>
      </c>
      <c r="G94" s="221"/>
      <c r="H94" s="199" t="s">
        <v>1471</v>
      </c>
      <c r="I94" s="199" t="s">
        <v>1472</v>
      </c>
      <c r="J94" s="199"/>
      <c r="K94" s="211"/>
    </row>
    <row r="95" spans="2:11" s="1" customFormat="1" ht="15" customHeight="1">
      <c r="B95" s="222"/>
      <c r="C95" s="199" t="s">
        <v>1473</v>
      </c>
      <c r="D95" s="199"/>
      <c r="E95" s="199"/>
      <c r="F95" s="220" t="s">
        <v>1437</v>
      </c>
      <c r="G95" s="221"/>
      <c r="H95" s="199" t="s">
        <v>1473</v>
      </c>
      <c r="I95" s="199" t="s">
        <v>1472</v>
      </c>
      <c r="J95" s="199"/>
      <c r="K95" s="211"/>
    </row>
    <row r="96" spans="2:11" s="1" customFormat="1" ht="15" customHeight="1">
      <c r="B96" s="222"/>
      <c r="C96" s="199" t="s">
        <v>38</v>
      </c>
      <c r="D96" s="199"/>
      <c r="E96" s="199"/>
      <c r="F96" s="220" t="s">
        <v>1437</v>
      </c>
      <c r="G96" s="221"/>
      <c r="H96" s="199" t="s">
        <v>1474</v>
      </c>
      <c r="I96" s="199" t="s">
        <v>1472</v>
      </c>
      <c r="J96" s="199"/>
      <c r="K96" s="211"/>
    </row>
    <row r="97" spans="2:11" s="1" customFormat="1" ht="15" customHeight="1">
      <c r="B97" s="222"/>
      <c r="C97" s="199" t="s">
        <v>48</v>
      </c>
      <c r="D97" s="199"/>
      <c r="E97" s="199"/>
      <c r="F97" s="220" t="s">
        <v>1437</v>
      </c>
      <c r="G97" s="221"/>
      <c r="H97" s="199" t="s">
        <v>1475</v>
      </c>
      <c r="I97" s="199" t="s">
        <v>1472</v>
      </c>
      <c r="J97" s="199"/>
      <c r="K97" s="211"/>
    </row>
    <row r="98" spans="2:11" s="1" customFormat="1" ht="15" customHeight="1">
      <c r="B98" s="225"/>
      <c r="C98" s="226"/>
      <c r="D98" s="226"/>
      <c r="E98" s="226"/>
      <c r="F98" s="226"/>
      <c r="G98" s="226"/>
      <c r="H98" s="226"/>
      <c r="I98" s="226"/>
      <c r="J98" s="226"/>
      <c r="K98" s="227"/>
    </row>
    <row r="99" spans="2:11" s="1" customFormat="1" ht="18.75" customHeight="1">
      <c r="B99" s="228"/>
      <c r="C99" s="229"/>
      <c r="D99" s="229"/>
      <c r="E99" s="229"/>
      <c r="F99" s="229"/>
      <c r="G99" s="229"/>
      <c r="H99" s="229"/>
      <c r="I99" s="229"/>
      <c r="J99" s="229"/>
      <c r="K99" s="228"/>
    </row>
    <row r="100" spans="2:11" s="1" customFormat="1" ht="18.75" customHeight="1">
      <c r="B100" s="206"/>
      <c r="C100" s="206"/>
      <c r="D100" s="206"/>
      <c r="E100" s="206"/>
      <c r="F100" s="206"/>
      <c r="G100" s="206"/>
      <c r="H100" s="206"/>
      <c r="I100" s="206"/>
      <c r="J100" s="206"/>
      <c r="K100" s="206"/>
    </row>
    <row r="101" spans="2:11" s="1" customFormat="1" ht="7.5" customHeight="1">
      <c r="B101" s="207"/>
      <c r="C101" s="208"/>
      <c r="D101" s="208"/>
      <c r="E101" s="208"/>
      <c r="F101" s="208"/>
      <c r="G101" s="208"/>
      <c r="H101" s="208"/>
      <c r="I101" s="208"/>
      <c r="J101" s="208"/>
      <c r="K101" s="209"/>
    </row>
    <row r="102" spans="2:11" s="1" customFormat="1" ht="45" customHeight="1">
      <c r="B102" s="210"/>
      <c r="C102" s="317" t="s">
        <v>1476</v>
      </c>
      <c r="D102" s="317"/>
      <c r="E102" s="317"/>
      <c r="F102" s="317"/>
      <c r="G102" s="317"/>
      <c r="H102" s="317"/>
      <c r="I102" s="317"/>
      <c r="J102" s="317"/>
      <c r="K102" s="211"/>
    </row>
    <row r="103" spans="2:11" s="1" customFormat="1" ht="17.25" customHeight="1">
      <c r="B103" s="210"/>
      <c r="C103" s="212" t="s">
        <v>1431</v>
      </c>
      <c r="D103" s="212"/>
      <c r="E103" s="212"/>
      <c r="F103" s="212" t="s">
        <v>1432</v>
      </c>
      <c r="G103" s="213"/>
      <c r="H103" s="212" t="s">
        <v>54</v>
      </c>
      <c r="I103" s="212" t="s">
        <v>57</v>
      </c>
      <c r="J103" s="212" t="s">
        <v>1433</v>
      </c>
      <c r="K103" s="211"/>
    </row>
    <row r="104" spans="2:11" s="1" customFormat="1" ht="17.25" customHeight="1">
      <c r="B104" s="210"/>
      <c r="C104" s="214" t="s">
        <v>1434</v>
      </c>
      <c r="D104" s="214"/>
      <c r="E104" s="214"/>
      <c r="F104" s="215" t="s">
        <v>1435</v>
      </c>
      <c r="G104" s="216"/>
      <c r="H104" s="214"/>
      <c r="I104" s="214"/>
      <c r="J104" s="214" t="s">
        <v>1436</v>
      </c>
      <c r="K104" s="211"/>
    </row>
    <row r="105" spans="2:11" s="1" customFormat="1" ht="5.25" customHeight="1">
      <c r="B105" s="210"/>
      <c r="C105" s="212"/>
      <c r="D105" s="212"/>
      <c r="E105" s="212"/>
      <c r="F105" s="212"/>
      <c r="G105" s="230"/>
      <c r="H105" s="212"/>
      <c r="I105" s="212"/>
      <c r="J105" s="212"/>
      <c r="K105" s="211"/>
    </row>
    <row r="106" spans="2:11" s="1" customFormat="1" ht="15" customHeight="1">
      <c r="B106" s="210"/>
      <c r="C106" s="199" t="s">
        <v>53</v>
      </c>
      <c r="D106" s="219"/>
      <c r="E106" s="219"/>
      <c r="F106" s="220" t="s">
        <v>1437</v>
      </c>
      <c r="G106" s="199"/>
      <c r="H106" s="199" t="s">
        <v>1477</v>
      </c>
      <c r="I106" s="199" t="s">
        <v>1439</v>
      </c>
      <c r="J106" s="199">
        <v>20</v>
      </c>
      <c r="K106" s="211"/>
    </row>
    <row r="107" spans="2:11" s="1" customFormat="1" ht="15" customHeight="1">
      <c r="B107" s="210"/>
      <c r="C107" s="199" t="s">
        <v>1440</v>
      </c>
      <c r="D107" s="199"/>
      <c r="E107" s="199"/>
      <c r="F107" s="220" t="s">
        <v>1437</v>
      </c>
      <c r="G107" s="199"/>
      <c r="H107" s="199" t="s">
        <v>1477</v>
      </c>
      <c r="I107" s="199" t="s">
        <v>1439</v>
      </c>
      <c r="J107" s="199">
        <v>120</v>
      </c>
      <c r="K107" s="211"/>
    </row>
    <row r="108" spans="2:11" s="1" customFormat="1" ht="15" customHeight="1">
      <c r="B108" s="222"/>
      <c r="C108" s="199" t="s">
        <v>1442</v>
      </c>
      <c r="D108" s="199"/>
      <c r="E108" s="199"/>
      <c r="F108" s="220" t="s">
        <v>1443</v>
      </c>
      <c r="G108" s="199"/>
      <c r="H108" s="199" t="s">
        <v>1477</v>
      </c>
      <c r="I108" s="199" t="s">
        <v>1439</v>
      </c>
      <c r="J108" s="199">
        <v>50</v>
      </c>
      <c r="K108" s="211"/>
    </row>
    <row r="109" spans="2:11" s="1" customFormat="1" ht="15" customHeight="1">
      <c r="B109" s="222"/>
      <c r="C109" s="199" t="s">
        <v>1445</v>
      </c>
      <c r="D109" s="199"/>
      <c r="E109" s="199"/>
      <c r="F109" s="220" t="s">
        <v>1437</v>
      </c>
      <c r="G109" s="199"/>
      <c r="H109" s="199" t="s">
        <v>1477</v>
      </c>
      <c r="I109" s="199" t="s">
        <v>1447</v>
      </c>
      <c r="J109" s="199"/>
      <c r="K109" s="211"/>
    </row>
    <row r="110" spans="2:11" s="1" customFormat="1" ht="15" customHeight="1">
      <c r="B110" s="222"/>
      <c r="C110" s="199" t="s">
        <v>1456</v>
      </c>
      <c r="D110" s="199"/>
      <c r="E110" s="199"/>
      <c r="F110" s="220" t="s">
        <v>1443</v>
      </c>
      <c r="G110" s="199"/>
      <c r="H110" s="199" t="s">
        <v>1477</v>
      </c>
      <c r="I110" s="199" t="s">
        <v>1439</v>
      </c>
      <c r="J110" s="199">
        <v>50</v>
      </c>
      <c r="K110" s="211"/>
    </row>
    <row r="111" spans="2:11" s="1" customFormat="1" ht="15" customHeight="1">
      <c r="B111" s="222"/>
      <c r="C111" s="199" t="s">
        <v>1464</v>
      </c>
      <c r="D111" s="199"/>
      <c r="E111" s="199"/>
      <c r="F111" s="220" t="s">
        <v>1443</v>
      </c>
      <c r="G111" s="199"/>
      <c r="H111" s="199" t="s">
        <v>1477</v>
      </c>
      <c r="I111" s="199" t="s">
        <v>1439</v>
      </c>
      <c r="J111" s="199">
        <v>50</v>
      </c>
      <c r="K111" s="211"/>
    </row>
    <row r="112" spans="2:11" s="1" customFormat="1" ht="15" customHeight="1">
      <c r="B112" s="222"/>
      <c r="C112" s="199" t="s">
        <v>1462</v>
      </c>
      <c r="D112" s="199"/>
      <c r="E112" s="199"/>
      <c r="F112" s="220" t="s">
        <v>1443</v>
      </c>
      <c r="G112" s="199"/>
      <c r="H112" s="199" t="s">
        <v>1477</v>
      </c>
      <c r="I112" s="199" t="s">
        <v>1439</v>
      </c>
      <c r="J112" s="199">
        <v>50</v>
      </c>
      <c r="K112" s="211"/>
    </row>
    <row r="113" spans="2:11" s="1" customFormat="1" ht="15" customHeight="1">
      <c r="B113" s="222"/>
      <c r="C113" s="199" t="s">
        <v>53</v>
      </c>
      <c r="D113" s="199"/>
      <c r="E113" s="199"/>
      <c r="F113" s="220" t="s">
        <v>1437</v>
      </c>
      <c r="G113" s="199"/>
      <c r="H113" s="199" t="s">
        <v>1478</v>
      </c>
      <c r="I113" s="199" t="s">
        <v>1439</v>
      </c>
      <c r="J113" s="199">
        <v>20</v>
      </c>
      <c r="K113" s="211"/>
    </row>
    <row r="114" spans="2:11" s="1" customFormat="1" ht="15" customHeight="1">
      <c r="B114" s="222"/>
      <c r="C114" s="199" t="s">
        <v>1479</v>
      </c>
      <c r="D114" s="199"/>
      <c r="E114" s="199"/>
      <c r="F114" s="220" t="s">
        <v>1437</v>
      </c>
      <c r="G114" s="199"/>
      <c r="H114" s="199" t="s">
        <v>1480</v>
      </c>
      <c r="I114" s="199" t="s">
        <v>1439</v>
      </c>
      <c r="J114" s="199">
        <v>120</v>
      </c>
      <c r="K114" s="211"/>
    </row>
    <row r="115" spans="2:11" s="1" customFormat="1" ht="15" customHeight="1">
      <c r="B115" s="222"/>
      <c r="C115" s="199" t="s">
        <v>38</v>
      </c>
      <c r="D115" s="199"/>
      <c r="E115" s="199"/>
      <c r="F115" s="220" t="s">
        <v>1437</v>
      </c>
      <c r="G115" s="199"/>
      <c r="H115" s="199" t="s">
        <v>1481</v>
      </c>
      <c r="I115" s="199" t="s">
        <v>1472</v>
      </c>
      <c r="J115" s="199"/>
      <c r="K115" s="211"/>
    </row>
    <row r="116" spans="2:11" s="1" customFormat="1" ht="15" customHeight="1">
      <c r="B116" s="222"/>
      <c r="C116" s="199" t="s">
        <v>48</v>
      </c>
      <c r="D116" s="199"/>
      <c r="E116" s="199"/>
      <c r="F116" s="220" t="s">
        <v>1437</v>
      </c>
      <c r="G116" s="199"/>
      <c r="H116" s="199" t="s">
        <v>1482</v>
      </c>
      <c r="I116" s="199" t="s">
        <v>1472</v>
      </c>
      <c r="J116" s="199"/>
      <c r="K116" s="211"/>
    </row>
    <row r="117" spans="2:11" s="1" customFormat="1" ht="15" customHeight="1">
      <c r="B117" s="222"/>
      <c r="C117" s="199" t="s">
        <v>57</v>
      </c>
      <c r="D117" s="199"/>
      <c r="E117" s="199"/>
      <c r="F117" s="220" t="s">
        <v>1437</v>
      </c>
      <c r="G117" s="199"/>
      <c r="H117" s="199" t="s">
        <v>1483</v>
      </c>
      <c r="I117" s="199" t="s">
        <v>1484</v>
      </c>
      <c r="J117" s="199"/>
      <c r="K117" s="211"/>
    </row>
    <row r="118" spans="2:11" s="1" customFormat="1" ht="15" customHeight="1">
      <c r="B118" s="225"/>
      <c r="C118" s="231"/>
      <c r="D118" s="231"/>
      <c r="E118" s="231"/>
      <c r="F118" s="231"/>
      <c r="G118" s="231"/>
      <c r="H118" s="231"/>
      <c r="I118" s="231"/>
      <c r="J118" s="231"/>
      <c r="K118" s="227"/>
    </row>
    <row r="119" spans="2:11" s="1" customFormat="1" ht="18.75" customHeight="1">
      <c r="B119" s="232"/>
      <c r="C119" s="233"/>
      <c r="D119" s="233"/>
      <c r="E119" s="233"/>
      <c r="F119" s="234"/>
      <c r="G119" s="233"/>
      <c r="H119" s="233"/>
      <c r="I119" s="233"/>
      <c r="J119" s="233"/>
      <c r="K119" s="232"/>
    </row>
    <row r="120" spans="2:11" s="1" customFormat="1" ht="18.75" customHeight="1">
      <c r="B120" s="206"/>
      <c r="C120" s="206"/>
      <c r="D120" s="206"/>
      <c r="E120" s="206"/>
      <c r="F120" s="206"/>
      <c r="G120" s="206"/>
      <c r="H120" s="206"/>
      <c r="I120" s="206"/>
      <c r="J120" s="206"/>
      <c r="K120" s="206"/>
    </row>
    <row r="121" spans="2:11" s="1" customFormat="1" ht="7.5" customHeight="1">
      <c r="B121" s="235"/>
      <c r="C121" s="236"/>
      <c r="D121" s="236"/>
      <c r="E121" s="236"/>
      <c r="F121" s="236"/>
      <c r="G121" s="236"/>
      <c r="H121" s="236"/>
      <c r="I121" s="236"/>
      <c r="J121" s="236"/>
      <c r="K121" s="237"/>
    </row>
    <row r="122" spans="2:11" s="1" customFormat="1" ht="45" customHeight="1">
      <c r="B122" s="238"/>
      <c r="C122" s="315" t="s">
        <v>1485</v>
      </c>
      <c r="D122" s="315"/>
      <c r="E122" s="315"/>
      <c r="F122" s="315"/>
      <c r="G122" s="315"/>
      <c r="H122" s="315"/>
      <c r="I122" s="315"/>
      <c r="J122" s="315"/>
      <c r="K122" s="239"/>
    </row>
    <row r="123" spans="2:11" s="1" customFormat="1" ht="17.25" customHeight="1">
      <c r="B123" s="240"/>
      <c r="C123" s="212" t="s">
        <v>1431</v>
      </c>
      <c r="D123" s="212"/>
      <c r="E123" s="212"/>
      <c r="F123" s="212" t="s">
        <v>1432</v>
      </c>
      <c r="G123" s="213"/>
      <c r="H123" s="212" t="s">
        <v>54</v>
      </c>
      <c r="I123" s="212" t="s">
        <v>57</v>
      </c>
      <c r="J123" s="212" t="s">
        <v>1433</v>
      </c>
      <c r="K123" s="241"/>
    </row>
    <row r="124" spans="2:11" s="1" customFormat="1" ht="17.25" customHeight="1">
      <c r="B124" s="240"/>
      <c r="C124" s="214" t="s">
        <v>1434</v>
      </c>
      <c r="D124" s="214"/>
      <c r="E124" s="214"/>
      <c r="F124" s="215" t="s">
        <v>1435</v>
      </c>
      <c r="G124" s="216"/>
      <c r="H124" s="214"/>
      <c r="I124" s="214"/>
      <c r="J124" s="214" t="s">
        <v>1436</v>
      </c>
      <c r="K124" s="241"/>
    </row>
    <row r="125" spans="2:11" s="1" customFormat="1" ht="5.25" customHeight="1">
      <c r="B125" s="242"/>
      <c r="C125" s="217"/>
      <c r="D125" s="217"/>
      <c r="E125" s="217"/>
      <c r="F125" s="217"/>
      <c r="G125" s="243"/>
      <c r="H125" s="217"/>
      <c r="I125" s="217"/>
      <c r="J125" s="217"/>
      <c r="K125" s="244"/>
    </row>
    <row r="126" spans="2:11" s="1" customFormat="1" ht="15" customHeight="1">
      <c r="B126" s="242"/>
      <c r="C126" s="199" t="s">
        <v>1440</v>
      </c>
      <c r="D126" s="219"/>
      <c r="E126" s="219"/>
      <c r="F126" s="220" t="s">
        <v>1437</v>
      </c>
      <c r="G126" s="199"/>
      <c r="H126" s="199" t="s">
        <v>1477</v>
      </c>
      <c r="I126" s="199" t="s">
        <v>1439</v>
      </c>
      <c r="J126" s="199">
        <v>120</v>
      </c>
      <c r="K126" s="245"/>
    </row>
    <row r="127" spans="2:11" s="1" customFormat="1" ht="15" customHeight="1">
      <c r="B127" s="242"/>
      <c r="C127" s="199" t="s">
        <v>1486</v>
      </c>
      <c r="D127" s="199"/>
      <c r="E127" s="199"/>
      <c r="F127" s="220" t="s">
        <v>1437</v>
      </c>
      <c r="G127" s="199"/>
      <c r="H127" s="199" t="s">
        <v>1487</v>
      </c>
      <c r="I127" s="199" t="s">
        <v>1439</v>
      </c>
      <c r="J127" s="199" t="s">
        <v>1488</v>
      </c>
      <c r="K127" s="245"/>
    </row>
    <row r="128" spans="2:11" s="1" customFormat="1" ht="15" customHeight="1">
      <c r="B128" s="242"/>
      <c r="C128" s="199" t="s">
        <v>85</v>
      </c>
      <c r="D128" s="199"/>
      <c r="E128" s="199"/>
      <c r="F128" s="220" t="s">
        <v>1437</v>
      </c>
      <c r="G128" s="199"/>
      <c r="H128" s="199" t="s">
        <v>1489</v>
      </c>
      <c r="I128" s="199" t="s">
        <v>1439</v>
      </c>
      <c r="J128" s="199" t="s">
        <v>1488</v>
      </c>
      <c r="K128" s="245"/>
    </row>
    <row r="129" spans="2:11" s="1" customFormat="1" ht="15" customHeight="1">
      <c r="B129" s="242"/>
      <c r="C129" s="199" t="s">
        <v>1448</v>
      </c>
      <c r="D129" s="199"/>
      <c r="E129" s="199"/>
      <c r="F129" s="220" t="s">
        <v>1443</v>
      </c>
      <c r="G129" s="199"/>
      <c r="H129" s="199" t="s">
        <v>1449</v>
      </c>
      <c r="I129" s="199" t="s">
        <v>1439</v>
      </c>
      <c r="J129" s="199">
        <v>15</v>
      </c>
      <c r="K129" s="245"/>
    </row>
    <row r="130" spans="2:11" s="1" customFormat="1" ht="15" customHeight="1">
      <c r="B130" s="242"/>
      <c r="C130" s="223" t="s">
        <v>1450</v>
      </c>
      <c r="D130" s="223"/>
      <c r="E130" s="223"/>
      <c r="F130" s="224" t="s">
        <v>1443</v>
      </c>
      <c r="G130" s="223"/>
      <c r="H130" s="223" t="s">
        <v>1451</v>
      </c>
      <c r="I130" s="223" t="s">
        <v>1439</v>
      </c>
      <c r="J130" s="223">
        <v>15</v>
      </c>
      <c r="K130" s="245"/>
    </row>
    <row r="131" spans="2:11" s="1" customFormat="1" ht="15" customHeight="1">
      <c r="B131" s="242"/>
      <c r="C131" s="223" t="s">
        <v>1452</v>
      </c>
      <c r="D131" s="223"/>
      <c r="E131" s="223"/>
      <c r="F131" s="224" t="s">
        <v>1443</v>
      </c>
      <c r="G131" s="223"/>
      <c r="H131" s="223" t="s">
        <v>1453</v>
      </c>
      <c r="I131" s="223" t="s">
        <v>1439</v>
      </c>
      <c r="J131" s="223">
        <v>20</v>
      </c>
      <c r="K131" s="245"/>
    </row>
    <row r="132" spans="2:11" s="1" customFormat="1" ht="15" customHeight="1">
      <c r="B132" s="242"/>
      <c r="C132" s="223" t="s">
        <v>1454</v>
      </c>
      <c r="D132" s="223"/>
      <c r="E132" s="223"/>
      <c r="F132" s="224" t="s">
        <v>1443</v>
      </c>
      <c r="G132" s="223"/>
      <c r="H132" s="223" t="s">
        <v>1455</v>
      </c>
      <c r="I132" s="223" t="s">
        <v>1439</v>
      </c>
      <c r="J132" s="223">
        <v>20</v>
      </c>
      <c r="K132" s="245"/>
    </row>
    <row r="133" spans="2:11" s="1" customFormat="1" ht="15" customHeight="1">
      <c r="B133" s="242"/>
      <c r="C133" s="199" t="s">
        <v>1442</v>
      </c>
      <c r="D133" s="199"/>
      <c r="E133" s="199"/>
      <c r="F133" s="220" t="s">
        <v>1443</v>
      </c>
      <c r="G133" s="199"/>
      <c r="H133" s="199" t="s">
        <v>1477</v>
      </c>
      <c r="I133" s="199" t="s">
        <v>1439</v>
      </c>
      <c r="J133" s="199">
        <v>50</v>
      </c>
      <c r="K133" s="245"/>
    </row>
    <row r="134" spans="2:11" s="1" customFormat="1" ht="15" customHeight="1">
      <c r="B134" s="242"/>
      <c r="C134" s="199" t="s">
        <v>1456</v>
      </c>
      <c r="D134" s="199"/>
      <c r="E134" s="199"/>
      <c r="F134" s="220" t="s">
        <v>1443</v>
      </c>
      <c r="G134" s="199"/>
      <c r="H134" s="199" t="s">
        <v>1477</v>
      </c>
      <c r="I134" s="199" t="s">
        <v>1439</v>
      </c>
      <c r="J134" s="199">
        <v>50</v>
      </c>
      <c r="K134" s="245"/>
    </row>
    <row r="135" spans="2:11" s="1" customFormat="1" ht="15" customHeight="1">
      <c r="B135" s="242"/>
      <c r="C135" s="199" t="s">
        <v>1462</v>
      </c>
      <c r="D135" s="199"/>
      <c r="E135" s="199"/>
      <c r="F135" s="220" t="s">
        <v>1443</v>
      </c>
      <c r="G135" s="199"/>
      <c r="H135" s="199" t="s">
        <v>1477</v>
      </c>
      <c r="I135" s="199" t="s">
        <v>1439</v>
      </c>
      <c r="J135" s="199">
        <v>50</v>
      </c>
      <c r="K135" s="245"/>
    </row>
    <row r="136" spans="2:11" s="1" customFormat="1" ht="15" customHeight="1">
      <c r="B136" s="242"/>
      <c r="C136" s="199" t="s">
        <v>1464</v>
      </c>
      <c r="D136" s="199"/>
      <c r="E136" s="199"/>
      <c r="F136" s="220" t="s">
        <v>1443</v>
      </c>
      <c r="G136" s="199"/>
      <c r="H136" s="199" t="s">
        <v>1477</v>
      </c>
      <c r="I136" s="199" t="s">
        <v>1439</v>
      </c>
      <c r="J136" s="199">
        <v>50</v>
      </c>
      <c r="K136" s="245"/>
    </row>
    <row r="137" spans="2:11" s="1" customFormat="1" ht="15" customHeight="1">
      <c r="B137" s="242"/>
      <c r="C137" s="199" t="s">
        <v>1465</v>
      </c>
      <c r="D137" s="199"/>
      <c r="E137" s="199"/>
      <c r="F137" s="220" t="s">
        <v>1443</v>
      </c>
      <c r="G137" s="199"/>
      <c r="H137" s="199" t="s">
        <v>1490</v>
      </c>
      <c r="I137" s="199" t="s">
        <v>1439</v>
      </c>
      <c r="J137" s="199">
        <v>255</v>
      </c>
      <c r="K137" s="245"/>
    </row>
    <row r="138" spans="2:11" s="1" customFormat="1" ht="15" customHeight="1">
      <c r="B138" s="242"/>
      <c r="C138" s="199" t="s">
        <v>1467</v>
      </c>
      <c r="D138" s="199"/>
      <c r="E138" s="199"/>
      <c r="F138" s="220" t="s">
        <v>1437</v>
      </c>
      <c r="G138" s="199"/>
      <c r="H138" s="199" t="s">
        <v>1491</v>
      </c>
      <c r="I138" s="199" t="s">
        <v>1469</v>
      </c>
      <c r="J138" s="199"/>
      <c r="K138" s="245"/>
    </row>
    <row r="139" spans="2:11" s="1" customFormat="1" ht="15" customHeight="1">
      <c r="B139" s="242"/>
      <c r="C139" s="199" t="s">
        <v>1470</v>
      </c>
      <c r="D139" s="199"/>
      <c r="E139" s="199"/>
      <c r="F139" s="220" t="s">
        <v>1437</v>
      </c>
      <c r="G139" s="199"/>
      <c r="H139" s="199" t="s">
        <v>1492</v>
      </c>
      <c r="I139" s="199" t="s">
        <v>1472</v>
      </c>
      <c r="J139" s="199"/>
      <c r="K139" s="245"/>
    </row>
    <row r="140" spans="2:11" s="1" customFormat="1" ht="15" customHeight="1">
      <c r="B140" s="242"/>
      <c r="C140" s="199" t="s">
        <v>1473</v>
      </c>
      <c r="D140" s="199"/>
      <c r="E140" s="199"/>
      <c r="F140" s="220" t="s">
        <v>1437</v>
      </c>
      <c r="G140" s="199"/>
      <c r="H140" s="199" t="s">
        <v>1473</v>
      </c>
      <c r="I140" s="199" t="s">
        <v>1472</v>
      </c>
      <c r="J140" s="199"/>
      <c r="K140" s="245"/>
    </row>
    <row r="141" spans="2:11" s="1" customFormat="1" ht="15" customHeight="1">
      <c r="B141" s="242"/>
      <c r="C141" s="199" t="s">
        <v>38</v>
      </c>
      <c r="D141" s="199"/>
      <c r="E141" s="199"/>
      <c r="F141" s="220" t="s">
        <v>1437</v>
      </c>
      <c r="G141" s="199"/>
      <c r="H141" s="199" t="s">
        <v>1493</v>
      </c>
      <c r="I141" s="199" t="s">
        <v>1472</v>
      </c>
      <c r="J141" s="199"/>
      <c r="K141" s="245"/>
    </row>
    <row r="142" spans="2:11" s="1" customFormat="1" ht="15" customHeight="1">
      <c r="B142" s="242"/>
      <c r="C142" s="199" t="s">
        <v>1494</v>
      </c>
      <c r="D142" s="199"/>
      <c r="E142" s="199"/>
      <c r="F142" s="220" t="s">
        <v>1437</v>
      </c>
      <c r="G142" s="199"/>
      <c r="H142" s="199" t="s">
        <v>1495</v>
      </c>
      <c r="I142" s="199" t="s">
        <v>1472</v>
      </c>
      <c r="J142" s="199"/>
      <c r="K142" s="245"/>
    </row>
    <row r="143" spans="2:11" s="1" customFormat="1" ht="15" customHeight="1">
      <c r="B143" s="246"/>
      <c r="C143" s="247"/>
      <c r="D143" s="247"/>
      <c r="E143" s="247"/>
      <c r="F143" s="247"/>
      <c r="G143" s="247"/>
      <c r="H143" s="247"/>
      <c r="I143" s="247"/>
      <c r="J143" s="247"/>
      <c r="K143" s="248"/>
    </row>
    <row r="144" spans="2:11" s="1" customFormat="1" ht="18.75" customHeight="1">
      <c r="B144" s="233"/>
      <c r="C144" s="233"/>
      <c r="D144" s="233"/>
      <c r="E144" s="233"/>
      <c r="F144" s="234"/>
      <c r="G144" s="233"/>
      <c r="H144" s="233"/>
      <c r="I144" s="233"/>
      <c r="J144" s="233"/>
      <c r="K144" s="233"/>
    </row>
    <row r="145" spans="2:11" s="1" customFormat="1" ht="18.75" customHeight="1">
      <c r="B145" s="206"/>
      <c r="C145" s="206"/>
      <c r="D145" s="206"/>
      <c r="E145" s="206"/>
      <c r="F145" s="206"/>
      <c r="G145" s="206"/>
      <c r="H145" s="206"/>
      <c r="I145" s="206"/>
      <c r="J145" s="206"/>
      <c r="K145" s="206"/>
    </row>
    <row r="146" spans="2:11" s="1" customFormat="1" ht="7.5" customHeight="1">
      <c r="B146" s="207"/>
      <c r="C146" s="208"/>
      <c r="D146" s="208"/>
      <c r="E146" s="208"/>
      <c r="F146" s="208"/>
      <c r="G146" s="208"/>
      <c r="H146" s="208"/>
      <c r="I146" s="208"/>
      <c r="J146" s="208"/>
      <c r="K146" s="209"/>
    </row>
    <row r="147" spans="2:11" s="1" customFormat="1" ht="45" customHeight="1">
      <c r="B147" s="210"/>
      <c r="C147" s="317" t="s">
        <v>1496</v>
      </c>
      <c r="D147" s="317"/>
      <c r="E147" s="317"/>
      <c r="F147" s="317"/>
      <c r="G147" s="317"/>
      <c r="H147" s="317"/>
      <c r="I147" s="317"/>
      <c r="J147" s="317"/>
      <c r="K147" s="211"/>
    </row>
    <row r="148" spans="2:11" s="1" customFormat="1" ht="17.25" customHeight="1">
      <c r="B148" s="210"/>
      <c r="C148" s="212" t="s">
        <v>1431</v>
      </c>
      <c r="D148" s="212"/>
      <c r="E148" s="212"/>
      <c r="F148" s="212" t="s">
        <v>1432</v>
      </c>
      <c r="G148" s="213"/>
      <c r="H148" s="212" t="s">
        <v>54</v>
      </c>
      <c r="I148" s="212" t="s">
        <v>57</v>
      </c>
      <c r="J148" s="212" t="s">
        <v>1433</v>
      </c>
      <c r="K148" s="211"/>
    </row>
    <row r="149" spans="2:11" s="1" customFormat="1" ht="17.25" customHeight="1">
      <c r="B149" s="210"/>
      <c r="C149" s="214" t="s">
        <v>1434</v>
      </c>
      <c r="D149" s="214"/>
      <c r="E149" s="214"/>
      <c r="F149" s="215" t="s">
        <v>1435</v>
      </c>
      <c r="G149" s="216"/>
      <c r="H149" s="214"/>
      <c r="I149" s="214"/>
      <c r="J149" s="214" t="s">
        <v>1436</v>
      </c>
      <c r="K149" s="211"/>
    </row>
    <row r="150" spans="2:11" s="1" customFormat="1" ht="5.25" customHeight="1">
      <c r="B150" s="222"/>
      <c r="C150" s="217"/>
      <c r="D150" s="217"/>
      <c r="E150" s="217"/>
      <c r="F150" s="217"/>
      <c r="G150" s="218"/>
      <c r="H150" s="217"/>
      <c r="I150" s="217"/>
      <c r="J150" s="217"/>
      <c r="K150" s="245"/>
    </row>
    <row r="151" spans="2:11" s="1" customFormat="1" ht="15" customHeight="1">
      <c r="B151" s="222"/>
      <c r="C151" s="249" t="s">
        <v>1440</v>
      </c>
      <c r="D151" s="199"/>
      <c r="E151" s="199"/>
      <c r="F151" s="250" t="s">
        <v>1437</v>
      </c>
      <c r="G151" s="199"/>
      <c r="H151" s="249" t="s">
        <v>1477</v>
      </c>
      <c r="I151" s="249" t="s">
        <v>1439</v>
      </c>
      <c r="J151" s="249">
        <v>120</v>
      </c>
      <c r="K151" s="245"/>
    </row>
    <row r="152" spans="2:11" s="1" customFormat="1" ht="15" customHeight="1">
      <c r="B152" s="222"/>
      <c r="C152" s="249" t="s">
        <v>1486</v>
      </c>
      <c r="D152" s="199"/>
      <c r="E152" s="199"/>
      <c r="F152" s="250" t="s">
        <v>1437</v>
      </c>
      <c r="G152" s="199"/>
      <c r="H152" s="249" t="s">
        <v>1497</v>
      </c>
      <c r="I152" s="249" t="s">
        <v>1439</v>
      </c>
      <c r="J152" s="249" t="s">
        <v>1488</v>
      </c>
      <c r="K152" s="245"/>
    </row>
    <row r="153" spans="2:11" s="1" customFormat="1" ht="15" customHeight="1">
      <c r="B153" s="222"/>
      <c r="C153" s="249" t="s">
        <v>85</v>
      </c>
      <c r="D153" s="199"/>
      <c r="E153" s="199"/>
      <c r="F153" s="250" t="s">
        <v>1437</v>
      </c>
      <c r="G153" s="199"/>
      <c r="H153" s="249" t="s">
        <v>1498</v>
      </c>
      <c r="I153" s="249" t="s">
        <v>1439</v>
      </c>
      <c r="J153" s="249" t="s">
        <v>1488</v>
      </c>
      <c r="K153" s="245"/>
    </row>
    <row r="154" spans="2:11" s="1" customFormat="1" ht="15" customHeight="1">
      <c r="B154" s="222"/>
      <c r="C154" s="249" t="s">
        <v>1442</v>
      </c>
      <c r="D154" s="199"/>
      <c r="E154" s="199"/>
      <c r="F154" s="250" t="s">
        <v>1443</v>
      </c>
      <c r="G154" s="199"/>
      <c r="H154" s="249" t="s">
        <v>1477</v>
      </c>
      <c r="I154" s="249" t="s">
        <v>1439</v>
      </c>
      <c r="J154" s="249">
        <v>50</v>
      </c>
      <c r="K154" s="245"/>
    </row>
    <row r="155" spans="2:11" s="1" customFormat="1" ht="15" customHeight="1">
      <c r="B155" s="222"/>
      <c r="C155" s="249" t="s">
        <v>1445</v>
      </c>
      <c r="D155" s="199"/>
      <c r="E155" s="199"/>
      <c r="F155" s="250" t="s">
        <v>1437</v>
      </c>
      <c r="G155" s="199"/>
      <c r="H155" s="249" t="s">
        <v>1477</v>
      </c>
      <c r="I155" s="249" t="s">
        <v>1447</v>
      </c>
      <c r="J155" s="249"/>
      <c r="K155" s="245"/>
    </row>
    <row r="156" spans="2:11" s="1" customFormat="1" ht="15" customHeight="1">
      <c r="B156" s="222"/>
      <c r="C156" s="249" t="s">
        <v>1456</v>
      </c>
      <c r="D156" s="199"/>
      <c r="E156" s="199"/>
      <c r="F156" s="250" t="s">
        <v>1443</v>
      </c>
      <c r="G156" s="199"/>
      <c r="H156" s="249" t="s">
        <v>1477</v>
      </c>
      <c r="I156" s="249" t="s">
        <v>1439</v>
      </c>
      <c r="J156" s="249">
        <v>50</v>
      </c>
      <c r="K156" s="245"/>
    </row>
    <row r="157" spans="2:11" s="1" customFormat="1" ht="15" customHeight="1">
      <c r="B157" s="222"/>
      <c r="C157" s="249" t="s">
        <v>1464</v>
      </c>
      <c r="D157" s="199"/>
      <c r="E157" s="199"/>
      <c r="F157" s="250" t="s">
        <v>1443</v>
      </c>
      <c r="G157" s="199"/>
      <c r="H157" s="249" t="s">
        <v>1477</v>
      </c>
      <c r="I157" s="249" t="s">
        <v>1439</v>
      </c>
      <c r="J157" s="249">
        <v>50</v>
      </c>
      <c r="K157" s="245"/>
    </row>
    <row r="158" spans="2:11" s="1" customFormat="1" ht="15" customHeight="1">
      <c r="B158" s="222"/>
      <c r="C158" s="249" t="s">
        <v>1462</v>
      </c>
      <c r="D158" s="199"/>
      <c r="E158" s="199"/>
      <c r="F158" s="250" t="s">
        <v>1443</v>
      </c>
      <c r="G158" s="199"/>
      <c r="H158" s="249" t="s">
        <v>1477</v>
      </c>
      <c r="I158" s="249" t="s">
        <v>1439</v>
      </c>
      <c r="J158" s="249">
        <v>50</v>
      </c>
      <c r="K158" s="245"/>
    </row>
    <row r="159" spans="2:11" s="1" customFormat="1" ht="15" customHeight="1">
      <c r="B159" s="222"/>
      <c r="C159" s="249" t="s">
        <v>102</v>
      </c>
      <c r="D159" s="199"/>
      <c r="E159" s="199"/>
      <c r="F159" s="250" t="s">
        <v>1437</v>
      </c>
      <c r="G159" s="199"/>
      <c r="H159" s="249" t="s">
        <v>1499</v>
      </c>
      <c r="I159" s="249" t="s">
        <v>1439</v>
      </c>
      <c r="J159" s="249" t="s">
        <v>1500</v>
      </c>
      <c r="K159" s="245"/>
    </row>
    <row r="160" spans="2:11" s="1" customFormat="1" ht="15" customHeight="1">
      <c r="B160" s="222"/>
      <c r="C160" s="249" t="s">
        <v>1501</v>
      </c>
      <c r="D160" s="199"/>
      <c r="E160" s="199"/>
      <c r="F160" s="250" t="s">
        <v>1437</v>
      </c>
      <c r="G160" s="199"/>
      <c r="H160" s="249" t="s">
        <v>1502</v>
      </c>
      <c r="I160" s="249" t="s">
        <v>1472</v>
      </c>
      <c r="J160" s="249"/>
      <c r="K160" s="245"/>
    </row>
    <row r="161" spans="2:11" s="1" customFormat="1" ht="15" customHeight="1">
      <c r="B161" s="251"/>
      <c r="C161" s="231"/>
      <c r="D161" s="231"/>
      <c r="E161" s="231"/>
      <c r="F161" s="231"/>
      <c r="G161" s="231"/>
      <c r="H161" s="231"/>
      <c r="I161" s="231"/>
      <c r="J161" s="231"/>
      <c r="K161" s="252"/>
    </row>
    <row r="162" spans="2:11" s="1" customFormat="1" ht="18.75" customHeight="1">
      <c r="B162" s="233"/>
      <c r="C162" s="243"/>
      <c r="D162" s="243"/>
      <c r="E162" s="243"/>
      <c r="F162" s="253"/>
      <c r="G162" s="243"/>
      <c r="H162" s="243"/>
      <c r="I162" s="243"/>
      <c r="J162" s="243"/>
      <c r="K162" s="233"/>
    </row>
    <row r="163" spans="2:11" s="1" customFormat="1" ht="18.75" customHeight="1">
      <c r="B163" s="206"/>
      <c r="C163" s="206"/>
      <c r="D163" s="206"/>
      <c r="E163" s="206"/>
      <c r="F163" s="206"/>
      <c r="G163" s="206"/>
      <c r="H163" s="206"/>
      <c r="I163" s="206"/>
      <c r="J163" s="206"/>
      <c r="K163" s="206"/>
    </row>
    <row r="164" spans="2:11" s="1" customFormat="1" ht="7.5" customHeight="1">
      <c r="B164" s="188"/>
      <c r="C164" s="189"/>
      <c r="D164" s="189"/>
      <c r="E164" s="189"/>
      <c r="F164" s="189"/>
      <c r="G164" s="189"/>
      <c r="H164" s="189"/>
      <c r="I164" s="189"/>
      <c r="J164" s="189"/>
      <c r="K164" s="190"/>
    </row>
    <row r="165" spans="2:11" s="1" customFormat="1" ht="45" customHeight="1">
      <c r="B165" s="191"/>
      <c r="C165" s="315" t="s">
        <v>1503</v>
      </c>
      <c r="D165" s="315"/>
      <c r="E165" s="315"/>
      <c r="F165" s="315"/>
      <c r="G165" s="315"/>
      <c r="H165" s="315"/>
      <c r="I165" s="315"/>
      <c r="J165" s="315"/>
      <c r="K165" s="192"/>
    </row>
    <row r="166" spans="2:11" s="1" customFormat="1" ht="17.25" customHeight="1">
      <c r="B166" s="191"/>
      <c r="C166" s="212" t="s">
        <v>1431</v>
      </c>
      <c r="D166" s="212"/>
      <c r="E166" s="212"/>
      <c r="F166" s="212" t="s">
        <v>1432</v>
      </c>
      <c r="G166" s="254"/>
      <c r="H166" s="255" t="s">
        <v>54</v>
      </c>
      <c r="I166" s="255" t="s">
        <v>57</v>
      </c>
      <c r="J166" s="212" t="s">
        <v>1433</v>
      </c>
      <c r="K166" s="192"/>
    </row>
    <row r="167" spans="2:11" s="1" customFormat="1" ht="17.25" customHeight="1">
      <c r="B167" s="193"/>
      <c r="C167" s="214" t="s">
        <v>1434</v>
      </c>
      <c r="D167" s="214"/>
      <c r="E167" s="214"/>
      <c r="F167" s="215" t="s">
        <v>1435</v>
      </c>
      <c r="G167" s="256"/>
      <c r="H167" s="257"/>
      <c r="I167" s="257"/>
      <c r="J167" s="214" t="s">
        <v>1436</v>
      </c>
      <c r="K167" s="194"/>
    </row>
    <row r="168" spans="2:11" s="1" customFormat="1" ht="5.25" customHeight="1">
      <c r="B168" s="222"/>
      <c r="C168" s="217"/>
      <c r="D168" s="217"/>
      <c r="E168" s="217"/>
      <c r="F168" s="217"/>
      <c r="G168" s="218"/>
      <c r="H168" s="217"/>
      <c r="I168" s="217"/>
      <c r="J168" s="217"/>
      <c r="K168" s="245"/>
    </row>
    <row r="169" spans="2:11" s="1" customFormat="1" ht="15" customHeight="1">
      <c r="B169" s="222"/>
      <c r="C169" s="199" t="s">
        <v>1440</v>
      </c>
      <c r="D169" s="199"/>
      <c r="E169" s="199"/>
      <c r="F169" s="220" t="s">
        <v>1437</v>
      </c>
      <c r="G169" s="199"/>
      <c r="H169" s="199" t="s">
        <v>1477</v>
      </c>
      <c r="I169" s="199" t="s">
        <v>1439</v>
      </c>
      <c r="J169" s="199">
        <v>120</v>
      </c>
      <c r="K169" s="245"/>
    </row>
    <row r="170" spans="2:11" s="1" customFormat="1" ht="15" customHeight="1">
      <c r="B170" s="222"/>
      <c r="C170" s="199" t="s">
        <v>1486</v>
      </c>
      <c r="D170" s="199"/>
      <c r="E170" s="199"/>
      <c r="F170" s="220" t="s">
        <v>1437</v>
      </c>
      <c r="G170" s="199"/>
      <c r="H170" s="199" t="s">
        <v>1487</v>
      </c>
      <c r="I170" s="199" t="s">
        <v>1439</v>
      </c>
      <c r="J170" s="199" t="s">
        <v>1488</v>
      </c>
      <c r="K170" s="245"/>
    </row>
    <row r="171" spans="2:11" s="1" customFormat="1" ht="15" customHeight="1">
      <c r="B171" s="222"/>
      <c r="C171" s="199" t="s">
        <v>85</v>
      </c>
      <c r="D171" s="199"/>
      <c r="E171" s="199"/>
      <c r="F171" s="220" t="s">
        <v>1437</v>
      </c>
      <c r="G171" s="199"/>
      <c r="H171" s="199" t="s">
        <v>1504</v>
      </c>
      <c r="I171" s="199" t="s">
        <v>1439</v>
      </c>
      <c r="J171" s="199" t="s">
        <v>1488</v>
      </c>
      <c r="K171" s="245"/>
    </row>
    <row r="172" spans="2:11" s="1" customFormat="1" ht="15" customHeight="1">
      <c r="B172" s="222"/>
      <c r="C172" s="199" t="s">
        <v>1442</v>
      </c>
      <c r="D172" s="199"/>
      <c r="E172" s="199"/>
      <c r="F172" s="220" t="s">
        <v>1443</v>
      </c>
      <c r="G172" s="199"/>
      <c r="H172" s="199" t="s">
        <v>1504</v>
      </c>
      <c r="I172" s="199" t="s">
        <v>1439</v>
      </c>
      <c r="J172" s="199">
        <v>50</v>
      </c>
      <c r="K172" s="245"/>
    </row>
    <row r="173" spans="2:11" s="1" customFormat="1" ht="15" customHeight="1">
      <c r="B173" s="222"/>
      <c r="C173" s="199" t="s">
        <v>1445</v>
      </c>
      <c r="D173" s="199"/>
      <c r="E173" s="199"/>
      <c r="F173" s="220" t="s">
        <v>1437</v>
      </c>
      <c r="G173" s="199"/>
      <c r="H173" s="199" t="s">
        <v>1504</v>
      </c>
      <c r="I173" s="199" t="s">
        <v>1447</v>
      </c>
      <c r="J173" s="199"/>
      <c r="K173" s="245"/>
    </row>
    <row r="174" spans="2:11" s="1" customFormat="1" ht="15" customHeight="1">
      <c r="B174" s="222"/>
      <c r="C174" s="199" t="s">
        <v>1456</v>
      </c>
      <c r="D174" s="199"/>
      <c r="E174" s="199"/>
      <c r="F174" s="220" t="s">
        <v>1443</v>
      </c>
      <c r="G174" s="199"/>
      <c r="H174" s="199" t="s">
        <v>1504</v>
      </c>
      <c r="I174" s="199" t="s">
        <v>1439</v>
      </c>
      <c r="J174" s="199">
        <v>50</v>
      </c>
      <c r="K174" s="245"/>
    </row>
    <row r="175" spans="2:11" s="1" customFormat="1" ht="15" customHeight="1">
      <c r="B175" s="222"/>
      <c r="C175" s="199" t="s">
        <v>1464</v>
      </c>
      <c r="D175" s="199"/>
      <c r="E175" s="199"/>
      <c r="F175" s="220" t="s">
        <v>1443</v>
      </c>
      <c r="G175" s="199"/>
      <c r="H175" s="199" t="s">
        <v>1504</v>
      </c>
      <c r="I175" s="199" t="s">
        <v>1439</v>
      </c>
      <c r="J175" s="199">
        <v>50</v>
      </c>
      <c r="K175" s="245"/>
    </row>
    <row r="176" spans="2:11" s="1" customFormat="1" ht="15" customHeight="1">
      <c r="B176" s="222"/>
      <c r="C176" s="199" t="s">
        <v>1462</v>
      </c>
      <c r="D176" s="199"/>
      <c r="E176" s="199"/>
      <c r="F176" s="220" t="s">
        <v>1443</v>
      </c>
      <c r="G176" s="199"/>
      <c r="H176" s="199" t="s">
        <v>1504</v>
      </c>
      <c r="I176" s="199" t="s">
        <v>1439</v>
      </c>
      <c r="J176" s="199">
        <v>50</v>
      </c>
      <c r="K176" s="245"/>
    </row>
    <row r="177" spans="2:11" s="1" customFormat="1" ht="15" customHeight="1">
      <c r="B177" s="222"/>
      <c r="C177" s="199" t="s">
        <v>111</v>
      </c>
      <c r="D177" s="199"/>
      <c r="E177" s="199"/>
      <c r="F177" s="220" t="s">
        <v>1437</v>
      </c>
      <c r="G177" s="199"/>
      <c r="H177" s="199" t="s">
        <v>1505</v>
      </c>
      <c r="I177" s="199" t="s">
        <v>1506</v>
      </c>
      <c r="J177" s="199"/>
      <c r="K177" s="245"/>
    </row>
    <row r="178" spans="2:11" s="1" customFormat="1" ht="15" customHeight="1">
      <c r="B178" s="222"/>
      <c r="C178" s="199" t="s">
        <v>57</v>
      </c>
      <c r="D178" s="199"/>
      <c r="E178" s="199"/>
      <c r="F178" s="220" t="s">
        <v>1437</v>
      </c>
      <c r="G178" s="199"/>
      <c r="H178" s="199" t="s">
        <v>1507</v>
      </c>
      <c r="I178" s="199" t="s">
        <v>1508</v>
      </c>
      <c r="J178" s="199">
        <v>1</v>
      </c>
      <c r="K178" s="245"/>
    </row>
    <row r="179" spans="2:11" s="1" customFormat="1" ht="15" customHeight="1">
      <c r="B179" s="222"/>
      <c r="C179" s="199" t="s">
        <v>53</v>
      </c>
      <c r="D179" s="199"/>
      <c r="E179" s="199"/>
      <c r="F179" s="220" t="s">
        <v>1437</v>
      </c>
      <c r="G179" s="199"/>
      <c r="H179" s="199" t="s">
        <v>1509</v>
      </c>
      <c r="I179" s="199" t="s">
        <v>1439</v>
      </c>
      <c r="J179" s="199">
        <v>20</v>
      </c>
      <c r="K179" s="245"/>
    </row>
    <row r="180" spans="2:11" s="1" customFormat="1" ht="15" customHeight="1">
      <c r="B180" s="222"/>
      <c r="C180" s="199" t="s">
        <v>54</v>
      </c>
      <c r="D180" s="199"/>
      <c r="E180" s="199"/>
      <c r="F180" s="220" t="s">
        <v>1437</v>
      </c>
      <c r="G180" s="199"/>
      <c r="H180" s="199" t="s">
        <v>1510</v>
      </c>
      <c r="I180" s="199" t="s">
        <v>1439</v>
      </c>
      <c r="J180" s="199">
        <v>255</v>
      </c>
      <c r="K180" s="245"/>
    </row>
    <row r="181" spans="2:11" s="1" customFormat="1" ht="15" customHeight="1">
      <c r="B181" s="222"/>
      <c r="C181" s="199" t="s">
        <v>112</v>
      </c>
      <c r="D181" s="199"/>
      <c r="E181" s="199"/>
      <c r="F181" s="220" t="s">
        <v>1437</v>
      </c>
      <c r="G181" s="199"/>
      <c r="H181" s="199" t="s">
        <v>1401</v>
      </c>
      <c r="I181" s="199" t="s">
        <v>1439</v>
      </c>
      <c r="J181" s="199">
        <v>10</v>
      </c>
      <c r="K181" s="245"/>
    </row>
    <row r="182" spans="2:11" s="1" customFormat="1" ht="15" customHeight="1">
      <c r="B182" s="222"/>
      <c r="C182" s="199" t="s">
        <v>113</v>
      </c>
      <c r="D182" s="199"/>
      <c r="E182" s="199"/>
      <c r="F182" s="220" t="s">
        <v>1437</v>
      </c>
      <c r="G182" s="199"/>
      <c r="H182" s="199" t="s">
        <v>1511</v>
      </c>
      <c r="I182" s="199" t="s">
        <v>1472</v>
      </c>
      <c r="J182" s="199"/>
      <c r="K182" s="245"/>
    </row>
    <row r="183" spans="2:11" s="1" customFormat="1" ht="15" customHeight="1">
      <c r="B183" s="222"/>
      <c r="C183" s="199" t="s">
        <v>1512</v>
      </c>
      <c r="D183" s="199"/>
      <c r="E183" s="199"/>
      <c r="F183" s="220" t="s">
        <v>1437</v>
      </c>
      <c r="G183" s="199"/>
      <c r="H183" s="199" t="s">
        <v>1513</v>
      </c>
      <c r="I183" s="199" t="s">
        <v>1472</v>
      </c>
      <c r="J183" s="199"/>
      <c r="K183" s="245"/>
    </row>
    <row r="184" spans="2:11" s="1" customFormat="1" ht="15" customHeight="1">
      <c r="B184" s="222"/>
      <c r="C184" s="199" t="s">
        <v>1501</v>
      </c>
      <c r="D184" s="199"/>
      <c r="E184" s="199"/>
      <c r="F184" s="220" t="s">
        <v>1437</v>
      </c>
      <c r="G184" s="199"/>
      <c r="H184" s="199" t="s">
        <v>1514</v>
      </c>
      <c r="I184" s="199" t="s">
        <v>1472</v>
      </c>
      <c r="J184" s="199"/>
      <c r="K184" s="245"/>
    </row>
    <row r="185" spans="2:11" s="1" customFormat="1" ht="15" customHeight="1">
      <c r="B185" s="222"/>
      <c r="C185" s="199" t="s">
        <v>115</v>
      </c>
      <c r="D185" s="199"/>
      <c r="E185" s="199"/>
      <c r="F185" s="220" t="s">
        <v>1443</v>
      </c>
      <c r="G185" s="199"/>
      <c r="H185" s="199" t="s">
        <v>1515</v>
      </c>
      <c r="I185" s="199" t="s">
        <v>1439</v>
      </c>
      <c r="J185" s="199">
        <v>50</v>
      </c>
      <c r="K185" s="245"/>
    </row>
    <row r="186" spans="2:11" s="1" customFormat="1" ht="15" customHeight="1">
      <c r="B186" s="222"/>
      <c r="C186" s="199" t="s">
        <v>1516</v>
      </c>
      <c r="D186" s="199"/>
      <c r="E186" s="199"/>
      <c r="F186" s="220" t="s">
        <v>1443</v>
      </c>
      <c r="G186" s="199"/>
      <c r="H186" s="199" t="s">
        <v>1517</v>
      </c>
      <c r="I186" s="199" t="s">
        <v>1518</v>
      </c>
      <c r="J186" s="199"/>
      <c r="K186" s="245"/>
    </row>
    <row r="187" spans="2:11" s="1" customFormat="1" ht="15" customHeight="1">
      <c r="B187" s="222"/>
      <c r="C187" s="199" t="s">
        <v>1519</v>
      </c>
      <c r="D187" s="199"/>
      <c r="E187" s="199"/>
      <c r="F187" s="220" t="s">
        <v>1443</v>
      </c>
      <c r="G187" s="199"/>
      <c r="H187" s="199" t="s">
        <v>1520</v>
      </c>
      <c r="I187" s="199" t="s">
        <v>1518</v>
      </c>
      <c r="J187" s="199"/>
      <c r="K187" s="245"/>
    </row>
    <row r="188" spans="2:11" s="1" customFormat="1" ht="15" customHeight="1">
      <c r="B188" s="222"/>
      <c r="C188" s="199" t="s">
        <v>1521</v>
      </c>
      <c r="D188" s="199"/>
      <c r="E188" s="199"/>
      <c r="F188" s="220" t="s">
        <v>1443</v>
      </c>
      <c r="G188" s="199"/>
      <c r="H188" s="199" t="s">
        <v>1522</v>
      </c>
      <c r="I188" s="199" t="s">
        <v>1518</v>
      </c>
      <c r="J188" s="199"/>
      <c r="K188" s="245"/>
    </row>
    <row r="189" spans="2:11" s="1" customFormat="1" ht="15" customHeight="1">
      <c r="B189" s="222"/>
      <c r="C189" s="258" t="s">
        <v>1523</v>
      </c>
      <c r="D189" s="199"/>
      <c r="E189" s="199"/>
      <c r="F189" s="220" t="s">
        <v>1443</v>
      </c>
      <c r="G189" s="199"/>
      <c r="H189" s="199" t="s">
        <v>1524</v>
      </c>
      <c r="I189" s="199" t="s">
        <v>1525</v>
      </c>
      <c r="J189" s="259" t="s">
        <v>1526</v>
      </c>
      <c r="K189" s="245"/>
    </row>
    <row r="190" spans="2:11" s="1" customFormat="1" ht="15" customHeight="1">
      <c r="B190" s="222"/>
      <c r="C190" s="258" t="s">
        <v>42</v>
      </c>
      <c r="D190" s="199"/>
      <c r="E190" s="199"/>
      <c r="F190" s="220" t="s">
        <v>1437</v>
      </c>
      <c r="G190" s="199"/>
      <c r="H190" s="196" t="s">
        <v>1527</v>
      </c>
      <c r="I190" s="199" t="s">
        <v>1528</v>
      </c>
      <c r="J190" s="199"/>
      <c r="K190" s="245"/>
    </row>
    <row r="191" spans="2:11" s="1" customFormat="1" ht="15" customHeight="1">
      <c r="B191" s="222"/>
      <c r="C191" s="258" t="s">
        <v>1529</v>
      </c>
      <c r="D191" s="199"/>
      <c r="E191" s="199"/>
      <c r="F191" s="220" t="s">
        <v>1437</v>
      </c>
      <c r="G191" s="199"/>
      <c r="H191" s="199" t="s">
        <v>1530</v>
      </c>
      <c r="I191" s="199" t="s">
        <v>1472</v>
      </c>
      <c r="J191" s="199"/>
      <c r="K191" s="245"/>
    </row>
    <row r="192" spans="2:11" s="1" customFormat="1" ht="15" customHeight="1">
      <c r="B192" s="222"/>
      <c r="C192" s="258" t="s">
        <v>1531</v>
      </c>
      <c r="D192" s="199"/>
      <c r="E192" s="199"/>
      <c r="F192" s="220" t="s">
        <v>1437</v>
      </c>
      <c r="G192" s="199"/>
      <c r="H192" s="199" t="s">
        <v>1532</v>
      </c>
      <c r="I192" s="199" t="s">
        <v>1472</v>
      </c>
      <c r="J192" s="199"/>
      <c r="K192" s="245"/>
    </row>
    <row r="193" spans="2:11" s="1" customFormat="1" ht="15" customHeight="1">
      <c r="B193" s="222"/>
      <c r="C193" s="258" t="s">
        <v>1533</v>
      </c>
      <c r="D193" s="199"/>
      <c r="E193" s="199"/>
      <c r="F193" s="220" t="s">
        <v>1443</v>
      </c>
      <c r="G193" s="199"/>
      <c r="H193" s="199" t="s">
        <v>1534</v>
      </c>
      <c r="I193" s="199" t="s">
        <v>1472</v>
      </c>
      <c r="J193" s="199"/>
      <c r="K193" s="245"/>
    </row>
    <row r="194" spans="2:11" s="1" customFormat="1" ht="15" customHeight="1">
      <c r="B194" s="251"/>
      <c r="C194" s="260"/>
      <c r="D194" s="231"/>
      <c r="E194" s="231"/>
      <c r="F194" s="231"/>
      <c r="G194" s="231"/>
      <c r="H194" s="231"/>
      <c r="I194" s="231"/>
      <c r="J194" s="231"/>
      <c r="K194" s="252"/>
    </row>
    <row r="195" spans="2:11" s="1" customFormat="1" ht="18.75" customHeight="1">
      <c r="B195" s="233"/>
      <c r="C195" s="243"/>
      <c r="D195" s="243"/>
      <c r="E195" s="243"/>
      <c r="F195" s="253"/>
      <c r="G195" s="243"/>
      <c r="H195" s="243"/>
      <c r="I195" s="243"/>
      <c r="J195" s="243"/>
      <c r="K195" s="233"/>
    </row>
    <row r="196" spans="2:11" s="1" customFormat="1" ht="18.75" customHeight="1">
      <c r="B196" s="233"/>
      <c r="C196" s="243"/>
      <c r="D196" s="243"/>
      <c r="E196" s="243"/>
      <c r="F196" s="253"/>
      <c r="G196" s="243"/>
      <c r="H196" s="243"/>
      <c r="I196" s="243"/>
      <c r="J196" s="243"/>
      <c r="K196" s="233"/>
    </row>
    <row r="197" spans="2:11" s="1" customFormat="1" ht="18.75" customHeight="1">
      <c r="B197" s="206"/>
      <c r="C197" s="206"/>
      <c r="D197" s="206"/>
      <c r="E197" s="206"/>
      <c r="F197" s="206"/>
      <c r="G197" s="206"/>
      <c r="H197" s="206"/>
      <c r="I197" s="206"/>
      <c r="J197" s="206"/>
      <c r="K197" s="206"/>
    </row>
    <row r="198" spans="2:11" s="1" customFormat="1" ht="13.5">
      <c r="B198" s="188"/>
      <c r="C198" s="189"/>
      <c r="D198" s="189"/>
      <c r="E198" s="189"/>
      <c r="F198" s="189"/>
      <c r="G198" s="189"/>
      <c r="H198" s="189"/>
      <c r="I198" s="189"/>
      <c r="J198" s="189"/>
      <c r="K198" s="190"/>
    </row>
    <row r="199" spans="2:11" s="1" customFormat="1" ht="21">
      <c r="B199" s="191"/>
      <c r="C199" s="315" t="s">
        <v>1535</v>
      </c>
      <c r="D199" s="315"/>
      <c r="E199" s="315"/>
      <c r="F199" s="315"/>
      <c r="G199" s="315"/>
      <c r="H199" s="315"/>
      <c r="I199" s="315"/>
      <c r="J199" s="315"/>
      <c r="K199" s="192"/>
    </row>
    <row r="200" spans="2:11" s="1" customFormat="1" ht="25.5" customHeight="1">
      <c r="B200" s="191"/>
      <c r="C200" s="261" t="s">
        <v>1536</v>
      </c>
      <c r="D200" s="261"/>
      <c r="E200" s="261"/>
      <c r="F200" s="261" t="s">
        <v>1537</v>
      </c>
      <c r="G200" s="262"/>
      <c r="H200" s="321" t="s">
        <v>1538</v>
      </c>
      <c r="I200" s="321"/>
      <c r="J200" s="321"/>
      <c r="K200" s="192"/>
    </row>
    <row r="201" spans="2:11" s="1" customFormat="1" ht="5.25" customHeight="1">
      <c r="B201" s="222"/>
      <c r="C201" s="217"/>
      <c r="D201" s="217"/>
      <c r="E201" s="217"/>
      <c r="F201" s="217"/>
      <c r="G201" s="243"/>
      <c r="H201" s="217"/>
      <c r="I201" s="217"/>
      <c r="J201" s="217"/>
      <c r="K201" s="245"/>
    </row>
    <row r="202" spans="2:11" s="1" customFormat="1" ht="15" customHeight="1">
      <c r="B202" s="222"/>
      <c r="C202" s="199" t="s">
        <v>1528</v>
      </c>
      <c r="D202" s="199"/>
      <c r="E202" s="199"/>
      <c r="F202" s="220" t="s">
        <v>43</v>
      </c>
      <c r="G202" s="199"/>
      <c r="H202" s="320" t="s">
        <v>1539</v>
      </c>
      <c r="I202" s="320"/>
      <c r="J202" s="320"/>
      <c r="K202" s="245"/>
    </row>
    <row r="203" spans="2:11" s="1" customFormat="1" ht="15" customHeight="1">
      <c r="B203" s="222"/>
      <c r="C203" s="199"/>
      <c r="D203" s="199"/>
      <c r="E203" s="199"/>
      <c r="F203" s="220" t="s">
        <v>44</v>
      </c>
      <c r="G203" s="199"/>
      <c r="H203" s="320" t="s">
        <v>1540</v>
      </c>
      <c r="I203" s="320"/>
      <c r="J203" s="320"/>
      <c r="K203" s="245"/>
    </row>
    <row r="204" spans="2:11" s="1" customFormat="1" ht="15" customHeight="1">
      <c r="B204" s="222"/>
      <c r="C204" s="199"/>
      <c r="D204" s="199"/>
      <c r="E204" s="199"/>
      <c r="F204" s="220" t="s">
        <v>47</v>
      </c>
      <c r="G204" s="199"/>
      <c r="H204" s="320" t="s">
        <v>1541</v>
      </c>
      <c r="I204" s="320"/>
      <c r="J204" s="320"/>
      <c r="K204" s="245"/>
    </row>
    <row r="205" spans="2:11" s="1" customFormat="1" ht="15" customHeight="1">
      <c r="B205" s="222"/>
      <c r="C205" s="199"/>
      <c r="D205" s="199"/>
      <c r="E205" s="199"/>
      <c r="F205" s="220" t="s">
        <v>45</v>
      </c>
      <c r="G205" s="199"/>
      <c r="H205" s="320" t="s">
        <v>1542</v>
      </c>
      <c r="I205" s="320"/>
      <c r="J205" s="320"/>
      <c r="K205" s="245"/>
    </row>
    <row r="206" spans="2:11" s="1" customFormat="1" ht="15" customHeight="1">
      <c r="B206" s="222"/>
      <c r="C206" s="199"/>
      <c r="D206" s="199"/>
      <c r="E206" s="199"/>
      <c r="F206" s="220" t="s">
        <v>46</v>
      </c>
      <c r="G206" s="199"/>
      <c r="H206" s="320" t="s">
        <v>1543</v>
      </c>
      <c r="I206" s="320"/>
      <c r="J206" s="320"/>
      <c r="K206" s="245"/>
    </row>
    <row r="207" spans="2:11" s="1" customFormat="1" ht="15" customHeight="1">
      <c r="B207" s="222"/>
      <c r="C207" s="199"/>
      <c r="D207" s="199"/>
      <c r="E207" s="199"/>
      <c r="F207" s="220"/>
      <c r="G207" s="199"/>
      <c r="H207" s="199"/>
      <c r="I207" s="199"/>
      <c r="J207" s="199"/>
      <c r="K207" s="245"/>
    </row>
    <row r="208" spans="2:11" s="1" customFormat="1" ht="15" customHeight="1">
      <c r="B208" s="222"/>
      <c r="C208" s="199" t="s">
        <v>1484</v>
      </c>
      <c r="D208" s="199"/>
      <c r="E208" s="199"/>
      <c r="F208" s="220" t="s">
        <v>78</v>
      </c>
      <c r="G208" s="199"/>
      <c r="H208" s="320" t="s">
        <v>1544</v>
      </c>
      <c r="I208" s="320"/>
      <c r="J208" s="320"/>
      <c r="K208" s="245"/>
    </row>
    <row r="209" spans="2:11" s="1" customFormat="1" ht="15" customHeight="1">
      <c r="B209" s="222"/>
      <c r="C209" s="199"/>
      <c r="D209" s="199"/>
      <c r="E209" s="199"/>
      <c r="F209" s="220" t="s">
        <v>1380</v>
      </c>
      <c r="G209" s="199"/>
      <c r="H209" s="320" t="s">
        <v>1381</v>
      </c>
      <c r="I209" s="320"/>
      <c r="J209" s="320"/>
      <c r="K209" s="245"/>
    </row>
    <row r="210" spans="2:11" s="1" customFormat="1" ht="15" customHeight="1">
      <c r="B210" s="222"/>
      <c r="C210" s="199"/>
      <c r="D210" s="199"/>
      <c r="E210" s="199"/>
      <c r="F210" s="220" t="s">
        <v>1378</v>
      </c>
      <c r="G210" s="199"/>
      <c r="H210" s="320" t="s">
        <v>1545</v>
      </c>
      <c r="I210" s="320"/>
      <c r="J210" s="320"/>
      <c r="K210" s="245"/>
    </row>
    <row r="211" spans="2:11" s="1" customFormat="1" ht="15" customHeight="1">
      <c r="B211" s="263"/>
      <c r="C211" s="199"/>
      <c r="D211" s="199"/>
      <c r="E211" s="199"/>
      <c r="F211" s="220" t="s">
        <v>1382</v>
      </c>
      <c r="G211" s="258"/>
      <c r="H211" s="319" t="s">
        <v>1383</v>
      </c>
      <c r="I211" s="319"/>
      <c r="J211" s="319"/>
      <c r="K211" s="264"/>
    </row>
    <row r="212" spans="2:11" s="1" customFormat="1" ht="15" customHeight="1">
      <c r="B212" s="263"/>
      <c r="C212" s="199"/>
      <c r="D212" s="199"/>
      <c r="E212" s="199"/>
      <c r="F212" s="220" t="s">
        <v>1384</v>
      </c>
      <c r="G212" s="258"/>
      <c r="H212" s="319" t="s">
        <v>1546</v>
      </c>
      <c r="I212" s="319"/>
      <c r="J212" s="319"/>
      <c r="K212" s="264"/>
    </row>
    <row r="213" spans="2:11" s="1" customFormat="1" ht="15" customHeight="1">
      <c r="B213" s="263"/>
      <c r="C213" s="199"/>
      <c r="D213" s="199"/>
      <c r="E213" s="199"/>
      <c r="F213" s="220"/>
      <c r="G213" s="258"/>
      <c r="H213" s="249"/>
      <c r="I213" s="249"/>
      <c r="J213" s="249"/>
      <c r="K213" s="264"/>
    </row>
    <row r="214" spans="2:11" s="1" customFormat="1" ht="15" customHeight="1">
      <c r="B214" s="263"/>
      <c r="C214" s="199" t="s">
        <v>1508</v>
      </c>
      <c r="D214" s="199"/>
      <c r="E214" s="199"/>
      <c r="F214" s="220">
        <v>1</v>
      </c>
      <c r="G214" s="258"/>
      <c r="H214" s="319" t="s">
        <v>1547</v>
      </c>
      <c r="I214" s="319"/>
      <c r="J214" s="319"/>
      <c r="K214" s="264"/>
    </row>
    <row r="215" spans="2:11" s="1" customFormat="1" ht="15" customHeight="1">
      <c r="B215" s="263"/>
      <c r="C215" s="199"/>
      <c r="D215" s="199"/>
      <c r="E215" s="199"/>
      <c r="F215" s="220">
        <v>2</v>
      </c>
      <c r="G215" s="258"/>
      <c r="H215" s="319" t="s">
        <v>1548</v>
      </c>
      <c r="I215" s="319"/>
      <c r="J215" s="319"/>
      <c r="K215" s="264"/>
    </row>
    <row r="216" spans="2:11" s="1" customFormat="1" ht="15" customHeight="1">
      <c r="B216" s="263"/>
      <c r="C216" s="199"/>
      <c r="D216" s="199"/>
      <c r="E216" s="199"/>
      <c r="F216" s="220">
        <v>3</v>
      </c>
      <c r="G216" s="258"/>
      <c r="H216" s="319" t="s">
        <v>1549</v>
      </c>
      <c r="I216" s="319"/>
      <c r="J216" s="319"/>
      <c r="K216" s="264"/>
    </row>
    <row r="217" spans="2:11" s="1" customFormat="1" ht="15" customHeight="1">
      <c r="B217" s="263"/>
      <c r="C217" s="199"/>
      <c r="D217" s="199"/>
      <c r="E217" s="199"/>
      <c r="F217" s="220">
        <v>4</v>
      </c>
      <c r="G217" s="258"/>
      <c r="H217" s="319" t="s">
        <v>1550</v>
      </c>
      <c r="I217" s="319"/>
      <c r="J217" s="319"/>
      <c r="K217" s="264"/>
    </row>
    <row r="218" spans="2:11" s="1" customFormat="1" ht="12.75" customHeight="1">
      <c r="B218" s="265"/>
      <c r="C218" s="266"/>
      <c r="D218" s="266"/>
      <c r="E218" s="266"/>
      <c r="F218" s="266"/>
      <c r="G218" s="266"/>
      <c r="H218" s="266"/>
      <c r="I218" s="266"/>
      <c r="J218" s="266"/>
      <c r="K218" s="267"/>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11</vt:i4>
      </vt:variant>
    </vt:vector>
  </HeadingPairs>
  <TitlesOfParts>
    <vt:vector size="17" baseType="lpstr">
      <vt:lpstr>Rekapitulace stavby</vt:lpstr>
      <vt:lpstr>C 001 - VEDLEJŠÍ A OSTATN...</vt:lpstr>
      <vt:lpstr>C 101 - REKONSTRUKCE SLEP...</vt:lpstr>
      <vt:lpstr>C 301 - ODVODNĚNÍ PLOCH</vt:lpstr>
      <vt:lpstr>C 401 - OSVĚTLENÍ PLOCH</vt:lpstr>
      <vt:lpstr>Pokyny pro vyplnění</vt:lpstr>
      <vt:lpstr>'C 001 - VEDLEJŠÍ A OSTATN...'!Názvy_tisku</vt:lpstr>
      <vt:lpstr>'C 101 - REKONSTRUKCE SLEP...'!Názvy_tisku</vt:lpstr>
      <vt:lpstr>'C 301 - ODVODNĚNÍ PLOCH'!Názvy_tisku</vt:lpstr>
      <vt:lpstr>'C 401 - OSVĚTLENÍ PLOCH'!Názvy_tisku</vt:lpstr>
      <vt:lpstr>'Rekapitulace stavby'!Názvy_tisku</vt:lpstr>
      <vt:lpstr>'C 001 - VEDLEJŠÍ A OSTATN...'!Oblast_tisku</vt:lpstr>
      <vt:lpstr>'C 101 - REKONSTRUKCE SLEP...'!Oblast_tisku</vt:lpstr>
      <vt:lpstr>'C 301 - ODVODNĚNÍ PLOCH'!Oblast_tisku</vt:lpstr>
      <vt:lpstr>'C 401 - OSVĚTLENÍ PLOCH'!Oblast_tisku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JINDRA-NOTEBOOK\Jindra</dc:creator>
  <cp:lastModifiedBy>Pflegrová Drahomíra Ing.</cp:lastModifiedBy>
  <dcterms:created xsi:type="dcterms:W3CDTF">2021-01-05T12:38:26Z</dcterms:created>
  <dcterms:modified xsi:type="dcterms:W3CDTF">2021-01-22T07:29:05Z</dcterms:modified>
</cp:coreProperties>
</file>