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3\inv\w0322svi\Plocha\Realizované stavby\002 Parkoviště Jičínská\PARKOVIŠTĚ JIČÍNSKÁ DPS PDF\F - ROZPOČET A VÝKAZ VÝMĚR\"/>
    </mc:Choice>
  </mc:AlternateContent>
  <bookViews>
    <workbookView xWindow="360" yWindow="360" windowWidth="14955" windowHeight="768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list'!$F$4</definedName>
    <definedName name="MJ">'Krycí list'!$G$4</definedName>
    <definedName name="Mont">Rekapitulace!$H$9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list'!$A$1:$G$40</definedName>
    <definedName name="_xlnm.Print_Area" localSheetId="2">Položky!$A$1:$H$57</definedName>
    <definedName name="_xlnm.Print_Area" localSheetId="1">Rekapitulace!$A$1:$I$15</definedName>
    <definedName name="PocetMJ">'Krycí list'!$G$7</definedName>
    <definedName name="Poznamka">'Krycí list'!$B$37</definedName>
    <definedName name="Projektant">'Krycí list'!$C$7</definedName>
    <definedName name="PSV">Rekapitulace!$F$9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Rekapitulace!$H$15</definedName>
    <definedName name="VRNKc">Rekapitulace!$E$14</definedName>
    <definedName name="VRNnazev">Rekapitulace!$A$14</definedName>
    <definedName name="VRNproc">Rekapitulace!$F$14</definedName>
    <definedName name="VRNzakl">Rekapitulace!$G$14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62913"/>
</workbook>
</file>

<file path=xl/calcChain.xml><?xml version="1.0" encoding="utf-8"?>
<calcChain xmlns="http://schemas.openxmlformats.org/spreadsheetml/2006/main">
  <c r="G36" i="3" l="1"/>
  <c r="G33" i="3" l="1"/>
  <c r="G25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6" i="3"/>
  <c r="G27" i="3"/>
  <c r="G28" i="3"/>
  <c r="G29" i="3"/>
  <c r="G30" i="3"/>
  <c r="G31" i="3"/>
  <c r="G32" i="3"/>
  <c r="G34" i="3"/>
  <c r="G35" i="3"/>
  <c r="G39" i="3"/>
  <c r="G7" i="2" l="1"/>
  <c r="G57" i="3"/>
  <c r="H8" i="2"/>
  <c r="G8" i="3"/>
  <c r="H7" i="2" s="1"/>
  <c r="BB57" i="3"/>
  <c r="E8" i="2" s="1"/>
  <c r="B8" i="2"/>
  <c r="A8" i="2"/>
  <c r="C57" i="3"/>
  <c r="BF8" i="3"/>
  <c r="BD8" i="3"/>
  <c r="BC8" i="3"/>
  <c r="BB8" i="3"/>
  <c r="B7" i="2"/>
  <c r="A7" i="2"/>
  <c r="C4" i="3"/>
  <c r="F3" i="3"/>
  <c r="C3" i="3"/>
  <c r="H15" i="2"/>
  <c r="G14" i="2"/>
  <c r="I14" i="2" s="1"/>
  <c r="C2" i="2"/>
  <c r="C1" i="2"/>
  <c r="F31" i="1"/>
  <c r="G22" i="1"/>
  <c r="G21" i="1" s="1"/>
  <c r="G8" i="1"/>
  <c r="G37" i="3" l="1"/>
  <c r="BF57" i="3"/>
  <c r="I8" i="2" s="1"/>
  <c r="BD57" i="3"/>
  <c r="G8" i="2" s="1"/>
  <c r="BB37" i="3"/>
  <c r="E7" i="2" s="1"/>
  <c r="E9" i="2" s="1"/>
  <c r="C16" i="1" s="1"/>
  <c r="BC57" i="3"/>
  <c r="F8" i="2" s="1"/>
  <c r="BC37" i="3"/>
  <c r="F7" i="2" s="1"/>
  <c r="BF37" i="3"/>
  <c r="I7" i="2" s="1"/>
  <c r="BD37" i="3"/>
  <c r="BE57" i="3"/>
  <c r="BE8" i="3"/>
  <c r="BE37" i="3" s="1"/>
  <c r="I9" i="2" l="1"/>
  <c r="C20" i="1" s="1"/>
  <c r="F9" i="2"/>
  <c r="C17" i="1" s="1"/>
  <c r="G9" i="2"/>
  <c r="C14" i="1" s="1"/>
  <c r="H9" i="2"/>
  <c r="C15" i="1" s="1"/>
  <c r="C18" i="1" l="1"/>
  <c r="C21" i="1" s="1"/>
  <c r="C22" i="1" s="1"/>
  <c r="F32" i="1" s="1"/>
  <c r="F33" i="1" l="1"/>
  <c r="F34" i="1" s="1"/>
</calcChain>
</file>

<file path=xl/sharedStrings.xml><?xml version="1.0" encoding="utf-8"?>
<sst xmlns="http://schemas.openxmlformats.org/spreadsheetml/2006/main" count="286" uniqueCount="176">
  <si>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</si>
  <si>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</si>
  <si>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</si>
  <si>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</si>
  <si>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</si>
  <si>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</si>
  <si>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</si>
  <si>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</si>
  <si>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</si>
  <si>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</si>
  <si>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</si>
  <si>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</si>
  <si>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</si>
  <si>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</si>
  <si>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</si>
  <si>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</si>
  <si>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</si>
  <si>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</si>
  <si>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</si>
  <si>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</si>
  <si>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</si>
  <si>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</si>
  <si>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</si>
  <si>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</si>
  <si>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</si>
  <si>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</si>
  <si>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</si>
  <si>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</si>
  <si>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</si>
  <si>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</si>
  <si>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</si>
  <si>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</si>
  <si>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</si>
  <si>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</si>
  <si>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</si>
  <si>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</si>
  <si>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</si>
  <si>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</si>
  <si>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</si>
  <si>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</si>
  <si>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</si>
  <si>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</si>
  <si>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</si>
  <si>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</si>
  <si>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</si>
  <si>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</si>
  <si>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</si>
  <si>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</si>
  <si>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</si>
  <si>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</si>
  <si>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</si>
  <si>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</si>
  <si>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</si>
  <si>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</si>
  <si>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</si>
  <si>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</si>
  <si>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</si>
  <si>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</si>
  <si>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</si>
  <si>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</si>
  <si>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</si>
  <si>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</si>
  <si>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</si>
  <si>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</si>
  <si>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</si>
  <si>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</si>
  <si>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</si>
  <si>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m</t>
  </si>
  <si>
    <t>kus</t>
  </si>
  <si>
    <t>M21</t>
  </si>
  <si>
    <t>Elektromontáže</t>
  </si>
  <si>
    <t>210 22-0301.R00</t>
  </si>
  <si>
    <t xml:space="preserve">Svorka hromosvodová do 2 šroubů /SS, SZ, SO/ </t>
  </si>
  <si>
    <t>hod</t>
  </si>
  <si>
    <t xml:space="preserve">Měření zem. odporu, demontáž/montáž svorky </t>
  </si>
  <si>
    <t xml:space="preserve">Revize </t>
  </si>
  <si>
    <t>341-95.1</t>
  </si>
  <si>
    <t xml:space="preserve">FeZn d8 </t>
  </si>
  <si>
    <t>kg</t>
  </si>
  <si>
    <t>210 22-0022.R00</t>
  </si>
  <si>
    <t xml:space="preserve">Vedení uzemňovací v zemi FeZn, D 8 - 10 mm </t>
  </si>
  <si>
    <t>211 22-0102.R00</t>
  </si>
  <si>
    <t xml:space="preserve">Vedení uzemňovací v zemi FeZn, do 120 mm2 </t>
  </si>
  <si>
    <t>354-41120</t>
  </si>
  <si>
    <t xml:space="preserve">Pásek uzemňovací pozinkovaný 30 x 4 mm </t>
  </si>
  <si>
    <t>354-41986</t>
  </si>
  <si>
    <t xml:space="preserve">Svorka SR 2b pro pásek 30 x 4 mm </t>
  </si>
  <si>
    <t>M46</t>
  </si>
  <si>
    <t>Zemní práce při montážích</t>
  </si>
  <si>
    <t>specifikace</t>
  </si>
  <si>
    <t>odečteno z výkresu E-02 a tz</t>
  </si>
  <si>
    <t xml:space="preserve">Ukončení celoplast. kabelů zákl./pás.do 4x25 mm2 </t>
  </si>
  <si>
    <t>210 10-0252.R00</t>
  </si>
  <si>
    <t>210 81-0014.R00</t>
  </si>
  <si>
    <t>R01</t>
  </si>
  <si>
    <t>R02</t>
  </si>
  <si>
    <t>R03</t>
  </si>
  <si>
    <t>montážní plošina</t>
  </si>
  <si>
    <t>geodetické zaměření kabelu</t>
  </si>
  <si>
    <t>R04</t>
  </si>
  <si>
    <t>341-11080</t>
  </si>
  <si>
    <t>R05</t>
  </si>
  <si>
    <t>R06</t>
  </si>
  <si>
    <t>R07</t>
  </si>
  <si>
    <t>R08</t>
  </si>
  <si>
    <t>460 20-0154.R00</t>
  </si>
  <si>
    <t xml:space="preserve">Výkop kabelové rýhy 35/70 cm  hor.4 </t>
  </si>
  <si>
    <t>460 57-0154.R00</t>
  </si>
  <si>
    <t xml:space="preserve">Zához rýhy 35/70 cm, hornina třídy 4, se zhutněním </t>
  </si>
  <si>
    <t>460 49-0012.R00</t>
  </si>
  <si>
    <t xml:space="preserve">Zakrytí kabelu výstražnou folií PVC, šířka 33 cm </t>
  </si>
  <si>
    <t>345-71147.08</t>
  </si>
  <si>
    <t>174 10-1101.R00</t>
  </si>
  <si>
    <t xml:space="preserve">Zásyp jam, rýh, šachet se zhutněním </t>
  </si>
  <si>
    <t>m3</t>
  </si>
  <si>
    <t>460 42-0001.RT3</t>
  </si>
  <si>
    <t>Zřízení kab.lože v rýze do 65 cm ze zeminy 5 cm lože tloušťky 15 cm</t>
  </si>
  <si>
    <t>460 03-0071.RT3</t>
  </si>
  <si>
    <t>Bourání živičných povrchů tl. vrstvy do 5 cm v ploše nad 10 m2</t>
  </si>
  <si>
    <t>m2</t>
  </si>
  <si>
    <t>460 20-0284.R00</t>
  </si>
  <si>
    <t xml:space="preserve">Výkop kabelové rýhy 50/100 cm hor.4 </t>
  </si>
  <si>
    <t>460 57-0284.R00</t>
  </si>
  <si>
    <t xml:space="preserve">Zához rýhy 50/100 cm, hornina tř. 4, se zhutněním </t>
  </si>
  <si>
    <t>345-71147.05</t>
  </si>
  <si>
    <t xml:space="preserve">Trubka kabelová chránička D110 </t>
  </si>
  <si>
    <t>460 01-0024.RT3</t>
  </si>
  <si>
    <t>Vytýčení kabelové trasy v zastavěném prostoru délka trasy do 1000 m</t>
  </si>
  <si>
    <t>km</t>
  </si>
  <si>
    <t>460 05-0703.R00</t>
  </si>
  <si>
    <t xml:space="preserve">Jáma do 2 m3 pro stožár veřejného osvětlení, hor.3 </t>
  </si>
  <si>
    <t>460 10-0006.R00</t>
  </si>
  <si>
    <t xml:space="preserve">Pouzdrový základ 500x2000  mm mimo osu trasy </t>
  </si>
  <si>
    <t>460 08-0101.RT1</t>
  </si>
  <si>
    <t>111 30-1111.R00</t>
  </si>
  <si>
    <t xml:space="preserve">Sejmutí drnu tl. do 10 cm, s přemístěním do 50 m </t>
  </si>
  <si>
    <t>599 00-0010.RAA</t>
  </si>
  <si>
    <t>591 10-0020.RAA</t>
  </si>
  <si>
    <t>210 81-0045.R00</t>
  </si>
  <si>
    <t xml:space="preserve">Kabel CYKY-m 750 V 3 x 1,5 mm2 pevně uložený </t>
  </si>
  <si>
    <t>odečteno z výkresu E-02, E03 a tz</t>
  </si>
  <si>
    <t xml:space="preserve">Kabel silový s Cu jádrem 750 V CYKY 4 x16 mm2 </t>
  </si>
  <si>
    <t>341-11030</t>
  </si>
  <si>
    <t xml:space="preserve">Kabel silový s Cu jádrem 750 V CYKY 3 x 1,5 mm2 </t>
  </si>
  <si>
    <t>210 20-4011.R00</t>
  </si>
  <si>
    <t xml:space="preserve">Stožár osvětlovací ocelový délky do 12 m </t>
  </si>
  <si>
    <t>210 20-4203.R00</t>
  </si>
  <si>
    <t xml:space="preserve">Elektrovýzbroj stožáru pro 3 okruhy </t>
  </si>
  <si>
    <t>210 20-4104.RS2</t>
  </si>
  <si>
    <t>210 20-2011.R00</t>
  </si>
  <si>
    <t>R09</t>
  </si>
  <si>
    <t>R10</t>
  </si>
  <si>
    <t>R11</t>
  </si>
  <si>
    <t>R12</t>
  </si>
  <si>
    <t>R13</t>
  </si>
  <si>
    <t>R14</t>
  </si>
  <si>
    <t>prostý beton B10</t>
  </si>
  <si>
    <t xml:space="preserve">Elektrovýzbroj stožáru pro 3 okruhy do 4x25mm2 </t>
  </si>
  <si>
    <t>Výložník ocelový nad 35 kg včetně nákladů na montážní plošinu</t>
  </si>
  <si>
    <t xml:space="preserve">Svítidlo výbojkové na výložník </t>
  </si>
  <si>
    <t>Rozebrání a oprava asfaltové komunikace řezání, výměna podkladu tl. 30 cm, asfaltobet.7 cm + podkladní vrstva ze štěrku</t>
  </si>
  <si>
    <t>Rozebrání a oprava chhodníku z dlažby zámkové, podklad štěrkopísek dlažba přírodní tloušťka 6 cm</t>
  </si>
  <si>
    <t>Rozbourání betonového základu vybourání betonu, odvoz na skládku do 15km</t>
  </si>
  <si>
    <t>měření osvětlení, protokol</t>
  </si>
  <si>
    <t>Kabel CYKY-m 750 V 4 x 16 mm2 v chráničce</t>
  </si>
  <si>
    <t xml:space="preserve">sloup BM10, žárový zinek </t>
  </si>
  <si>
    <t>napojení na stávající vedení</t>
  </si>
  <si>
    <t>demontáž sloupu do 8m+odvoz do 15km</t>
  </si>
  <si>
    <t>demontáž svítidla vo+výložník, odvoz do 15km</t>
  </si>
  <si>
    <t>Trubka kabelová chránička D75</t>
  </si>
  <si>
    <t>nátěr sloupů dle standardu OKAS</t>
  </si>
  <si>
    <t>odečteno z výkresu E-02,04 a tz</t>
  </si>
  <si>
    <t>SO-401 Veřejné osvětlení</t>
  </si>
  <si>
    <t>Náměstí Ostrava-Jih, veřejný prostor Ostrava-Hrabůvka</t>
  </si>
  <si>
    <t xml:space="preserve">výložník dvouramenný 1,25m, 180°, 5°, pozinkovaný </t>
  </si>
  <si>
    <t xml:space="preserve">LED uliční svítlidlo 1x51W, zdroj, dle standardu OKAS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</si>
</sst>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#,##0\ &quot;Kč&quot;"/>
    <numFmt numFmtId="166" formatCode="0.0"/>
  </numFmts>
  <fonts count="21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8"/>
      <color rgb="FFFF0000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309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13" fillId="0" borderId="0" xfId="1" applyFont="1" applyAlignment="1">
      <alignment horizontal="center"/>
    </xf>
    <xf numFmtId="0" fontId="8" fillId="0" borderId="53" xfId="1" applyFont="1" applyFill="1" applyBorder="1" applyAlignment="1">
      <alignment horizontal="center"/>
    </xf>
    <xf numFmtId="0" fontId="9" fillId="0" borderId="0" xfId="1" applyFill="1" applyBorder="1"/>
    <xf numFmtId="0" fontId="9" fillId="0" borderId="0" xfId="1" applyFill="1" applyBorder="1" applyAlignment="1">
      <alignment horizontal="center" shrinkToFit="1"/>
    </xf>
    <xf numFmtId="0" fontId="4" fillId="0" borderId="0" xfId="1" applyFont="1" applyFill="1" applyBorder="1" applyAlignment="1">
      <alignment horizontal="center"/>
    </xf>
    <xf numFmtId="0" fontId="9" fillId="0" borderId="0" xfId="1" applyNumberFormat="1" applyFill="1" applyBorder="1"/>
    <xf numFmtId="4" fontId="17" fillId="0" borderId="0" xfId="1" applyNumberFormat="1" applyFont="1" applyFill="1" applyBorder="1"/>
    <xf numFmtId="4" fontId="5" fillId="0" borderId="0" xfId="1" applyNumberFormat="1" applyFont="1" applyFill="1" applyBorder="1"/>
    <xf numFmtId="49" fontId="17" fillId="0" borderId="53" xfId="1" applyNumberFormat="1" applyFont="1" applyFill="1" applyBorder="1" applyAlignment="1">
      <alignment horizontal="center" shrinkToFit="1"/>
    </xf>
    <xf numFmtId="49" fontId="17" fillId="0" borderId="53" xfId="1" applyNumberFormat="1" applyFont="1" applyFill="1" applyBorder="1" applyAlignment="1">
      <alignment horizontal="center" shrinkToFit="1"/>
    </xf>
    <xf numFmtId="0" fontId="9" fillId="0" borderId="0" xfId="1"/>
    <xf numFmtId="0" fontId="16" fillId="0" borderId="0" xfId="1" applyFont="1"/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0" xfId="1"/>
    <xf numFmtId="0" fontId="9" fillId="0" borderId="0" xfId="1" applyNumberFormat="1"/>
    <xf numFmtId="0" fontId="16" fillId="0" borderId="0" xfId="1" applyFont="1"/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0" fontId="9" fillId="0" borderId="0" xfId="1"/>
    <xf numFmtId="0" fontId="9" fillId="0" borderId="0" xfId="1" applyNumberFormat="1"/>
    <xf numFmtId="0" fontId="16" fillId="0" borderId="0" xfId="1" applyFont="1"/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0" fontId="9" fillId="0" borderId="0" xfId="1"/>
    <xf numFmtId="0" fontId="9" fillId="0" borderId="0" xfId="1" applyNumberFormat="1"/>
    <xf numFmtId="0" fontId="16" fillId="0" borderId="0" xfId="1" applyFont="1"/>
    <xf numFmtId="49" fontId="8" fillId="0" borderId="53" xfId="1" applyNumberFormat="1" applyFont="1" applyFill="1" applyBorder="1" applyAlignment="1">
      <alignment horizontal="left"/>
    </xf>
    <xf numFmtId="49" fontId="17" fillId="0" borderId="53" xfId="1" applyNumberFormat="1" applyFont="1" applyFill="1" applyBorder="1" applyAlignment="1">
      <alignment horizontal="center" shrinkToFit="1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20" fillId="0" borderId="53" xfId="1" applyNumberFormat="1" applyFont="1" applyFill="1" applyBorder="1" applyAlignment="1">
      <alignment horizontal="right"/>
    </xf>
    <xf numFmtId="0" fontId="9" fillId="0" borderId="0" xfId="1"/>
    <xf numFmtId="0" fontId="9" fillId="0" borderId="0" xfId="1" applyNumberFormat="1"/>
    <xf numFmtId="0" fontId="16" fillId="0" borderId="0" xfId="1" applyFont="1"/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0" fontId="9" fillId="0" borderId="0" xfId="1"/>
    <xf numFmtId="0" fontId="9" fillId="0" borderId="0" xfId="1" applyNumberFormat="1"/>
    <xf numFmtId="0" fontId="16" fillId="0" borderId="0" xfId="1" applyFont="1"/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0" fontId="9" fillId="0" borderId="0" xfId="1"/>
    <xf numFmtId="0" fontId="9" fillId="0" borderId="0" xfId="1" applyNumberFormat="1"/>
    <xf numFmtId="0" fontId="16" fillId="0" borderId="0" xfId="1" applyFont="1"/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0" fontId="9" fillId="0" borderId="0" xfId="1"/>
    <xf numFmtId="0" fontId="9" fillId="0" borderId="0" xfId="1" applyNumberFormat="1"/>
    <xf numFmtId="0" fontId="16" fillId="0" borderId="0" xfId="1" applyFont="1"/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0" fontId="9" fillId="0" borderId="0" xfId="1"/>
    <xf numFmtId="0" fontId="9" fillId="0" borderId="0" xfId="1" applyNumberFormat="1"/>
    <xf numFmtId="0" fontId="16" fillId="0" borderId="0" xfId="1" applyFont="1"/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9" fontId="8" fillId="0" borderId="53" xfId="1" applyNumberFormat="1" applyFont="1" applyFill="1" applyBorder="1" applyAlignment="1">
      <alignment horizontal="left"/>
    </xf>
    <xf numFmtId="49" fontId="17" fillId="0" borderId="53" xfId="1" applyNumberFormat="1" applyFont="1" applyFill="1" applyBorder="1" applyAlignment="1">
      <alignment horizontal="center" shrinkToFit="1"/>
    </xf>
    <xf numFmtId="0" fontId="9" fillId="0" borderId="0" xfId="1"/>
    <xf numFmtId="0" fontId="9" fillId="0" borderId="0" xfId="1" applyNumberFormat="1"/>
    <xf numFmtId="0" fontId="16" fillId="0" borderId="0" xfId="1" applyFont="1"/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9" fontId="8" fillId="0" borderId="53" xfId="1" applyNumberFormat="1" applyFont="1" applyFill="1" applyBorder="1" applyAlignment="1">
      <alignment horizontal="left"/>
    </xf>
    <xf numFmtId="49" fontId="17" fillId="0" borderId="53" xfId="1" applyNumberFormat="1" applyFont="1" applyFill="1" applyBorder="1" applyAlignment="1">
      <alignment horizontal="center" shrinkToFit="1"/>
    </xf>
    <xf numFmtId="49" fontId="8" fillId="0" borderId="53" xfId="1" applyNumberFormat="1" applyFont="1" applyFill="1" applyBorder="1" applyAlignment="1">
      <alignment horizontal="left"/>
    </xf>
    <xf numFmtId="49" fontId="17" fillId="0" borderId="53" xfId="1" applyNumberFormat="1" applyFont="1" applyFill="1" applyBorder="1" applyAlignment="1">
      <alignment horizontal="center" shrinkToFit="1"/>
    </xf>
    <xf numFmtId="0" fontId="9" fillId="0" borderId="0" xfId="1"/>
    <xf numFmtId="0" fontId="16" fillId="0" borderId="0" xfId="1" applyFont="1"/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0" fontId="9" fillId="0" borderId="0" xfId="1"/>
    <xf numFmtId="0" fontId="16" fillId="0" borderId="0" xfId="1" applyFont="1"/>
    <xf numFmtId="4" fontId="17" fillId="0" borderId="53" xfId="1" applyNumberFormat="1" applyFont="1" applyFill="1" applyBorder="1" applyAlignment="1">
      <alignment horizontal="right"/>
    </xf>
    <xf numFmtId="49" fontId="8" fillId="0" borderId="53" xfId="1" applyNumberFormat="1" applyFont="1" applyFill="1" applyBorder="1" applyAlignment="1">
      <alignment horizontal="left" vertical="center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0" fontId="9" fillId="0" borderId="0" xfId="1"/>
    <xf numFmtId="0" fontId="16" fillId="0" borderId="0" xfId="1" applyFont="1"/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0" fontId="9" fillId="0" borderId="0" xfId="1"/>
    <xf numFmtId="0" fontId="9" fillId="0" borderId="0" xfId="1" applyNumberFormat="1"/>
    <xf numFmtId="0" fontId="16" fillId="0" borderId="0" xfId="1" applyFont="1"/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zoomScaleNormal="100" workbookViewId="0">
      <selection activeCell="D18" sqref="D18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27.710937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172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173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288"/>
      <c r="D7" s="289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288"/>
      <c r="D8" s="289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290"/>
      <c r="F11" s="291"/>
      <c r="G11" s="292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ROUND(PRODUCT(F30,C31/100),1)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f>C22</f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CEILING(SUM(F29:F33),IF(SUM(F29:F33)&gt;=0,1,-1))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293"/>
      <c r="C37" s="293"/>
      <c r="D37" s="293"/>
      <c r="E37" s="293"/>
      <c r="F37" s="293"/>
      <c r="G37" s="293"/>
      <c r="H37" t="s">
        <v>4</v>
      </c>
    </row>
    <row r="38" spans="1:8" ht="12.75" customHeight="1" x14ac:dyDescent="0.2">
      <c r="A38" s="68"/>
      <c r="B38" s="293"/>
      <c r="C38" s="293"/>
      <c r="D38" s="293"/>
      <c r="E38" s="293"/>
      <c r="F38" s="293"/>
      <c r="G38" s="293"/>
      <c r="H38" t="s">
        <v>4</v>
      </c>
    </row>
    <row r="39" spans="1:8" x14ac:dyDescent="0.2">
      <c r="A39" s="68"/>
      <c r="B39" s="293"/>
      <c r="C39" s="293"/>
      <c r="D39" s="293"/>
      <c r="E39" s="293"/>
      <c r="F39" s="293"/>
      <c r="G39" s="293"/>
      <c r="H39" t="s">
        <v>4</v>
      </c>
    </row>
    <row r="40" spans="1:8" x14ac:dyDescent="0.2">
      <c r="A40" s="68"/>
      <c r="B40" s="293"/>
      <c r="C40" s="293"/>
      <c r="D40" s="293"/>
      <c r="E40" s="293"/>
      <c r="F40" s="293"/>
      <c r="G40" s="293"/>
      <c r="H40" t="s">
        <v>4</v>
      </c>
    </row>
    <row r="41" spans="1:8" x14ac:dyDescent="0.2">
      <c r="A41" s="68"/>
      <c r="B41" s="293"/>
      <c r="C41" s="293"/>
      <c r="D41" s="293"/>
      <c r="E41" s="293"/>
      <c r="F41" s="293"/>
      <c r="G41" s="293"/>
      <c r="H41" t="s">
        <v>4</v>
      </c>
    </row>
    <row r="42" spans="1:8" x14ac:dyDescent="0.2">
      <c r="A42" s="68"/>
      <c r="B42" s="293"/>
      <c r="C42" s="293"/>
      <c r="D42" s="293"/>
      <c r="E42" s="293"/>
      <c r="F42" s="293"/>
      <c r="G42" s="293"/>
      <c r="H42" t="s">
        <v>4</v>
      </c>
    </row>
    <row r="43" spans="1:8" x14ac:dyDescent="0.2">
      <c r="A43" s="68"/>
      <c r="B43" s="293"/>
      <c r="C43" s="293"/>
      <c r="D43" s="293"/>
      <c r="E43" s="293"/>
      <c r="F43" s="293"/>
      <c r="G43" s="293"/>
      <c r="H43" t="s">
        <v>4</v>
      </c>
    </row>
    <row r="44" spans="1:8" x14ac:dyDescent="0.2">
      <c r="A44" s="68"/>
      <c r="B44" s="293"/>
      <c r="C44" s="293"/>
      <c r="D44" s="293"/>
      <c r="E44" s="293"/>
      <c r="F44" s="293"/>
      <c r="G44" s="293"/>
      <c r="H44" t="s">
        <v>4</v>
      </c>
    </row>
    <row r="45" spans="1:8" ht="3" customHeight="1" x14ac:dyDescent="0.2">
      <c r="A45" s="68"/>
      <c r="B45" s="293"/>
      <c r="C45" s="293"/>
      <c r="D45" s="293"/>
      <c r="E45" s="293"/>
      <c r="F45" s="293"/>
      <c r="G45" s="293"/>
      <c r="H45" t="s">
        <v>4</v>
      </c>
    </row>
    <row r="46" spans="1:8" x14ac:dyDescent="0.2">
      <c r="B46" s="287"/>
      <c r="C46" s="287"/>
      <c r="D46" s="287"/>
      <c r="E46" s="287"/>
      <c r="F46" s="287"/>
      <c r="G46" s="287"/>
    </row>
    <row r="47" spans="1:8" x14ac:dyDescent="0.2">
      <c r="B47" s="287"/>
      <c r="C47" s="287"/>
      <c r="D47" s="287"/>
      <c r="E47" s="287"/>
      <c r="F47" s="287"/>
      <c r="G47" s="287"/>
    </row>
    <row r="48" spans="1:8" x14ac:dyDescent="0.2">
      <c r="B48" s="287"/>
      <c r="C48" s="287"/>
      <c r="D48" s="287"/>
      <c r="E48" s="287"/>
      <c r="F48" s="287"/>
      <c r="G48" s="287"/>
    </row>
    <row r="49" spans="2:7" x14ac:dyDescent="0.2">
      <c r="B49" s="287"/>
      <c r="C49" s="287"/>
      <c r="D49" s="287"/>
      <c r="E49" s="287"/>
      <c r="F49" s="287"/>
      <c r="G49" s="287"/>
    </row>
    <row r="50" spans="2:7" x14ac:dyDescent="0.2">
      <c r="B50" s="287"/>
      <c r="C50" s="287"/>
      <c r="D50" s="287"/>
      <c r="E50" s="287"/>
      <c r="F50" s="287"/>
      <c r="G50" s="287"/>
    </row>
    <row r="51" spans="2:7" x14ac:dyDescent="0.2">
      <c r="B51" s="287"/>
      <c r="C51" s="287"/>
      <c r="D51" s="287"/>
      <c r="E51" s="287"/>
      <c r="F51" s="287"/>
      <c r="G51" s="287"/>
    </row>
    <row r="52" spans="2:7" x14ac:dyDescent="0.2">
      <c r="B52" s="287"/>
      <c r="C52" s="287"/>
      <c r="D52" s="287"/>
      <c r="E52" s="287"/>
      <c r="F52" s="287"/>
      <c r="G52" s="287"/>
    </row>
    <row r="53" spans="2:7" x14ac:dyDescent="0.2">
      <c r="B53" s="287"/>
      <c r="C53" s="287"/>
      <c r="D53" s="287"/>
      <c r="E53" s="287"/>
      <c r="F53" s="287"/>
      <c r="G53" s="287"/>
    </row>
    <row r="54" spans="2:7" x14ac:dyDescent="0.2">
      <c r="B54" s="287"/>
      <c r="C54" s="287"/>
      <c r="D54" s="287"/>
      <c r="E54" s="287"/>
      <c r="F54" s="287"/>
      <c r="G54" s="287"/>
    </row>
    <row r="55" spans="2:7" x14ac:dyDescent="0.2">
      <c r="B55" s="287"/>
      <c r="C55" s="287"/>
      <c r="D55" s="287"/>
      <c r="E55" s="287"/>
      <c r="F55" s="287"/>
      <c r="G55" s="287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scale="88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6"/>
  <sheetViews>
    <sheetView workbookViewId="0">
      <selection activeCell="H8" sqref="H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94" t="s">
        <v>5</v>
      </c>
      <c r="B1" s="295"/>
      <c r="C1" s="69" t="str">
        <f>CONCATENATE(cislostavby," ",nazevstavby)</f>
        <v xml:space="preserve"> Náměstí Ostrava-Jih, veřejný prostor Ostrava-Hrabůvka</v>
      </c>
      <c r="D1" s="70"/>
      <c r="E1" s="71"/>
      <c r="F1" s="70"/>
      <c r="G1" s="72"/>
      <c r="H1" s="73"/>
      <c r="I1" s="74"/>
    </row>
    <row r="2" spans="1:57" ht="13.5" thickBot="1" x14ac:dyDescent="0.25">
      <c r="A2" s="296" t="s">
        <v>1</v>
      </c>
      <c r="B2" s="297"/>
      <c r="C2" s="75" t="str">
        <f>CONCATENATE(cisloobjektu," ",nazevobjektu)</f>
        <v xml:space="preserve"> SO-401 Veřejné osvětlení</v>
      </c>
      <c r="D2" s="76"/>
      <c r="E2" s="77"/>
      <c r="F2" s="76"/>
      <c r="G2" s="298"/>
      <c r="H2" s="298"/>
      <c r="I2" s="299"/>
    </row>
    <row r="3" spans="1:57" ht="13.5" thickTop="1" x14ac:dyDescent="0.2">
      <c r="F3" s="11"/>
    </row>
    <row r="4" spans="1:57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 x14ac:dyDescent="0.2">
      <c r="A7" s="169" t="str">
        <f>Položky!B7</f>
        <v>M21</v>
      </c>
      <c r="B7" s="86" t="str">
        <f>Položky!C7</f>
        <v>Elektromontáže</v>
      </c>
      <c r="C7" s="87"/>
      <c r="D7" s="88"/>
      <c r="E7" s="170">
        <f>Položky!BB37</f>
        <v>0</v>
      </c>
      <c r="F7" s="171">
        <f>Položky!BC37</f>
        <v>0</v>
      </c>
      <c r="G7" s="171">
        <f>SUM(Položky!G19:G36)</f>
        <v>0</v>
      </c>
      <c r="H7" s="171">
        <f>SUM(Položky!G8:G17)</f>
        <v>0</v>
      </c>
      <c r="I7" s="172">
        <f>Položky!BF37</f>
        <v>0</v>
      </c>
    </row>
    <row r="8" spans="1:57" s="11" customFormat="1" ht="13.5" thickBot="1" x14ac:dyDescent="0.25">
      <c r="A8" s="169" t="str">
        <f>Položky!B38</f>
        <v>M46</v>
      </c>
      <c r="B8" s="86" t="str">
        <f>Položky!C38</f>
        <v>Zemní práce při montážích</v>
      </c>
      <c r="C8" s="87"/>
      <c r="D8" s="88"/>
      <c r="E8" s="170">
        <f>Položky!BB57</f>
        <v>0</v>
      </c>
      <c r="F8" s="171">
        <f>Položky!BC57</f>
        <v>0</v>
      </c>
      <c r="G8" s="171">
        <f>Položky!BD57</f>
        <v>0</v>
      </c>
      <c r="H8" s="171">
        <f>SUM(Položky!G39:G56)</f>
        <v>0</v>
      </c>
      <c r="I8" s="172">
        <f>Položky!BF57</f>
        <v>0</v>
      </c>
    </row>
    <row r="9" spans="1:57" s="94" customFormat="1" ht="13.5" thickBot="1" x14ac:dyDescent="0.25">
      <c r="A9" s="89"/>
      <c r="B9" s="81" t="s">
        <v>50</v>
      </c>
      <c r="C9" s="81"/>
      <c r="D9" s="90"/>
      <c r="E9" s="91">
        <f>SUM(E7:E8)</f>
        <v>0</v>
      </c>
      <c r="F9" s="92">
        <f>SUM(F7:F8)</f>
        <v>0</v>
      </c>
      <c r="G9" s="92">
        <f>SUM(G7:G8)</f>
        <v>0</v>
      </c>
      <c r="H9" s="92">
        <f>SUM(H7:H8)</f>
        <v>0</v>
      </c>
      <c r="I9" s="93">
        <f>SUM(I7:I8)</f>
        <v>0</v>
      </c>
    </row>
    <row r="10" spans="1:57" x14ac:dyDescent="0.2">
      <c r="A10" s="87"/>
      <c r="B10" s="87"/>
      <c r="C10" s="87"/>
      <c r="D10" s="87"/>
      <c r="E10" s="87"/>
      <c r="F10" s="87"/>
      <c r="G10" s="87"/>
      <c r="H10" s="87"/>
      <c r="I10" s="87"/>
    </row>
    <row r="11" spans="1:57" ht="19.5" customHeight="1" x14ac:dyDescent="0.25">
      <c r="A11" s="95" t="s">
        <v>51</v>
      </c>
      <c r="B11" s="95"/>
      <c r="C11" s="95"/>
      <c r="D11" s="95"/>
      <c r="E11" s="95"/>
      <c r="F11" s="95"/>
      <c r="G11" s="96"/>
      <c r="H11" s="95"/>
      <c r="I11" s="95"/>
      <c r="BA11" s="30"/>
      <c r="BB11" s="30"/>
      <c r="BC11" s="30"/>
      <c r="BD11" s="30"/>
      <c r="BE11" s="30"/>
    </row>
    <row r="12" spans="1:57" ht="13.5" thickBot="1" x14ac:dyDescent="0.25">
      <c r="A12" s="97"/>
      <c r="B12" s="97"/>
      <c r="C12" s="97"/>
      <c r="D12" s="97"/>
      <c r="E12" s="97"/>
      <c r="F12" s="97"/>
      <c r="G12" s="97"/>
      <c r="H12" s="97"/>
      <c r="I12" s="97"/>
    </row>
    <row r="13" spans="1:57" x14ac:dyDescent="0.2">
      <c r="A13" s="98" t="s">
        <v>52</v>
      </c>
      <c r="B13" s="99"/>
      <c r="C13" s="99"/>
      <c r="D13" s="100"/>
      <c r="E13" s="101" t="s">
        <v>53</v>
      </c>
      <c r="F13" s="102" t="s">
        <v>54</v>
      </c>
      <c r="G13" s="103" t="s">
        <v>55</v>
      </c>
      <c r="H13" s="104"/>
      <c r="I13" s="105" t="s">
        <v>53</v>
      </c>
    </row>
    <row r="14" spans="1:57" x14ac:dyDescent="0.2">
      <c r="A14" s="106"/>
      <c r="B14" s="107"/>
      <c r="C14" s="107"/>
      <c r="D14" s="108"/>
      <c r="E14" s="109"/>
      <c r="F14" s="110"/>
      <c r="G14" s="111">
        <f>CHOOSE(BA14+1,HSV+PSV,HSV+PSV+Mont,HSV+PSV+Dodavka+Mont,HSV,PSV,Mont,Dodavka,Mont+Dodavka,0)</f>
        <v>0</v>
      </c>
      <c r="H14" s="112"/>
      <c r="I14" s="113">
        <f>E14+F14*G14/100</f>
        <v>0</v>
      </c>
      <c r="BA14">
        <v>8</v>
      </c>
    </row>
    <row r="15" spans="1:57" ht="13.5" thickBot="1" x14ac:dyDescent="0.25">
      <c r="A15" s="114"/>
      <c r="B15" s="115" t="s">
        <v>56</v>
      </c>
      <c r="C15" s="116"/>
      <c r="D15" s="117"/>
      <c r="E15" s="118"/>
      <c r="F15" s="119"/>
      <c r="G15" s="119"/>
      <c r="H15" s="300">
        <f>SUM(H14:H14)</f>
        <v>0</v>
      </c>
      <c r="I15" s="301"/>
    </row>
    <row r="16" spans="1:57" x14ac:dyDescent="0.2">
      <c r="A16" s="97"/>
      <c r="B16" s="97"/>
      <c r="C16" s="97"/>
      <c r="D16" s="97"/>
      <c r="E16" s="97"/>
      <c r="F16" s="97"/>
      <c r="G16" s="97"/>
      <c r="H16" s="97"/>
      <c r="I16" s="97"/>
    </row>
    <row r="17" spans="2:9" x14ac:dyDescent="0.2">
      <c r="B17" s="94"/>
      <c r="F17" s="120"/>
      <c r="G17" s="121"/>
      <c r="H17" s="121"/>
      <c r="I17" s="122"/>
    </row>
    <row r="18" spans="2:9" x14ac:dyDescent="0.2">
      <c r="F18" s="120"/>
      <c r="G18" s="121"/>
      <c r="H18" s="121"/>
      <c r="I18" s="122"/>
    </row>
    <row r="19" spans="2:9" x14ac:dyDescent="0.2">
      <c r="F19" s="120"/>
      <c r="G19" s="121"/>
      <c r="H19" s="121"/>
      <c r="I19" s="122"/>
    </row>
    <row r="20" spans="2:9" x14ac:dyDescent="0.2">
      <c r="F20" s="120"/>
      <c r="G20" s="121"/>
      <c r="H20" s="121"/>
      <c r="I20" s="122"/>
    </row>
    <row r="21" spans="2:9" x14ac:dyDescent="0.2">
      <c r="F21" s="120"/>
      <c r="G21" s="121"/>
      <c r="H21" s="121"/>
      <c r="I21" s="122"/>
    </row>
    <row r="22" spans="2:9" x14ac:dyDescent="0.2">
      <c r="F22" s="120"/>
      <c r="G22" s="121"/>
      <c r="H22" s="121"/>
      <c r="I22" s="122"/>
    </row>
    <row r="23" spans="2:9" x14ac:dyDescent="0.2">
      <c r="F23" s="120"/>
      <c r="G23" s="121"/>
      <c r="H23" s="121"/>
      <c r="I23" s="122"/>
    </row>
    <row r="24" spans="2:9" x14ac:dyDescent="0.2">
      <c r="F24" s="120"/>
      <c r="G24" s="121"/>
      <c r="H24" s="121"/>
      <c r="I24" s="122"/>
    </row>
    <row r="25" spans="2:9" x14ac:dyDescent="0.2">
      <c r="F25" s="120"/>
      <c r="G25" s="121"/>
      <c r="H25" s="121"/>
      <c r="I25" s="122"/>
    </row>
    <row r="26" spans="2:9" x14ac:dyDescent="0.2">
      <c r="F26" s="120"/>
      <c r="G26" s="121"/>
      <c r="H26" s="121"/>
      <c r="I26" s="122"/>
    </row>
    <row r="27" spans="2:9" x14ac:dyDescent="0.2">
      <c r="F27" s="120"/>
      <c r="G27" s="121"/>
      <c r="H27" s="121"/>
      <c r="I27" s="122"/>
    </row>
    <row r="28" spans="2:9" x14ac:dyDescent="0.2">
      <c r="F28" s="120"/>
      <c r="G28" s="121"/>
      <c r="H28" s="121"/>
      <c r="I28" s="122"/>
    </row>
    <row r="29" spans="2:9" x14ac:dyDescent="0.2">
      <c r="F29" s="120"/>
      <c r="G29" s="121"/>
      <c r="H29" s="121"/>
      <c r="I29" s="122"/>
    </row>
    <row r="30" spans="2:9" x14ac:dyDescent="0.2">
      <c r="F30" s="120"/>
      <c r="G30" s="121"/>
      <c r="H30" s="121"/>
      <c r="I30" s="122"/>
    </row>
    <row r="31" spans="2:9" x14ac:dyDescent="0.2">
      <c r="F31" s="120"/>
      <c r="G31" s="121"/>
      <c r="H31" s="121"/>
      <c r="I31" s="122"/>
    </row>
    <row r="32" spans="2:9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</sheetData>
  <mergeCells count="4">
    <mergeCell ref="A1:B1"/>
    <mergeCell ref="A2:B2"/>
    <mergeCell ref="G2:I2"/>
    <mergeCell ref="H15:I15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DA130"/>
  <sheetViews>
    <sheetView showGridLines="0" showZeros="0" tabSelected="1" zoomScale="115" zoomScaleNormal="115" workbookViewId="0">
      <selection activeCell="C6" sqref="C6"/>
    </sheetView>
  </sheetViews>
  <sheetFormatPr defaultRowHeight="12.75" x14ac:dyDescent="0.2"/>
  <cols>
    <col min="1" max="1" width="4.28515625" style="123" customWidth="1"/>
    <col min="2" max="2" width="15" style="123" customWidth="1"/>
    <col min="3" max="3" width="59.85546875" style="123" customWidth="1"/>
    <col min="4" max="4" width="5.5703125" style="123" customWidth="1"/>
    <col min="5" max="5" width="8.5703125" style="163" customWidth="1"/>
    <col min="6" max="6" width="9.85546875" style="123" customWidth="1"/>
    <col min="7" max="7" width="13.85546875" style="123" customWidth="1"/>
    <col min="8" max="8" width="24.7109375" style="123" customWidth="1"/>
    <col min="9" max="16384" width="9.140625" style="123"/>
  </cols>
  <sheetData>
    <row r="1" spans="1:105" ht="15.75" x14ac:dyDescent="0.25">
      <c r="A1" s="302" t="s">
        <v>57</v>
      </c>
      <c r="B1" s="302"/>
      <c r="C1" s="302"/>
      <c r="D1" s="302"/>
      <c r="E1" s="302"/>
      <c r="F1" s="302"/>
      <c r="G1" s="302"/>
      <c r="H1" s="173"/>
    </row>
    <row r="2" spans="1:105" ht="13.5" thickBot="1" x14ac:dyDescent="0.25">
      <c r="A2" s="124"/>
      <c r="B2" s="125"/>
      <c r="C2" s="126"/>
      <c r="D2" s="126"/>
      <c r="E2" s="127"/>
      <c r="F2" s="126"/>
      <c r="G2" s="126"/>
      <c r="H2" s="126"/>
    </row>
    <row r="3" spans="1:105" ht="13.5" thickTop="1" x14ac:dyDescent="0.2">
      <c r="A3" s="303" t="s">
        <v>5</v>
      </c>
      <c r="B3" s="304"/>
      <c r="C3" s="128" t="str">
        <f>CONCATENATE(cislostavby," ",nazevstavby)</f>
        <v xml:space="preserve"> Náměstí Ostrava-Jih, veřejný prostor Ostrava-Hrabůvka</v>
      </c>
      <c r="D3" s="129"/>
      <c r="E3" s="130"/>
      <c r="F3" s="131">
        <f>Rekapitulace!H1</f>
        <v>0</v>
      </c>
      <c r="G3" s="132"/>
      <c r="H3" s="175"/>
    </row>
    <row r="4" spans="1:105" ht="13.5" thickBot="1" x14ac:dyDescent="0.25">
      <c r="A4" s="305" t="s">
        <v>1</v>
      </c>
      <c r="B4" s="306"/>
      <c r="C4" s="133" t="str">
        <f>CONCATENATE(cisloobjektu," ",nazevobjektu)</f>
        <v xml:space="preserve"> SO-401 Veřejné osvětlení</v>
      </c>
      <c r="D4" s="134"/>
      <c r="E4" s="307"/>
      <c r="F4" s="307"/>
      <c r="G4" s="308"/>
      <c r="H4" s="176"/>
    </row>
    <row r="5" spans="1:105" ht="13.5" thickTop="1" x14ac:dyDescent="0.2">
      <c r="A5" s="135"/>
      <c r="B5" s="136"/>
      <c r="C5" s="136"/>
      <c r="D5" s="124"/>
      <c r="E5" s="137"/>
      <c r="F5" s="124"/>
      <c r="G5" s="138"/>
      <c r="H5" s="138"/>
    </row>
    <row r="6" spans="1:105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  <c r="H6" s="177" t="s">
        <v>89</v>
      </c>
    </row>
    <row r="7" spans="1:105" x14ac:dyDescent="0.2">
      <c r="A7" s="143" t="s">
        <v>65</v>
      </c>
      <c r="B7" s="144" t="s">
        <v>69</v>
      </c>
      <c r="C7" s="145" t="s">
        <v>70</v>
      </c>
      <c r="D7" s="146"/>
      <c r="E7" s="147"/>
      <c r="F7" s="147"/>
      <c r="G7" s="148"/>
      <c r="H7" s="178"/>
      <c r="I7" s="149"/>
      <c r="J7" s="149"/>
      <c r="P7" s="150"/>
    </row>
    <row r="8" spans="1:105" x14ac:dyDescent="0.2">
      <c r="A8" s="174">
        <v>1</v>
      </c>
      <c r="B8" s="269" t="s">
        <v>81</v>
      </c>
      <c r="C8" s="151" t="s">
        <v>82</v>
      </c>
      <c r="D8" s="152" t="s">
        <v>67</v>
      </c>
      <c r="E8" s="265">
        <v>260</v>
      </c>
      <c r="F8" s="153">
        <v>0</v>
      </c>
      <c r="G8" s="154">
        <f t="shared" ref="G8:G35" si="0">E8*F8</f>
        <v>0</v>
      </c>
      <c r="H8" s="179" t="s">
        <v>90</v>
      </c>
      <c r="P8" s="150"/>
      <c r="BA8" s="123">
        <v>4</v>
      </c>
      <c r="BB8" s="123">
        <f t="shared" ref="BB8" si="1">IF(BA8=1,G8,0)</f>
        <v>0</v>
      </c>
      <c r="BC8" s="123">
        <f t="shared" ref="BC8" si="2">IF(BA8=2,G8,0)</f>
        <v>0</v>
      </c>
      <c r="BD8" s="123">
        <f t="shared" ref="BD8" si="3">IF(BA8=3,G8,0)</f>
        <v>0</v>
      </c>
      <c r="BE8" s="123">
        <f t="shared" ref="BE8" si="4">IF(BA8=4,G8,0)</f>
        <v>0</v>
      </c>
      <c r="BF8" s="123">
        <f t="shared" ref="BF8" si="5">IF(BA8=5,G8,0)</f>
        <v>0</v>
      </c>
      <c r="DA8" s="123">
        <v>0</v>
      </c>
    </row>
    <row r="9" spans="1:105" x14ac:dyDescent="0.2">
      <c r="A9" s="174">
        <v>2</v>
      </c>
      <c r="B9" s="269" t="s">
        <v>79</v>
      </c>
      <c r="C9" s="151" t="s">
        <v>80</v>
      </c>
      <c r="D9" s="152" t="s">
        <v>67</v>
      </c>
      <c r="E9" s="265">
        <v>20</v>
      </c>
      <c r="F9" s="285">
        <v>0</v>
      </c>
      <c r="G9" s="286">
        <f t="shared" si="0"/>
        <v>0</v>
      </c>
      <c r="H9" s="179" t="s">
        <v>90</v>
      </c>
      <c r="P9" s="150"/>
    </row>
    <row r="10" spans="1:105" x14ac:dyDescent="0.2">
      <c r="A10" s="174">
        <v>3</v>
      </c>
      <c r="B10" s="269" t="s">
        <v>71</v>
      </c>
      <c r="C10" s="151" t="s">
        <v>72</v>
      </c>
      <c r="D10" s="152" t="s">
        <v>68</v>
      </c>
      <c r="E10" s="265">
        <v>10</v>
      </c>
      <c r="F10" s="285">
        <v>0</v>
      </c>
      <c r="G10" s="286">
        <f t="shared" si="0"/>
        <v>0</v>
      </c>
      <c r="H10" s="179" t="s">
        <v>90</v>
      </c>
      <c r="P10" s="150"/>
    </row>
    <row r="11" spans="1:105" x14ac:dyDescent="0.2">
      <c r="A11" s="174">
        <v>4</v>
      </c>
      <c r="B11" s="269" t="s">
        <v>92</v>
      </c>
      <c r="C11" s="233" t="s">
        <v>91</v>
      </c>
      <c r="D11" s="181" t="s">
        <v>68</v>
      </c>
      <c r="E11" s="268">
        <v>10</v>
      </c>
      <c r="F11" s="285">
        <v>0</v>
      </c>
      <c r="G11" s="286">
        <f t="shared" si="0"/>
        <v>0</v>
      </c>
      <c r="H11" s="179" t="s">
        <v>90</v>
      </c>
      <c r="P11" s="150"/>
    </row>
    <row r="12" spans="1:105" x14ac:dyDescent="0.2">
      <c r="A12" s="174">
        <v>5</v>
      </c>
      <c r="B12" s="269" t="s">
        <v>93</v>
      </c>
      <c r="C12" s="283" t="s">
        <v>164</v>
      </c>
      <c r="D12" s="182" t="s">
        <v>67</v>
      </c>
      <c r="E12" s="268">
        <v>280</v>
      </c>
      <c r="F12" s="285">
        <v>0</v>
      </c>
      <c r="G12" s="286">
        <f t="shared" si="0"/>
        <v>0</v>
      </c>
      <c r="H12" s="179" t="s">
        <v>90</v>
      </c>
      <c r="P12" s="150"/>
    </row>
    <row r="13" spans="1:105" s="261" customFormat="1" x14ac:dyDescent="0.2">
      <c r="A13" s="174">
        <v>6</v>
      </c>
      <c r="B13" s="269" t="s">
        <v>138</v>
      </c>
      <c r="C13" s="263" t="s">
        <v>139</v>
      </c>
      <c r="D13" s="264" t="s">
        <v>67</v>
      </c>
      <c r="E13" s="265">
        <v>80</v>
      </c>
      <c r="F13" s="285">
        <v>0</v>
      </c>
      <c r="G13" s="286">
        <f t="shared" si="0"/>
        <v>0</v>
      </c>
      <c r="H13" s="179" t="s">
        <v>90</v>
      </c>
      <c r="P13" s="262"/>
    </row>
    <row r="14" spans="1:105" s="266" customFormat="1" x14ac:dyDescent="0.2">
      <c r="A14" s="174">
        <v>7</v>
      </c>
      <c r="B14" s="269" t="s">
        <v>144</v>
      </c>
      <c r="C14" s="270" t="s">
        <v>145</v>
      </c>
      <c r="D14" s="271" t="s">
        <v>68</v>
      </c>
      <c r="E14" s="272">
        <v>3</v>
      </c>
      <c r="F14" s="285">
        <v>0</v>
      </c>
      <c r="G14" s="286">
        <f t="shared" si="0"/>
        <v>0</v>
      </c>
      <c r="H14" s="179" t="s">
        <v>90</v>
      </c>
      <c r="P14" s="267"/>
    </row>
    <row r="15" spans="1:105" s="266" customFormat="1" x14ac:dyDescent="0.2">
      <c r="A15" s="174">
        <v>8</v>
      </c>
      <c r="B15" s="269" t="s">
        <v>146</v>
      </c>
      <c r="C15" s="275" t="s">
        <v>147</v>
      </c>
      <c r="D15" s="276" t="s">
        <v>68</v>
      </c>
      <c r="E15" s="277">
        <v>5</v>
      </c>
      <c r="F15" s="285">
        <v>0</v>
      </c>
      <c r="G15" s="286">
        <f t="shared" si="0"/>
        <v>0</v>
      </c>
      <c r="H15" s="179" t="s">
        <v>90</v>
      </c>
      <c r="P15" s="267"/>
    </row>
    <row r="16" spans="1:105" s="266" customFormat="1" x14ac:dyDescent="0.2">
      <c r="A16" s="174">
        <v>9</v>
      </c>
      <c r="B16" s="269" t="s">
        <v>148</v>
      </c>
      <c r="C16" s="283" t="s">
        <v>158</v>
      </c>
      <c r="D16" s="278" t="s">
        <v>68</v>
      </c>
      <c r="E16" s="279">
        <v>3</v>
      </c>
      <c r="F16" s="285">
        <v>0</v>
      </c>
      <c r="G16" s="286">
        <f t="shared" si="0"/>
        <v>0</v>
      </c>
      <c r="H16" s="179" t="s">
        <v>90</v>
      </c>
      <c r="P16" s="267"/>
    </row>
    <row r="17" spans="1:16" s="266" customFormat="1" x14ac:dyDescent="0.2">
      <c r="A17" s="174">
        <v>10</v>
      </c>
      <c r="B17" s="269" t="s">
        <v>149</v>
      </c>
      <c r="C17" s="283" t="s">
        <v>159</v>
      </c>
      <c r="D17" s="284" t="s">
        <v>68</v>
      </c>
      <c r="E17" s="285">
        <v>6</v>
      </c>
      <c r="F17" s="285">
        <v>0</v>
      </c>
      <c r="G17" s="286">
        <f t="shared" si="0"/>
        <v>0</v>
      </c>
      <c r="H17" s="179" t="s">
        <v>90</v>
      </c>
      <c r="P17" s="267"/>
    </row>
    <row r="18" spans="1:16" x14ac:dyDescent="0.2">
      <c r="A18" s="174">
        <v>11</v>
      </c>
      <c r="B18" s="269"/>
      <c r="C18" s="145" t="s">
        <v>48</v>
      </c>
      <c r="D18" s="152"/>
      <c r="E18" s="210"/>
      <c r="F18" s="285">
        <v>0</v>
      </c>
      <c r="G18" s="286">
        <f t="shared" si="0"/>
        <v>0</v>
      </c>
      <c r="H18" s="179"/>
      <c r="P18" s="150"/>
    </row>
    <row r="19" spans="1:16" s="280" customFormat="1" x14ac:dyDescent="0.2">
      <c r="A19" s="174">
        <v>12</v>
      </c>
      <c r="B19" s="269" t="s">
        <v>100</v>
      </c>
      <c r="C19" s="283" t="s">
        <v>141</v>
      </c>
      <c r="D19" s="284" t="s">
        <v>67</v>
      </c>
      <c r="E19" s="285">
        <v>260</v>
      </c>
      <c r="F19" s="285">
        <v>0</v>
      </c>
      <c r="G19" s="286">
        <f t="shared" si="0"/>
        <v>0</v>
      </c>
      <c r="H19" s="179" t="s">
        <v>90</v>
      </c>
      <c r="P19" s="282"/>
    </row>
    <row r="20" spans="1:16" s="280" customFormat="1" x14ac:dyDescent="0.2">
      <c r="A20" s="174">
        <v>13</v>
      </c>
      <c r="B20" s="269" t="s">
        <v>142</v>
      </c>
      <c r="C20" s="283" t="s">
        <v>143</v>
      </c>
      <c r="D20" s="284" t="s">
        <v>67</v>
      </c>
      <c r="E20" s="285">
        <v>80</v>
      </c>
      <c r="F20" s="285">
        <v>0</v>
      </c>
      <c r="G20" s="286">
        <f t="shared" si="0"/>
        <v>0</v>
      </c>
      <c r="H20" s="179" t="s">
        <v>90</v>
      </c>
      <c r="P20" s="282"/>
    </row>
    <row r="21" spans="1:16" s="280" customFormat="1" x14ac:dyDescent="0.2">
      <c r="A21" s="174">
        <v>14</v>
      </c>
      <c r="B21" s="269" t="s">
        <v>85</v>
      </c>
      <c r="C21" s="283" t="s">
        <v>86</v>
      </c>
      <c r="D21" s="284" t="s">
        <v>68</v>
      </c>
      <c r="E21" s="285">
        <v>10</v>
      </c>
      <c r="F21" s="285">
        <v>0</v>
      </c>
      <c r="G21" s="286">
        <f t="shared" si="0"/>
        <v>0</v>
      </c>
      <c r="H21" s="179" t="s">
        <v>90</v>
      </c>
      <c r="P21" s="282"/>
    </row>
    <row r="22" spans="1:16" s="280" customFormat="1" x14ac:dyDescent="0.2">
      <c r="A22" s="174">
        <v>15</v>
      </c>
      <c r="B22" s="269" t="s">
        <v>76</v>
      </c>
      <c r="C22" s="283" t="s">
        <v>77</v>
      </c>
      <c r="D22" s="284" t="s">
        <v>78</v>
      </c>
      <c r="E22" s="285">
        <v>10</v>
      </c>
      <c r="F22" s="285">
        <v>0</v>
      </c>
      <c r="G22" s="286">
        <f t="shared" si="0"/>
        <v>0</v>
      </c>
      <c r="H22" s="179" t="s">
        <v>90</v>
      </c>
      <c r="P22" s="282"/>
    </row>
    <row r="23" spans="1:16" s="280" customFormat="1" x14ac:dyDescent="0.2">
      <c r="A23" s="174">
        <v>16</v>
      </c>
      <c r="B23" s="269" t="s">
        <v>83</v>
      </c>
      <c r="C23" s="283" t="s">
        <v>84</v>
      </c>
      <c r="D23" s="284" t="s">
        <v>78</v>
      </c>
      <c r="E23" s="285">
        <v>240</v>
      </c>
      <c r="F23" s="285">
        <v>0</v>
      </c>
      <c r="G23" s="286">
        <f t="shared" si="0"/>
        <v>0</v>
      </c>
      <c r="H23" s="179" t="s">
        <v>90</v>
      </c>
      <c r="P23" s="282"/>
    </row>
    <row r="24" spans="1:16" s="280" customFormat="1" x14ac:dyDescent="0.2">
      <c r="A24" s="174">
        <v>17</v>
      </c>
      <c r="B24" s="269" t="s">
        <v>94</v>
      </c>
      <c r="C24" s="283" t="s">
        <v>165</v>
      </c>
      <c r="D24" s="284" t="s">
        <v>68</v>
      </c>
      <c r="E24" s="285">
        <v>3</v>
      </c>
      <c r="F24" s="285">
        <v>0</v>
      </c>
      <c r="G24" s="286">
        <f t="shared" si="0"/>
        <v>0</v>
      </c>
      <c r="H24" s="179" t="s">
        <v>171</v>
      </c>
      <c r="P24" s="282"/>
    </row>
    <row r="25" spans="1:16" s="280" customFormat="1" ht="12.75" customHeight="1" x14ac:dyDescent="0.2">
      <c r="A25" s="174">
        <v>18</v>
      </c>
      <c r="B25" s="269" t="s">
        <v>95</v>
      </c>
      <c r="C25" s="283" t="s">
        <v>174</v>
      </c>
      <c r="D25" s="284" t="s">
        <v>68</v>
      </c>
      <c r="E25" s="285">
        <v>3</v>
      </c>
      <c r="F25" s="285">
        <v>0</v>
      </c>
      <c r="G25" s="286">
        <f t="shared" ref="G25" si="6">E25*F25</f>
        <v>0</v>
      </c>
      <c r="H25" s="179" t="s">
        <v>90</v>
      </c>
      <c r="P25" s="282"/>
    </row>
    <row r="26" spans="1:16" s="280" customFormat="1" x14ac:dyDescent="0.2">
      <c r="A26" s="174">
        <v>19</v>
      </c>
      <c r="B26" s="269" t="s">
        <v>96</v>
      </c>
      <c r="C26" s="283" t="s">
        <v>175</v>
      </c>
      <c r="D26" s="284" t="s">
        <v>68</v>
      </c>
      <c r="E26" s="285">
        <v>6</v>
      </c>
      <c r="F26" s="285">
        <v>0</v>
      </c>
      <c r="G26" s="286">
        <f t="shared" si="0"/>
        <v>0</v>
      </c>
      <c r="H26" s="179" t="s">
        <v>90</v>
      </c>
      <c r="P26" s="282"/>
    </row>
    <row r="27" spans="1:16" s="273" customFormat="1" x14ac:dyDescent="0.2">
      <c r="A27" s="174">
        <v>20</v>
      </c>
      <c r="B27" s="269" t="s">
        <v>99</v>
      </c>
      <c r="C27" s="283" t="s">
        <v>157</v>
      </c>
      <c r="D27" s="276" t="s">
        <v>68</v>
      </c>
      <c r="E27" s="277">
        <v>5</v>
      </c>
      <c r="F27" s="285">
        <v>0</v>
      </c>
      <c r="G27" s="286">
        <f t="shared" si="0"/>
        <v>0</v>
      </c>
      <c r="H27" s="179" t="s">
        <v>90</v>
      </c>
      <c r="P27" s="274"/>
    </row>
    <row r="28" spans="1:16" x14ac:dyDescent="0.2">
      <c r="A28" s="174">
        <v>21</v>
      </c>
      <c r="B28" s="269" t="s">
        <v>101</v>
      </c>
      <c r="C28" s="263" t="s">
        <v>74</v>
      </c>
      <c r="D28" s="264" t="s">
        <v>68</v>
      </c>
      <c r="E28" s="268">
        <v>5</v>
      </c>
      <c r="F28" s="285">
        <v>0</v>
      </c>
      <c r="G28" s="286">
        <f t="shared" si="0"/>
        <v>0</v>
      </c>
      <c r="H28" s="179" t="s">
        <v>90</v>
      </c>
      <c r="P28" s="150"/>
    </row>
    <row r="29" spans="1:16" x14ac:dyDescent="0.2">
      <c r="A29" s="174">
        <v>22</v>
      </c>
      <c r="B29" s="269" t="s">
        <v>102</v>
      </c>
      <c r="C29" s="263" t="s">
        <v>75</v>
      </c>
      <c r="D29" s="264" t="s">
        <v>73</v>
      </c>
      <c r="E29" s="268">
        <v>8</v>
      </c>
      <c r="F29" s="285">
        <v>0</v>
      </c>
      <c r="G29" s="286">
        <f t="shared" si="0"/>
        <v>0</v>
      </c>
      <c r="H29" s="179" t="s">
        <v>90</v>
      </c>
      <c r="P29" s="150"/>
    </row>
    <row r="30" spans="1:16" x14ac:dyDescent="0.2">
      <c r="A30" s="174">
        <v>23</v>
      </c>
      <c r="B30" s="269" t="s">
        <v>103</v>
      </c>
      <c r="C30" s="283" t="s">
        <v>166</v>
      </c>
      <c r="D30" s="264" t="s">
        <v>73</v>
      </c>
      <c r="E30" s="268">
        <v>8</v>
      </c>
      <c r="F30" s="285">
        <v>0</v>
      </c>
      <c r="G30" s="286">
        <f t="shared" si="0"/>
        <v>0</v>
      </c>
      <c r="H30" s="179" t="s">
        <v>90</v>
      </c>
      <c r="P30" s="150"/>
    </row>
    <row r="31" spans="1:16" s="183" customFormat="1" x14ac:dyDescent="0.2">
      <c r="A31" s="174">
        <v>24</v>
      </c>
      <c r="B31" s="269" t="s">
        <v>104</v>
      </c>
      <c r="C31" s="263" t="s">
        <v>97</v>
      </c>
      <c r="D31" s="264" t="s">
        <v>73</v>
      </c>
      <c r="E31" s="268">
        <v>8</v>
      </c>
      <c r="F31" s="285">
        <v>0</v>
      </c>
      <c r="G31" s="286">
        <f t="shared" si="0"/>
        <v>0</v>
      </c>
      <c r="H31" s="179" t="s">
        <v>90</v>
      </c>
      <c r="P31" s="184"/>
    </row>
    <row r="32" spans="1:16" s="183" customFormat="1" x14ac:dyDescent="0.2">
      <c r="A32" s="174">
        <v>25</v>
      </c>
      <c r="B32" s="269" t="s">
        <v>150</v>
      </c>
      <c r="C32" s="263" t="s">
        <v>98</v>
      </c>
      <c r="D32" s="264" t="s">
        <v>73</v>
      </c>
      <c r="E32" s="268">
        <v>8</v>
      </c>
      <c r="F32" s="285">
        <v>0</v>
      </c>
      <c r="G32" s="286">
        <f t="shared" si="0"/>
        <v>0</v>
      </c>
      <c r="H32" s="179" t="s">
        <v>90</v>
      </c>
      <c r="P32" s="184"/>
    </row>
    <row r="33" spans="1:58" s="280" customFormat="1" x14ac:dyDescent="0.2">
      <c r="A33" s="174">
        <v>26</v>
      </c>
      <c r="B33" s="269" t="s">
        <v>151</v>
      </c>
      <c r="C33" s="283" t="s">
        <v>163</v>
      </c>
      <c r="D33" s="284" t="s">
        <v>73</v>
      </c>
      <c r="E33" s="285">
        <v>8</v>
      </c>
      <c r="F33" s="285">
        <v>0</v>
      </c>
      <c r="G33" s="286">
        <f t="shared" ref="G33" si="7">E33*F33</f>
        <v>0</v>
      </c>
      <c r="H33" s="179" t="s">
        <v>90</v>
      </c>
      <c r="P33" s="282"/>
    </row>
    <row r="34" spans="1:58" s="280" customFormat="1" x14ac:dyDescent="0.2">
      <c r="A34" s="174">
        <v>27</v>
      </c>
      <c r="B34" s="269" t="s">
        <v>152</v>
      </c>
      <c r="C34" s="283" t="s">
        <v>167</v>
      </c>
      <c r="D34" s="284" t="s">
        <v>68</v>
      </c>
      <c r="E34" s="285">
        <v>3</v>
      </c>
      <c r="F34" s="285">
        <v>0</v>
      </c>
      <c r="G34" s="286">
        <f t="shared" si="0"/>
        <v>0</v>
      </c>
      <c r="H34" s="179" t="s">
        <v>90</v>
      </c>
      <c r="P34" s="282"/>
    </row>
    <row r="35" spans="1:58" s="280" customFormat="1" x14ac:dyDescent="0.2">
      <c r="A35" s="174">
        <v>28</v>
      </c>
      <c r="B35" s="269" t="s">
        <v>153</v>
      </c>
      <c r="C35" s="283" t="s">
        <v>168</v>
      </c>
      <c r="D35" s="284" t="s">
        <v>68</v>
      </c>
      <c r="E35" s="285">
        <v>3</v>
      </c>
      <c r="F35" s="285">
        <v>0</v>
      </c>
      <c r="G35" s="286">
        <f t="shared" si="0"/>
        <v>0</v>
      </c>
      <c r="H35" s="179" t="s">
        <v>90</v>
      </c>
      <c r="P35" s="282"/>
    </row>
    <row r="36" spans="1:58" s="280" customFormat="1" x14ac:dyDescent="0.2">
      <c r="A36" s="174">
        <v>29</v>
      </c>
      <c r="B36" s="269" t="s">
        <v>154</v>
      </c>
      <c r="C36" s="283" t="s">
        <v>170</v>
      </c>
      <c r="D36" s="284" t="s">
        <v>68</v>
      </c>
      <c r="E36" s="285">
        <v>3</v>
      </c>
      <c r="F36" s="285">
        <v>0</v>
      </c>
      <c r="G36" s="286">
        <f t="shared" ref="G36" si="8">E36*F36</f>
        <v>0</v>
      </c>
      <c r="H36" s="179" t="s">
        <v>90</v>
      </c>
      <c r="P36" s="282"/>
    </row>
    <row r="37" spans="1:58" x14ac:dyDescent="0.2">
      <c r="A37" s="155"/>
      <c r="B37" s="156" t="s">
        <v>66</v>
      </c>
      <c r="C37" s="157"/>
      <c r="D37" s="155"/>
      <c r="E37" s="158"/>
      <c r="F37" s="158"/>
      <c r="G37" s="159">
        <f>SUM(G7:G35)</f>
        <v>0</v>
      </c>
      <c r="H37" s="180"/>
      <c r="P37" s="150"/>
      <c r="BB37" s="160">
        <f>SUM(BB7:BB30)</f>
        <v>0</v>
      </c>
      <c r="BC37" s="160">
        <f>SUM(BC7:BC30)</f>
        <v>0</v>
      </c>
      <c r="BD37" s="160">
        <f>SUM(BD7:BD30)</f>
        <v>0</v>
      </c>
      <c r="BE37" s="160">
        <f>SUM(BE7:BE30)</f>
        <v>0</v>
      </c>
      <c r="BF37" s="160">
        <f>SUM(BF7:BF30)</f>
        <v>0</v>
      </c>
    </row>
    <row r="38" spans="1:58" x14ac:dyDescent="0.2">
      <c r="A38" s="143" t="s">
        <v>65</v>
      </c>
      <c r="B38" s="144" t="s">
        <v>87</v>
      </c>
      <c r="C38" s="145" t="s">
        <v>88</v>
      </c>
      <c r="D38" s="146"/>
      <c r="E38" s="147"/>
      <c r="F38" s="147"/>
      <c r="G38" s="148"/>
      <c r="H38" s="178"/>
      <c r="I38" s="149"/>
      <c r="J38" s="149"/>
      <c r="P38" s="150"/>
    </row>
    <row r="39" spans="1:58" x14ac:dyDescent="0.2">
      <c r="A39" s="174">
        <v>1</v>
      </c>
      <c r="B39" s="185" t="s">
        <v>105</v>
      </c>
      <c r="C39" s="186" t="s">
        <v>106</v>
      </c>
      <c r="D39" s="187" t="s">
        <v>67</v>
      </c>
      <c r="E39" s="285">
        <v>220</v>
      </c>
      <c r="F39" s="188">
        <v>0</v>
      </c>
      <c r="G39" s="189">
        <f t="shared" ref="G39:G56" si="9">E39*F39</f>
        <v>0</v>
      </c>
      <c r="H39" s="179" t="s">
        <v>140</v>
      </c>
      <c r="I39" s="149"/>
      <c r="J39" s="149"/>
      <c r="P39" s="150"/>
    </row>
    <row r="40" spans="1:58" x14ac:dyDescent="0.2">
      <c r="A40" s="174">
        <v>2</v>
      </c>
      <c r="B40" s="193" t="s">
        <v>107</v>
      </c>
      <c r="C40" s="194" t="s">
        <v>108</v>
      </c>
      <c r="D40" s="195" t="s">
        <v>67</v>
      </c>
      <c r="E40" s="285">
        <v>220</v>
      </c>
      <c r="F40" s="285">
        <v>0</v>
      </c>
      <c r="G40" s="286">
        <f t="shared" si="9"/>
        <v>0</v>
      </c>
      <c r="H40" s="179" t="s">
        <v>140</v>
      </c>
      <c r="I40" s="149"/>
      <c r="J40" s="149"/>
      <c r="P40" s="150"/>
    </row>
    <row r="41" spans="1:58" s="202" customFormat="1" x14ac:dyDescent="0.2">
      <c r="A41" s="174">
        <v>3</v>
      </c>
      <c r="B41" s="220" t="s">
        <v>120</v>
      </c>
      <c r="C41" s="221" t="s">
        <v>121</v>
      </c>
      <c r="D41" s="222" t="s">
        <v>67</v>
      </c>
      <c r="E41" s="285">
        <v>20</v>
      </c>
      <c r="F41" s="285">
        <v>0</v>
      </c>
      <c r="G41" s="286">
        <f t="shared" si="9"/>
        <v>0</v>
      </c>
      <c r="H41" s="179" t="s">
        <v>140</v>
      </c>
      <c r="I41" s="203"/>
      <c r="J41" s="203"/>
      <c r="P41" s="204"/>
    </row>
    <row r="42" spans="1:58" s="202" customFormat="1" x14ac:dyDescent="0.2">
      <c r="A42" s="174">
        <v>4</v>
      </c>
      <c r="B42" s="226" t="s">
        <v>122</v>
      </c>
      <c r="C42" s="227" t="s">
        <v>123</v>
      </c>
      <c r="D42" s="228" t="s">
        <v>67</v>
      </c>
      <c r="E42" s="285">
        <v>20</v>
      </c>
      <c r="F42" s="285">
        <v>0</v>
      </c>
      <c r="G42" s="286">
        <f t="shared" si="9"/>
        <v>0</v>
      </c>
      <c r="H42" s="179" t="s">
        <v>140</v>
      </c>
      <c r="I42" s="203"/>
      <c r="J42" s="203"/>
      <c r="P42" s="204"/>
    </row>
    <row r="43" spans="1:58" s="202" customFormat="1" x14ac:dyDescent="0.2">
      <c r="A43" s="174">
        <v>5</v>
      </c>
      <c r="B43" s="214" t="s">
        <v>115</v>
      </c>
      <c r="C43" s="215" t="s">
        <v>116</v>
      </c>
      <c r="D43" s="216" t="s">
        <v>67</v>
      </c>
      <c r="E43" s="285">
        <v>220</v>
      </c>
      <c r="F43" s="285">
        <v>0</v>
      </c>
      <c r="G43" s="286">
        <f t="shared" si="9"/>
        <v>0</v>
      </c>
      <c r="H43" s="179" t="s">
        <v>140</v>
      </c>
      <c r="I43" s="203"/>
      <c r="J43" s="203"/>
      <c r="P43" s="204"/>
    </row>
    <row r="44" spans="1:58" s="202" customFormat="1" x14ac:dyDescent="0.2">
      <c r="A44" s="174">
        <v>6</v>
      </c>
      <c r="B44" s="241" t="s">
        <v>129</v>
      </c>
      <c r="C44" s="242" t="s">
        <v>130</v>
      </c>
      <c r="D44" s="284" t="s">
        <v>68</v>
      </c>
      <c r="E44" s="285">
        <v>3</v>
      </c>
      <c r="F44" s="285">
        <v>0</v>
      </c>
      <c r="G44" s="286">
        <f t="shared" si="9"/>
        <v>0</v>
      </c>
      <c r="H44" s="179" t="s">
        <v>90</v>
      </c>
      <c r="I44" s="203"/>
      <c r="J44" s="203"/>
      <c r="P44" s="204"/>
    </row>
    <row r="45" spans="1:58" s="238" customFormat="1" x14ac:dyDescent="0.2">
      <c r="A45" s="174">
        <v>7</v>
      </c>
      <c r="B45" s="246" t="s">
        <v>131</v>
      </c>
      <c r="C45" s="247" t="s">
        <v>132</v>
      </c>
      <c r="D45" s="248" t="s">
        <v>68</v>
      </c>
      <c r="E45" s="285">
        <v>3</v>
      </c>
      <c r="F45" s="285">
        <v>0</v>
      </c>
      <c r="G45" s="286">
        <f t="shared" si="9"/>
        <v>0</v>
      </c>
      <c r="H45" s="179" t="s">
        <v>171</v>
      </c>
      <c r="I45" s="239"/>
      <c r="J45" s="239"/>
      <c r="P45" s="240"/>
    </row>
    <row r="46" spans="1:58" s="211" customFormat="1" x14ac:dyDescent="0.2">
      <c r="A46" s="174">
        <v>8</v>
      </c>
      <c r="B46" s="217" t="s">
        <v>117</v>
      </c>
      <c r="C46" s="218" t="s">
        <v>118</v>
      </c>
      <c r="D46" s="219" t="s">
        <v>119</v>
      </c>
      <c r="E46" s="285">
        <v>10</v>
      </c>
      <c r="F46" s="285">
        <v>0</v>
      </c>
      <c r="G46" s="286">
        <f t="shared" si="9"/>
        <v>0</v>
      </c>
      <c r="H46" s="179" t="s">
        <v>90</v>
      </c>
      <c r="I46" s="212"/>
      <c r="J46" s="212"/>
      <c r="P46" s="213"/>
    </row>
    <row r="47" spans="1:58" s="243" customFormat="1" x14ac:dyDescent="0.2">
      <c r="A47" s="174">
        <v>9</v>
      </c>
      <c r="B47" s="249" t="s">
        <v>133</v>
      </c>
      <c r="C47" s="283" t="s">
        <v>162</v>
      </c>
      <c r="D47" s="250" t="s">
        <v>114</v>
      </c>
      <c r="E47" s="285">
        <v>5</v>
      </c>
      <c r="F47" s="285">
        <v>0</v>
      </c>
      <c r="G47" s="286">
        <f t="shared" si="9"/>
        <v>0</v>
      </c>
      <c r="H47" s="179" t="s">
        <v>90</v>
      </c>
      <c r="I47" s="244"/>
      <c r="J47" s="244"/>
      <c r="P47" s="245"/>
    </row>
    <row r="48" spans="1:58" s="211" customFormat="1" x14ac:dyDescent="0.2">
      <c r="A48" s="174">
        <v>10</v>
      </c>
      <c r="B48" s="254" t="s">
        <v>134</v>
      </c>
      <c r="C48" s="255" t="s">
        <v>135</v>
      </c>
      <c r="D48" s="256" t="s">
        <v>119</v>
      </c>
      <c r="E48" s="285">
        <v>10</v>
      </c>
      <c r="F48" s="285">
        <v>0</v>
      </c>
      <c r="G48" s="286">
        <f t="shared" si="9"/>
        <v>0</v>
      </c>
      <c r="H48" s="179" t="s">
        <v>90</v>
      </c>
      <c r="I48" s="212"/>
      <c r="J48" s="212"/>
      <c r="P48" s="213"/>
    </row>
    <row r="49" spans="1:58" s="190" customFormat="1" x14ac:dyDescent="0.2">
      <c r="A49" s="174">
        <v>11</v>
      </c>
      <c r="B49" s="199" t="s">
        <v>109</v>
      </c>
      <c r="C49" s="200" t="s">
        <v>110</v>
      </c>
      <c r="D49" s="201" t="s">
        <v>67</v>
      </c>
      <c r="E49" s="285">
        <v>240</v>
      </c>
      <c r="F49" s="285">
        <v>0</v>
      </c>
      <c r="G49" s="286">
        <f t="shared" si="9"/>
        <v>0</v>
      </c>
      <c r="H49" s="179" t="s">
        <v>90</v>
      </c>
      <c r="I49" s="191"/>
      <c r="J49" s="191"/>
      <c r="P49" s="192"/>
    </row>
    <row r="50" spans="1:58" s="223" customFormat="1" x14ac:dyDescent="0.2">
      <c r="A50" s="174">
        <v>12</v>
      </c>
      <c r="B50" s="232" t="s">
        <v>124</v>
      </c>
      <c r="C50" s="233" t="s">
        <v>125</v>
      </c>
      <c r="D50" s="234" t="s">
        <v>67</v>
      </c>
      <c r="E50" s="285">
        <v>30</v>
      </c>
      <c r="F50" s="285">
        <v>0</v>
      </c>
      <c r="G50" s="286">
        <f t="shared" si="9"/>
        <v>0</v>
      </c>
      <c r="H50" s="179" t="s">
        <v>90</v>
      </c>
      <c r="I50" s="224"/>
      <c r="J50" s="224"/>
      <c r="P50" s="225"/>
    </row>
    <row r="51" spans="1:58" s="196" customFormat="1" x14ac:dyDescent="0.2">
      <c r="A51" s="174">
        <v>13</v>
      </c>
      <c r="B51" s="205" t="s">
        <v>111</v>
      </c>
      <c r="C51" s="283" t="s">
        <v>169</v>
      </c>
      <c r="D51" s="206" t="s">
        <v>67</v>
      </c>
      <c r="E51" s="285">
        <v>260</v>
      </c>
      <c r="F51" s="285">
        <v>0</v>
      </c>
      <c r="G51" s="286">
        <f t="shared" si="9"/>
        <v>0</v>
      </c>
      <c r="H51" s="179" t="s">
        <v>90</v>
      </c>
      <c r="I51" s="197"/>
      <c r="J51" s="197"/>
      <c r="P51" s="198"/>
    </row>
    <row r="52" spans="1:58" s="202" customFormat="1" x14ac:dyDescent="0.2">
      <c r="A52" s="174">
        <v>14</v>
      </c>
      <c r="B52" s="207" t="s">
        <v>112</v>
      </c>
      <c r="C52" s="208" t="s">
        <v>113</v>
      </c>
      <c r="D52" s="209" t="s">
        <v>114</v>
      </c>
      <c r="E52" s="285">
        <v>85</v>
      </c>
      <c r="F52" s="285">
        <v>0</v>
      </c>
      <c r="G52" s="286">
        <f t="shared" si="9"/>
        <v>0</v>
      </c>
      <c r="H52" s="179" t="s">
        <v>90</v>
      </c>
      <c r="I52" s="203"/>
      <c r="J52" s="203"/>
      <c r="P52" s="204"/>
    </row>
    <row r="53" spans="1:58" s="229" customFormat="1" x14ac:dyDescent="0.2">
      <c r="A53" s="174">
        <v>15</v>
      </c>
      <c r="B53" s="235" t="s">
        <v>126</v>
      </c>
      <c r="C53" s="236" t="s">
        <v>127</v>
      </c>
      <c r="D53" s="237" t="s">
        <v>128</v>
      </c>
      <c r="E53" s="285">
        <v>0.24</v>
      </c>
      <c r="F53" s="285">
        <v>0</v>
      </c>
      <c r="G53" s="286">
        <f t="shared" si="9"/>
        <v>0</v>
      </c>
      <c r="H53" s="179" t="s">
        <v>90</v>
      </c>
      <c r="I53" s="230"/>
      <c r="J53" s="230"/>
      <c r="P53" s="231"/>
    </row>
    <row r="54" spans="1:58" s="251" customFormat="1" ht="22.5" x14ac:dyDescent="0.2">
      <c r="A54" s="174">
        <v>16</v>
      </c>
      <c r="B54" s="257" t="s">
        <v>136</v>
      </c>
      <c r="C54" s="283" t="s">
        <v>160</v>
      </c>
      <c r="D54" s="258" t="s">
        <v>119</v>
      </c>
      <c r="E54" s="285">
        <v>10</v>
      </c>
      <c r="F54" s="285">
        <v>0</v>
      </c>
      <c r="G54" s="286">
        <f t="shared" si="9"/>
        <v>0</v>
      </c>
      <c r="H54" s="179" t="s">
        <v>90</v>
      </c>
      <c r="I54" s="252"/>
      <c r="J54" s="252"/>
      <c r="P54" s="253"/>
    </row>
    <row r="55" spans="1:58" s="251" customFormat="1" ht="22.5" x14ac:dyDescent="0.2">
      <c r="A55" s="174">
        <v>17</v>
      </c>
      <c r="B55" s="259" t="s">
        <v>137</v>
      </c>
      <c r="C55" s="283" t="s">
        <v>161</v>
      </c>
      <c r="D55" s="260" t="s">
        <v>119</v>
      </c>
      <c r="E55" s="285">
        <v>10</v>
      </c>
      <c r="F55" s="285">
        <v>0</v>
      </c>
      <c r="G55" s="286">
        <f t="shared" si="9"/>
        <v>0</v>
      </c>
      <c r="H55" s="179" t="s">
        <v>90</v>
      </c>
      <c r="I55" s="252"/>
      <c r="J55" s="252"/>
      <c r="P55" s="253"/>
    </row>
    <row r="56" spans="1:58" s="280" customFormat="1" x14ac:dyDescent="0.2">
      <c r="A56" s="174">
        <v>18</v>
      </c>
      <c r="B56" s="269" t="s">
        <v>155</v>
      </c>
      <c r="C56" s="283" t="s">
        <v>156</v>
      </c>
      <c r="D56" s="284" t="s">
        <v>114</v>
      </c>
      <c r="E56" s="285">
        <v>5</v>
      </c>
      <c r="F56" s="285">
        <v>0</v>
      </c>
      <c r="G56" s="286">
        <f t="shared" si="9"/>
        <v>0</v>
      </c>
      <c r="H56" s="179" t="s">
        <v>140</v>
      </c>
      <c r="I56" s="281"/>
      <c r="J56" s="281"/>
      <c r="P56" s="282"/>
    </row>
    <row r="57" spans="1:58" x14ac:dyDescent="0.2">
      <c r="A57" s="155"/>
      <c r="B57" s="156" t="s">
        <v>66</v>
      </c>
      <c r="C57" s="157" t="str">
        <f>CONCATENATE(B38," ",C38)</f>
        <v>M46 Zemní práce při montážích</v>
      </c>
      <c r="D57" s="155"/>
      <c r="E57" s="158"/>
      <c r="F57" s="158"/>
      <c r="G57" s="159">
        <f>SUM(G38:G56)</f>
        <v>0</v>
      </c>
      <c r="H57" s="180"/>
      <c r="P57" s="150"/>
      <c r="BB57" s="160">
        <f>SUM(BB38:BB40)</f>
        <v>0</v>
      </c>
      <c r="BC57" s="160">
        <f>SUM(BC38:BC40)</f>
        <v>0</v>
      </c>
      <c r="BD57" s="160">
        <f>SUM(BD38:BD40)</f>
        <v>0</v>
      </c>
      <c r="BE57" s="160">
        <f>SUM(BE38:BE40)</f>
        <v>0</v>
      </c>
      <c r="BF57" s="160">
        <f>SUM(BF38:BF40)</f>
        <v>0</v>
      </c>
    </row>
    <row r="58" spans="1:58" x14ac:dyDescent="0.2">
      <c r="A58" s="124"/>
      <c r="B58" s="124"/>
      <c r="C58" s="124"/>
      <c r="D58" s="124"/>
      <c r="E58" s="124"/>
      <c r="F58" s="124"/>
      <c r="G58" s="124"/>
      <c r="H58" s="124"/>
    </row>
    <row r="59" spans="1:58" x14ac:dyDescent="0.2">
      <c r="E59" s="123"/>
    </row>
    <row r="60" spans="1:58" x14ac:dyDescent="0.2">
      <c r="E60" s="123"/>
    </row>
    <row r="61" spans="1:58" x14ac:dyDescent="0.2">
      <c r="E61" s="123"/>
    </row>
    <row r="62" spans="1:58" x14ac:dyDescent="0.2">
      <c r="E62" s="123"/>
    </row>
    <row r="63" spans="1:58" x14ac:dyDescent="0.2">
      <c r="E63" s="123"/>
    </row>
    <row r="64" spans="1:58" x14ac:dyDescent="0.2">
      <c r="E64" s="123"/>
    </row>
    <row r="65" spans="5:5" x14ac:dyDescent="0.2">
      <c r="E65" s="123"/>
    </row>
    <row r="66" spans="5:5" x14ac:dyDescent="0.2">
      <c r="E66" s="123"/>
    </row>
    <row r="67" spans="5:5" x14ac:dyDescent="0.2">
      <c r="E67" s="123"/>
    </row>
    <row r="68" spans="5:5" x14ac:dyDescent="0.2">
      <c r="E68" s="123"/>
    </row>
    <row r="69" spans="5:5" x14ac:dyDescent="0.2">
      <c r="E69" s="123"/>
    </row>
    <row r="70" spans="5:5" x14ac:dyDescent="0.2">
      <c r="E70" s="123"/>
    </row>
    <row r="71" spans="5:5" x14ac:dyDescent="0.2">
      <c r="E71" s="123"/>
    </row>
    <row r="72" spans="5:5" x14ac:dyDescent="0.2">
      <c r="E72" s="123"/>
    </row>
    <row r="73" spans="5:5" x14ac:dyDescent="0.2">
      <c r="E73" s="123"/>
    </row>
    <row r="74" spans="5:5" x14ac:dyDescent="0.2">
      <c r="E74" s="123"/>
    </row>
    <row r="75" spans="5:5" x14ac:dyDescent="0.2">
      <c r="E75" s="123"/>
    </row>
    <row r="76" spans="5:5" x14ac:dyDescent="0.2">
      <c r="E76" s="123"/>
    </row>
    <row r="77" spans="5:5" x14ac:dyDescent="0.2">
      <c r="E77" s="123"/>
    </row>
    <row r="78" spans="5:5" x14ac:dyDescent="0.2">
      <c r="E78" s="123"/>
    </row>
    <row r="79" spans="5:5" x14ac:dyDescent="0.2">
      <c r="E79" s="123"/>
    </row>
    <row r="80" spans="5:5" x14ac:dyDescent="0.2">
      <c r="E80" s="123"/>
    </row>
    <row r="81" spans="1:8" x14ac:dyDescent="0.2">
      <c r="A81" s="161"/>
      <c r="B81" s="161"/>
      <c r="C81" s="161"/>
      <c r="D81" s="161"/>
      <c r="E81" s="161"/>
      <c r="F81" s="161"/>
      <c r="G81" s="161"/>
      <c r="H81" s="161"/>
    </row>
    <row r="82" spans="1:8" x14ac:dyDescent="0.2">
      <c r="A82" s="161"/>
      <c r="B82" s="161"/>
      <c r="C82" s="161"/>
      <c r="D82" s="161"/>
      <c r="E82" s="161"/>
      <c r="F82" s="161"/>
      <c r="G82" s="161"/>
      <c r="H82" s="161"/>
    </row>
    <row r="83" spans="1:8" x14ac:dyDescent="0.2">
      <c r="A83" s="161"/>
      <c r="B83" s="161"/>
      <c r="C83" s="161"/>
      <c r="D83" s="161"/>
      <c r="E83" s="161"/>
      <c r="F83" s="161"/>
      <c r="G83" s="161"/>
      <c r="H83" s="161"/>
    </row>
    <row r="84" spans="1:8" x14ac:dyDescent="0.2">
      <c r="A84" s="161"/>
      <c r="B84" s="161"/>
      <c r="C84" s="161"/>
      <c r="D84" s="161"/>
      <c r="E84" s="161"/>
      <c r="F84" s="161"/>
      <c r="G84" s="161"/>
      <c r="H84" s="161"/>
    </row>
    <row r="85" spans="1:8" x14ac:dyDescent="0.2">
      <c r="E85" s="123"/>
    </row>
    <row r="86" spans="1:8" x14ac:dyDescent="0.2">
      <c r="E86" s="123"/>
    </row>
    <row r="87" spans="1:8" x14ac:dyDescent="0.2">
      <c r="E87" s="123"/>
    </row>
    <row r="88" spans="1:8" x14ac:dyDescent="0.2">
      <c r="E88" s="123"/>
    </row>
    <row r="89" spans="1:8" x14ac:dyDescent="0.2">
      <c r="E89" s="123"/>
    </row>
    <row r="90" spans="1:8" x14ac:dyDescent="0.2">
      <c r="E90" s="123"/>
    </row>
    <row r="91" spans="1:8" x14ac:dyDescent="0.2">
      <c r="E91" s="123"/>
    </row>
    <row r="92" spans="1:8" x14ac:dyDescent="0.2">
      <c r="E92" s="123"/>
    </row>
    <row r="93" spans="1:8" x14ac:dyDescent="0.2">
      <c r="E93" s="123"/>
    </row>
    <row r="94" spans="1:8" x14ac:dyDescent="0.2">
      <c r="E94" s="123"/>
    </row>
    <row r="95" spans="1:8" x14ac:dyDescent="0.2">
      <c r="E95" s="123"/>
    </row>
    <row r="96" spans="1:8" x14ac:dyDescent="0.2">
      <c r="E96" s="123"/>
    </row>
    <row r="97" spans="5:5" x14ac:dyDescent="0.2">
      <c r="E97" s="123"/>
    </row>
    <row r="98" spans="5:5" x14ac:dyDescent="0.2">
      <c r="E98" s="123"/>
    </row>
    <row r="99" spans="5:5" x14ac:dyDescent="0.2">
      <c r="E99" s="123"/>
    </row>
    <row r="100" spans="5:5" x14ac:dyDescent="0.2">
      <c r="E100" s="123"/>
    </row>
    <row r="101" spans="5:5" x14ac:dyDescent="0.2">
      <c r="E101" s="123"/>
    </row>
    <row r="102" spans="5:5" x14ac:dyDescent="0.2">
      <c r="E102" s="123"/>
    </row>
    <row r="103" spans="5:5" x14ac:dyDescent="0.2">
      <c r="E103" s="123"/>
    </row>
    <row r="104" spans="5:5" x14ac:dyDescent="0.2">
      <c r="E104" s="123"/>
    </row>
    <row r="105" spans="5:5" x14ac:dyDescent="0.2">
      <c r="E105" s="123"/>
    </row>
    <row r="106" spans="5:5" x14ac:dyDescent="0.2">
      <c r="E106" s="123"/>
    </row>
    <row r="107" spans="5:5" x14ac:dyDescent="0.2">
      <c r="E107" s="123"/>
    </row>
    <row r="108" spans="5:5" x14ac:dyDescent="0.2">
      <c r="E108" s="123"/>
    </row>
    <row r="109" spans="5:5" x14ac:dyDescent="0.2">
      <c r="E109" s="123"/>
    </row>
    <row r="110" spans="5:5" x14ac:dyDescent="0.2">
      <c r="E110" s="123"/>
    </row>
    <row r="111" spans="5:5" x14ac:dyDescent="0.2">
      <c r="E111" s="123"/>
    </row>
    <row r="112" spans="5:5" x14ac:dyDescent="0.2">
      <c r="E112" s="123"/>
    </row>
    <row r="113" spans="1:8" x14ac:dyDescent="0.2">
      <c r="E113" s="123"/>
    </row>
    <row r="114" spans="1:8" x14ac:dyDescent="0.2">
      <c r="E114" s="123"/>
    </row>
    <row r="115" spans="1:8" x14ac:dyDescent="0.2">
      <c r="E115" s="123"/>
    </row>
    <row r="116" spans="1:8" x14ac:dyDescent="0.2">
      <c r="A116" s="162"/>
      <c r="B116" s="162"/>
    </row>
    <row r="117" spans="1:8" x14ac:dyDescent="0.2">
      <c r="A117" s="161"/>
      <c r="B117" s="161"/>
      <c r="C117" s="164"/>
      <c r="D117" s="164"/>
      <c r="E117" s="165"/>
      <c r="F117" s="164"/>
      <c r="G117" s="166"/>
      <c r="H117" s="166"/>
    </row>
    <row r="118" spans="1:8" x14ac:dyDescent="0.2">
      <c r="A118" s="167"/>
      <c r="B118" s="167"/>
      <c r="C118" s="161"/>
      <c r="D118" s="161"/>
      <c r="E118" s="168"/>
      <c r="F118" s="161"/>
      <c r="G118" s="161"/>
      <c r="H118" s="161"/>
    </row>
    <row r="119" spans="1:8" x14ac:dyDescent="0.2">
      <c r="A119" s="161"/>
      <c r="B119" s="161"/>
      <c r="C119" s="161"/>
      <c r="D119" s="161"/>
      <c r="E119" s="168"/>
      <c r="F119" s="161"/>
      <c r="G119" s="161"/>
      <c r="H119" s="161"/>
    </row>
    <row r="120" spans="1:8" x14ac:dyDescent="0.2">
      <c r="A120" s="161"/>
      <c r="B120" s="161"/>
      <c r="C120" s="161"/>
      <c r="D120" s="161"/>
      <c r="E120" s="168"/>
      <c r="F120" s="161"/>
      <c r="G120" s="161"/>
      <c r="H120" s="161"/>
    </row>
    <row r="121" spans="1:8" x14ac:dyDescent="0.2">
      <c r="A121" s="161"/>
      <c r="B121" s="161"/>
      <c r="C121" s="161"/>
      <c r="D121" s="161"/>
      <c r="E121" s="168"/>
      <c r="F121" s="161"/>
      <c r="G121" s="161"/>
      <c r="H121" s="161"/>
    </row>
    <row r="122" spans="1:8" x14ac:dyDescent="0.2">
      <c r="A122" s="161"/>
      <c r="B122" s="161"/>
      <c r="C122" s="161"/>
      <c r="D122" s="161"/>
      <c r="E122" s="168"/>
      <c r="F122" s="161"/>
      <c r="G122" s="161"/>
      <c r="H122" s="161"/>
    </row>
    <row r="123" spans="1:8" x14ac:dyDescent="0.2">
      <c r="A123" s="161"/>
      <c r="B123" s="161"/>
      <c r="C123" s="161"/>
      <c r="D123" s="161"/>
      <c r="E123" s="168"/>
      <c r="F123" s="161"/>
      <c r="G123" s="161"/>
      <c r="H123" s="161"/>
    </row>
    <row r="124" spans="1:8" x14ac:dyDescent="0.2">
      <c r="A124" s="161"/>
      <c r="B124" s="161"/>
      <c r="C124" s="161"/>
      <c r="D124" s="161"/>
      <c r="E124" s="168"/>
      <c r="F124" s="161"/>
      <c r="G124" s="161"/>
      <c r="H124" s="161"/>
    </row>
    <row r="125" spans="1:8" x14ac:dyDescent="0.2">
      <c r="A125" s="161"/>
      <c r="B125" s="161"/>
      <c r="C125" s="161"/>
      <c r="D125" s="161"/>
      <c r="E125" s="168"/>
      <c r="F125" s="161"/>
      <c r="G125" s="161"/>
      <c r="H125" s="161"/>
    </row>
    <row r="126" spans="1:8" x14ac:dyDescent="0.2">
      <c r="A126" s="161"/>
      <c r="B126" s="161"/>
      <c r="C126" s="161"/>
      <c r="D126" s="161"/>
      <c r="E126" s="168"/>
      <c r="F126" s="161"/>
      <c r="G126" s="161"/>
      <c r="H126" s="161"/>
    </row>
    <row r="127" spans="1:8" x14ac:dyDescent="0.2">
      <c r="A127" s="161"/>
      <c r="B127" s="161"/>
      <c r="C127" s="161"/>
      <c r="D127" s="161"/>
      <c r="E127" s="168"/>
      <c r="F127" s="161"/>
      <c r="G127" s="161"/>
      <c r="H127" s="161"/>
    </row>
    <row r="128" spans="1:8" x14ac:dyDescent="0.2">
      <c r="A128" s="161"/>
      <c r="B128" s="161"/>
      <c r="C128" s="161"/>
      <c r="D128" s="161"/>
      <c r="E128" s="168"/>
      <c r="F128" s="161"/>
      <c r="G128" s="161"/>
      <c r="H128" s="161"/>
    </row>
    <row r="129" spans="1:8" x14ac:dyDescent="0.2">
      <c r="A129" s="161"/>
      <c r="B129" s="161"/>
      <c r="C129" s="161"/>
      <c r="D129" s="161"/>
      <c r="E129" s="168"/>
      <c r="F129" s="161"/>
      <c r="G129" s="161"/>
      <c r="H129" s="161"/>
    </row>
    <row r="130" spans="1:8" x14ac:dyDescent="0.2">
      <c r="A130" s="161"/>
      <c r="B130" s="161"/>
      <c r="C130" s="161"/>
      <c r="D130" s="161"/>
      <c r="E130" s="168"/>
      <c r="F130" s="161"/>
      <c r="G130" s="161"/>
      <c r="H130" s="161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landscape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Svider Miroslav Ing.</cp:lastModifiedBy>
  <cp:lastPrinted>2013-11-17T13:55:15Z</cp:lastPrinted>
  <dcterms:created xsi:type="dcterms:W3CDTF">2013-02-27T21:27:42Z</dcterms:created>
  <dcterms:modified xsi:type="dcterms:W3CDTF">2021-01-14T08:22:58Z</dcterms:modified>
</cp:coreProperties>
</file>