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19440" windowHeight="1257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Položky!$A$1:$G$199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/>
  <c r="D15"/>
  <c r="BE198" i="3"/>
  <c r="BD198"/>
  <c r="BC198"/>
  <c r="BB198"/>
  <c r="G198"/>
  <c r="BA198" s="1"/>
  <c r="BE197"/>
  <c r="BD197"/>
  <c r="BC197"/>
  <c r="BB197"/>
  <c r="BA197"/>
  <c r="G197"/>
  <c r="BE196"/>
  <c r="BD196"/>
  <c r="BC196"/>
  <c r="BB196"/>
  <c r="G196"/>
  <c r="BA196" s="1"/>
  <c r="BE195"/>
  <c r="BD195"/>
  <c r="BC195"/>
  <c r="BB195"/>
  <c r="BA195"/>
  <c r="G195"/>
  <c r="BE194"/>
  <c r="BD194"/>
  <c r="BC194"/>
  <c r="BB194"/>
  <c r="G194"/>
  <c r="BA194" s="1"/>
  <c r="BE193"/>
  <c r="BD193"/>
  <c r="BC193"/>
  <c r="BB193"/>
  <c r="BB199" s="1"/>
  <c r="F17" i="2" s="1"/>
  <c r="BA193" i="3"/>
  <c r="G193"/>
  <c r="BE192"/>
  <c r="BD192"/>
  <c r="BD199" s="1"/>
  <c r="H17" i="2" s="1"/>
  <c r="BC192" i="3"/>
  <c r="BB192"/>
  <c r="G192"/>
  <c r="G199" s="1"/>
  <c r="B17" i="2"/>
  <c r="A17"/>
  <c r="BE199" i="3"/>
  <c r="I17" i="2" s="1"/>
  <c r="BC199" i="3"/>
  <c r="G17" i="2" s="1"/>
  <c r="C199" i="3"/>
  <c r="BE189"/>
  <c r="BD189"/>
  <c r="BC189"/>
  <c r="BA189"/>
  <c r="G189"/>
  <c r="BB189" s="1"/>
  <c r="BE188"/>
  <c r="BD188"/>
  <c r="BC188"/>
  <c r="BB188"/>
  <c r="BA188"/>
  <c r="G188"/>
  <c r="BE186"/>
  <c r="BD186"/>
  <c r="BD190" s="1"/>
  <c r="H16" i="2" s="1"/>
  <c r="BC186" i="3"/>
  <c r="BA186"/>
  <c r="G186"/>
  <c r="G190" s="1"/>
  <c r="B16" i="2"/>
  <c r="A16"/>
  <c r="BE190" i="3"/>
  <c r="I16" i="2" s="1"/>
  <c r="BC190" i="3"/>
  <c r="G16" i="2" s="1"/>
  <c r="BA190" i="3"/>
  <c r="E16" i="2" s="1"/>
  <c r="C190" i="3"/>
  <c r="BE183"/>
  <c r="BD183"/>
  <c r="BC183"/>
  <c r="BA183"/>
  <c r="G183"/>
  <c r="BB183" s="1"/>
  <c r="BE176"/>
  <c r="BD176"/>
  <c r="BC176"/>
  <c r="BB176"/>
  <c r="BA176"/>
  <c r="G176"/>
  <c r="BE169"/>
  <c r="BD169"/>
  <c r="BC169"/>
  <c r="BA169"/>
  <c r="G169"/>
  <c r="BB169" s="1"/>
  <c r="BE167"/>
  <c r="BD167"/>
  <c r="BD184" s="1"/>
  <c r="H15" i="2" s="1"/>
  <c r="BC167" i="3"/>
  <c r="BB167"/>
  <c r="BA167"/>
  <c r="G167"/>
  <c r="G184" s="1"/>
  <c r="B15" i="2"/>
  <c r="A15"/>
  <c r="BE184" i="3"/>
  <c r="I15" i="2" s="1"/>
  <c r="BC184" i="3"/>
  <c r="G15" i="2" s="1"/>
  <c r="BA184" i="3"/>
  <c r="E15" i="2" s="1"/>
  <c r="C184" i="3"/>
  <c r="BE164"/>
  <c r="BD164"/>
  <c r="BC164"/>
  <c r="BB164"/>
  <c r="BA164"/>
  <c r="G164"/>
  <c r="BE156"/>
  <c r="BD156"/>
  <c r="BC156"/>
  <c r="BA156"/>
  <c r="G156"/>
  <c r="BB156" s="1"/>
  <c r="BE147"/>
  <c r="BD147"/>
  <c r="BC147"/>
  <c r="BB147"/>
  <c r="BA147"/>
  <c r="G147"/>
  <c r="BE138"/>
  <c r="BD138"/>
  <c r="BC138"/>
  <c r="BA138"/>
  <c r="G138"/>
  <c r="BB138" s="1"/>
  <c r="BE129"/>
  <c r="BD129"/>
  <c r="BC129"/>
  <c r="BB129"/>
  <c r="BA129"/>
  <c r="G129"/>
  <c r="BE120"/>
  <c r="BD120"/>
  <c r="BC120"/>
  <c r="BA120"/>
  <c r="G120"/>
  <c r="BB120" s="1"/>
  <c r="BE111"/>
  <c r="BD111"/>
  <c r="BC111"/>
  <c r="BB111"/>
  <c r="BA111"/>
  <c r="G111"/>
  <c r="BE102"/>
  <c r="BD102"/>
  <c r="BD165" s="1"/>
  <c r="H14" i="2" s="1"/>
  <c r="BC102" i="3"/>
  <c r="BA102"/>
  <c r="G102"/>
  <c r="G165" s="1"/>
  <c r="B14" i="2"/>
  <c r="A14"/>
  <c r="BE165" i="3"/>
  <c r="I14" i="2" s="1"/>
  <c r="BC165" i="3"/>
  <c r="G14" i="2" s="1"/>
  <c r="BA165" i="3"/>
  <c r="E14" i="2" s="1"/>
  <c r="C165" i="3"/>
  <c r="BE99"/>
  <c r="BD99"/>
  <c r="BC99"/>
  <c r="BA99"/>
  <c r="G99"/>
  <c r="BB99" s="1"/>
  <c r="BE94"/>
  <c r="BD94"/>
  <c r="BC94"/>
  <c r="BB94"/>
  <c r="BA94"/>
  <c r="G94"/>
  <c r="BE89"/>
  <c r="BD89"/>
  <c r="BC89"/>
  <c r="BA89"/>
  <c r="G89"/>
  <c r="BB89" s="1"/>
  <c r="BE84"/>
  <c r="BD84"/>
  <c r="BC84"/>
  <c r="BB84"/>
  <c r="BA84"/>
  <c r="G84"/>
  <c r="BE79"/>
  <c r="BD79"/>
  <c r="BC79"/>
  <c r="BA79"/>
  <c r="G79"/>
  <c r="BB79" s="1"/>
  <c r="BE76"/>
  <c r="BD76"/>
  <c r="BC76"/>
  <c r="BB76"/>
  <c r="BA76"/>
  <c r="G76"/>
  <c r="BE73"/>
  <c r="BD73"/>
  <c r="BD100" s="1"/>
  <c r="H13" i="2" s="1"/>
  <c r="BC73" i="3"/>
  <c r="BA73"/>
  <c r="G73"/>
  <c r="G100" s="1"/>
  <c r="B13" i="2"/>
  <c r="A13"/>
  <c r="BE100" i="3"/>
  <c r="I13" i="2" s="1"/>
  <c r="BC100" i="3"/>
  <c r="G13" i="2" s="1"/>
  <c r="BA100" i="3"/>
  <c r="E13" i="2" s="1"/>
  <c r="C100" i="3"/>
  <c r="BE70"/>
  <c r="BD70"/>
  <c r="BD71" s="1"/>
  <c r="H12" i="2" s="1"/>
  <c r="BC70" i="3"/>
  <c r="BC71" s="1"/>
  <c r="G12" i="2" s="1"/>
  <c r="BB70" i="3"/>
  <c r="BB71" s="1"/>
  <c r="F12" i="2" s="1"/>
  <c r="G70" i="3"/>
  <c r="G71" s="1"/>
  <c r="B12" i="2"/>
  <c r="A12"/>
  <c r="BE71" i="3"/>
  <c r="I12" i="2" s="1"/>
  <c r="C71" i="3"/>
  <c r="BE60"/>
  <c r="BD60"/>
  <c r="BC60"/>
  <c r="BB60"/>
  <c r="G60"/>
  <c r="BA60" s="1"/>
  <c r="BE56"/>
  <c r="BD56"/>
  <c r="BC56"/>
  <c r="BB56"/>
  <c r="BA56"/>
  <c r="G56"/>
  <c r="BE54"/>
  <c r="BD54"/>
  <c r="BC54"/>
  <c r="BB54"/>
  <c r="G54"/>
  <c r="BA54" s="1"/>
  <c r="BE52"/>
  <c r="BD52"/>
  <c r="BC52"/>
  <c r="BB52"/>
  <c r="BA52"/>
  <c r="G52"/>
  <c r="BE50"/>
  <c r="BD50"/>
  <c r="BC50"/>
  <c r="BB50"/>
  <c r="G50"/>
  <c r="BA50" s="1"/>
  <c r="BE46"/>
  <c r="BD46"/>
  <c r="BC46"/>
  <c r="BB46"/>
  <c r="BA46"/>
  <c r="G46"/>
  <c r="BE42"/>
  <c r="BD42"/>
  <c r="BC42"/>
  <c r="BB42"/>
  <c r="G42"/>
  <c r="BA42" s="1"/>
  <c r="BE40"/>
  <c r="BD40"/>
  <c r="BC40"/>
  <c r="BB40"/>
  <c r="BA40"/>
  <c r="G40"/>
  <c r="BE38"/>
  <c r="BD38"/>
  <c r="BD68" s="1"/>
  <c r="H11" i="2" s="1"/>
  <c r="BC38" i="3"/>
  <c r="BC68" s="1"/>
  <c r="G11" i="2" s="1"/>
  <c r="BB38" i="3"/>
  <c r="BB68" s="1"/>
  <c r="F11" i="2" s="1"/>
  <c r="G38" i="3"/>
  <c r="G68" s="1"/>
  <c r="B11" i="2"/>
  <c r="A11"/>
  <c r="BE68" i="3"/>
  <c r="I11" i="2" s="1"/>
  <c r="C68" i="3"/>
  <c r="BE35"/>
  <c r="BD35"/>
  <c r="BD36" s="1"/>
  <c r="H10" i="2" s="1"/>
  <c r="BC35" i="3"/>
  <c r="BC36" s="1"/>
  <c r="G10" i="2" s="1"/>
  <c r="BB35" i="3"/>
  <c r="BB36" s="1"/>
  <c r="F10" i="2" s="1"/>
  <c r="G35" i="3"/>
  <c r="G36" s="1"/>
  <c r="B10" i="2"/>
  <c r="A10"/>
  <c r="BE36" i="3"/>
  <c r="I10" i="2" s="1"/>
  <c r="C36" i="3"/>
  <c r="BE32"/>
  <c r="BD32"/>
  <c r="BC32"/>
  <c r="BB32"/>
  <c r="G32"/>
  <c r="BA32" s="1"/>
  <c r="BE31"/>
  <c r="BD31"/>
  <c r="BC31"/>
  <c r="BB31"/>
  <c r="BA31"/>
  <c r="G31"/>
  <c r="BE30"/>
  <c r="BD30"/>
  <c r="BC30"/>
  <c r="BB30"/>
  <c r="G30"/>
  <c r="BA30" s="1"/>
  <c r="BE29"/>
  <c r="BE33" s="1"/>
  <c r="I9" i="2" s="1"/>
  <c r="BD29" i="3"/>
  <c r="BD33" s="1"/>
  <c r="H9" i="2" s="1"/>
  <c r="BC29" i="3"/>
  <c r="BB29"/>
  <c r="BB33" s="1"/>
  <c r="F9" i="2" s="1"/>
  <c r="BA29" i="3"/>
  <c r="G29"/>
  <c r="G33" s="1"/>
  <c r="B9" i="2"/>
  <c r="A9"/>
  <c r="BC33" i="3"/>
  <c r="G9" i="2" s="1"/>
  <c r="C33" i="3"/>
  <c r="BE18"/>
  <c r="BE27" s="1"/>
  <c r="I8" i="2" s="1"/>
  <c r="BD18" i="3"/>
  <c r="BD27" s="1"/>
  <c r="H8" i="2" s="1"/>
  <c r="BC18" i="3"/>
  <c r="BB18"/>
  <c r="BB27" s="1"/>
  <c r="F8" i="2" s="1"/>
  <c r="BA18" i="3"/>
  <c r="BA27" s="1"/>
  <c r="E8" i="2" s="1"/>
  <c r="G18" i="3"/>
  <c r="G27" s="1"/>
  <c r="B8" i="2"/>
  <c r="A8"/>
  <c r="BC27" i="3"/>
  <c r="G8" i="2" s="1"/>
  <c r="C27" i="3"/>
  <c r="BE8"/>
  <c r="BE16" s="1"/>
  <c r="I7" i="2" s="1"/>
  <c r="BD8" i="3"/>
  <c r="BD16" s="1"/>
  <c r="H7" i="2" s="1"/>
  <c r="BC8" i="3"/>
  <c r="BB8"/>
  <c r="BB16" s="1"/>
  <c r="F7" i="2" s="1"/>
  <c r="BA8" i="3"/>
  <c r="BA16" s="1"/>
  <c r="E7" i="2" s="1"/>
  <c r="G8" i="3"/>
  <c r="G16" s="1"/>
  <c r="B7" i="2"/>
  <c r="A7"/>
  <c r="BC16" i="3"/>
  <c r="G7" i="2" s="1"/>
  <c r="C16" i="3"/>
  <c r="E4"/>
  <c r="C4"/>
  <c r="F3"/>
  <c r="C3"/>
  <c r="C2" i="2"/>
  <c r="C1"/>
  <c r="C33" i="1"/>
  <c r="F33" s="1"/>
  <c r="C31"/>
  <c r="C9"/>
  <c r="G7"/>
  <c r="D2"/>
  <c r="C2"/>
  <c r="BB184" i="3" l="1"/>
  <c r="F15" i="2" s="1"/>
  <c r="H18"/>
  <c r="C17" i="1" s="1"/>
  <c r="G18" i="2"/>
  <c r="C18" i="1" s="1"/>
  <c r="I18" i="2"/>
  <c r="C21" i="1" s="1"/>
  <c r="BA33" i="3"/>
  <c r="E9" i="2" s="1"/>
  <c r="BA35" i="3"/>
  <c r="BA36" s="1"/>
  <c r="E10" i="2" s="1"/>
  <c r="BA38" i="3"/>
  <c r="BA68" s="1"/>
  <c r="E11" i="2" s="1"/>
  <c r="BA70" i="3"/>
  <c r="BA71" s="1"/>
  <c r="E12" i="2" s="1"/>
  <c r="BA192" i="3"/>
  <c r="BA199" s="1"/>
  <c r="E17" i="2" s="1"/>
  <c r="BB73" i="3"/>
  <c r="BB100" s="1"/>
  <c r="F13" i="2" s="1"/>
  <c r="BB102" i="3"/>
  <c r="BB165" s="1"/>
  <c r="F14" i="2" s="1"/>
  <c r="BB186" i="3"/>
  <c r="BB190" s="1"/>
  <c r="F16" i="2" s="1"/>
  <c r="E18" l="1"/>
  <c r="F18"/>
  <c r="C16" i="1" s="1"/>
  <c r="G24" i="2"/>
  <c r="I24" s="1"/>
  <c r="G16" i="1" s="1"/>
  <c r="G23" i="2"/>
  <c r="I23" s="1"/>
  <c r="C15" i="1"/>
  <c r="C19" s="1"/>
  <c r="C22" s="1"/>
  <c r="H25" i="2" l="1"/>
  <c r="G23" i="1" s="1"/>
  <c r="G22" s="1"/>
  <c r="G15"/>
  <c r="C23" l="1"/>
  <c r="F30" s="1"/>
  <c r="F31" l="1"/>
  <c r="F34" s="1"/>
</calcChain>
</file>

<file path=xl/sharedStrings.xml><?xml version="1.0" encoding="utf-8"?>
<sst xmlns="http://schemas.openxmlformats.org/spreadsheetml/2006/main" count="507" uniqueCount="274">
  <si>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</si>
  <si>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</si>
  <si>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</si>
  <si>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</si>
  <si>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</si>
  <si>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</si>
  <si>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</si>
  <si>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</si>
  <si>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</si>
  <si>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</si>
  <si>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</si>
  <si>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</si>
  <si>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</si>
  <si>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</si>
  <si>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</si>
  <si>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</si>
  <si>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</si>
  <si>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</si>
  <si>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</si>
  <si>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</si>
  <si>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</si>
  <si>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</si>
  <si>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</si>
  <si>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</si>
  <si>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</si>
  <si>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</si>
  <si>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</si>
  <si>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</si>
  <si>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</si>
  <si>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</si>
  <si>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</si>
  <si>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</si>
  <si>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</si>
  <si>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</si>
  <si>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</si>
  <si>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</si>
  <si>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</si>
  <si>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</si>
  <si>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</si>
  <si>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</si>
  <si>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</si>
  <si>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</si>
  <si>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</si>
  <si>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</si>
  <si>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</si>
  <si>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</si>
  <si>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</si>
  <si>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</si>
  <si>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</si>
  <si>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</si>
  <si>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</si>
  <si>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</si>
  <si>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</si>
  <si>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</si>
  <si>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</si>
  <si>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</si>
  <si>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</si>
  <si>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</si>
  <si>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</si>
  <si>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</si>
  <si>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</si>
  <si>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</si>
  <si>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</si>
  <si>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</si>
  <si>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</si>
  <si>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</si>
  <si>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</si>
  <si>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</si>
  <si>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</si>
  <si>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</si>
  <si>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</si>
  <si>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</si>
  <si>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</si>
  <si>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</si>
  <si>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</si>
  <si>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</si>
  <si>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</si>
  <si>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Č35-2020</t>
  </si>
  <si>
    <t>Výměna oken Jubilejní 25, Ostrava - Hrabůvka</t>
  </si>
  <si>
    <t>SO 01</t>
  </si>
  <si>
    <t>Architektonicko-stavební řešení</t>
  </si>
  <si>
    <t>61</t>
  </si>
  <si>
    <t>Upravy povrchů vnitřní</t>
  </si>
  <si>
    <t>612425931RT2</t>
  </si>
  <si>
    <t>Omítka vápenná vnitřního ostění - štuková s použitím suché maltové směsi</t>
  </si>
  <si>
    <t>m2</t>
  </si>
  <si>
    <t>0,4*4*2*0,2</t>
  </si>
  <si>
    <t>(1+0,4+1+0,4)*4*0,2</t>
  </si>
  <si>
    <t>(1+0,5+1+0,5)*4*0,2</t>
  </si>
  <si>
    <t>(1,5+1+1,5+1)*1*0,2</t>
  </si>
  <si>
    <t>(1,6+1+1,6+1)*6*0,2</t>
  </si>
  <si>
    <t>(1,7+1+1,7+1)*6*0,2</t>
  </si>
  <si>
    <t>(2,45+1,05+2,45)*2*0,2</t>
  </si>
  <si>
    <t>62</t>
  </si>
  <si>
    <t>Úpravy povrchů vnější</t>
  </si>
  <si>
    <t>622311150RT3</t>
  </si>
  <si>
    <t xml:space="preserve">Povrchová úprava vnějšího ostění </t>
  </si>
  <si>
    <t xml:space="preserve">Položka obsahuje okenní a rohové lišty, výztužnou stěrku, kontaktní nátěr a povrchovou úpravu omítkou, nátěr. </t>
  </si>
  <si>
    <t>0,4*3*2*0,2</t>
  </si>
  <si>
    <t>(1+0,4+1)*4*0,2</t>
  </si>
  <si>
    <t>(1+0,5+1)*4*0,2</t>
  </si>
  <si>
    <t>(1,5+1+1,5)*1*0,2</t>
  </si>
  <si>
    <t>(1,6+1+1,6)*6*0,2</t>
  </si>
  <si>
    <t>(1,7+1+1,7)*6*0,2</t>
  </si>
  <si>
    <t>94</t>
  </si>
  <si>
    <t>Lešení a stavební výtahy</t>
  </si>
  <si>
    <t>941941041R00</t>
  </si>
  <si>
    <t xml:space="preserve">Montáž lešení leh.řad.s podlahami,š.1,2 m, H 10 m 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</si>
  <si>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</si>
  <si>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</si>
  <si>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</si>
  <si>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</si>
  <si>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941955001R00</t>
  </si>
  <si>
    <t xml:space="preserve">Lešení lehké pomocné, výška podlahy do 1,2 m </t>
  </si>
  <si>
    <t>95</t>
  </si>
  <si>
    <t>Dokončovací konstrukce na pozemních stavbách</t>
  </si>
  <si>
    <t>95-001.RXX</t>
  </si>
  <si>
    <t xml:space="preserve">Vyčištění budov po provedených úpravách </t>
  </si>
  <si>
    <t>soub</t>
  </si>
  <si>
    <t>96</t>
  </si>
  <si>
    <t>Bourání konstrukcí</t>
  </si>
  <si>
    <t>968061112R00</t>
  </si>
  <si>
    <t xml:space="preserve">Vyvěšení dřevěných okenních křídel pl. do 1,5 m2 </t>
  </si>
  <si>
    <t>kus</t>
  </si>
  <si>
    <t>60+2</t>
  </si>
  <si>
    <t>968061113R00</t>
  </si>
  <si>
    <t xml:space="preserve">Vyvěšení dřevěných balkonový křídel pl. nad 1,5 m2 </t>
  </si>
  <si>
    <t>2</t>
  </si>
  <si>
    <t>968062354R00</t>
  </si>
  <si>
    <t xml:space="preserve">Vybourání dřevěných rámů oken dvojitých pl. 1 m2 </t>
  </si>
  <si>
    <t>0,4*0,4*2</t>
  </si>
  <si>
    <t>0,4*1*4</t>
  </si>
  <si>
    <t>0,5*1*4</t>
  </si>
  <si>
    <t>968062355R00</t>
  </si>
  <si>
    <t xml:space="preserve">Vybourání dřevěných rámů oken dvojitých pl. 2 m2 </t>
  </si>
  <si>
    <t>1*1,5*1</t>
  </si>
  <si>
    <t>1*1,6*6</t>
  </si>
  <si>
    <t>1*1,7*6</t>
  </si>
  <si>
    <t>968062356R00</t>
  </si>
  <si>
    <t xml:space="preserve">Vybourání dřevěných rámů dvojitých pl. 4 m2 </t>
  </si>
  <si>
    <t>1,05*2,45*2</t>
  </si>
  <si>
    <t>968071112R00</t>
  </si>
  <si>
    <t xml:space="preserve">Vyvěšení kovových křídel oken pl. 1,5 m2 </t>
  </si>
  <si>
    <t>4</t>
  </si>
  <si>
    <t>968072244R00</t>
  </si>
  <si>
    <t xml:space="preserve">Vybourání kovových rámů oken jednod. pl. 1 m2 </t>
  </si>
  <si>
    <t>0,8*0,45*4</t>
  </si>
  <si>
    <t>968095001R00</t>
  </si>
  <si>
    <t xml:space="preserve">Bourání parapetů dřevěných š. do 25 cm </t>
  </si>
  <si>
    <t>m</t>
  </si>
  <si>
    <t>1*1</t>
  </si>
  <si>
    <t>1*6</t>
  </si>
  <si>
    <t>96-001.RXX</t>
  </si>
  <si>
    <t xml:space="preserve">Proříznutí vnější omítky </t>
  </si>
  <si>
    <t>0,4*3*2*1,05</t>
  </si>
  <si>
    <t>(1+0,4+1)*4*1,05</t>
  </si>
  <si>
    <t>(1+0,5+1)*4*1,05</t>
  </si>
  <si>
    <t>(1,5+1+1,5)*1*1,05</t>
  </si>
  <si>
    <t>(1,6+1+1,6)*6*1,05</t>
  </si>
  <si>
    <t>(1,7+1+1,7)*6*1,05</t>
  </si>
  <si>
    <t>(2,45+1,05+2,45)*2*1,05</t>
  </si>
  <si>
    <t>99</t>
  </si>
  <si>
    <t>Staveništní přesun hmot</t>
  </si>
  <si>
    <t>999281108R00</t>
  </si>
  <si>
    <t xml:space="preserve">Přesun hmot pro opravy a údržbu do výšky 12 m </t>
  </si>
  <si>
    <t>t</t>
  </si>
  <si>
    <t>764</t>
  </si>
  <si>
    <t>Konstrukce klempířské</t>
  </si>
  <si>
    <t>764410850R00</t>
  </si>
  <si>
    <t xml:space="preserve">Demontáž oplechování parapetů,rš od 100 do 330 mm </t>
  </si>
  <si>
    <t>r.š.250 mm:0,4*6</t>
  </si>
  <si>
    <t>0,5*4</t>
  </si>
  <si>
    <t>764410880R00</t>
  </si>
  <si>
    <t xml:space="preserve">Demontáž oplechování parapetů,rš od 340 do 600 mm </t>
  </si>
  <si>
    <t>rš. 350 mm:1,7*12</t>
  </si>
  <si>
    <t>rš. 500 mm:1,7*1</t>
  </si>
  <si>
    <t>764511620RT2</t>
  </si>
  <si>
    <t>Oplechování parapetů TiZn, rš. 220 mm plech předzvětralý tl. 0,8 mm</t>
  </si>
  <si>
    <t>Kompletní provedení a dodávka dle výpisu prvků a PD.</t>
  </si>
  <si>
    <t>- součástí položky je D+M podkladní folie pro plechové krytiny</t>
  </si>
  <si>
    <t>2/K:0,5*4</t>
  </si>
  <si>
    <t>764511660RT2</t>
  </si>
  <si>
    <t>Oplechování parapetů TiZn, rš. 360 mm plech předzvětralý tl. 0,8 mm</t>
  </si>
  <si>
    <t>3/K:1,7*12</t>
  </si>
  <si>
    <t>764511660RT3</t>
  </si>
  <si>
    <t>Oplechování parapetů TiZn, rš. 400 mm plech předzvětralý tl. 0,8 mm</t>
  </si>
  <si>
    <t>1/K:0,4*6</t>
  </si>
  <si>
    <t>764511670RT2</t>
  </si>
  <si>
    <t>Oplechování parapetů TiZn, rš. 500 mm plech předzvětralý tl. 0,8 mm</t>
  </si>
  <si>
    <t>4/K:1,7*1</t>
  </si>
  <si>
    <t>998764202R00</t>
  </si>
  <si>
    <t xml:space="preserve">Přesun hmot pro klempířské konstr., výšky do 12 m </t>
  </si>
  <si>
    <t>766</t>
  </si>
  <si>
    <t>Konstrukce truhlářské</t>
  </si>
  <si>
    <t>766-001.RXX</t>
  </si>
  <si>
    <t>D+M atypické dřevěné okno 400x400 mm vč. vnitřního parapetu</t>
  </si>
  <si>
    <t>- EURO profil</t>
  </si>
  <si>
    <t>- kování celoobvodové s mikroventilací</t>
  </si>
  <si>
    <t>- zasklení izolačním dvojsklem čirým</t>
  </si>
  <si>
    <t>- max U=1,1 Wm2/K</t>
  </si>
  <si>
    <t>- nátěr barva bálá, RAL 9010</t>
  </si>
  <si>
    <t>1/T:2</t>
  </si>
  <si>
    <t>766-002.RXX</t>
  </si>
  <si>
    <t>D+M atypické dřevěné okno 400x1000 mm vč. vnitřního parapetu</t>
  </si>
  <si>
    <t>- zasklení izolačním dvojsklem matným</t>
  </si>
  <si>
    <t>2/T:4</t>
  </si>
  <si>
    <t>766-003.RXX</t>
  </si>
  <si>
    <t>D+M atypické dřevěné okno 500x1000 mm vč. vnitřního parapetu</t>
  </si>
  <si>
    <t>3/T:4</t>
  </si>
  <si>
    <t>766-004.RXX</t>
  </si>
  <si>
    <t>D+M atypické dřevěné okno 1000x1500 mm vč. vnitřního parapetu</t>
  </si>
  <si>
    <t>- zasklení izolačním dvojsklem  čirým</t>
  </si>
  <si>
    <t>4/T:1</t>
  </si>
  <si>
    <t>766-005.RXX</t>
  </si>
  <si>
    <t>D+M atypické dřevěné okno 1000x1600 mm vč. vnitřního parapetu a hliníkové vnitřní žaluzie</t>
  </si>
  <si>
    <t>5/T:6</t>
  </si>
  <si>
    <t>766-006.RXX</t>
  </si>
  <si>
    <t>D+M atypické dřevěné okno 1000x1700 mm vč. vnitřního parapetu a hliníkové vnitřní žaluzie</t>
  </si>
  <si>
    <t>7/T:6</t>
  </si>
  <si>
    <t>766-007.RXX</t>
  </si>
  <si>
    <t>D+M atypické dřevěné dveře 1050x2450 mm s prahem a nadsvětlíkem</t>
  </si>
  <si>
    <t>- zámek obyčejný, kování dle oken, uzamykatelné</t>
  </si>
  <si>
    <t>8/T:2</t>
  </si>
  <si>
    <t>998766202R00</t>
  </si>
  <si>
    <t xml:space="preserve">Přesun hmot pro truhlářské konstr., výšky do 12 m </t>
  </si>
  <si>
    <t>767</t>
  </si>
  <si>
    <t>Konstrukce zámečnické</t>
  </si>
  <si>
    <t>767996801R00</t>
  </si>
  <si>
    <t xml:space="preserve">Demontáž atypických ocelových konstr. do 50 kg </t>
  </si>
  <si>
    <t>kg</t>
  </si>
  <si>
    <t>mříž:20*4</t>
  </si>
  <si>
    <t>767-001.RXX</t>
  </si>
  <si>
    <t xml:space="preserve">D+M ocelové sklepní okno 800x450 mm </t>
  </si>
  <si>
    <t>- ocelový rám z "L"profilů</t>
  </si>
  <si>
    <t>- zasklení jednoduchým čirým sklem</t>
  </si>
  <si>
    <t>- barva šedá , RAL 7042</t>
  </si>
  <si>
    <t>1/Z:4</t>
  </si>
  <si>
    <t>767-002.RXX</t>
  </si>
  <si>
    <t>D+M mřížka pro ocelové sklepní okno 800x450 mm vč. kotvení pomocí ocelových hmoždinek</t>
  </si>
  <si>
    <t>- nerez hřebíkové pletivo 30/30/ mm</t>
  </si>
  <si>
    <t>- ocelový rámeček z L profilu L28/28/3</t>
  </si>
  <si>
    <t>- barva šedá RAL 7042</t>
  </si>
  <si>
    <t>3/Z:4</t>
  </si>
  <si>
    <t>998767202R00</t>
  </si>
  <si>
    <t xml:space="preserve">Přesun hmot pro zámečnické konstr., výšky do 12 m </t>
  </si>
  <si>
    <t>784</t>
  </si>
  <si>
    <t>Malby</t>
  </si>
  <si>
    <t>784011221RT2</t>
  </si>
  <si>
    <t>Zakrytí předmětů včetně dodávky fólie tl. 0,04 mm</t>
  </si>
  <si>
    <t>otopná tělesa + podlahy pod okny:200</t>
  </si>
  <si>
    <t>784191101R00</t>
  </si>
  <si>
    <t xml:space="preserve">Penetrace podkladu univerzální 1x </t>
  </si>
  <si>
    <t>784195212R00</t>
  </si>
  <si>
    <t xml:space="preserve">Malba, bílá, bez penetrace, 2 x </t>
  </si>
  <si>
    <t>D96</t>
  </si>
  <si>
    <t>Přesuny suti a vybouraných hmot</t>
  </si>
  <si>
    <t>979011211R00</t>
  </si>
  <si>
    <t xml:space="preserve">Svislá doprava suti a vybour. hmot za 2.NP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</si>
  <si>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</si>
  <si>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</si>
  <si>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</si>
  <si>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</si>
  <si>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</si>
  <si>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</si>
  <si>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</si>
  <si>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</si>
  <si>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</si>
  <si>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</si>
  <si>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979990162R00</t>
  </si>
  <si>
    <t xml:space="preserve">Poplatek za skládku suti </t>
  </si>
  <si>
    <t>Zařízení staveniště</t>
  </si>
  <si>
    <t>Kompletační činnost (IČD)</t>
  </si>
  <si>
    <t>6/T:6</t>
  </si>
  <si>
    <t>7/T:2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</si>
</sst>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5" fillId="0" borderId="0" xfId="1" applyFont="1"/>
    <xf numFmtId="0" fontId="10" fillId="0" borderId="0" xfId="1" applyAlignment="1">
      <alignment horizontal="right"/>
    </xf>
    <xf numFmtId="0" fontId="26" fillId="0" borderId="0" xfId="1" applyFont="1"/>
    <xf numFmtId="3" fontId="26" fillId="0" borderId="0" xfId="1" applyNumberFormat="1" applyFont="1" applyAlignment="1">
      <alignment horizontal="right"/>
    </xf>
    <xf numFmtId="4" fontId="26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Font="1" applyFill="1" applyBorder="1" applyAlignment="1">
      <alignment horizontal="left" wrapText="1" indent="1"/>
    </xf>
    <xf numFmtId="0" fontId="20" fillId="0" borderId="0" xfId="0" applyFont="1"/>
    <xf numFmtId="0" fontId="20" fillId="0" borderId="13" xfId="0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>
        <f>Rekapitulace!G2</f>
        <v>0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>
      <c r="A7" s="22" t="s">
        <v>77</v>
      </c>
      <c r="B7" s="23"/>
      <c r="C7" s="24" t="s">
        <v>78</v>
      </c>
      <c r="D7" s="25"/>
      <c r="E7" s="25"/>
      <c r="F7" s="26" t="s">
        <v>10</v>
      </c>
      <c r="G7" s="21">
        <f>IF(PocetMJ=0,,ROUND((F30+F32)/PocetMJ,1))</f>
        <v>0</v>
      </c>
    </row>
    <row r="8" spans="1:57">
      <c r="A8" s="27" t="s">
        <v>11</v>
      </c>
      <c r="B8" s="13"/>
      <c r="C8" s="186"/>
      <c r="D8" s="186"/>
      <c r="E8" s="187"/>
      <c r="F8" s="13" t="s">
        <v>12</v>
      </c>
      <c r="G8" s="28"/>
    </row>
    <row r="9" spans="1:57">
      <c r="A9" s="27" t="s">
        <v>13</v>
      </c>
      <c r="B9" s="13"/>
      <c r="C9" s="186">
        <f>Projektant</f>
        <v>0</v>
      </c>
      <c r="D9" s="186"/>
      <c r="E9" s="187"/>
      <c r="F9" s="13"/>
      <c r="G9" s="28"/>
    </row>
    <row r="10" spans="1:57">
      <c r="A10" s="27" t="s">
        <v>14</v>
      </c>
      <c r="B10" s="13"/>
      <c r="C10" s="186"/>
      <c r="D10" s="186"/>
      <c r="E10" s="186"/>
      <c r="F10" s="13"/>
      <c r="G10" s="29"/>
      <c r="H10" s="30"/>
    </row>
    <row r="11" spans="1:57" ht="13.5" customHeight="1">
      <c r="A11" s="27" t="s">
        <v>15</v>
      </c>
      <c r="B11" s="13"/>
      <c r="C11" s="186"/>
      <c r="D11" s="186"/>
      <c r="E11" s="186"/>
      <c r="F11" s="13" t="s">
        <v>16</v>
      </c>
      <c r="G11" s="29"/>
      <c r="BA11" s="31"/>
      <c r="BB11" s="31"/>
      <c r="BC11" s="31"/>
      <c r="BD11" s="31"/>
      <c r="BE11" s="31"/>
    </row>
    <row r="12" spans="1:57" ht="12.75" customHeight="1">
      <c r="A12" s="32" t="s">
        <v>17</v>
      </c>
      <c r="B12" s="10"/>
      <c r="C12" s="188"/>
      <c r="D12" s="188"/>
      <c r="E12" s="188"/>
      <c r="F12" s="33" t="s">
        <v>18</v>
      </c>
      <c r="G12" s="34"/>
    </row>
    <row r="13" spans="1:57" ht="28.5" customHeight="1" thickBot="1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>
      <c r="A15" s="44"/>
      <c r="B15" s="45" t="s">
        <v>22</v>
      </c>
      <c r="C15" s="46">
        <f>HSV</f>
        <v>0</v>
      </c>
      <c r="D15" s="47" t="str">
        <f>Rekapitulace!A23</f>
        <v>Zařízení staveniště</v>
      </c>
      <c r="E15" s="48"/>
      <c r="F15" s="49"/>
      <c r="G15" s="46">
        <f>Rekapitulace!I23</f>
        <v>0</v>
      </c>
    </row>
    <row r="16" spans="1:57" ht="15.95" customHeight="1">
      <c r="A16" s="44" t="s">
        <v>23</v>
      </c>
      <c r="B16" s="45" t="s">
        <v>24</v>
      </c>
      <c r="C16" s="46">
        <f>PSV</f>
        <v>0</v>
      </c>
      <c r="D16" s="9" t="str">
        <f>Rekapitulace!A24</f>
        <v>Kompletační činnost (IČD)</v>
      </c>
      <c r="E16" s="50"/>
      <c r="F16" s="51"/>
      <c r="G16" s="46">
        <f>Rekapitulace!I24</f>
        <v>0</v>
      </c>
    </row>
    <row r="17" spans="1:7" ht="15.95" customHeight="1">
      <c r="A17" s="44" t="s">
        <v>25</v>
      </c>
      <c r="B17" s="45" t="s">
        <v>26</v>
      </c>
      <c r="C17" s="46">
        <f>Mont</f>
        <v>0</v>
      </c>
      <c r="D17" s="9"/>
      <c r="E17" s="50"/>
      <c r="F17" s="51"/>
      <c r="G17" s="46"/>
    </row>
    <row r="18" spans="1:7" ht="15.95" customHeight="1">
      <c r="A18" s="52" t="s">
        <v>27</v>
      </c>
      <c r="B18" s="53" t="s">
        <v>28</v>
      </c>
      <c r="C18" s="46">
        <f>Dodavka</f>
        <v>0</v>
      </c>
      <c r="D18" s="9"/>
      <c r="E18" s="50"/>
      <c r="F18" s="51"/>
      <c r="G18" s="46"/>
    </row>
    <row r="19" spans="1:7" ht="15.95" customHeight="1">
      <c r="A19" s="54" t="s">
        <v>29</v>
      </c>
      <c r="B19" s="45"/>
      <c r="C19" s="46">
        <f>SUM(C15:C18)</f>
        <v>0</v>
      </c>
      <c r="D19" s="9"/>
      <c r="E19" s="50"/>
      <c r="F19" s="51"/>
      <c r="G19" s="46"/>
    </row>
    <row r="20" spans="1:7" ht="15.95" customHeight="1">
      <c r="A20" s="54"/>
      <c r="B20" s="45"/>
      <c r="C20" s="46"/>
      <c r="D20" s="9"/>
      <c r="E20" s="50"/>
      <c r="F20" s="51"/>
      <c r="G20" s="46"/>
    </row>
    <row r="21" spans="1:7" ht="15.95" customHeight="1">
      <c r="A21" s="54" t="s">
        <v>30</v>
      </c>
      <c r="B21" s="45"/>
      <c r="C21" s="46">
        <f>HZS</f>
        <v>0</v>
      </c>
      <c r="D21" s="9"/>
      <c r="E21" s="50"/>
      <c r="F21" s="51"/>
      <c r="G21" s="46"/>
    </row>
    <row r="22" spans="1:7" ht="15.95" customHeight="1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>
      <c r="A23" s="189" t="s">
        <v>33</v>
      </c>
      <c r="B23" s="190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>
      <c r="A27" s="55"/>
      <c r="B27" s="70"/>
      <c r="C27" s="66"/>
      <c r="D27" s="56"/>
      <c r="E27" s="56"/>
      <c r="F27" s="67"/>
      <c r="G27" s="68"/>
    </row>
    <row r="28" spans="1:7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>
      <c r="A29" s="55"/>
      <c r="B29" s="56"/>
      <c r="C29" s="71"/>
      <c r="D29" s="72"/>
      <c r="E29" s="71"/>
      <c r="F29" s="56"/>
      <c r="G29" s="68"/>
    </row>
    <row r="30" spans="1:7">
      <c r="A30" s="73" t="s">
        <v>42</v>
      </c>
      <c r="B30" s="74"/>
      <c r="C30" s="75">
        <v>15</v>
      </c>
      <c r="D30" s="74" t="s">
        <v>43</v>
      </c>
      <c r="E30" s="76"/>
      <c r="F30" s="191">
        <f>C23-F32</f>
        <v>0</v>
      </c>
      <c r="G30" s="192"/>
    </row>
    <row r="31" spans="1:7">
      <c r="A31" s="73" t="s">
        <v>44</v>
      </c>
      <c r="B31" s="74"/>
      <c r="C31" s="75">
        <f>SazbaDPH1</f>
        <v>15</v>
      </c>
      <c r="D31" s="74" t="s">
        <v>45</v>
      </c>
      <c r="E31" s="76"/>
      <c r="F31" s="191">
        <f>ROUND(PRODUCT(F30,C31/100),0)</f>
        <v>0</v>
      </c>
      <c r="G31" s="192"/>
    </row>
    <row r="32" spans="1:7">
      <c r="A32" s="73" t="s">
        <v>42</v>
      </c>
      <c r="B32" s="74"/>
      <c r="C32" s="75">
        <v>0</v>
      </c>
      <c r="D32" s="74" t="s">
        <v>45</v>
      </c>
      <c r="E32" s="76"/>
      <c r="F32" s="191">
        <v>0</v>
      </c>
      <c r="G32" s="192"/>
    </row>
    <row r="33" spans="1:8">
      <c r="A33" s="73" t="s">
        <v>44</v>
      </c>
      <c r="B33" s="77"/>
      <c r="C33" s="78">
        <f>SazbaDPH2</f>
        <v>0</v>
      </c>
      <c r="D33" s="74" t="s">
        <v>45</v>
      </c>
      <c r="E33" s="51"/>
      <c r="F33" s="191">
        <f>ROUND(PRODUCT(F32,C33/100),0)</f>
        <v>0</v>
      </c>
      <c r="G33" s="192"/>
    </row>
    <row r="34" spans="1:8" s="82" customFormat="1" ht="19.5" customHeight="1" thickBot="1">
      <c r="A34" s="79" t="s">
        <v>46</v>
      </c>
      <c r="B34" s="80"/>
      <c r="C34" s="80"/>
      <c r="D34" s="80"/>
      <c r="E34" s="81"/>
      <c r="F34" s="193">
        <f>ROUND(SUM(F30:F33),0)</f>
        <v>0</v>
      </c>
      <c r="G34" s="194"/>
    </row>
    <row r="36" spans="1:8">
      <c r="A36" t="s">
        <v>47</v>
      </c>
      <c r="H36" t="s">
        <v>5</v>
      </c>
    </row>
    <row r="37" spans="1:8" ht="14.25" customHeight="1">
      <c r="B37" s="185"/>
      <c r="C37" s="185"/>
      <c r="D37" s="185"/>
      <c r="E37" s="185"/>
      <c r="F37" s="185"/>
      <c r="G37" s="185"/>
      <c r="H37" t="s">
        <v>5</v>
      </c>
    </row>
    <row r="38" spans="1:8" ht="12.75" customHeight="1">
      <c r="A38" s="83"/>
      <c r="B38" s="185"/>
      <c r="C38" s="185"/>
      <c r="D38" s="185"/>
      <c r="E38" s="185"/>
      <c r="F38" s="185"/>
      <c r="G38" s="185"/>
      <c r="H38" t="s">
        <v>5</v>
      </c>
    </row>
    <row r="39" spans="1:8">
      <c r="A39" s="83"/>
      <c r="B39" s="185"/>
      <c r="C39" s="185"/>
      <c r="D39" s="185"/>
      <c r="E39" s="185"/>
      <c r="F39" s="185"/>
      <c r="G39" s="185"/>
      <c r="H39" t="s">
        <v>5</v>
      </c>
    </row>
    <row r="40" spans="1:8">
      <c r="A40" s="83"/>
      <c r="B40" s="185"/>
      <c r="C40" s="185"/>
      <c r="D40" s="185"/>
      <c r="E40" s="185"/>
      <c r="F40" s="185"/>
      <c r="G40" s="185"/>
      <c r="H40" t="s">
        <v>5</v>
      </c>
    </row>
    <row r="41" spans="1:8">
      <c r="A41" s="83"/>
      <c r="B41" s="185"/>
      <c r="C41" s="185"/>
      <c r="D41" s="185"/>
      <c r="E41" s="185"/>
      <c r="F41" s="185"/>
      <c r="G41" s="185"/>
      <c r="H41" t="s">
        <v>5</v>
      </c>
    </row>
    <row r="42" spans="1:8">
      <c r="A42" s="83"/>
      <c r="B42" s="185"/>
      <c r="C42" s="185"/>
      <c r="D42" s="185"/>
      <c r="E42" s="185"/>
      <c r="F42" s="185"/>
      <c r="G42" s="185"/>
      <c r="H42" t="s">
        <v>5</v>
      </c>
    </row>
    <row r="43" spans="1:8">
      <c r="A43" s="83"/>
      <c r="B43" s="185"/>
      <c r="C43" s="185"/>
      <c r="D43" s="185"/>
      <c r="E43" s="185"/>
      <c r="F43" s="185"/>
      <c r="G43" s="185"/>
      <c r="H43" t="s">
        <v>5</v>
      </c>
    </row>
    <row r="44" spans="1:8">
      <c r="A44" s="83"/>
      <c r="B44" s="185"/>
      <c r="C44" s="185"/>
      <c r="D44" s="185"/>
      <c r="E44" s="185"/>
      <c r="F44" s="185"/>
      <c r="G44" s="185"/>
      <c r="H44" t="s">
        <v>5</v>
      </c>
    </row>
    <row r="45" spans="1:8" ht="0.75" customHeight="1">
      <c r="A45" s="83"/>
      <c r="B45" s="185"/>
      <c r="C45" s="185"/>
      <c r="D45" s="185"/>
      <c r="E45" s="185"/>
      <c r="F45" s="185"/>
      <c r="G45" s="185"/>
      <c r="H45" t="s">
        <v>5</v>
      </c>
    </row>
    <row r="46" spans="1:8">
      <c r="B46" s="195"/>
      <c r="C46" s="195"/>
      <c r="D46" s="195"/>
      <c r="E46" s="195"/>
      <c r="F46" s="195"/>
      <c r="G46" s="195"/>
    </row>
    <row r="47" spans="1:8">
      <c r="B47" s="195"/>
      <c r="C47" s="195"/>
      <c r="D47" s="195"/>
      <c r="E47" s="195"/>
      <c r="F47" s="195"/>
      <c r="G47" s="195"/>
    </row>
    <row r="48" spans="1:8">
      <c r="B48" s="195"/>
      <c r="C48" s="195"/>
      <c r="D48" s="195"/>
      <c r="E48" s="195"/>
      <c r="F48" s="195"/>
      <c r="G48" s="195"/>
    </row>
    <row r="49" spans="2:7">
      <c r="B49" s="195"/>
      <c r="C49" s="195"/>
      <c r="D49" s="195"/>
      <c r="E49" s="195"/>
      <c r="F49" s="195"/>
      <c r="G49" s="195"/>
    </row>
    <row r="50" spans="2:7">
      <c r="B50" s="195"/>
      <c r="C50" s="195"/>
      <c r="D50" s="195"/>
      <c r="E50" s="195"/>
      <c r="F50" s="195"/>
      <c r="G50" s="195"/>
    </row>
    <row r="51" spans="2:7">
      <c r="B51" s="195"/>
      <c r="C51" s="195"/>
      <c r="D51" s="195"/>
      <c r="E51" s="195"/>
      <c r="F51" s="195"/>
      <c r="G51" s="195"/>
    </row>
    <row r="52" spans="2:7">
      <c r="B52" s="195"/>
      <c r="C52" s="195"/>
      <c r="D52" s="195"/>
      <c r="E52" s="195"/>
      <c r="F52" s="195"/>
      <c r="G52" s="195"/>
    </row>
    <row r="53" spans="2:7">
      <c r="B53" s="195"/>
      <c r="C53" s="195"/>
      <c r="D53" s="195"/>
      <c r="E53" s="195"/>
      <c r="F53" s="195"/>
      <c r="G53" s="195"/>
    </row>
    <row r="54" spans="2:7">
      <c r="B54" s="195"/>
      <c r="C54" s="195"/>
      <c r="D54" s="195"/>
      <c r="E54" s="195"/>
      <c r="F54" s="195"/>
      <c r="G54" s="195"/>
    </row>
    <row r="55" spans="2:7">
      <c r="B55" s="195"/>
      <c r="C55" s="195"/>
      <c r="D55" s="195"/>
      <c r="E55" s="195"/>
      <c r="F55" s="195"/>
      <c r="G55" s="19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V76"/>
  <sheetViews>
    <sheetView workbookViewId="0">
      <selection activeCell="H25" sqref="H25:I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>
      <c r="A1" s="196" t="s">
        <v>48</v>
      </c>
      <c r="B1" s="197"/>
      <c r="C1" s="84" t="str">
        <f>CONCATENATE(cislostavby," ",nazevstavby)</f>
        <v>Č35-2020 Výměna oken Jubilejní 25, Ostrava - Hrabůvka</v>
      </c>
      <c r="D1" s="85"/>
      <c r="E1" s="86"/>
      <c r="F1" s="85"/>
      <c r="G1" s="87" t="s">
        <v>49</v>
      </c>
      <c r="H1" s="88" t="s">
        <v>73</v>
      </c>
      <c r="I1" s="89"/>
    </row>
    <row r="2" spans="1:9" ht="13.5" thickBot="1">
      <c r="A2" s="198" t="s">
        <v>50</v>
      </c>
      <c r="B2" s="199"/>
      <c r="C2" s="90" t="str">
        <f>CONCATENATE(cisloobjektu," ",nazevobjektu)</f>
        <v>SO 01 Architektonicko-stavební řešení</v>
      </c>
      <c r="D2" s="91"/>
      <c r="E2" s="92"/>
      <c r="F2" s="91"/>
      <c r="G2" s="200"/>
      <c r="H2" s="201"/>
      <c r="I2" s="202"/>
    </row>
    <row r="3" spans="1:9" ht="13.5" thickTop="1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9" ht="13.5" thickBot="1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9">
      <c r="A7" s="181" t="str">
        <f>Položky!B7</f>
        <v>61</v>
      </c>
      <c r="B7" s="101" t="str">
        <f>Položky!C7</f>
        <v>Upravy povrchů vnitřní</v>
      </c>
      <c r="C7" s="56"/>
      <c r="D7" s="102"/>
      <c r="E7" s="182">
        <f>Položky!BA16</f>
        <v>0</v>
      </c>
      <c r="F7" s="183">
        <f>Položky!BB16</f>
        <v>0</v>
      </c>
      <c r="G7" s="183">
        <f>Položky!BC16</f>
        <v>0</v>
      </c>
      <c r="H7" s="183">
        <f>Položky!BD16</f>
        <v>0</v>
      </c>
      <c r="I7" s="184">
        <f>Položky!BE16</f>
        <v>0</v>
      </c>
    </row>
    <row r="8" spans="1:9">
      <c r="A8" s="181" t="str">
        <f>Položky!B17</f>
        <v>62</v>
      </c>
      <c r="B8" s="101" t="str">
        <f>Položky!C17</f>
        <v>Úpravy povrchů vnější</v>
      </c>
      <c r="C8" s="56"/>
      <c r="D8" s="102"/>
      <c r="E8" s="182">
        <f>Položky!BA27</f>
        <v>0</v>
      </c>
      <c r="F8" s="183">
        <f>Položky!BB27</f>
        <v>0</v>
      </c>
      <c r="G8" s="183">
        <f>Položky!BC27</f>
        <v>0</v>
      </c>
      <c r="H8" s="183">
        <f>Položky!BD27</f>
        <v>0</v>
      </c>
      <c r="I8" s="184">
        <f>Položky!BE27</f>
        <v>0</v>
      </c>
    </row>
    <row r="9" spans="1:9">
      <c r="A9" s="181" t="str">
        <f>Položky!B28</f>
        <v>94</v>
      </c>
      <c r="B9" s="101" t="str">
        <f>Položky!C28</f>
        <v>Lešení a stavební výtahy</v>
      </c>
      <c r="C9" s="56"/>
      <c r="D9" s="102"/>
      <c r="E9" s="182">
        <f>Položky!BA33</f>
        <v>0</v>
      </c>
      <c r="F9" s="183">
        <f>Položky!BB33</f>
        <v>0</v>
      </c>
      <c r="G9" s="183">
        <f>Položky!BC33</f>
        <v>0</v>
      </c>
      <c r="H9" s="183">
        <f>Položky!BD33</f>
        <v>0</v>
      </c>
      <c r="I9" s="184">
        <f>Položky!BE33</f>
        <v>0</v>
      </c>
    </row>
    <row r="10" spans="1:9">
      <c r="A10" s="181" t="str">
        <f>Položky!B34</f>
        <v>95</v>
      </c>
      <c r="B10" s="101" t="str">
        <f>Položky!C34</f>
        <v>Dokončovací konstrukce na pozemních stavbách</v>
      </c>
      <c r="C10" s="56"/>
      <c r="D10" s="102"/>
      <c r="E10" s="182">
        <f>Položky!BA36</f>
        <v>0</v>
      </c>
      <c r="F10" s="183">
        <f>Položky!BB36</f>
        <v>0</v>
      </c>
      <c r="G10" s="183">
        <f>Položky!BC36</f>
        <v>0</v>
      </c>
      <c r="H10" s="183">
        <f>Položky!BD36</f>
        <v>0</v>
      </c>
      <c r="I10" s="184">
        <f>Položky!BE36</f>
        <v>0</v>
      </c>
    </row>
    <row r="11" spans="1:9">
      <c r="A11" s="181" t="str">
        <f>Položky!B37</f>
        <v>96</v>
      </c>
      <c r="B11" s="101" t="str">
        <f>Položky!C37</f>
        <v>Bourání konstrukcí</v>
      </c>
      <c r="C11" s="56"/>
      <c r="D11" s="102"/>
      <c r="E11" s="182">
        <f>Položky!BA68</f>
        <v>0</v>
      </c>
      <c r="F11" s="183">
        <f>Položky!BB68</f>
        <v>0</v>
      </c>
      <c r="G11" s="183">
        <f>Položky!BC68</f>
        <v>0</v>
      </c>
      <c r="H11" s="183">
        <f>Položky!BD68</f>
        <v>0</v>
      </c>
      <c r="I11" s="184">
        <f>Položky!BE68</f>
        <v>0</v>
      </c>
    </row>
    <row r="12" spans="1:9">
      <c r="A12" s="181" t="str">
        <f>Položky!B69</f>
        <v>99</v>
      </c>
      <c r="B12" s="101" t="str">
        <f>Položky!C69</f>
        <v>Staveništní přesun hmot</v>
      </c>
      <c r="C12" s="56"/>
      <c r="D12" s="102"/>
      <c r="E12" s="182">
        <f>Položky!BA71</f>
        <v>0</v>
      </c>
      <c r="F12" s="183">
        <f>Položky!BB71</f>
        <v>0</v>
      </c>
      <c r="G12" s="183">
        <f>Položky!BC71</f>
        <v>0</v>
      </c>
      <c r="H12" s="183">
        <f>Položky!BD71</f>
        <v>0</v>
      </c>
      <c r="I12" s="184">
        <f>Položky!BE71</f>
        <v>0</v>
      </c>
    </row>
    <row r="13" spans="1:9">
      <c r="A13" s="181" t="str">
        <f>Položky!B72</f>
        <v>764</v>
      </c>
      <c r="B13" s="101" t="str">
        <f>Položky!C72</f>
        <v>Konstrukce klempířské</v>
      </c>
      <c r="C13" s="56"/>
      <c r="D13" s="102"/>
      <c r="E13" s="182">
        <f>Položky!BA100</f>
        <v>0</v>
      </c>
      <c r="F13" s="183">
        <f>Položky!BB100</f>
        <v>0</v>
      </c>
      <c r="G13" s="183">
        <f>Položky!BC100</f>
        <v>0</v>
      </c>
      <c r="H13" s="183">
        <f>Položky!BD100</f>
        <v>0</v>
      </c>
      <c r="I13" s="184">
        <f>Položky!BE100</f>
        <v>0</v>
      </c>
    </row>
    <row r="14" spans="1:9">
      <c r="A14" s="181" t="str">
        <f>Položky!B101</f>
        <v>766</v>
      </c>
      <c r="B14" s="101" t="str">
        <f>Položky!C101</f>
        <v>Konstrukce truhlářské</v>
      </c>
      <c r="C14" s="56"/>
      <c r="D14" s="102"/>
      <c r="E14" s="182">
        <f>Položky!BA165</f>
        <v>0</v>
      </c>
      <c r="F14" s="183">
        <f>Položky!BB165</f>
        <v>0</v>
      </c>
      <c r="G14" s="183">
        <f>Položky!BC165</f>
        <v>0</v>
      </c>
      <c r="H14" s="183">
        <f>Položky!BD165</f>
        <v>0</v>
      </c>
      <c r="I14" s="184">
        <f>Položky!BE165</f>
        <v>0</v>
      </c>
    </row>
    <row r="15" spans="1:9">
      <c r="A15" s="181" t="str">
        <f>Položky!B166</f>
        <v>767</v>
      </c>
      <c r="B15" s="101" t="str">
        <f>Položky!C166</f>
        <v>Konstrukce zámečnické</v>
      </c>
      <c r="C15" s="56"/>
      <c r="D15" s="102"/>
      <c r="E15" s="182">
        <f>Položky!BA184</f>
        <v>0</v>
      </c>
      <c r="F15" s="183">
        <f>Položky!BB184</f>
        <v>0</v>
      </c>
      <c r="G15" s="183">
        <f>Položky!BC184</f>
        <v>0</v>
      </c>
      <c r="H15" s="183">
        <f>Položky!BD184</f>
        <v>0</v>
      </c>
      <c r="I15" s="184">
        <f>Položky!BE184</f>
        <v>0</v>
      </c>
    </row>
    <row r="16" spans="1:9">
      <c r="A16" s="181" t="str">
        <f>Položky!B185</f>
        <v>784</v>
      </c>
      <c r="B16" s="101" t="str">
        <f>Položky!C185</f>
        <v>Malby</v>
      </c>
      <c r="C16" s="56"/>
      <c r="D16" s="102"/>
      <c r="E16" s="182">
        <f>Položky!BA190</f>
        <v>0</v>
      </c>
      <c r="F16" s="183">
        <f>Položky!BB190</f>
        <v>0</v>
      </c>
      <c r="G16" s="183">
        <f>Položky!BC190</f>
        <v>0</v>
      </c>
      <c r="H16" s="183">
        <f>Položky!BD190</f>
        <v>0</v>
      </c>
      <c r="I16" s="184">
        <f>Položky!BE190</f>
        <v>0</v>
      </c>
    </row>
    <row r="17" spans="1:256" ht="13.5" thickBot="1">
      <c r="A17" s="181" t="str">
        <f>Položky!B191</f>
        <v>D96</v>
      </c>
      <c r="B17" s="101" t="str">
        <f>Položky!C191</f>
        <v>Přesuny suti a vybouraných hmot</v>
      </c>
      <c r="C17" s="56"/>
      <c r="D17" s="102"/>
      <c r="E17" s="182">
        <f>Položky!BA199</f>
        <v>0</v>
      </c>
      <c r="F17" s="183">
        <f>Položky!BB199</f>
        <v>0</v>
      </c>
      <c r="G17" s="183">
        <f>Položky!BC199</f>
        <v>0</v>
      </c>
      <c r="H17" s="183">
        <f>Položky!BD199</f>
        <v>0</v>
      </c>
      <c r="I17" s="184">
        <f>Položky!BE199</f>
        <v>0</v>
      </c>
    </row>
    <row r="18" spans="1:256" ht="13.5" thickBot="1">
      <c r="A18" s="103"/>
      <c r="B18" s="104" t="s">
        <v>57</v>
      </c>
      <c r="C18" s="104"/>
      <c r="D18" s="105"/>
      <c r="E18" s="106">
        <f>SUM(E7:E17)</f>
        <v>0</v>
      </c>
      <c r="F18" s="107">
        <f>SUM(F7:F17)</f>
        <v>0</v>
      </c>
      <c r="G18" s="107">
        <f>SUM(G7:G17)</f>
        <v>0</v>
      </c>
      <c r="H18" s="107">
        <f>SUM(H7:H17)</f>
        <v>0</v>
      </c>
      <c r="I18" s="108">
        <f>SUM(I7:I17)</f>
        <v>0</v>
      </c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09"/>
      <c r="CO18" s="109"/>
      <c r="CP18" s="109"/>
      <c r="CQ18" s="109"/>
      <c r="CR18" s="109"/>
      <c r="CS18" s="109"/>
      <c r="CT18" s="109"/>
      <c r="CU18" s="109"/>
      <c r="CV18" s="109"/>
      <c r="CW18" s="109"/>
      <c r="CX18" s="109"/>
      <c r="CY18" s="109"/>
      <c r="CZ18" s="109"/>
      <c r="DA18" s="109"/>
      <c r="DB18" s="109"/>
      <c r="DC18" s="109"/>
      <c r="DD18" s="109"/>
      <c r="DE18" s="109"/>
      <c r="DF18" s="109"/>
      <c r="DG18" s="109"/>
      <c r="DH18" s="109"/>
      <c r="DI18" s="109"/>
      <c r="DJ18" s="109"/>
      <c r="DK18" s="109"/>
      <c r="DL18" s="109"/>
      <c r="DM18" s="109"/>
      <c r="DN18" s="109"/>
      <c r="DO18" s="109"/>
      <c r="DP18" s="109"/>
      <c r="DQ18" s="109"/>
      <c r="DR18" s="109"/>
      <c r="DS18" s="109"/>
      <c r="DT18" s="109"/>
      <c r="DU18" s="109"/>
      <c r="DV18" s="109"/>
      <c r="DW18" s="109"/>
      <c r="DX18" s="109"/>
      <c r="DY18" s="109"/>
      <c r="DZ18" s="109"/>
      <c r="EA18" s="109"/>
      <c r="EB18" s="109"/>
      <c r="EC18" s="109"/>
      <c r="ED18" s="109"/>
      <c r="EE18" s="109"/>
      <c r="EF18" s="109"/>
      <c r="EG18" s="109"/>
      <c r="EH18" s="109"/>
      <c r="EI18" s="109"/>
      <c r="EJ18" s="109"/>
      <c r="EK18" s="109"/>
      <c r="EL18" s="109"/>
      <c r="EM18" s="109"/>
      <c r="EN18" s="109"/>
      <c r="EO18" s="109"/>
      <c r="EP18" s="109"/>
      <c r="EQ18" s="109"/>
      <c r="ER18" s="109"/>
      <c r="ES18" s="109"/>
      <c r="ET18" s="109"/>
      <c r="EU18" s="109"/>
      <c r="EV18" s="109"/>
      <c r="EW18" s="109"/>
      <c r="EX18" s="109"/>
      <c r="EY18" s="109"/>
      <c r="EZ18" s="109"/>
      <c r="FA18" s="109"/>
      <c r="FB18" s="109"/>
      <c r="FC18" s="109"/>
      <c r="FD18" s="109"/>
      <c r="FE18" s="109"/>
      <c r="FF18" s="109"/>
      <c r="FG18" s="109"/>
      <c r="FH18" s="109"/>
      <c r="FI18" s="109"/>
      <c r="FJ18" s="109"/>
      <c r="FK18" s="109"/>
      <c r="FL18" s="109"/>
      <c r="FM18" s="109"/>
      <c r="FN18" s="109"/>
      <c r="FO18" s="109"/>
      <c r="FP18" s="109"/>
      <c r="FQ18" s="109"/>
      <c r="FR18" s="109"/>
      <c r="FS18" s="109"/>
      <c r="FT18" s="109"/>
      <c r="FU18" s="109"/>
      <c r="FV18" s="109"/>
      <c r="FW18" s="109"/>
      <c r="FX18" s="109"/>
      <c r="FY18" s="109"/>
      <c r="FZ18" s="109"/>
      <c r="GA18" s="109"/>
      <c r="GB18" s="109"/>
      <c r="GC18" s="109"/>
      <c r="GD18" s="109"/>
      <c r="GE18" s="109"/>
      <c r="GF18" s="109"/>
      <c r="GG18" s="109"/>
      <c r="GH18" s="109"/>
      <c r="GI18" s="109"/>
      <c r="GJ18" s="109"/>
      <c r="GK18" s="109"/>
      <c r="GL18" s="109"/>
      <c r="GM18" s="109"/>
      <c r="GN18" s="109"/>
      <c r="GO18" s="109"/>
      <c r="GP18" s="109"/>
      <c r="GQ18" s="109"/>
      <c r="GR18" s="109"/>
      <c r="GS18" s="109"/>
      <c r="GT18" s="109"/>
      <c r="GU18" s="109"/>
      <c r="GV18" s="109"/>
      <c r="GW18" s="109"/>
      <c r="GX18" s="109"/>
      <c r="GY18" s="109"/>
      <c r="GZ18" s="109"/>
      <c r="HA18" s="109"/>
      <c r="HB18" s="109"/>
      <c r="HC18" s="109"/>
      <c r="HD18" s="109"/>
      <c r="HE18" s="109"/>
      <c r="HF18" s="109"/>
      <c r="HG18" s="109"/>
      <c r="HH18" s="109"/>
      <c r="HI18" s="109"/>
      <c r="HJ18" s="109"/>
      <c r="HK18" s="109"/>
      <c r="HL18" s="109"/>
      <c r="HM18" s="109"/>
      <c r="HN18" s="109"/>
      <c r="HO18" s="109"/>
      <c r="HP18" s="109"/>
      <c r="HQ18" s="109"/>
      <c r="HR18" s="109"/>
      <c r="HS18" s="109"/>
      <c r="HT18" s="109"/>
      <c r="HU18" s="109"/>
      <c r="HV18" s="109"/>
      <c r="HW18" s="109"/>
      <c r="HX18" s="109"/>
      <c r="HY18" s="109"/>
      <c r="HZ18" s="109"/>
      <c r="IA18" s="109"/>
      <c r="IB18" s="109"/>
      <c r="IC18" s="109"/>
      <c r="ID18" s="109"/>
      <c r="IE18" s="109"/>
      <c r="IF18" s="109"/>
      <c r="IG18" s="109"/>
      <c r="IH18" s="109"/>
      <c r="II18" s="109"/>
      <c r="IJ18" s="109"/>
      <c r="IK18" s="109"/>
      <c r="IL18" s="109"/>
      <c r="IM18" s="109"/>
      <c r="IN18" s="109"/>
      <c r="IO18" s="109"/>
      <c r="IP18" s="109"/>
      <c r="IQ18" s="109"/>
      <c r="IR18" s="109"/>
      <c r="IS18" s="109"/>
      <c r="IT18" s="109"/>
      <c r="IU18" s="109"/>
      <c r="IV18" s="109"/>
    </row>
    <row r="19" spans="1:256">
      <c r="A19" s="56"/>
      <c r="B19" s="56"/>
      <c r="C19" s="56"/>
      <c r="D19" s="56"/>
      <c r="E19" s="56"/>
      <c r="F19" s="56"/>
      <c r="G19" s="56"/>
      <c r="H19" s="56"/>
      <c r="I19" s="56"/>
    </row>
    <row r="20" spans="1:256" ht="18">
      <c r="A20" s="94" t="s">
        <v>58</v>
      </c>
      <c r="B20" s="94"/>
      <c r="C20" s="94"/>
      <c r="D20" s="94"/>
      <c r="E20" s="94"/>
      <c r="F20" s="94"/>
      <c r="G20" s="110"/>
      <c r="H20" s="94"/>
      <c r="I20" s="94"/>
      <c r="BA20" s="31"/>
      <c r="BB20" s="31"/>
      <c r="BC20" s="31"/>
      <c r="BD20" s="31"/>
      <c r="BE20" s="31"/>
    </row>
    <row r="21" spans="1:256" ht="13.5" thickBot="1">
      <c r="A21" s="56"/>
      <c r="B21" s="56"/>
      <c r="C21" s="56"/>
      <c r="D21" s="56"/>
      <c r="E21" s="56"/>
      <c r="F21" s="56"/>
      <c r="G21" s="56"/>
      <c r="H21" s="56"/>
      <c r="I21" s="56"/>
    </row>
    <row r="22" spans="1:256">
      <c r="A22" s="61" t="s">
        <v>59</v>
      </c>
      <c r="B22" s="62"/>
      <c r="C22" s="62"/>
      <c r="D22" s="111"/>
      <c r="E22" s="112" t="s">
        <v>60</v>
      </c>
      <c r="F22" s="113" t="s">
        <v>61</v>
      </c>
      <c r="G22" s="114" t="s">
        <v>62</v>
      </c>
      <c r="H22" s="115"/>
      <c r="I22" s="116" t="s">
        <v>60</v>
      </c>
    </row>
    <row r="23" spans="1:256">
      <c r="A23" s="54" t="s">
        <v>270</v>
      </c>
      <c r="B23" s="45"/>
      <c r="C23" s="45"/>
      <c r="D23" s="117"/>
      <c r="E23" s="118"/>
      <c r="F23" s="119"/>
      <c r="G23" s="120">
        <f>CHOOSE(BA23+1,HSV+PSV,HSV+PSV+Mont,HSV+PSV+Dodavka+Mont,HSV,PSV,Mont,Dodavka,Mont+Dodavka,0)</f>
        <v>0</v>
      </c>
      <c r="H23" s="121"/>
      <c r="I23" s="122">
        <f>E23+F23*G23/100</f>
        <v>0</v>
      </c>
      <c r="BA23">
        <v>1</v>
      </c>
    </row>
    <row r="24" spans="1:256">
      <c r="A24" s="54" t="s">
        <v>271</v>
      </c>
      <c r="B24" s="45"/>
      <c r="C24" s="45"/>
      <c r="D24" s="117"/>
      <c r="E24" s="118"/>
      <c r="F24" s="119"/>
      <c r="G24" s="120">
        <f>CHOOSE(BA24+1,HSV+PSV,HSV+PSV+Mont,HSV+PSV+Dodavka+Mont,HSV,PSV,Mont,Dodavka,Mont+Dodavka,0)</f>
        <v>0</v>
      </c>
      <c r="H24" s="121"/>
      <c r="I24" s="122">
        <f>E24+F24*G24/100</f>
        <v>0</v>
      </c>
      <c r="BA24">
        <v>2</v>
      </c>
    </row>
    <row r="25" spans="1:256" ht="13.5" thickBot="1">
      <c r="A25" s="123"/>
      <c r="B25" s="124" t="s">
        <v>63</v>
      </c>
      <c r="C25" s="125"/>
      <c r="D25" s="126"/>
      <c r="E25" s="127"/>
      <c r="F25" s="128"/>
      <c r="G25" s="128"/>
      <c r="H25" s="203">
        <f>SUM(I23:I24)</f>
        <v>0</v>
      </c>
      <c r="I25" s="204"/>
    </row>
    <row r="27" spans="1:256">
      <c r="B27" s="109"/>
      <c r="F27" s="129"/>
      <c r="G27" s="130"/>
      <c r="H27" s="130"/>
      <c r="I27" s="131"/>
    </row>
    <row r="28" spans="1:256">
      <c r="F28" s="129"/>
      <c r="G28" s="130"/>
      <c r="H28" s="130"/>
      <c r="I28" s="131"/>
    </row>
    <row r="29" spans="1:256">
      <c r="F29" s="129"/>
      <c r="G29" s="130"/>
      <c r="H29" s="130"/>
      <c r="I29" s="131"/>
    </row>
    <row r="30" spans="1:256">
      <c r="F30" s="129"/>
      <c r="G30" s="130"/>
      <c r="H30" s="130"/>
      <c r="I30" s="131"/>
    </row>
    <row r="31" spans="1:256">
      <c r="F31" s="129"/>
      <c r="G31" s="130"/>
      <c r="H31" s="130"/>
      <c r="I31" s="131"/>
    </row>
    <row r="32" spans="1:256">
      <c r="F32" s="129"/>
      <c r="G32" s="130"/>
      <c r="H32" s="130"/>
      <c r="I32" s="131"/>
    </row>
    <row r="33" spans="6:9">
      <c r="F33" s="129"/>
      <c r="G33" s="130"/>
      <c r="H33" s="130"/>
      <c r="I33" s="131"/>
    </row>
    <row r="34" spans="6:9">
      <c r="F34" s="129"/>
      <c r="G34" s="130"/>
      <c r="H34" s="130"/>
      <c r="I34" s="131"/>
    </row>
    <row r="35" spans="6:9">
      <c r="F35" s="129"/>
      <c r="G35" s="130"/>
      <c r="H35" s="130"/>
      <c r="I35" s="131"/>
    </row>
    <row r="36" spans="6:9">
      <c r="F36" s="129"/>
      <c r="G36" s="130"/>
      <c r="H36" s="130"/>
      <c r="I36" s="131"/>
    </row>
    <row r="37" spans="6:9">
      <c r="F37" s="129"/>
      <c r="G37" s="130"/>
      <c r="H37" s="130"/>
      <c r="I37" s="131"/>
    </row>
    <row r="38" spans="6:9">
      <c r="F38" s="129"/>
      <c r="G38" s="130"/>
      <c r="H38" s="130"/>
      <c r="I38" s="131"/>
    </row>
    <row r="39" spans="6:9">
      <c r="F39" s="129"/>
      <c r="G39" s="130"/>
      <c r="H39" s="130"/>
      <c r="I39" s="131"/>
    </row>
    <row r="40" spans="6:9">
      <c r="F40" s="129"/>
      <c r="G40" s="130"/>
      <c r="H40" s="130"/>
      <c r="I40" s="131"/>
    </row>
    <row r="41" spans="6:9">
      <c r="F41" s="129"/>
      <c r="G41" s="130"/>
      <c r="H41" s="130"/>
      <c r="I41" s="131"/>
    </row>
    <row r="42" spans="6:9">
      <c r="F42" s="129"/>
      <c r="G42" s="130"/>
      <c r="H42" s="130"/>
      <c r="I42" s="131"/>
    </row>
    <row r="43" spans="6:9">
      <c r="F43" s="129"/>
      <c r="G43" s="130"/>
      <c r="H43" s="130"/>
      <c r="I43" s="131"/>
    </row>
    <row r="44" spans="6:9">
      <c r="F44" s="129"/>
      <c r="G44" s="130"/>
      <c r="H44" s="130"/>
      <c r="I44" s="131"/>
    </row>
    <row r="45" spans="6:9">
      <c r="F45" s="129"/>
      <c r="G45" s="130"/>
      <c r="H45" s="130"/>
      <c r="I45" s="131"/>
    </row>
    <row r="46" spans="6:9">
      <c r="F46" s="129"/>
      <c r="G46" s="130"/>
      <c r="H46" s="130"/>
      <c r="I46" s="131"/>
    </row>
    <row r="47" spans="6:9">
      <c r="F47" s="129"/>
      <c r="G47" s="130"/>
      <c r="H47" s="130"/>
      <c r="I47" s="131"/>
    </row>
    <row r="48" spans="6:9">
      <c r="F48" s="129"/>
      <c r="G48" s="130"/>
      <c r="H48" s="130"/>
      <c r="I48" s="131"/>
    </row>
    <row r="49" spans="6:9">
      <c r="F49" s="129"/>
      <c r="G49" s="130"/>
      <c r="H49" s="130"/>
      <c r="I49" s="131"/>
    </row>
    <row r="50" spans="6:9">
      <c r="F50" s="129"/>
      <c r="G50" s="130"/>
      <c r="H50" s="130"/>
      <c r="I50" s="131"/>
    </row>
    <row r="51" spans="6:9">
      <c r="F51" s="129"/>
      <c r="G51" s="130"/>
      <c r="H51" s="130"/>
      <c r="I51" s="131"/>
    </row>
    <row r="52" spans="6:9">
      <c r="F52" s="129"/>
      <c r="G52" s="130"/>
      <c r="H52" s="130"/>
      <c r="I52" s="131"/>
    </row>
    <row r="53" spans="6:9">
      <c r="F53" s="129"/>
      <c r="G53" s="130"/>
      <c r="H53" s="130"/>
      <c r="I53" s="131"/>
    </row>
    <row r="54" spans="6:9">
      <c r="F54" s="129"/>
      <c r="G54" s="130"/>
      <c r="H54" s="130"/>
      <c r="I54" s="131"/>
    </row>
    <row r="55" spans="6:9">
      <c r="F55" s="129"/>
      <c r="G55" s="130"/>
      <c r="H55" s="130"/>
      <c r="I55" s="131"/>
    </row>
    <row r="56" spans="6:9">
      <c r="F56" s="129"/>
      <c r="G56" s="130"/>
      <c r="H56" s="130"/>
      <c r="I56" s="131"/>
    </row>
    <row r="57" spans="6:9">
      <c r="F57" s="129"/>
      <c r="G57" s="130"/>
      <c r="H57" s="130"/>
      <c r="I57" s="131"/>
    </row>
    <row r="58" spans="6:9">
      <c r="F58" s="129"/>
      <c r="G58" s="130"/>
      <c r="H58" s="130"/>
      <c r="I58" s="131"/>
    </row>
    <row r="59" spans="6:9">
      <c r="F59" s="129"/>
      <c r="G59" s="130"/>
      <c r="H59" s="130"/>
      <c r="I59" s="131"/>
    </row>
    <row r="60" spans="6:9">
      <c r="F60" s="129"/>
      <c r="G60" s="130"/>
      <c r="H60" s="130"/>
      <c r="I60" s="131"/>
    </row>
    <row r="61" spans="6:9">
      <c r="F61" s="129"/>
      <c r="G61" s="130"/>
      <c r="H61" s="130"/>
      <c r="I61" s="131"/>
    </row>
    <row r="62" spans="6:9">
      <c r="F62" s="129"/>
      <c r="G62" s="130"/>
      <c r="H62" s="130"/>
      <c r="I62" s="131"/>
    </row>
    <row r="63" spans="6:9">
      <c r="F63" s="129"/>
      <c r="G63" s="130"/>
      <c r="H63" s="130"/>
      <c r="I63" s="131"/>
    </row>
    <row r="64" spans="6:9">
      <c r="F64" s="129"/>
      <c r="G64" s="130"/>
      <c r="H64" s="130"/>
      <c r="I64" s="131"/>
    </row>
    <row r="65" spans="6:9">
      <c r="F65" s="129"/>
      <c r="G65" s="130"/>
      <c r="H65" s="130"/>
      <c r="I65" s="131"/>
    </row>
    <row r="66" spans="6:9">
      <c r="F66" s="129"/>
      <c r="G66" s="130"/>
      <c r="H66" s="130"/>
      <c r="I66" s="131"/>
    </row>
    <row r="67" spans="6:9">
      <c r="F67" s="129"/>
      <c r="G67" s="130"/>
      <c r="H67" s="130"/>
      <c r="I67" s="131"/>
    </row>
    <row r="68" spans="6:9">
      <c r="F68" s="129"/>
      <c r="G68" s="130"/>
      <c r="H68" s="130"/>
      <c r="I68" s="131"/>
    </row>
    <row r="69" spans="6:9">
      <c r="F69" s="129"/>
      <c r="G69" s="130"/>
      <c r="H69" s="130"/>
      <c r="I69" s="131"/>
    </row>
    <row r="70" spans="6:9">
      <c r="F70" s="129"/>
      <c r="G70" s="130"/>
      <c r="H70" s="130"/>
      <c r="I70" s="131"/>
    </row>
    <row r="71" spans="6:9">
      <c r="F71" s="129"/>
      <c r="G71" s="130"/>
      <c r="H71" s="130"/>
      <c r="I71" s="131"/>
    </row>
    <row r="72" spans="6:9">
      <c r="F72" s="129"/>
      <c r="G72" s="130"/>
      <c r="H72" s="130"/>
      <c r="I72" s="131"/>
    </row>
    <row r="73" spans="6:9">
      <c r="F73" s="129"/>
      <c r="G73" s="130"/>
      <c r="H73" s="130"/>
      <c r="I73" s="131"/>
    </row>
    <row r="74" spans="6:9">
      <c r="F74" s="129"/>
      <c r="G74" s="130"/>
      <c r="H74" s="130"/>
      <c r="I74" s="131"/>
    </row>
    <row r="75" spans="6:9">
      <c r="F75" s="129"/>
      <c r="G75" s="130"/>
      <c r="H75" s="130"/>
      <c r="I75" s="131"/>
    </row>
    <row r="76" spans="6:9">
      <c r="F76" s="129"/>
      <c r="G76" s="130"/>
      <c r="H76" s="130"/>
      <c r="I76" s="131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60"/>
  <sheetViews>
    <sheetView showGridLines="0" showZeros="0" tabSelected="1" topLeftCell="A139" zoomScaleNormal="100" workbookViewId="0">
      <selection activeCell="I163" sqref="I163"/>
    </sheetView>
  </sheetViews>
  <sheetFormatPr defaultColWidth="9.140625" defaultRowHeight="12.75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7" customWidth="1"/>
    <col min="6" max="6" width="9.85546875" style="132" customWidth="1"/>
    <col min="7" max="7" width="13.85546875" style="132" customWidth="1"/>
    <col min="8" max="11" width="9.140625" style="132"/>
    <col min="12" max="12" width="75.285156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285156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285156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285156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285156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285156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285156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285156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285156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285156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285156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285156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285156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285156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285156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285156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285156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285156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285156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285156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285156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285156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285156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285156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285156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285156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285156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285156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285156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285156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285156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285156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285156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285156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285156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285156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285156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285156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285156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285156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285156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285156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285156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285156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285156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285156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285156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285156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285156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285156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285156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285156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285156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285156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285156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285156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285156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285156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285156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285156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285156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285156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285156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28515625" style="132" customWidth="1"/>
    <col min="16141" max="16141" width="45.28515625" style="132" customWidth="1"/>
    <col min="16142" max="16384" width="9.140625" style="132"/>
  </cols>
  <sheetData>
    <row r="1" spans="1:104" ht="15.75">
      <c r="A1" s="205" t="s">
        <v>76</v>
      </c>
      <c r="B1" s="205"/>
      <c r="C1" s="205"/>
      <c r="D1" s="205"/>
      <c r="E1" s="205"/>
      <c r="F1" s="205"/>
      <c r="G1" s="205"/>
    </row>
    <row r="2" spans="1:104" ht="14.25" customHeight="1" thickBot="1">
      <c r="A2" s="133"/>
      <c r="B2" s="134"/>
      <c r="C2" s="135"/>
      <c r="D2" s="135"/>
      <c r="E2" s="136"/>
      <c r="F2" s="135"/>
      <c r="G2" s="135"/>
    </row>
    <row r="3" spans="1:104" ht="13.5" thickTop="1">
      <c r="A3" s="196" t="s">
        <v>48</v>
      </c>
      <c r="B3" s="197"/>
      <c r="C3" s="84" t="str">
        <f>CONCATENATE(cislostavby," ",nazevstavby)</f>
        <v>Č35-2020 Výměna oken Jubilejní 25, Ostrava - Hrabůvka</v>
      </c>
      <c r="D3" s="137"/>
      <c r="E3" s="138" t="s">
        <v>64</v>
      </c>
      <c r="F3" s="139" t="str">
        <f>Rekapitulace!H1</f>
        <v>1</v>
      </c>
      <c r="G3" s="140"/>
    </row>
    <row r="4" spans="1:104" ht="13.5" thickBot="1">
      <c r="A4" s="206" t="s">
        <v>50</v>
      </c>
      <c r="B4" s="199"/>
      <c r="C4" s="90" t="str">
        <f>CONCATENATE(cisloobjektu," ",nazevobjektu)</f>
        <v>SO 01 Architektonicko-stavební řešení</v>
      </c>
      <c r="D4" s="141"/>
      <c r="E4" s="207">
        <f>Rekapitulace!G2</f>
        <v>0</v>
      </c>
      <c r="F4" s="208"/>
      <c r="G4" s="209"/>
    </row>
    <row r="5" spans="1:104" ht="13.5" thickTop="1">
      <c r="A5" s="142"/>
      <c r="B5" s="133"/>
      <c r="C5" s="133"/>
      <c r="D5" s="133"/>
      <c r="E5" s="143"/>
      <c r="F5" s="133"/>
      <c r="G5" s="133"/>
    </row>
    <row r="6" spans="1:104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>
      <c r="A7" s="147" t="s">
        <v>72</v>
      </c>
      <c r="B7" s="148" t="s">
        <v>81</v>
      </c>
      <c r="C7" s="149" t="s">
        <v>82</v>
      </c>
      <c r="D7" s="150"/>
      <c r="E7" s="151"/>
      <c r="F7" s="151"/>
      <c r="G7" s="152"/>
      <c r="O7" s="153">
        <v>1</v>
      </c>
    </row>
    <row r="8" spans="1:104" ht="22.5">
      <c r="A8" s="154">
        <v>1</v>
      </c>
      <c r="B8" s="155" t="s">
        <v>83</v>
      </c>
      <c r="C8" s="156" t="s">
        <v>84</v>
      </c>
      <c r="D8" s="157" t="s">
        <v>85</v>
      </c>
      <c r="E8" s="158">
        <v>21.38</v>
      </c>
      <c r="F8" s="158">
        <v>0</v>
      </c>
      <c r="G8" s="159">
        <f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60">
        <v>1</v>
      </c>
      <c r="CB8" s="160">
        <v>1</v>
      </c>
      <c r="CZ8" s="132">
        <v>3.4909999999999997E-2</v>
      </c>
    </row>
    <row r="9" spans="1:104">
      <c r="A9" s="161"/>
      <c r="B9" s="164"/>
      <c r="C9" s="210" t="s">
        <v>86</v>
      </c>
      <c r="D9" s="211"/>
      <c r="E9" s="165">
        <v>0.64</v>
      </c>
      <c r="F9" s="166"/>
      <c r="G9" s="167"/>
      <c r="M9" s="163" t="s">
        <v>86</v>
      </c>
      <c r="O9" s="153"/>
    </row>
    <row r="10" spans="1:104">
      <c r="A10" s="161"/>
      <c r="B10" s="164"/>
      <c r="C10" s="210" t="s">
        <v>87</v>
      </c>
      <c r="D10" s="211"/>
      <c r="E10" s="165">
        <v>2.2400000000000002</v>
      </c>
      <c r="F10" s="166"/>
      <c r="G10" s="167"/>
      <c r="M10" s="163" t="s">
        <v>87</v>
      </c>
      <c r="O10" s="153"/>
    </row>
    <row r="11" spans="1:104">
      <c r="A11" s="161"/>
      <c r="B11" s="164"/>
      <c r="C11" s="210" t="s">
        <v>88</v>
      </c>
      <c r="D11" s="211"/>
      <c r="E11" s="165">
        <v>2.4</v>
      </c>
      <c r="F11" s="166"/>
      <c r="G11" s="167"/>
      <c r="M11" s="163" t="s">
        <v>88</v>
      </c>
      <c r="O11" s="153"/>
    </row>
    <row r="12" spans="1:104">
      <c r="A12" s="161"/>
      <c r="B12" s="164"/>
      <c r="C12" s="210" t="s">
        <v>89</v>
      </c>
      <c r="D12" s="211"/>
      <c r="E12" s="165">
        <v>1</v>
      </c>
      <c r="F12" s="166"/>
      <c r="G12" s="167"/>
      <c r="M12" s="163" t="s">
        <v>89</v>
      </c>
      <c r="O12" s="153"/>
    </row>
    <row r="13" spans="1:104">
      <c r="A13" s="161"/>
      <c r="B13" s="164"/>
      <c r="C13" s="210" t="s">
        <v>90</v>
      </c>
      <c r="D13" s="211"/>
      <c r="E13" s="165">
        <v>6.24</v>
      </c>
      <c r="F13" s="166"/>
      <c r="G13" s="167"/>
      <c r="M13" s="163" t="s">
        <v>90</v>
      </c>
      <c r="O13" s="153"/>
    </row>
    <row r="14" spans="1:104">
      <c r="A14" s="161"/>
      <c r="B14" s="164"/>
      <c r="C14" s="210" t="s">
        <v>91</v>
      </c>
      <c r="D14" s="211"/>
      <c r="E14" s="165">
        <v>6.48</v>
      </c>
      <c r="F14" s="166"/>
      <c r="G14" s="167"/>
      <c r="M14" s="163" t="s">
        <v>91</v>
      </c>
      <c r="O14" s="153"/>
    </row>
    <row r="15" spans="1:104">
      <c r="A15" s="161"/>
      <c r="B15" s="164"/>
      <c r="C15" s="210" t="s">
        <v>92</v>
      </c>
      <c r="D15" s="211"/>
      <c r="E15" s="165">
        <v>2.38</v>
      </c>
      <c r="F15" s="166"/>
      <c r="G15" s="167"/>
      <c r="M15" s="163" t="s">
        <v>92</v>
      </c>
      <c r="O15" s="153"/>
    </row>
    <row r="16" spans="1:104">
      <c r="A16" s="168"/>
      <c r="B16" s="169" t="s">
        <v>74</v>
      </c>
      <c r="C16" s="170" t="str">
        <f>CONCATENATE(B7," ",C7)</f>
        <v>61 Upravy povrchů vnitřní</v>
      </c>
      <c r="D16" s="171"/>
      <c r="E16" s="172"/>
      <c r="F16" s="173"/>
      <c r="G16" s="174">
        <f>SUM(G7:G15)</f>
        <v>0</v>
      </c>
      <c r="O16" s="153">
        <v>4</v>
      </c>
      <c r="BA16" s="175">
        <f>SUM(BA7:BA15)</f>
        <v>0</v>
      </c>
      <c r="BB16" s="175">
        <f>SUM(BB7:BB15)</f>
        <v>0</v>
      </c>
      <c r="BC16" s="175">
        <f>SUM(BC7:BC15)</f>
        <v>0</v>
      </c>
      <c r="BD16" s="175">
        <f>SUM(BD7:BD15)</f>
        <v>0</v>
      </c>
      <c r="BE16" s="175">
        <f>SUM(BE7:BE15)</f>
        <v>0</v>
      </c>
    </row>
    <row r="17" spans="1:104">
      <c r="A17" s="147" t="s">
        <v>72</v>
      </c>
      <c r="B17" s="148" t="s">
        <v>93</v>
      </c>
      <c r="C17" s="149" t="s">
        <v>94</v>
      </c>
      <c r="D17" s="150"/>
      <c r="E17" s="151"/>
      <c r="F17" s="151"/>
      <c r="G17" s="152"/>
      <c r="O17" s="153">
        <v>1</v>
      </c>
    </row>
    <row r="18" spans="1:104">
      <c r="A18" s="154">
        <v>2</v>
      </c>
      <c r="B18" s="155" t="s">
        <v>95</v>
      </c>
      <c r="C18" s="156" t="s">
        <v>96</v>
      </c>
      <c r="D18" s="157" t="s">
        <v>85</v>
      </c>
      <c r="E18" s="158">
        <v>17.899999999999999</v>
      </c>
      <c r="F18" s="158">
        <v>0</v>
      </c>
      <c r="G18" s="159">
        <f>E18*F18</f>
        <v>0</v>
      </c>
      <c r="O18" s="153">
        <v>2</v>
      </c>
      <c r="AA18" s="132">
        <v>1</v>
      </c>
      <c r="AB18" s="132">
        <v>0</v>
      </c>
      <c r="AC18" s="132">
        <v>0</v>
      </c>
      <c r="AZ18" s="132">
        <v>1</v>
      </c>
      <c r="BA18" s="132">
        <f>IF(AZ18=1,G18,0)</f>
        <v>0</v>
      </c>
      <c r="BB18" s="132">
        <f>IF(AZ18=2,G18,0)</f>
        <v>0</v>
      </c>
      <c r="BC18" s="132">
        <f>IF(AZ18=3,G18,0)</f>
        <v>0</v>
      </c>
      <c r="BD18" s="132">
        <f>IF(AZ18=4,G18,0)</f>
        <v>0</v>
      </c>
      <c r="BE18" s="132">
        <f>IF(AZ18=5,G18,0)</f>
        <v>0</v>
      </c>
      <c r="CA18" s="160">
        <v>1</v>
      </c>
      <c r="CB18" s="160">
        <v>0</v>
      </c>
      <c r="CZ18" s="132">
        <v>9.8200000000000006E-3</v>
      </c>
    </row>
    <row r="19" spans="1:104" ht="22.5">
      <c r="A19" s="161"/>
      <c r="B19" s="162"/>
      <c r="C19" s="212" t="s">
        <v>97</v>
      </c>
      <c r="D19" s="213"/>
      <c r="E19" s="213"/>
      <c r="F19" s="213"/>
      <c r="G19" s="214"/>
      <c r="L19" s="163" t="s">
        <v>97</v>
      </c>
      <c r="O19" s="153">
        <v>3</v>
      </c>
    </row>
    <row r="20" spans="1:104">
      <c r="A20" s="161"/>
      <c r="B20" s="164"/>
      <c r="C20" s="210" t="s">
        <v>98</v>
      </c>
      <c r="D20" s="211"/>
      <c r="E20" s="165">
        <v>0.48</v>
      </c>
      <c r="F20" s="166"/>
      <c r="G20" s="167"/>
      <c r="M20" s="163" t="s">
        <v>98</v>
      </c>
      <c r="O20" s="153"/>
    </row>
    <row r="21" spans="1:104">
      <c r="A21" s="161"/>
      <c r="B21" s="164"/>
      <c r="C21" s="210" t="s">
        <v>99</v>
      </c>
      <c r="D21" s="211"/>
      <c r="E21" s="165">
        <v>1.92</v>
      </c>
      <c r="F21" s="166"/>
      <c r="G21" s="167"/>
      <c r="M21" s="163" t="s">
        <v>99</v>
      </c>
      <c r="O21" s="153"/>
    </row>
    <row r="22" spans="1:104">
      <c r="A22" s="161"/>
      <c r="B22" s="164"/>
      <c r="C22" s="210" t="s">
        <v>100</v>
      </c>
      <c r="D22" s="211"/>
      <c r="E22" s="165">
        <v>2</v>
      </c>
      <c r="F22" s="166"/>
      <c r="G22" s="167"/>
      <c r="M22" s="163" t="s">
        <v>100</v>
      </c>
      <c r="O22" s="153"/>
    </row>
    <row r="23" spans="1:104">
      <c r="A23" s="161"/>
      <c r="B23" s="164"/>
      <c r="C23" s="210" t="s">
        <v>101</v>
      </c>
      <c r="D23" s="211"/>
      <c r="E23" s="165">
        <v>0.8</v>
      </c>
      <c r="F23" s="166"/>
      <c r="G23" s="167"/>
      <c r="M23" s="163" t="s">
        <v>101</v>
      </c>
      <c r="O23" s="153"/>
    </row>
    <row r="24" spans="1:104">
      <c r="A24" s="161"/>
      <c r="B24" s="164"/>
      <c r="C24" s="210" t="s">
        <v>102</v>
      </c>
      <c r="D24" s="211"/>
      <c r="E24" s="165">
        <v>5.04</v>
      </c>
      <c r="F24" s="166"/>
      <c r="G24" s="167"/>
      <c r="M24" s="163" t="s">
        <v>102</v>
      </c>
      <c r="O24" s="153"/>
    </row>
    <row r="25" spans="1:104">
      <c r="A25" s="161"/>
      <c r="B25" s="164"/>
      <c r="C25" s="210" t="s">
        <v>103</v>
      </c>
      <c r="D25" s="211"/>
      <c r="E25" s="165">
        <v>5.28</v>
      </c>
      <c r="F25" s="166"/>
      <c r="G25" s="167"/>
      <c r="M25" s="163" t="s">
        <v>103</v>
      </c>
      <c r="O25" s="153"/>
    </row>
    <row r="26" spans="1:104">
      <c r="A26" s="161"/>
      <c r="B26" s="164"/>
      <c r="C26" s="210" t="s">
        <v>92</v>
      </c>
      <c r="D26" s="211"/>
      <c r="E26" s="165">
        <v>2.38</v>
      </c>
      <c r="F26" s="166"/>
      <c r="G26" s="167"/>
      <c r="M26" s="163" t="s">
        <v>92</v>
      </c>
      <c r="O26" s="153"/>
    </row>
    <row r="27" spans="1:104">
      <c r="A27" s="168"/>
      <c r="B27" s="169" t="s">
        <v>74</v>
      </c>
      <c r="C27" s="170" t="str">
        <f>CONCATENATE(B17," ",C17)</f>
        <v>62 Úpravy povrchů vnější</v>
      </c>
      <c r="D27" s="171"/>
      <c r="E27" s="172"/>
      <c r="F27" s="173"/>
      <c r="G27" s="174">
        <f>SUM(G17:G26)</f>
        <v>0</v>
      </c>
      <c r="O27" s="153">
        <v>4</v>
      </c>
      <c r="BA27" s="175">
        <f>SUM(BA17:BA26)</f>
        <v>0</v>
      </c>
      <c r="BB27" s="175">
        <f>SUM(BB17:BB26)</f>
        <v>0</v>
      </c>
      <c r="BC27" s="175">
        <f>SUM(BC17:BC26)</f>
        <v>0</v>
      </c>
      <c r="BD27" s="175">
        <f>SUM(BD17:BD26)</f>
        <v>0</v>
      </c>
      <c r="BE27" s="175">
        <f>SUM(BE17:BE26)</f>
        <v>0</v>
      </c>
    </row>
    <row r="28" spans="1:104">
      <c r="A28" s="147" t="s">
        <v>72</v>
      </c>
      <c r="B28" s="148" t="s">
        <v>104</v>
      </c>
      <c r="C28" s="149" t="s">
        <v>105</v>
      </c>
      <c r="D28" s="150"/>
      <c r="E28" s="151"/>
      <c r="F28" s="151"/>
      <c r="G28" s="152"/>
      <c r="O28" s="153">
        <v>1</v>
      </c>
    </row>
    <row r="29" spans="1:104">
      <c r="A29" s="154">
        <v>3</v>
      </c>
      <c r="B29" s="155" t="s">
        <v>106</v>
      </c>
      <c r="C29" s="156" t="s">
        <v>107</v>
      </c>
      <c r="D29" s="157" t="s">
        <v>85</v>
      </c>
      <c r="E29" s="158">
        <v>200</v>
      </c>
      <c r="F29" s="158">
        <v>0</v>
      </c>
      <c r="G29" s="159">
        <f>E29*F29</f>
        <v>0</v>
      </c>
      <c r="O29" s="153">
        <v>2</v>
      </c>
      <c r="AA29" s="132">
        <v>1</v>
      </c>
      <c r="AB29" s="132">
        <v>1</v>
      </c>
      <c r="AC29" s="132">
        <v>1</v>
      </c>
      <c r="AZ29" s="132">
        <v>1</v>
      </c>
      <c r="BA29" s="132">
        <f>IF(AZ29=1,G29,0)</f>
        <v>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60">
        <v>1</v>
      </c>
      <c r="CB29" s="160">
        <v>1</v>
      </c>
      <c r="CZ29" s="132">
        <v>1.8380000000000001E-2</v>
      </c>
    </row>
    <row r="30" spans="1:104">
      <c r="A30" s="154">
        <v>4</v>
      </c>
      <c r="B30" s="155" t="s">
        <v>108</v>
      </c>
      <c r="C30" s="156" t="s">
        <v>109</v>
      </c>
      <c r="D30" s="157" t="s">
        <v>85</v>
      </c>
      <c r="E30" s="158">
        <v>200</v>
      </c>
      <c r="F30" s="158">
        <v>0</v>
      </c>
      <c r="G30" s="159">
        <f>E30*F30</f>
        <v>0</v>
      </c>
      <c r="O30" s="153">
        <v>2</v>
      </c>
      <c r="AA30" s="132">
        <v>1</v>
      </c>
      <c r="AB30" s="132">
        <v>1</v>
      </c>
      <c r="AC30" s="132">
        <v>1</v>
      </c>
      <c r="AZ30" s="132">
        <v>1</v>
      </c>
      <c r="BA30" s="132">
        <f>IF(AZ30=1,G30,0)</f>
        <v>0</v>
      </c>
      <c r="BB30" s="132">
        <f>IF(AZ30=2,G30,0)</f>
        <v>0</v>
      </c>
      <c r="BC30" s="132">
        <f>IF(AZ30=3,G30,0)</f>
        <v>0</v>
      </c>
      <c r="BD30" s="132">
        <f>IF(AZ30=4,G30,0)</f>
        <v>0</v>
      </c>
      <c r="BE30" s="132">
        <f>IF(AZ30=5,G30,0)</f>
        <v>0</v>
      </c>
      <c r="CA30" s="160">
        <v>1</v>
      </c>
      <c r="CB30" s="160">
        <v>1</v>
      </c>
      <c r="CZ30" s="132">
        <v>9.7000000000000005E-4</v>
      </c>
    </row>
    <row r="31" spans="1:104">
      <c r="A31" s="154">
        <v>5</v>
      </c>
      <c r="B31" s="155" t="s">
        <v>110</v>
      </c>
      <c r="C31" s="156" t="s">
        <v>111</v>
      </c>
      <c r="D31" s="157" t="s">
        <v>85</v>
      </c>
      <c r="E31" s="158">
        <v>200</v>
      </c>
      <c r="F31" s="158">
        <v>0</v>
      </c>
      <c r="G31" s="159">
        <f>E31*F31</f>
        <v>0</v>
      </c>
      <c r="O31" s="153">
        <v>2</v>
      </c>
      <c r="AA31" s="132">
        <v>1</v>
      </c>
      <c r="AB31" s="132">
        <v>1</v>
      </c>
      <c r="AC31" s="132">
        <v>1</v>
      </c>
      <c r="AZ31" s="132">
        <v>1</v>
      </c>
      <c r="BA31" s="132">
        <f>IF(AZ31=1,G31,0)</f>
        <v>0</v>
      </c>
      <c r="BB31" s="132">
        <f>IF(AZ31=2,G31,0)</f>
        <v>0</v>
      </c>
      <c r="BC31" s="132">
        <f>IF(AZ31=3,G31,0)</f>
        <v>0</v>
      </c>
      <c r="BD31" s="132">
        <f>IF(AZ31=4,G31,0)</f>
        <v>0</v>
      </c>
      <c r="BE31" s="132">
        <f>IF(AZ31=5,G31,0)</f>
        <v>0</v>
      </c>
      <c r="CA31" s="160">
        <v>1</v>
      </c>
      <c r="CB31" s="160">
        <v>1</v>
      </c>
      <c r="CZ31" s="132">
        <v>0</v>
      </c>
    </row>
    <row r="32" spans="1:104">
      <c r="A32" s="154">
        <v>6</v>
      </c>
      <c r="B32" s="155" t="s">
        <v>112</v>
      </c>
      <c r="C32" s="156" t="s">
        <v>113</v>
      </c>
      <c r="D32" s="157" t="s">
        <v>85</v>
      </c>
      <c r="E32" s="158">
        <v>100</v>
      </c>
      <c r="F32" s="158">
        <v>0</v>
      </c>
      <c r="G32" s="159">
        <f>E32*F32</f>
        <v>0</v>
      </c>
      <c r="O32" s="153">
        <v>2</v>
      </c>
      <c r="AA32" s="132">
        <v>1</v>
      </c>
      <c r="AB32" s="132">
        <v>1</v>
      </c>
      <c r="AC32" s="132">
        <v>1</v>
      </c>
      <c r="AZ32" s="132">
        <v>1</v>
      </c>
      <c r="BA32" s="132">
        <f>IF(AZ32=1,G32,0)</f>
        <v>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60">
        <v>1</v>
      </c>
      <c r="CB32" s="160">
        <v>1</v>
      </c>
      <c r="CZ32" s="132">
        <v>1.2099999999999999E-3</v>
      </c>
    </row>
    <row r="33" spans="1:104">
      <c r="A33" s="168"/>
      <c r="B33" s="169" t="s">
        <v>74</v>
      </c>
      <c r="C33" s="170" t="str">
        <f>CONCATENATE(B28," ",C28)</f>
        <v>94 Lešení a stavební výtahy</v>
      </c>
      <c r="D33" s="171"/>
      <c r="E33" s="172"/>
      <c r="F33" s="173"/>
      <c r="G33" s="174">
        <f>SUM(G28:G32)</f>
        <v>0</v>
      </c>
      <c r="O33" s="153">
        <v>4</v>
      </c>
      <c r="BA33" s="175">
        <f>SUM(BA28:BA32)</f>
        <v>0</v>
      </c>
      <c r="BB33" s="175">
        <f>SUM(BB28:BB32)</f>
        <v>0</v>
      </c>
      <c r="BC33" s="175">
        <f>SUM(BC28:BC32)</f>
        <v>0</v>
      </c>
      <c r="BD33" s="175">
        <f>SUM(BD28:BD32)</f>
        <v>0</v>
      </c>
      <c r="BE33" s="175">
        <f>SUM(BE28:BE32)</f>
        <v>0</v>
      </c>
    </row>
    <row r="34" spans="1:104">
      <c r="A34" s="147" t="s">
        <v>72</v>
      </c>
      <c r="B34" s="148" t="s">
        <v>114</v>
      </c>
      <c r="C34" s="149" t="s">
        <v>115</v>
      </c>
      <c r="D34" s="150"/>
      <c r="E34" s="151"/>
      <c r="F34" s="151"/>
      <c r="G34" s="152"/>
      <c r="O34" s="153">
        <v>1</v>
      </c>
    </row>
    <row r="35" spans="1:104">
      <c r="A35" s="154">
        <v>7</v>
      </c>
      <c r="B35" s="155" t="s">
        <v>116</v>
      </c>
      <c r="C35" s="156" t="s">
        <v>117</v>
      </c>
      <c r="D35" s="157" t="s">
        <v>118</v>
      </c>
      <c r="E35" s="158">
        <v>1</v>
      </c>
      <c r="F35" s="158">
        <v>0</v>
      </c>
      <c r="G35" s="159">
        <f>E35*F35</f>
        <v>0</v>
      </c>
      <c r="O35" s="153">
        <v>2</v>
      </c>
      <c r="AA35" s="132">
        <v>12</v>
      </c>
      <c r="AB35" s="132">
        <v>0</v>
      </c>
      <c r="AC35" s="132">
        <v>1</v>
      </c>
      <c r="AZ35" s="132">
        <v>1</v>
      </c>
      <c r="BA35" s="132">
        <f>IF(AZ35=1,G35,0)</f>
        <v>0</v>
      </c>
      <c r="BB35" s="132">
        <f>IF(AZ35=2,G35,0)</f>
        <v>0</v>
      </c>
      <c r="BC35" s="132">
        <f>IF(AZ35=3,G35,0)</f>
        <v>0</v>
      </c>
      <c r="BD35" s="132">
        <f>IF(AZ35=4,G35,0)</f>
        <v>0</v>
      </c>
      <c r="BE35" s="132">
        <f>IF(AZ35=5,G35,0)</f>
        <v>0</v>
      </c>
      <c r="CA35" s="160">
        <v>12</v>
      </c>
      <c r="CB35" s="160">
        <v>0</v>
      </c>
      <c r="CZ35" s="132">
        <v>0</v>
      </c>
    </row>
    <row r="36" spans="1:104">
      <c r="A36" s="168"/>
      <c r="B36" s="169" t="s">
        <v>74</v>
      </c>
      <c r="C36" s="170" t="str">
        <f>CONCATENATE(B34," ",C34)</f>
        <v>95 Dokončovací konstrukce na pozemních stavbách</v>
      </c>
      <c r="D36" s="171"/>
      <c r="E36" s="172"/>
      <c r="F36" s="173"/>
      <c r="G36" s="174">
        <f>SUM(G34:G35)</f>
        <v>0</v>
      </c>
      <c r="O36" s="153">
        <v>4</v>
      </c>
      <c r="BA36" s="175">
        <f>SUM(BA34:BA35)</f>
        <v>0</v>
      </c>
      <c r="BB36" s="175">
        <f>SUM(BB34:BB35)</f>
        <v>0</v>
      </c>
      <c r="BC36" s="175">
        <f>SUM(BC34:BC35)</f>
        <v>0</v>
      </c>
      <c r="BD36" s="175">
        <f>SUM(BD34:BD35)</f>
        <v>0</v>
      </c>
      <c r="BE36" s="175">
        <f>SUM(BE34:BE35)</f>
        <v>0</v>
      </c>
    </row>
    <row r="37" spans="1:104">
      <c r="A37" s="147" t="s">
        <v>72</v>
      </c>
      <c r="B37" s="148" t="s">
        <v>119</v>
      </c>
      <c r="C37" s="149" t="s">
        <v>120</v>
      </c>
      <c r="D37" s="150"/>
      <c r="E37" s="151"/>
      <c r="F37" s="151"/>
      <c r="G37" s="152"/>
      <c r="O37" s="153">
        <v>1</v>
      </c>
    </row>
    <row r="38" spans="1:104">
      <c r="A38" s="154">
        <v>8</v>
      </c>
      <c r="B38" s="155" t="s">
        <v>121</v>
      </c>
      <c r="C38" s="156" t="s">
        <v>122</v>
      </c>
      <c r="D38" s="157" t="s">
        <v>123</v>
      </c>
      <c r="E38" s="158">
        <v>62</v>
      </c>
      <c r="F38" s="158">
        <v>0</v>
      </c>
      <c r="G38" s="159">
        <f>E38*F38</f>
        <v>0</v>
      </c>
      <c r="O38" s="153">
        <v>2</v>
      </c>
      <c r="AA38" s="132">
        <v>1</v>
      </c>
      <c r="AB38" s="132">
        <v>1</v>
      </c>
      <c r="AC38" s="132">
        <v>1</v>
      </c>
      <c r="AZ38" s="132">
        <v>1</v>
      </c>
      <c r="BA38" s="132">
        <f>IF(AZ38=1,G38,0)</f>
        <v>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60">
        <v>1</v>
      </c>
      <c r="CB38" s="160">
        <v>1</v>
      </c>
      <c r="CZ38" s="132">
        <v>0</v>
      </c>
    </row>
    <row r="39" spans="1:104">
      <c r="A39" s="161"/>
      <c r="B39" s="164"/>
      <c r="C39" s="210" t="s">
        <v>124</v>
      </c>
      <c r="D39" s="211"/>
      <c r="E39" s="165">
        <v>62</v>
      </c>
      <c r="F39" s="166"/>
      <c r="G39" s="167"/>
      <c r="M39" s="163" t="s">
        <v>124</v>
      </c>
      <c r="O39" s="153"/>
    </row>
    <row r="40" spans="1:104">
      <c r="A40" s="154">
        <v>9</v>
      </c>
      <c r="B40" s="155" t="s">
        <v>125</v>
      </c>
      <c r="C40" s="156" t="s">
        <v>126</v>
      </c>
      <c r="D40" s="157" t="s">
        <v>123</v>
      </c>
      <c r="E40" s="158">
        <v>2</v>
      </c>
      <c r="F40" s="158">
        <v>0</v>
      </c>
      <c r="G40" s="159">
        <f>E40*F40</f>
        <v>0</v>
      </c>
      <c r="O40" s="153">
        <v>2</v>
      </c>
      <c r="AA40" s="132">
        <v>1</v>
      </c>
      <c r="AB40" s="132">
        <v>1</v>
      </c>
      <c r="AC40" s="132">
        <v>1</v>
      </c>
      <c r="AZ40" s="132">
        <v>1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60">
        <v>1</v>
      </c>
      <c r="CB40" s="160">
        <v>1</v>
      </c>
      <c r="CZ40" s="132">
        <v>0</v>
      </c>
    </row>
    <row r="41" spans="1:104">
      <c r="A41" s="161"/>
      <c r="B41" s="164"/>
      <c r="C41" s="210" t="s">
        <v>127</v>
      </c>
      <c r="D41" s="211"/>
      <c r="E41" s="165">
        <v>2</v>
      </c>
      <c r="F41" s="166"/>
      <c r="G41" s="167"/>
      <c r="M41" s="163">
        <v>2</v>
      </c>
      <c r="O41" s="153"/>
    </row>
    <row r="42" spans="1:104">
      <c r="A42" s="154">
        <v>10</v>
      </c>
      <c r="B42" s="155" t="s">
        <v>128</v>
      </c>
      <c r="C42" s="156" t="s">
        <v>129</v>
      </c>
      <c r="D42" s="157" t="s">
        <v>85</v>
      </c>
      <c r="E42" s="158">
        <v>3.92</v>
      </c>
      <c r="F42" s="158">
        <v>0</v>
      </c>
      <c r="G42" s="159">
        <f>E42*F42</f>
        <v>0</v>
      </c>
      <c r="O42" s="153">
        <v>2</v>
      </c>
      <c r="AA42" s="132">
        <v>1</v>
      </c>
      <c r="AB42" s="132">
        <v>1</v>
      </c>
      <c r="AC42" s="132">
        <v>1</v>
      </c>
      <c r="AZ42" s="132">
        <v>1</v>
      </c>
      <c r="BA42" s="132">
        <f>IF(AZ42=1,G42,0)</f>
        <v>0</v>
      </c>
      <c r="BB42" s="132">
        <f>IF(AZ42=2,G42,0)</f>
        <v>0</v>
      </c>
      <c r="BC42" s="132">
        <f>IF(AZ42=3,G42,0)</f>
        <v>0</v>
      </c>
      <c r="BD42" s="132">
        <f>IF(AZ42=4,G42,0)</f>
        <v>0</v>
      </c>
      <c r="BE42" s="132">
        <f>IF(AZ42=5,G42,0)</f>
        <v>0</v>
      </c>
      <c r="CA42" s="160">
        <v>1</v>
      </c>
      <c r="CB42" s="160">
        <v>1</v>
      </c>
      <c r="CZ42" s="132">
        <v>2.1900000000000001E-3</v>
      </c>
    </row>
    <row r="43" spans="1:104">
      <c r="A43" s="161"/>
      <c r="B43" s="164"/>
      <c r="C43" s="210" t="s">
        <v>130</v>
      </c>
      <c r="D43" s="211"/>
      <c r="E43" s="165">
        <v>0.32</v>
      </c>
      <c r="F43" s="166"/>
      <c r="G43" s="167"/>
      <c r="M43" s="163" t="s">
        <v>130</v>
      </c>
      <c r="O43" s="153"/>
    </row>
    <row r="44" spans="1:104">
      <c r="A44" s="161"/>
      <c r="B44" s="164"/>
      <c r="C44" s="210" t="s">
        <v>131</v>
      </c>
      <c r="D44" s="211"/>
      <c r="E44" s="165">
        <v>1.6</v>
      </c>
      <c r="F44" s="166"/>
      <c r="G44" s="167"/>
      <c r="M44" s="163" t="s">
        <v>131</v>
      </c>
      <c r="O44" s="153"/>
    </row>
    <row r="45" spans="1:104">
      <c r="A45" s="161"/>
      <c r="B45" s="164"/>
      <c r="C45" s="210" t="s">
        <v>132</v>
      </c>
      <c r="D45" s="211"/>
      <c r="E45" s="165">
        <v>2</v>
      </c>
      <c r="F45" s="166"/>
      <c r="G45" s="167"/>
      <c r="M45" s="163" t="s">
        <v>132</v>
      </c>
      <c r="O45" s="153"/>
    </row>
    <row r="46" spans="1:104">
      <c r="A46" s="154">
        <v>11</v>
      </c>
      <c r="B46" s="155" t="s">
        <v>133</v>
      </c>
      <c r="C46" s="156" t="s">
        <v>134</v>
      </c>
      <c r="D46" s="157" t="s">
        <v>85</v>
      </c>
      <c r="E46" s="158">
        <v>21.3</v>
      </c>
      <c r="F46" s="158">
        <v>0</v>
      </c>
      <c r="G46" s="159">
        <f>E46*F46</f>
        <v>0</v>
      </c>
      <c r="O46" s="153">
        <v>2</v>
      </c>
      <c r="AA46" s="132">
        <v>1</v>
      </c>
      <c r="AB46" s="132">
        <v>1</v>
      </c>
      <c r="AC46" s="132">
        <v>1</v>
      </c>
      <c r="AZ46" s="132">
        <v>1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60">
        <v>1</v>
      </c>
      <c r="CB46" s="160">
        <v>1</v>
      </c>
      <c r="CZ46" s="132">
        <v>1E-3</v>
      </c>
    </row>
    <row r="47" spans="1:104">
      <c r="A47" s="161"/>
      <c r="B47" s="164"/>
      <c r="C47" s="210" t="s">
        <v>135</v>
      </c>
      <c r="D47" s="211"/>
      <c r="E47" s="165">
        <v>1.5</v>
      </c>
      <c r="F47" s="166"/>
      <c r="G47" s="167"/>
      <c r="M47" s="163" t="s">
        <v>135</v>
      </c>
      <c r="O47" s="153"/>
    </row>
    <row r="48" spans="1:104">
      <c r="A48" s="161"/>
      <c r="B48" s="164"/>
      <c r="C48" s="210" t="s">
        <v>136</v>
      </c>
      <c r="D48" s="211"/>
      <c r="E48" s="165">
        <v>9.6</v>
      </c>
      <c r="F48" s="166"/>
      <c r="G48" s="167"/>
      <c r="M48" s="163" t="s">
        <v>136</v>
      </c>
      <c r="O48" s="153"/>
    </row>
    <row r="49" spans="1:104">
      <c r="A49" s="161"/>
      <c r="B49" s="164"/>
      <c r="C49" s="210" t="s">
        <v>137</v>
      </c>
      <c r="D49" s="211"/>
      <c r="E49" s="165">
        <v>10.199999999999999</v>
      </c>
      <c r="F49" s="166"/>
      <c r="G49" s="167"/>
      <c r="M49" s="163" t="s">
        <v>137</v>
      </c>
      <c r="O49" s="153"/>
    </row>
    <row r="50" spans="1:104">
      <c r="A50" s="154">
        <v>12</v>
      </c>
      <c r="B50" s="155" t="s">
        <v>138</v>
      </c>
      <c r="C50" s="156" t="s">
        <v>139</v>
      </c>
      <c r="D50" s="157" t="s">
        <v>85</v>
      </c>
      <c r="E50" s="158">
        <v>5.1449999999999996</v>
      </c>
      <c r="F50" s="158">
        <v>0</v>
      </c>
      <c r="G50" s="159">
        <f>E50*F50</f>
        <v>0</v>
      </c>
      <c r="O50" s="153">
        <v>2</v>
      </c>
      <c r="AA50" s="132">
        <v>1</v>
      </c>
      <c r="AB50" s="132">
        <v>1</v>
      </c>
      <c r="AC50" s="132">
        <v>1</v>
      </c>
      <c r="AZ50" s="132">
        <v>1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60">
        <v>1</v>
      </c>
      <c r="CB50" s="160">
        <v>1</v>
      </c>
      <c r="CZ50" s="132">
        <v>9.2000000000000003E-4</v>
      </c>
    </row>
    <row r="51" spans="1:104">
      <c r="A51" s="161"/>
      <c r="B51" s="164"/>
      <c r="C51" s="210" t="s">
        <v>140</v>
      </c>
      <c r="D51" s="211"/>
      <c r="E51" s="165">
        <v>5.1449999999999996</v>
      </c>
      <c r="F51" s="166"/>
      <c r="G51" s="167"/>
      <c r="M51" s="163" t="s">
        <v>140</v>
      </c>
      <c r="O51" s="153"/>
    </row>
    <row r="52" spans="1:104">
      <c r="A52" s="154">
        <v>13</v>
      </c>
      <c r="B52" s="155" t="s">
        <v>141</v>
      </c>
      <c r="C52" s="156" t="s">
        <v>142</v>
      </c>
      <c r="D52" s="157" t="s">
        <v>123</v>
      </c>
      <c r="E52" s="158">
        <v>4</v>
      </c>
      <c r="F52" s="158">
        <v>0</v>
      </c>
      <c r="G52" s="159">
        <f>E52*F52</f>
        <v>0</v>
      </c>
      <c r="O52" s="153">
        <v>2</v>
      </c>
      <c r="AA52" s="132">
        <v>1</v>
      </c>
      <c r="AB52" s="132">
        <v>1</v>
      </c>
      <c r="AC52" s="132">
        <v>1</v>
      </c>
      <c r="AZ52" s="132">
        <v>1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60">
        <v>1</v>
      </c>
      <c r="CB52" s="160">
        <v>1</v>
      </c>
      <c r="CZ52" s="132">
        <v>0</v>
      </c>
    </row>
    <row r="53" spans="1:104">
      <c r="A53" s="161"/>
      <c r="B53" s="164"/>
      <c r="C53" s="210" t="s">
        <v>143</v>
      </c>
      <c r="D53" s="211"/>
      <c r="E53" s="165">
        <v>4</v>
      </c>
      <c r="F53" s="166"/>
      <c r="G53" s="167"/>
      <c r="M53" s="163">
        <v>4</v>
      </c>
      <c r="O53" s="153"/>
    </row>
    <row r="54" spans="1:104">
      <c r="A54" s="154">
        <v>14</v>
      </c>
      <c r="B54" s="155" t="s">
        <v>144</v>
      </c>
      <c r="C54" s="156" t="s">
        <v>145</v>
      </c>
      <c r="D54" s="157" t="s">
        <v>85</v>
      </c>
      <c r="E54" s="158">
        <v>1.44</v>
      </c>
      <c r="F54" s="158">
        <v>0</v>
      </c>
      <c r="G54" s="159">
        <f>E54*F54</f>
        <v>0</v>
      </c>
      <c r="O54" s="153">
        <v>2</v>
      </c>
      <c r="AA54" s="132">
        <v>1</v>
      </c>
      <c r="AB54" s="132">
        <v>1</v>
      </c>
      <c r="AC54" s="132">
        <v>1</v>
      </c>
      <c r="AZ54" s="132">
        <v>1</v>
      </c>
      <c r="BA54" s="132">
        <f>IF(AZ54=1,G54,0)</f>
        <v>0</v>
      </c>
      <c r="BB54" s="132">
        <f>IF(AZ54=2,G54,0)</f>
        <v>0</v>
      </c>
      <c r="BC54" s="132">
        <f>IF(AZ54=3,G54,0)</f>
        <v>0</v>
      </c>
      <c r="BD54" s="132">
        <f>IF(AZ54=4,G54,0)</f>
        <v>0</v>
      </c>
      <c r="BE54" s="132">
        <f>IF(AZ54=5,G54,0)</f>
        <v>0</v>
      </c>
      <c r="CA54" s="160">
        <v>1</v>
      </c>
      <c r="CB54" s="160">
        <v>1</v>
      </c>
      <c r="CZ54" s="132">
        <v>3.0400000000000002E-3</v>
      </c>
    </row>
    <row r="55" spans="1:104">
      <c r="A55" s="161"/>
      <c r="B55" s="164"/>
      <c r="C55" s="210" t="s">
        <v>146</v>
      </c>
      <c r="D55" s="211"/>
      <c r="E55" s="165">
        <v>1.44</v>
      </c>
      <c r="F55" s="166"/>
      <c r="G55" s="167"/>
      <c r="M55" s="163" t="s">
        <v>146</v>
      </c>
      <c r="O55" s="153"/>
    </row>
    <row r="56" spans="1:104">
      <c r="A56" s="154">
        <v>15</v>
      </c>
      <c r="B56" s="155" t="s">
        <v>147</v>
      </c>
      <c r="C56" s="156" t="s">
        <v>148</v>
      </c>
      <c r="D56" s="157" t="s">
        <v>149</v>
      </c>
      <c r="E56" s="158">
        <v>13</v>
      </c>
      <c r="F56" s="158">
        <v>0</v>
      </c>
      <c r="G56" s="159">
        <f>E56*F56</f>
        <v>0</v>
      </c>
      <c r="O56" s="153">
        <v>2</v>
      </c>
      <c r="AA56" s="132">
        <v>1</v>
      </c>
      <c r="AB56" s="132">
        <v>1</v>
      </c>
      <c r="AC56" s="132">
        <v>1</v>
      </c>
      <c r="AZ56" s="132">
        <v>1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60">
        <v>1</v>
      </c>
      <c r="CB56" s="160">
        <v>1</v>
      </c>
      <c r="CZ56" s="132">
        <v>0</v>
      </c>
    </row>
    <row r="57" spans="1:104">
      <c r="A57" s="161"/>
      <c r="B57" s="164"/>
      <c r="C57" s="210" t="s">
        <v>150</v>
      </c>
      <c r="D57" s="211"/>
      <c r="E57" s="165">
        <v>1</v>
      </c>
      <c r="F57" s="166"/>
      <c r="G57" s="167"/>
      <c r="M57" s="163" t="s">
        <v>150</v>
      </c>
      <c r="O57" s="153"/>
    </row>
    <row r="58" spans="1:104">
      <c r="A58" s="161"/>
      <c r="B58" s="164"/>
      <c r="C58" s="210" t="s">
        <v>151</v>
      </c>
      <c r="D58" s="211"/>
      <c r="E58" s="165">
        <v>6</v>
      </c>
      <c r="F58" s="166"/>
      <c r="G58" s="167"/>
      <c r="M58" s="163" t="s">
        <v>151</v>
      </c>
      <c r="O58" s="153"/>
    </row>
    <row r="59" spans="1:104">
      <c r="A59" s="161"/>
      <c r="B59" s="164"/>
      <c r="C59" s="210" t="s">
        <v>151</v>
      </c>
      <c r="D59" s="211"/>
      <c r="E59" s="165">
        <v>6</v>
      </c>
      <c r="F59" s="166"/>
      <c r="G59" s="167"/>
      <c r="M59" s="163" t="s">
        <v>151</v>
      </c>
      <c r="O59" s="153"/>
    </row>
    <row r="60" spans="1:104">
      <c r="A60" s="154">
        <v>16</v>
      </c>
      <c r="B60" s="155" t="s">
        <v>152</v>
      </c>
      <c r="C60" s="156" t="s">
        <v>153</v>
      </c>
      <c r="D60" s="157" t="s">
        <v>149</v>
      </c>
      <c r="E60" s="158">
        <v>93.974999999999994</v>
      </c>
      <c r="F60" s="158">
        <v>0</v>
      </c>
      <c r="G60" s="159">
        <f>E60*F60</f>
        <v>0</v>
      </c>
      <c r="O60" s="153">
        <v>2</v>
      </c>
      <c r="AA60" s="132">
        <v>12</v>
      </c>
      <c r="AB60" s="132">
        <v>0</v>
      </c>
      <c r="AC60" s="132">
        <v>2</v>
      </c>
      <c r="AZ60" s="132">
        <v>1</v>
      </c>
      <c r="BA60" s="132">
        <f>IF(AZ60=1,G60,0)</f>
        <v>0</v>
      </c>
      <c r="BB60" s="132">
        <f>IF(AZ60=2,G60,0)</f>
        <v>0</v>
      </c>
      <c r="BC60" s="132">
        <f>IF(AZ60=3,G60,0)</f>
        <v>0</v>
      </c>
      <c r="BD60" s="132">
        <f>IF(AZ60=4,G60,0)</f>
        <v>0</v>
      </c>
      <c r="BE60" s="132">
        <f>IF(AZ60=5,G60,0)</f>
        <v>0</v>
      </c>
      <c r="CA60" s="160">
        <v>12</v>
      </c>
      <c r="CB60" s="160">
        <v>0</v>
      </c>
      <c r="CZ60" s="132">
        <v>0</v>
      </c>
    </row>
    <row r="61" spans="1:104">
      <c r="A61" s="161"/>
      <c r="B61" s="164"/>
      <c r="C61" s="210" t="s">
        <v>154</v>
      </c>
      <c r="D61" s="211"/>
      <c r="E61" s="165">
        <v>2.52</v>
      </c>
      <c r="F61" s="166"/>
      <c r="G61" s="167"/>
      <c r="M61" s="163" t="s">
        <v>154</v>
      </c>
      <c r="O61" s="153"/>
    </row>
    <row r="62" spans="1:104">
      <c r="A62" s="161"/>
      <c r="B62" s="164"/>
      <c r="C62" s="210" t="s">
        <v>155</v>
      </c>
      <c r="D62" s="211"/>
      <c r="E62" s="165">
        <v>10.08</v>
      </c>
      <c r="F62" s="166"/>
      <c r="G62" s="167"/>
      <c r="M62" s="163" t="s">
        <v>155</v>
      </c>
      <c r="O62" s="153"/>
    </row>
    <row r="63" spans="1:104">
      <c r="A63" s="161"/>
      <c r="B63" s="164"/>
      <c r="C63" s="210" t="s">
        <v>156</v>
      </c>
      <c r="D63" s="211"/>
      <c r="E63" s="165">
        <v>10.5</v>
      </c>
      <c r="F63" s="166"/>
      <c r="G63" s="167"/>
      <c r="M63" s="163" t="s">
        <v>156</v>
      </c>
      <c r="O63" s="153"/>
    </row>
    <row r="64" spans="1:104">
      <c r="A64" s="161"/>
      <c r="B64" s="164"/>
      <c r="C64" s="210" t="s">
        <v>157</v>
      </c>
      <c r="D64" s="211"/>
      <c r="E64" s="165">
        <v>4.2</v>
      </c>
      <c r="F64" s="166"/>
      <c r="G64" s="167"/>
      <c r="M64" s="163" t="s">
        <v>157</v>
      </c>
      <c r="O64" s="153"/>
    </row>
    <row r="65" spans="1:104">
      <c r="A65" s="161"/>
      <c r="B65" s="164"/>
      <c r="C65" s="210" t="s">
        <v>158</v>
      </c>
      <c r="D65" s="211"/>
      <c r="E65" s="165">
        <v>26.46</v>
      </c>
      <c r="F65" s="166"/>
      <c r="G65" s="167"/>
      <c r="M65" s="163" t="s">
        <v>158</v>
      </c>
      <c r="O65" s="153"/>
    </row>
    <row r="66" spans="1:104">
      <c r="A66" s="161"/>
      <c r="B66" s="164"/>
      <c r="C66" s="210" t="s">
        <v>159</v>
      </c>
      <c r="D66" s="211"/>
      <c r="E66" s="165">
        <v>27.72</v>
      </c>
      <c r="F66" s="166"/>
      <c r="G66" s="167"/>
      <c r="M66" s="163" t="s">
        <v>159</v>
      </c>
      <c r="O66" s="153"/>
    </row>
    <row r="67" spans="1:104">
      <c r="A67" s="161"/>
      <c r="B67" s="164"/>
      <c r="C67" s="210" t="s">
        <v>160</v>
      </c>
      <c r="D67" s="211"/>
      <c r="E67" s="165">
        <v>12.494999999999999</v>
      </c>
      <c r="F67" s="166"/>
      <c r="G67" s="167"/>
      <c r="M67" s="163" t="s">
        <v>160</v>
      </c>
      <c r="O67" s="153"/>
    </row>
    <row r="68" spans="1:104">
      <c r="A68" s="168"/>
      <c r="B68" s="169" t="s">
        <v>74</v>
      </c>
      <c r="C68" s="170" t="str">
        <f>CONCATENATE(B37," ",C37)</f>
        <v>96 Bourání konstrukcí</v>
      </c>
      <c r="D68" s="171"/>
      <c r="E68" s="172"/>
      <c r="F68" s="173"/>
      <c r="G68" s="174">
        <f>SUM(G37:G67)</f>
        <v>0</v>
      </c>
      <c r="O68" s="153">
        <v>4</v>
      </c>
      <c r="BA68" s="175">
        <f>SUM(BA37:BA67)</f>
        <v>0</v>
      </c>
      <c r="BB68" s="175">
        <f>SUM(BB37:BB67)</f>
        <v>0</v>
      </c>
      <c r="BC68" s="175">
        <f>SUM(BC37:BC67)</f>
        <v>0</v>
      </c>
      <c r="BD68" s="175">
        <f>SUM(BD37:BD67)</f>
        <v>0</v>
      </c>
      <c r="BE68" s="175">
        <f>SUM(BE37:BE67)</f>
        <v>0</v>
      </c>
    </row>
    <row r="69" spans="1:104">
      <c r="A69" s="147" t="s">
        <v>72</v>
      </c>
      <c r="B69" s="148" t="s">
        <v>161</v>
      </c>
      <c r="C69" s="149" t="s">
        <v>162</v>
      </c>
      <c r="D69" s="150"/>
      <c r="E69" s="151"/>
      <c r="F69" s="151"/>
      <c r="G69" s="152"/>
      <c r="O69" s="153">
        <v>1</v>
      </c>
    </row>
    <row r="70" spans="1:104">
      <c r="A70" s="154">
        <v>17</v>
      </c>
      <c r="B70" s="155" t="s">
        <v>163</v>
      </c>
      <c r="C70" s="156" t="s">
        <v>164</v>
      </c>
      <c r="D70" s="157" t="s">
        <v>165</v>
      </c>
      <c r="E70" s="158">
        <v>4.9521496000000003</v>
      </c>
      <c r="F70" s="158">
        <v>0</v>
      </c>
      <c r="G70" s="159">
        <f>E70*F70</f>
        <v>0</v>
      </c>
      <c r="O70" s="153">
        <v>2</v>
      </c>
      <c r="AA70" s="132">
        <v>7</v>
      </c>
      <c r="AB70" s="132">
        <v>1</v>
      </c>
      <c r="AC70" s="132">
        <v>2</v>
      </c>
      <c r="AZ70" s="132">
        <v>1</v>
      </c>
      <c r="BA70" s="132">
        <f>IF(AZ70=1,G70,0)</f>
        <v>0</v>
      </c>
      <c r="BB70" s="132">
        <f>IF(AZ70=2,G70,0)</f>
        <v>0</v>
      </c>
      <c r="BC70" s="132">
        <f>IF(AZ70=3,G70,0)</f>
        <v>0</v>
      </c>
      <c r="BD70" s="132">
        <f>IF(AZ70=4,G70,0)</f>
        <v>0</v>
      </c>
      <c r="BE70" s="132">
        <f>IF(AZ70=5,G70,0)</f>
        <v>0</v>
      </c>
      <c r="CA70" s="160">
        <v>7</v>
      </c>
      <c r="CB70" s="160">
        <v>1</v>
      </c>
      <c r="CZ70" s="132">
        <v>0</v>
      </c>
    </row>
    <row r="71" spans="1:104">
      <c r="A71" s="168"/>
      <c r="B71" s="169" t="s">
        <v>74</v>
      </c>
      <c r="C71" s="170" t="str">
        <f>CONCATENATE(B69," ",C69)</f>
        <v>99 Staveništní přesun hmot</v>
      </c>
      <c r="D71" s="171"/>
      <c r="E71" s="172"/>
      <c r="F71" s="173"/>
      <c r="G71" s="174">
        <f>SUM(G69:G70)</f>
        <v>0</v>
      </c>
      <c r="O71" s="153">
        <v>4</v>
      </c>
      <c r="BA71" s="175">
        <f>SUM(BA69:BA70)</f>
        <v>0</v>
      </c>
      <c r="BB71" s="175">
        <f>SUM(BB69:BB70)</f>
        <v>0</v>
      </c>
      <c r="BC71" s="175">
        <f>SUM(BC69:BC70)</f>
        <v>0</v>
      </c>
      <c r="BD71" s="175">
        <f>SUM(BD69:BD70)</f>
        <v>0</v>
      </c>
      <c r="BE71" s="175">
        <f>SUM(BE69:BE70)</f>
        <v>0</v>
      </c>
    </row>
    <row r="72" spans="1:104">
      <c r="A72" s="147" t="s">
        <v>72</v>
      </c>
      <c r="B72" s="148" t="s">
        <v>166</v>
      </c>
      <c r="C72" s="149" t="s">
        <v>167</v>
      </c>
      <c r="D72" s="150"/>
      <c r="E72" s="151"/>
      <c r="F72" s="151"/>
      <c r="G72" s="152"/>
      <c r="O72" s="153">
        <v>1</v>
      </c>
    </row>
    <row r="73" spans="1:104">
      <c r="A73" s="154">
        <v>18</v>
      </c>
      <c r="B73" s="155" t="s">
        <v>168</v>
      </c>
      <c r="C73" s="156" t="s">
        <v>169</v>
      </c>
      <c r="D73" s="157" t="s">
        <v>149</v>
      </c>
      <c r="E73" s="158">
        <v>4.4000000000000004</v>
      </c>
      <c r="F73" s="158">
        <v>0</v>
      </c>
      <c r="G73" s="159">
        <f>E73*F73</f>
        <v>0</v>
      </c>
      <c r="O73" s="153">
        <v>2</v>
      </c>
      <c r="AA73" s="132">
        <v>1</v>
      </c>
      <c r="AB73" s="132">
        <v>7</v>
      </c>
      <c r="AC73" s="132">
        <v>7</v>
      </c>
      <c r="AZ73" s="132">
        <v>2</v>
      </c>
      <c r="BA73" s="132">
        <f>IF(AZ73=1,G73,0)</f>
        <v>0</v>
      </c>
      <c r="BB73" s="132">
        <f>IF(AZ73=2,G73,0)</f>
        <v>0</v>
      </c>
      <c r="BC73" s="132">
        <f>IF(AZ73=3,G73,0)</f>
        <v>0</v>
      </c>
      <c r="BD73" s="132">
        <f>IF(AZ73=4,G73,0)</f>
        <v>0</v>
      </c>
      <c r="BE73" s="132">
        <f>IF(AZ73=5,G73,0)</f>
        <v>0</v>
      </c>
      <c r="CA73" s="160">
        <v>1</v>
      </c>
      <c r="CB73" s="160">
        <v>7</v>
      </c>
      <c r="CZ73" s="132">
        <v>0</v>
      </c>
    </row>
    <row r="74" spans="1:104">
      <c r="A74" s="161"/>
      <c r="B74" s="164"/>
      <c r="C74" s="210" t="s">
        <v>170</v>
      </c>
      <c r="D74" s="211"/>
      <c r="E74" s="165">
        <v>2.4</v>
      </c>
      <c r="F74" s="166"/>
      <c r="G74" s="167"/>
      <c r="M74" s="163" t="s">
        <v>170</v>
      </c>
      <c r="O74" s="153"/>
    </row>
    <row r="75" spans="1:104">
      <c r="A75" s="161"/>
      <c r="B75" s="164"/>
      <c r="C75" s="210" t="s">
        <v>171</v>
      </c>
      <c r="D75" s="211"/>
      <c r="E75" s="165">
        <v>2</v>
      </c>
      <c r="F75" s="166"/>
      <c r="G75" s="167"/>
      <c r="M75" s="163" t="s">
        <v>171</v>
      </c>
      <c r="O75" s="153"/>
    </row>
    <row r="76" spans="1:104">
      <c r="A76" s="154">
        <v>19</v>
      </c>
      <c r="B76" s="155" t="s">
        <v>172</v>
      </c>
      <c r="C76" s="156" t="s">
        <v>173</v>
      </c>
      <c r="D76" s="157" t="s">
        <v>149</v>
      </c>
      <c r="E76" s="158">
        <v>22.1</v>
      </c>
      <c r="F76" s="158">
        <v>0</v>
      </c>
      <c r="G76" s="159">
        <f>E76*F76</f>
        <v>0</v>
      </c>
      <c r="O76" s="153">
        <v>2</v>
      </c>
      <c r="AA76" s="132">
        <v>1</v>
      </c>
      <c r="AB76" s="132">
        <v>7</v>
      </c>
      <c r="AC76" s="132">
        <v>7</v>
      </c>
      <c r="AZ76" s="132">
        <v>2</v>
      </c>
      <c r="BA76" s="132">
        <f>IF(AZ76=1,G76,0)</f>
        <v>0</v>
      </c>
      <c r="BB76" s="132">
        <f>IF(AZ76=2,G76,0)</f>
        <v>0</v>
      </c>
      <c r="BC76" s="132">
        <f>IF(AZ76=3,G76,0)</f>
        <v>0</v>
      </c>
      <c r="BD76" s="132">
        <f>IF(AZ76=4,G76,0)</f>
        <v>0</v>
      </c>
      <c r="BE76" s="132">
        <f>IF(AZ76=5,G76,0)</f>
        <v>0</v>
      </c>
      <c r="CA76" s="160">
        <v>1</v>
      </c>
      <c r="CB76" s="160">
        <v>7</v>
      </c>
      <c r="CZ76" s="132">
        <v>0</v>
      </c>
    </row>
    <row r="77" spans="1:104">
      <c r="A77" s="161"/>
      <c r="B77" s="164"/>
      <c r="C77" s="210" t="s">
        <v>174</v>
      </c>
      <c r="D77" s="211"/>
      <c r="E77" s="165">
        <v>20.399999999999999</v>
      </c>
      <c r="F77" s="166"/>
      <c r="G77" s="167"/>
      <c r="M77" s="163" t="s">
        <v>174</v>
      </c>
      <c r="O77" s="153"/>
    </row>
    <row r="78" spans="1:104">
      <c r="A78" s="161"/>
      <c r="B78" s="164"/>
      <c r="C78" s="210" t="s">
        <v>175</v>
      </c>
      <c r="D78" s="211"/>
      <c r="E78" s="165">
        <v>1.7</v>
      </c>
      <c r="F78" s="166"/>
      <c r="G78" s="167"/>
      <c r="M78" s="163" t="s">
        <v>175</v>
      </c>
      <c r="O78" s="153"/>
    </row>
    <row r="79" spans="1:104" ht="22.5">
      <c r="A79" s="154">
        <v>20</v>
      </c>
      <c r="B79" s="155" t="s">
        <v>176</v>
      </c>
      <c r="C79" s="156" t="s">
        <v>177</v>
      </c>
      <c r="D79" s="157" t="s">
        <v>149</v>
      </c>
      <c r="E79" s="158">
        <v>2</v>
      </c>
      <c r="F79" s="158">
        <v>0</v>
      </c>
      <c r="G79" s="159">
        <f>E79*F79</f>
        <v>0</v>
      </c>
      <c r="O79" s="153">
        <v>2</v>
      </c>
      <c r="AA79" s="132">
        <v>1</v>
      </c>
      <c r="AB79" s="132">
        <v>7</v>
      </c>
      <c r="AC79" s="132">
        <v>7</v>
      </c>
      <c r="AZ79" s="132">
        <v>2</v>
      </c>
      <c r="BA79" s="132">
        <f>IF(AZ79=1,G79,0)</f>
        <v>0</v>
      </c>
      <c r="BB79" s="132">
        <f>IF(AZ79=2,G79,0)</f>
        <v>0</v>
      </c>
      <c r="BC79" s="132">
        <f>IF(AZ79=3,G79,0)</f>
        <v>0</v>
      </c>
      <c r="BD79" s="132">
        <f>IF(AZ79=4,G79,0)</f>
        <v>0</v>
      </c>
      <c r="BE79" s="132">
        <f>IF(AZ79=5,G79,0)</f>
        <v>0</v>
      </c>
      <c r="CA79" s="160">
        <v>1</v>
      </c>
      <c r="CB79" s="160">
        <v>7</v>
      </c>
      <c r="CZ79" s="132">
        <v>1.4499999999999999E-3</v>
      </c>
    </row>
    <row r="80" spans="1:104">
      <c r="A80" s="161"/>
      <c r="B80" s="162"/>
      <c r="C80" s="212" t="s">
        <v>178</v>
      </c>
      <c r="D80" s="213"/>
      <c r="E80" s="213"/>
      <c r="F80" s="213"/>
      <c r="G80" s="214"/>
      <c r="L80" s="163" t="s">
        <v>178</v>
      </c>
      <c r="O80" s="153">
        <v>3</v>
      </c>
    </row>
    <row r="81" spans="1:104">
      <c r="A81" s="161"/>
      <c r="B81" s="162"/>
      <c r="C81" s="212"/>
      <c r="D81" s="213"/>
      <c r="E81" s="213"/>
      <c r="F81" s="213"/>
      <c r="G81" s="214"/>
      <c r="L81" s="163"/>
      <c r="O81" s="153">
        <v>3</v>
      </c>
    </row>
    <row r="82" spans="1:104">
      <c r="A82" s="161"/>
      <c r="B82" s="162"/>
      <c r="C82" s="212" t="s">
        <v>179</v>
      </c>
      <c r="D82" s="213"/>
      <c r="E82" s="213"/>
      <c r="F82" s="213"/>
      <c r="G82" s="214"/>
      <c r="L82" s="163" t="s">
        <v>179</v>
      </c>
      <c r="O82" s="153">
        <v>3</v>
      </c>
    </row>
    <row r="83" spans="1:104">
      <c r="A83" s="161"/>
      <c r="B83" s="164"/>
      <c r="C83" s="210" t="s">
        <v>180</v>
      </c>
      <c r="D83" s="211"/>
      <c r="E83" s="165">
        <v>2</v>
      </c>
      <c r="F83" s="166"/>
      <c r="G83" s="167"/>
      <c r="M83" s="163" t="s">
        <v>180</v>
      </c>
      <c r="O83" s="153"/>
    </row>
    <row r="84" spans="1:104" ht="22.5">
      <c r="A84" s="154">
        <v>21</v>
      </c>
      <c r="B84" s="155" t="s">
        <v>181</v>
      </c>
      <c r="C84" s="156" t="s">
        <v>182</v>
      </c>
      <c r="D84" s="157" t="s">
        <v>149</v>
      </c>
      <c r="E84" s="158">
        <v>20.399999999999999</v>
      </c>
      <c r="F84" s="158">
        <v>0</v>
      </c>
      <c r="G84" s="159">
        <f>E84*F84</f>
        <v>0</v>
      </c>
      <c r="O84" s="153">
        <v>2</v>
      </c>
      <c r="AA84" s="132">
        <v>1</v>
      </c>
      <c r="AB84" s="132">
        <v>7</v>
      </c>
      <c r="AC84" s="132">
        <v>7</v>
      </c>
      <c r="AZ84" s="132">
        <v>2</v>
      </c>
      <c r="BA84" s="132">
        <f>IF(AZ84=1,G84,0)</f>
        <v>0</v>
      </c>
      <c r="BB84" s="132">
        <f>IF(AZ84=2,G84,0)</f>
        <v>0</v>
      </c>
      <c r="BC84" s="132">
        <f>IF(AZ84=3,G84,0)</f>
        <v>0</v>
      </c>
      <c r="BD84" s="132">
        <f>IF(AZ84=4,G84,0)</f>
        <v>0</v>
      </c>
      <c r="BE84" s="132">
        <f>IF(AZ84=5,G84,0)</f>
        <v>0</v>
      </c>
      <c r="CA84" s="160">
        <v>1</v>
      </c>
      <c r="CB84" s="160">
        <v>7</v>
      </c>
      <c r="CZ84" s="132">
        <v>3.13E-3</v>
      </c>
    </row>
    <row r="85" spans="1:104">
      <c r="A85" s="161"/>
      <c r="B85" s="162"/>
      <c r="C85" s="212" t="s">
        <v>178</v>
      </c>
      <c r="D85" s="213"/>
      <c r="E85" s="213"/>
      <c r="F85" s="213"/>
      <c r="G85" s="214"/>
      <c r="L85" s="163" t="s">
        <v>178</v>
      </c>
      <c r="O85" s="153">
        <v>3</v>
      </c>
    </row>
    <row r="86" spans="1:104">
      <c r="A86" s="161"/>
      <c r="B86" s="162"/>
      <c r="C86" s="212"/>
      <c r="D86" s="213"/>
      <c r="E86" s="213"/>
      <c r="F86" s="213"/>
      <c r="G86" s="214"/>
      <c r="L86" s="163"/>
      <c r="O86" s="153">
        <v>3</v>
      </c>
    </row>
    <row r="87" spans="1:104">
      <c r="A87" s="161"/>
      <c r="B87" s="162"/>
      <c r="C87" s="212" t="s">
        <v>179</v>
      </c>
      <c r="D87" s="213"/>
      <c r="E87" s="213"/>
      <c r="F87" s="213"/>
      <c r="G87" s="214"/>
      <c r="L87" s="163" t="s">
        <v>179</v>
      </c>
      <c r="O87" s="153">
        <v>3</v>
      </c>
    </row>
    <row r="88" spans="1:104">
      <c r="A88" s="161"/>
      <c r="B88" s="164"/>
      <c r="C88" s="210" t="s">
        <v>183</v>
      </c>
      <c r="D88" s="211"/>
      <c r="E88" s="165">
        <v>20.399999999999999</v>
      </c>
      <c r="F88" s="166"/>
      <c r="G88" s="167"/>
      <c r="M88" s="163" t="s">
        <v>183</v>
      </c>
      <c r="O88" s="153"/>
    </row>
    <row r="89" spans="1:104" ht="22.5">
      <c r="A89" s="154">
        <v>22</v>
      </c>
      <c r="B89" s="155" t="s">
        <v>184</v>
      </c>
      <c r="C89" s="156" t="s">
        <v>185</v>
      </c>
      <c r="D89" s="157" t="s">
        <v>149</v>
      </c>
      <c r="E89" s="158">
        <v>2.4</v>
      </c>
      <c r="F89" s="158">
        <v>0</v>
      </c>
      <c r="G89" s="159">
        <f>E89*F89</f>
        <v>0</v>
      </c>
      <c r="O89" s="153">
        <v>2</v>
      </c>
      <c r="AA89" s="132">
        <v>1</v>
      </c>
      <c r="AB89" s="132">
        <v>7</v>
      </c>
      <c r="AC89" s="132">
        <v>7</v>
      </c>
      <c r="AZ89" s="132">
        <v>2</v>
      </c>
      <c r="BA89" s="132">
        <f>IF(AZ89=1,G89,0)</f>
        <v>0</v>
      </c>
      <c r="BB89" s="132">
        <f>IF(AZ89=2,G89,0)</f>
        <v>0</v>
      </c>
      <c r="BC89" s="132">
        <f>IF(AZ89=3,G89,0)</f>
        <v>0</v>
      </c>
      <c r="BD89" s="132">
        <f>IF(AZ89=4,G89,0)</f>
        <v>0</v>
      </c>
      <c r="BE89" s="132">
        <f>IF(AZ89=5,G89,0)</f>
        <v>0</v>
      </c>
      <c r="CA89" s="160">
        <v>1</v>
      </c>
      <c r="CB89" s="160">
        <v>7</v>
      </c>
      <c r="CZ89" s="132">
        <v>3.13E-3</v>
      </c>
    </row>
    <row r="90" spans="1:104">
      <c r="A90" s="161"/>
      <c r="B90" s="162"/>
      <c r="C90" s="212" t="s">
        <v>178</v>
      </c>
      <c r="D90" s="213"/>
      <c r="E90" s="213"/>
      <c r="F90" s="213"/>
      <c r="G90" s="214"/>
      <c r="L90" s="163" t="s">
        <v>178</v>
      </c>
      <c r="O90" s="153">
        <v>3</v>
      </c>
    </row>
    <row r="91" spans="1:104">
      <c r="A91" s="161"/>
      <c r="B91" s="162"/>
      <c r="C91" s="212"/>
      <c r="D91" s="213"/>
      <c r="E91" s="213"/>
      <c r="F91" s="213"/>
      <c r="G91" s="214"/>
      <c r="L91" s="163"/>
      <c r="O91" s="153">
        <v>3</v>
      </c>
    </row>
    <row r="92" spans="1:104">
      <c r="A92" s="161"/>
      <c r="B92" s="162"/>
      <c r="C92" s="212" t="s">
        <v>179</v>
      </c>
      <c r="D92" s="213"/>
      <c r="E92" s="213"/>
      <c r="F92" s="213"/>
      <c r="G92" s="214"/>
      <c r="L92" s="163" t="s">
        <v>179</v>
      </c>
      <c r="O92" s="153">
        <v>3</v>
      </c>
    </row>
    <row r="93" spans="1:104">
      <c r="A93" s="161"/>
      <c r="B93" s="164"/>
      <c r="C93" s="210" t="s">
        <v>186</v>
      </c>
      <c r="D93" s="211"/>
      <c r="E93" s="165">
        <v>2.4</v>
      </c>
      <c r="F93" s="166"/>
      <c r="G93" s="167"/>
      <c r="M93" s="163" t="s">
        <v>186</v>
      </c>
      <c r="O93" s="153"/>
    </row>
    <row r="94" spans="1:104" ht="22.5">
      <c r="A94" s="154">
        <v>23</v>
      </c>
      <c r="B94" s="155" t="s">
        <v>187</v>
      </c>
      <c r="C94" s="156" t="s">
        <v>188</v>
      </c>
      <c r="D94" s="157" t="s">
        <v>149</v>
      </c>
      <c r="E94" s="158">
        <v>1.7</v>
      </c>
      <c r="F94" s="158">
        <v>0</v>
      </c>
      <c r="G94" s="159">
        <f>E94*F94</f>
        <v>0</v>
      </c>
      <c r="O94" s="153">
        <v>2</v>
      </c>
      <c r="AA94" s="132">
        <v>1</v>
      </c>
      <c r="AB94" s="132">
        <v>7</v>
      </c>
      <c r="AC94" s="132">
        <v>7</v>
      </c>
      <c r="AZ94" s="132">
        <v>2</v>
      </c>
      <c r="BA94" s="132">
        <f>IF(AZ94=1,G94,0)</f>
        <v>0</v>
      </c>
      <c r="BB94" s="132">
        <f>IF(AZ94=2,G94,0)</f>
        <v>0</v>
      </c>
      <c r="BC94" s="132">
        <f>IF(AZ94=3,G94,0)</f>
        <v>0</v>
      </c>
      <c r="BD94" s="132">
        <f>IF(AZ94=4,G94,0)</f>
        <v>0</v>
      </c>
      <c r="BE94" s="132">
        <f>IF(AZ94=5,G94,0)</f>
        <v>0</v>
      </c>
      <c r="CA94" s="160">
        <v>1</v>
      </c>
      <c r="CB94" s="160">
        <v>7</v>
      </c>
      <c r="CZ94" s="132">
        <v>3.96E-3</v>
      </c>
    </row>
    <row r="95" spans="1:104">
      <c r="A95" s="161"/>
      <c r="B95" s="162"/>
      <c r="C95" s="212" t="s">
        <v>178</v>
      </c>
      <c r="D95" s="213"/>
      <c r="E95" s="213"/>
      <c r="F95" s="213"/>
      <c r="G95" s="214"/>
      <c r="L95" s="163" t="s">
        <v>178</v>
      </c>
      <c r="O95" s="153">
        <v>3</v>
      </c>
    </row>
    <row r="96" spans="1:104">
      <c r="A96" s="161"/>
      <c r="B96" s="162"/>
      <c r="C96" s="212"/>
      <c r="D96" s="213"/>
      <c r="E96" s="213"/>
      <c r="F96" s="213"/>
      <c r="G96" s="214"/>
      <c r="L96" s="163"/>
      <c r="O96" s="153">
        <v>3</v>
      </c>
    </row>
    <row r="97" spans="1:104">
      <c r="A97" s="161"/>
      <c r="B97" s="162"/>
      <c r="C97" s="212" t="s">
        <v>179</v>
      </c>
      <c r="D97" s="213"/>
      <c r="E97" s="213"/>
      <c r="F97" s="213"/>
      <c r="G97" s="214"/>
      <c r="L97" s="163" t="s">
        <v>179</v>
      </c>
      <c r="O97" s="153">
        <v>3</v>
      </c>
    </row>
    <row r="98" spans="1:104">
      <c r="A98" s="161"/>
      <c r="B98" s="164"/>
      <c r="C98" s="210" t="s">
        <v>189</v>
      </c>
      <c r="D98" s="211"/>
      <c r="E98" s="165">
        <v>1.7</v>
      </c>
      <c r="F98" s="166"/>
      <c r="G98" s="167"/>
      <c r="M98" s="163" t="s">
        <v>189</v>
      </c>
      <c r="O98" s="153"/>
    </row>
    <row r="99" spans="1:104">
      <c r="A99" s="154">
        <v>24</v>
      </c>
      <c r="B99" s="155" t="s">
        <v>190</v>
      </c>
      <c r="C99" s="156" t="s">
        <v>191</v>
      </c>
      <c r="D99" s="157" t="s">
        <v>61</v>
      </c>
      <c r="E99" s="158"/>
      <c r="F99" s="158">
        <v>0</v>
      </c>
      <c r="G99" s="159">
        <f>E99*F99</f>
        <v>0</v>
      </c>
      <c r="O99" s="153">
        <v>2</v>
      </c>
      <c r="AA99" s="132">
        <v>7</v>
      </c>
      <c r="AB99" s="132">
        <v>1002</v>
      </c>
      <c r="AC99" s="132">
        <v>5</v>
      </c>
      <c r="AZ99" s="132">
        <v>2</v>
      </c>
      <c r="BA99" s="132">
        <f>IF(AZ99=1,G99,0)</f>
        <v>0</v>
      </c>
      <c r="BB99" s="132">
        <f>IF(AZ99=2,G99,0)</f>
        <v>0</v>
      </c>
      <c r="BC99" s="132">
        <f>IF(AZ99=3,G99,0)</f>
        <v>0</v>
      </c>
      <c r="BD99" s="132">
        <f>IF(AZ99=4,G99,0)</f>
        <v>0</v>
      </c>
      <c r="BE99" s="132">
        <f>IF(AZ99=5,G99,0)</f>
        <v>0</v>
      </c>
      <c r="CA99" s="160">
        <v>7</v>
      </c>
      <c r="CB99" s="160">
        <v>1002</v>
      </c>
      <c r="CZ99" s="132">
        <v>0</v>
      </c>
    </row>
    <row r="100" spans="1:104">
      <c r="A100" s="168"/>
      <c r="B100" s="169" t="s">
        <v>74</v>
      </c>
      <c r="C100" s="170" t="str">
        <f>CONCATENATE(B72," ",C72)</f>
        <v>764 Konstrukce klempířské</v>
      </c>
      <c r="D100" s="171"/>
      <c r="E100" s="172"/>
      <c r="F100" s="173"/>
      <c r="G100" s="174">
        <f>SUM(G72:G99)</f>
        <v>0</v>
      </c>
      <c r="O100" s="153">
        <v>4</v>
      </c>
      <c r="BA100" s="175">
        <f>SUM(BA72:BA99)</f>
        <v>0</v>
      </c>
      <c r="BB100" s="175">
        <f>SUM(BB72:BB99)</f>
        <v>0</v>
      </c>
      <c r="BC100" s="175">
        <f>SUM(BC72:BC99)</f>
        <v>0</v>
      </c>
      <c r="BD100" s="175">
        <f>SUM(BD72:BD99)</f>
        <v>0</v>
      </c>
      <c r="BE100" s="175">
        <f>SUM(BE72:BE99)</f>
        <v>0</v>
      </c>
    </row>
    <row r="101" spans="1:104">
      <c r="A101" s="147" t="s">
        <v>72</v>
      </c>
      <c r="B101" s="148" t="s">
        <v>192</v>
      </c>
      <c r="C101" s="149" t="s">
        <v>193</v>
      </c>
      <c r="D101" s="150"/>
      <c r="E101" s="151"/>
      <c r="F101" s="151"/>
      <c r="G101" s="152"/>
      <c r="O101" s="153">
        <v>1</v>
      </c>
    </row>
    <row r="102" spans="1:104" ht="22.5">
      <c r="A102" s="154">
        <v>25</v>
      </c>
      <c r="B102" s="155" t="s">
        <v>194</v>
      </c>
      <c r="C102" s="156" t="s">
        <v>195</v>
      </c>
      <c r="D102" s="157" t="s">
        <v>123</v>
      </c>
      <c r="E102" s="158">
        <v>2</v>
      </c>
      <c r="F102" s="158">
        <v>0</v>
      </c>
      <c r="G102" s="159">
        <f>E102*F102</f>
        <v>0</v>
      </c>
      <c r="O102" s="153">
        <v>2</v>
      </c>
      <c r="AA102" s="132">
        <v>12</v>
      </c>
      <c r="AB102" s="132">
        <v>0</v>
      </c>
      <c r="AC102" s="132">
        <v>6</v>
      </c>
      <c r="AZ102" s="132">
        <v>2</v>
      </c>
      <c r="BA102" s="132">
        <f>IF(AZ102=1,G102,0)</f>
        <v>0</v>
      </c>
      <c r="BB102" s="132">
        <f>IF(AZ102=2,G102,0)</f>
        <v>0</v>
      </c>
      <c r="BC102" s="132">
        <f>IF(AZ102=3,G102,0)</f>
        <v>0</v>
      </c>
      <c r="BD102" s="132">
        <f>IF(AZ102=4,G102,0)</f>
        <v>0</v>
      </c>
      <c r="BE102" s="132">
        <f>IF(AZ102=5,G102,0)</f>
        <v>0</v>
      </c>
      <c r="CA102" s="160">
        <v>12</v>
      </c>
      <c r="CB102" s="160">
        <v>0</v>
      </c>
      <c r="CZ102" s="132">
        <v>0</v>
      </c>
    </row>
    <row r="103" spans="1:104">
      <c r="A103" s="161"/>
      <c r="B103" s="162"/>
      <c r="C103" s="212" t="s">
        <v>178</v>
      </c>
      <c r="D103" s="213"/>
      <c r="E103" s="213"/>
      <c r="F103" s="213"/>
      <c r="G103" s="214"/>
      <c r="L103" s="163" t="s">
        <v>178</v>
      </c>
      <c r="O103" s="153">
        <v>3</v>
      </c>
    </row>
    <row r="104" spans="1:104">
      <c r="A104" s="161"/>
      <c r="B104" s="162"/>
      <c r="C104" s="212"/>
      <c r="D104" s="213"/>
      <c r="E104" s="213"/>
      <c r="F104" s="213"/>
      <c r="G104" s="214"/>
      <c r="L104" s="163"/>
      <c r="O104" s="153">
        <v>3</v>
      </c>
    </row>
    <row r="105" spans="1:104">
      <c r="A105" s="161"/>
      <c r="B105" s="162"/>
      <c r="C105" s="212" t="s">
        <v>196</v>
      </c>
      <c r="D105" s="213"/>
      <c r="E105" s="213"/>
      <c r="F105" s="213"/>
      <c r="G105" s="214"/>
      <c r="L105" s="163" t="s">
        <v>196</v>
      </c>
      <c r="O105" s="153">
        <v>3</v>
      </c>
    </row>
    <row r="106" spans="1:104">
      <c r="A106" s="161"/>
      <c r="B106" s="162"/>
      <c r="C106" s="212" t="s">
        <v>197</v>
      </c>
      <c r="D106" s="213"/>
      <c r="E106" s="213"/>
      <c r="F106" s="213"/>
      <c r="G106" s="214"/>
      <c r="L106" s="163" t="s">
        <v>197</v>
      </c>
      <c r="O106" s="153">
        <v>3</v>
      </c>
    </row>
    <row r="107" spans="1:104">
      <c r="A107" s="161"/>
      <c r="B107" s="162"/>
      <c r="C107" s="212" t="s">
        <v>198</v>
      </c>
      <c r="D107" s="213"/>
      <c r="E107" s="213"/>
      <c r="F107" s="213"/>
      <c r="G107" s="214"/>
      <c r="L107" s="163" t="s">
        <v>198</v>
      </c>
      <c r="O107" s="153">
        <v>3</v>
      </c>
    </row>
    <row r="108" spans="1:104">
      <c r="A108" s="161"/>
      <c r="B108" s="162"/>
      <c r="C108" s="212" t="s">
        <v>199</v>
      </c>
      <c r="D108" s="213"/>
      <c r="E108" s="213"/>
      <c r="F108" s="213"/>
      <c r="G108" s="214"/>
      <c r="L108" s="163" t="s">
        <v>199</v>
      </c>
      <c r="O108" s="153">
        <v>3</v>
      </c>
    </row>
    <row r="109" spans="1:104">
      <c r="A109" s="161"/>
      <c r="B109" s="162"/>
      <c r="C109" s="212" t="s">
        <v>200</v>
      </c>
      <c r="D109" s="213"/>
      <c r="E109" s="213"/>
      <c r="F109" s="213"/>
      <c r="G109" s="214"/>
      <c r="L109" s="163" t="s">
        <v>200</v>
      </c>
      <c r="O109" s="153">
        <v>3</v>
      </c>
    </row>
    <row r="110" spans="1:104">
      <c r="A110" s="161"/>
      <c r="B110" s="164"/>
      <c r="C110" s="210" t="s">
        <v>201</v>
      </c>
      <c r="D110" s="211"/>
      <c r="E110" s="165">
        <v>2</v>
      </c>
      <c r="F110" s="166"/>
      <c r="G110" s="167"/>
      <c r="M110" s="163" t="s">
        <v>201</v>
      </c>
      <c r="O110" s="153"/>
    </row>
    <row r="111" spans="1:104" ht="22.5">
      <c r="A111" s="154">
        <v>26</v>
      </c>
      <c r="B111" s="155" t="s">
        <v>202</v>
      </c>
      <c r="C111" s="156" t="s">
        <v>203</v>
      </c>
      <c r="D111" s="157" t="s">
        <v>123</v>
      </c>
      <c r="E111" s="158">
        <v>4</v>
      </c>
      <c r="F111" s="158">
        <v>0</v>
      </c>
      <c r="G111" s="159">
        <f>E111*F111</f>
        <v>0</v>
      </c>
      <c r="O111" s="153">
        <v>2</v>
      </c>
      <c r="AA111" s="132">
        <v>12</v>
      </c>
      <c r="AB111" s="132">
        <v>0</v>
      </c>
      <c r="AC111" s="132">
        <v>3</v>
      </c>
      <c r="AZ111" s="132">
        <v>2</v>
      </c>
      <c r="BA111" s="132">
        <f>IF(AZ111=1,G111,0)</f>
        <v>0</v>
      </c>
      <c r="BB111" s="132">
        <f>IF(AZ111=2,G111,0)</f>
        <v>0</v>
      </c>
      <c r="BC111" s="132">
        <f>IF(AZ111=3,G111,0)</f>
        <v>0</v>
      </c>
      <c r="BD111" s="132">
        <f>IF(AZ111=4,G111,0)</f>
        <v>0</v>
      </c>
      <c r="BE111" s="132">
        <f>IF(AZ111=5,G111,0)</f>
        <v>0</v>
      </c>
      <c r="CA111" s="160">
        <v>12</v>
      </c>
      <c r="CB111" s="160">
        <v>0</v>
      </c>
      <c r="CZ111" s="132">
        <v>0</v>
      </c>
    </row>
    <row r="112" spans="1:104">
      <c r="A112" s="161"/>
      <c r="B112" s="162"/>
      <c r="C112" s="212" t="s">
        <v>178</v>
      </c>
      <c r="D112" s="213"/>
      <c r="E112" s="213"/>
      <c r="F112" s="213"/>
      <c r="G112" s="214"/>
      <c r="L112" s="163" t="s">
        <v>178</v>
      </c>
      <c r="O112" s="153">
        <v>3</v>
      </c>
    </row>
    <row r="113" spans="1:104">
      <c r="A113" s="161"/>
      <c r="B113" s="162"/>
      <c r="C113" s="212"/>
      <c r="D113" s="213"/>
      <c r="E113" s="213"/>
      <c r="F113" s="213"/>
      <c r="G113" s="214"/>
      <c r="L113" s="163"/>
      <c r="O113" s="153">
        <v>3</v>
      </c>
    </row>
    <row r="114" spans="1:104">
      <c r="A114" s="161"/>
      <c r="B114" s="162"/>
      <c r="C114" s="212" t="s">
        <v>196</v>
      </c>
      <c r="D114" s="213"/>
      <c r="E114" s="213"/>
      <c r="F114" s="213"/>
      <c r="G114" s="214"/>
      <c r="L114" s="163" t="s">
        <v>196</v>
      </c>
      <c r="O114" s="153">
        <v>3</v>
      </c>
    </row>
    <row r="115" spans="1:104">
      <c r="A115" s="161"/>
      <c r="B115" s="162"/>
      <c r="C115" s="212" t="s">
        <v>197</v>
      </c>
      <c r="D115" s="213"/>
      <c r="E115" s="213"/>
      <c r="F115" s="213"/>
      <c r="G115" s="214"/>
      <c r="L115" s="163" t="s">
        <v>197</v>
      </c>
      <c r="O115" s="153">
        <v>3</v>
      </c>
    </row>
    <row r="116" spans="1:104">
      <c r="A116" s="161"/>
      <c r="B116" s="162"/>
      <c r="C116" s="212" t="s">
        <v>204</v>
      </c>
      <c r="D116" s="213"/>
      <c r="E116" s="213"/>
      <c r="F116" s="213"/>
      <c r="G116" s="214"/>
      <c r="L116" s="163" t="s">
        <v>204</v>
      </c>
      <c r="O116" s="153">
        <v>3</v>
      </c>
    </row>
    <row r="117" spans="1:104">
      <c r="A117" s="161"/>
      <c r="B117" s="162"/>
      <c r="C117" s="212" t="s">
        <v>199</v>
      </c>
      <c r="D117" s="213"/>
      <c r="E117" s="213"/>
      <c r="F117" s="213"/>
      <c r="G117" s="214"/>
      <c r="L117" s="163" t="s">
        <v>199</v>
      </c>
      <c r="O117" s="153">
        <v>3</v>
      </c>
    </row>
    <row r="118" spans="1:104">
      <c r="A118" s="161"/>
      <c r="B118" s="162"/>
      <c r="C118" s="212" t="s">
        <v>200</v>
      </c>
      <c r="D118" s="213"/>
      <c r="E118" s="213"/>
      <c r="F118" s="213"/>
      <c r="G118" s="214"/>
      <c r="L118" s="163" t="s">
        <v>200</v>
      </c>
      <c r="O118" s="153">
        <v>3</v>
      </c>
    </row>
    <row r="119" spans="1:104">
      <c r="A119" s="161"/>
      <c r="B119" s="164"/>
      <c r="C119" s="210" t="s">
        <v>205</v>
      </c>
      <c r="D119" s="211"/>
      <c r="E119" s="165">
        <v>4</v>
      </c>
      <c r="F119" s="166"/>
      <c r="G119" s="167"/>
      <c r="M119" s="163" t="s">
        <v>205</v>
      </c>
      <c r="O119" s="153"/>
    </row>
    <row r="120" spans="1:104" ht="22.5">
      <c r="A120" s="154">
        <v>27</v>
      </c>
      <c r="B120" s="155" t="s">
        <v>206</v>
      </c>
      <c r="C120" s="156" t="s">
        <v>207</v>
      </c>
      <c r="D120" s="157" t="s">
        <v>123</v>
      </c>
      <c r="E120" s="158">
        <v>4</v>
      </c>
      <c r="F120" s="158">
        <v>0</v>
      </c>
      <c r="G120" s="159">
        <f>E120*F120</f>
        <v>0</v>
      </c>
      <c r="O120" s="153">
        <v>2</v>
      </c>
      <c r="AA120" s="132">
        <v>12</v>
      </c>
      <c r="AB120" s="132">
        <v>0</v>
      </c>
      <c r="AC120" s="132">
        <v>45</v>
      </c>
      <c r="AZ120" s="132">
        <v>2</v>
      </c>
      <c r="BA120" s="132">
        <f>IF(AZ120=1,G120,0)</f>
        <v>0</v>
      </c>
      <c r="BB120" s="132">
        <f>IF(AZ120=2,G120,0)</f>
        <v>0</v>
      </c>
      <c r="BC120" s="132">
        <f>IF(AZ120=3,G120,0)</f>
        <v>0</v>
      </c>
      <c r="BD120" s="132">
        <f>IF(AZ120=4,G120,0)</f>
        <v>0</v>
      </c>
      <c r="BE120" s="132">
        <f>IF(AZ120=5,G120,0)</f>
        <v>0</v>
      </c>
      <c r="CA120" s="160">
        <v>12</v>
      </c>
      <c r="CB120" s="160">
        <v>0</v>
      </c>
      <c r="CZ120" s="132">
        <v>0</v>
      </c>
    </row>
    <row r="121" spans="1:104">
      <c r="A121" s="161"/>
      <c r="B121" s="162"/>
      <c r="C121" s="212" t="s">
        <v>178</v>
      </c>
      <c r="D121" s="213"/>
      <c r="E121" s="213"/>
      <c r="F121" s="213"/>
      <c r="G121" s="214"/>
      <c r="L121" s="163" t="s">
        <v>178</v>
      </c>
      <c r="O121" s="153">
        <v>3</v>
      </c>
    </row>
    <row r="122" spans="1:104">
      <c r="A122" s="161"/>
      <c r="B122" s="162"/>
      <c r="C122" s="212"/>
      <c r="D122" s="213"/>
      <c r="E122" s="213"/>
      <c r="F122" s="213"/>
      <c r="G122" s="214"/>
      <c r="L122" s="163"/>
      <c r="O122" s="153">
        <v>3</v>
      </c>
    </row>
    <row r="123" spans="1:104">
      <c r="A123" s="161"/>
      <c r="B123" s="162"/>
      <c r="C123" s="212" t="s">
        <v>196</v>
      </c>
      <c r="D123" s="213"/>
      <c r="E123" s="213"/>
      <c r="F123" s="213"/>
      <c r="G123" s="214"/>
      <c r="L123" s="163" t="s">
        <v>196</v>
      </c>
      <c r="O123" s="153">
        <v>3</v>
      </c>
    </row>
    <row r="124" spans="1:104">
      <c r="A124" s="161"/>
      <c r="B124" s="162"/>
      <c r="C124" s="212" t="s">
        <v>197</v>
      </c>
      <c r="D124" s="213"/>
      <c r="E124" s="213"/>
      <c r="F124" s="213"/>
      <c r="G124" s="214"/>
      <c r="L124" s="163" t="s">
        <v>197</v>
      </c>
      <c r="O124" s="153">
        <v>3</v>
      </c>
    </row>
    <row r="125" spans="1:104">
      <c r="A125" s="161"/>
      <c r="B125" s="162"/>
      <c r="C125" s="212" t="s">
        <v>204</v>
      </c>
      <c r="D125" s="213"/>
      <c r="E125" s="213"/>
      <c r="F125" s="213"/>
      <c r="G125" s="214"/>
      <c r="L125" s="163" t="s">
        <v>204</v>
      </c>
      <c r="O125" s="153">
        <v>3</v>
      </c>
    </row>
    <row r="126" spans="1:104">
      <c r="A126" s="161"/>
      <c r="B126" s="162"/>
      <c r="C126" s="212" t="s">
        <v>199</v>
      </c>
      <c r="D126" s="213"/>
      <c r="E126" s="213"/>
      <c r="F126" s="213"/>
      <c r="G126" s="214"/>
      <c r="L126" s="163" t="s">
        <v>199</v>
      </c>
      <c r="O126" s="153">
        <v>3</v>
      </c>
    </row>
    <row r="127" spans="1:104">
      <c r="A127" s="161"/>
      <c r="B127" s="162"/>
      <c r="C127" s="212" t="s">
        <v>200</v>
      </c>
      <c r="D127" s="213"/>
      <c r="E127" s="213"/>
      <c r="F127" s="213"/>
      <c r="G127" s="214"/>
      <c r="L127" s="163" t="s">
        <v>200</v>
      </c>
      <c r="O127" s="153">
        <v>3</v>
      </c>
    </row>
    <row r="128" spans="1:104">
      <c r="A128" s="161"/>
      <c r="B128" s="164"/>
      <c r="C128" s="210" t="s">
        <v>208</v>
      </c>
      <c r="D128" s="211"/>
      <c r="E128" s="165">
        <v>4</v>
      </c>
      <c r="F128" s="166"/>
      <c r="G128" s="167"/>
      <c r="M128" s="163" t="s">
        <v>208</v>
      </c>
      <c r="O128" s="153"/>
    </row>
    <row r="129" spans="1:104" ht="22.5">
      <c r="A129" s="154">
        <v>28</v>
      </c>
      <c r="B129" s="155" t="s">
        <v>209</v>
      </c>
      <c r="C129" s="156" t="s">
        <v>210</v>
      </c>
      <c r="D129" s="157" t="s">
        <v>123</v>
      </c>
      <c r="E129" s="158">
        <v>1</v>
      </c>
      <c r="F129" s="158">
        <v>0</v>
      </c>
      <c r="G129" s="159">
        <f>E129*F129</f>
        <v>0</v>
      </c>
      <c r="O129" s="153">
        <v>2</v>
      </c>
      <c r="AA129" s="132">
        <v>12</v>
      </c>
      <c r="AB129" s="132">
        <v>0</v>
      </c>
      <c r="AC129" s="132">
        <v>4</v>
      </c>
      <c r="AZ129" s="132">
        <v>2</v>
      </c>
      <c r="BA129" s="132">
        <f>IF(AZ129=1,G129,0)</f>
        <v>0</v>
      </c>
      <c r="BB129" s="132">
        <f>IF(AZ129=2,G129,0)</f>
        <v>0</v>
      </c>
      <c r="BC129" s="132">
        <f>IF(AZ129=3,G129,0)</f>
        <v>0</v>
      </c>
      <c r="BD129" s="132">
        <f>IF(AZ129=4,G129,0)</f>
        <v>0</v>
      </c>
      <c r="BE129" s="132">
        <f>IF(AZ129=5,G129,0)</f>
        <v>0</v>
      </c>
      <c r="CA129" s="160">
        <v>12</v>
      </c>
      <c r="CB129" s="160">
        <v>0</v>
      </c>
      <c r="CZ129" s="132">
        <v>0</v>
      </c>
    </row>
    <row r="130" spans="1:104">
      <c r="A130" s="161"/>
      <c r="B130" s="162"/>
      <c r="C130" s="212" t="s">
        <v>178</v>
      </c>
      <c r="D130" s="213"/>
      <c r="E130" s="213"/>
      <c r="F130" s="213"/>
      <c r="G130" s="214"/>
      <c r="L130" s="163" t="s">
        <v>178</v>
      </c>
      <c r="O130" s="153">
        <v>3</v>
      </c>
    </row>
    <row r="131" spans="1:104">
      <c r="A131" s="161"/>
      <c r="B131" s="162"/>
      <c r="C131" s="212"/>
      <c r="D131" s="213"/>
      <c r="E131" s="213"/>
      <c r="F131" s="213"/>
      <c r="G131" s="214"/>
      <c r="L131" s="163"/>
      <c r="O131" s="153">
        <v>3</v>
      </c>
    </row>
    <row r="132" spans="1:104">
      <c r="A132" s="161"/>
      <c r="B132" s="162"/>
      <c r="C132" s="212" t="s">
        <v>196</v>
      </c>
      <c r="D132" s="213"/>
      <c r="E132" s="213"/>
      <c r="F132" s="213"/>
      <c r="G132" s="214"/>
      <c r="L132" s="163" t="s">
        <v>196</v>
      </c>
      <c r="O132" s="153">
        <v>3</v>
      </c>
    </row>
    <row r="133" spans="1:104">
      <c r="A133" s="161"/>
      <c r="B133" s="162"/>
      <c r="C133" s="212" t="s">
        <v>197</v>
      </c>
      <c r="D133" s="213"/>
      <c r="E133" s="213"/>
      <c r="F133" s="213"/>
      <c r="G133" s="214"/>
      <c r="L133" s="163" t="s">
        <v>197</v>
      </c>
      <c r="O133" s="153">
        <v>3</v>
      </c>
    </row>
    <row r="134" spans="1:104">
      <c r="A134" s="161"/>
      <c r="B134" s="162"/>
      <c r="C134" s="212" t="s">
        <v>211</v>
      </c>
      <c r="D134" s="213"/>
      <c r="E134" s="213"/>
      <c r="F134" s="213"/>
      <c r="G134" s="214"/>
      <c r="L134" s="163" t="s">
        <v>211</v>
      </c>
      <c r="O134" s="153">
        <v>3</v>
      </c>
    </row>
    <row r="135" spans="1:104">
      <c r="A135" s="161"/>
      <c r="B135" s="162"/>
      <c r="C135" s="212" t="s">
        <v>199</v>
      </c>
      <c r="D135" s="213"/>
      <c r="E135" s="213"/>
      <c r="F135" s="213"/>
      <c r="G135" s="214"/>
      <c r="L135" s="163" t="s">
        <v>199</v>
      </c>
      <c r="O135" s="153">
        <v>3</v>
      </c>
    </row>
    <row r="136" spans="1:104">
      <c r="A136" s="161"/>
      <c r="B136" s="162"/>
      <c r="C136" s="212" t="s">
        <v>200</v>
      </c>
      <c r="D136" s="213"/>
      <c r="E136" s="213"/>
      <c r="F136" s="213"/>
      <c r="G136" s="214"/>
      <c r="L136" s="163" t="s">
        <v>200</v>
      </c>
      <c r="O136" s="153">
        <v>3</v>
      </c>
    </row>
    <row r="137" spans="1:104">
      <c r="A137" s="161"/>
      <c r="B137" s="164"/>
      <c r="C137" s="210" t="s">
        <v>212</v>
      </c>
      <c r="D137" s="211"/>
      <c r="E137" s="165">
        <v>1</v>
      </c>
      <c r="F137" s="166"/>
      <c r="G137" s="167"/>
      <c r="M137" s="163" t="s">
        <v>212</v>
      </c>
      <c r="O137" s="153"/>
    </row>
    <row r="138" spans="1:104" ht="22.5">
      <c r="A138" s="154">
        <v>29</v>
      </c>
      <c r="B138" s="155" t="s">
        <v>213</v>
      </c>
      <c r="C138" s="156" t="s">
        <v>214</v>
      </c>
      <c r="D138" s="157" t="s">
        <v>123</v>
      </c>
      <c r="E138" s="158">
        <v>6</v>
      </c>
      <c r="F138" s="158">
        <v>0</v>
      </c>
      <c r="G138" s="159">
        <f>E138*F138</f>
        <v>0</v>
      </c>
      <c r="O138" s="153">
        <v>2</v>
      </c>
      <c r="AA138" s="132">
        <v>12</v>
      </c>
      <c r="AB138" s="132">
        <v>0</v>
      </c>
      <c r="AC138" s="132">
        <v>5</v>
      </c>
      <c r="AZ138" s="132">
        <v>2</v>
      </c>
      <c r="BA138" s="132">
        <f>IF(AZ138=1,G138,0)</f>
        <v>0</v>
      </c>
      <c r="BB138" s="132">
        <f>IF(AZ138=2,G138,0)</f>
        <v>0</v>
      </c>
      <c r="BC138" s="132">
        <f>IF(AZ138=3,G138,0)</f>
        <v>0</v>
      </c>
      <c r="BD138" s="132">
        <f>IF(AZ138=4,G138,0)</f>
        <v>0</v>
      </c>
      <c r="BE138" s="132">
        <f>IF(AZ138=5,G138,0)</f>
        <v>0</v>
      </c>
      <c r="CA138" s="160">
        <v>12</v>
      </c>
      <c r="CB138" s="160">
        <v>0</v>
      </c>
      <c r="CZ138" s="132">
        <v>0</v>
      </c>
    </row>
    <row r="139" spans="1:104">
      <c r="A139" s="161"/>
      <c r="B139" s="162"/>
      <c r="C139" s="212" t="s">
        <v>178</v>
      </c>
      <c r="D139" s="213"/>
      <c r="E139" s="213"/>
      <c r="F139" s="213"/>
      <c r="G139" s="214"/>
      <c r="L139" s="163" t="s">
        <v>178</v>
      </c>
      <c r="O139" s="153">
        <v>3</v>
      </c>
    </row>
    <row r="140" spans="1:104">
      <c r="A140" s="161"/>
      <c r="B140" s="162"/>
      <c r="C140" s="212"/>
      <c r="D140" s="213"/>
      <c r="E140" s="213"/>
      <c r="F140" s="213"/>
      <c r="G140" s="214"/>
      <c r="L140" s="163"/>
      <c r="O140" s="153">
        <v>3</v>
      </c>
    </row>
    <row r="141" spans="1:104">
      <c r="A141" s="161"/>
      <c r="B141" s="162"/>
      <c r="C141" s="212" t="s">
        <v>196</v>
      </c>
      <c r="D141" s="213"/>
      <c r="E141" s="213"/>
      <c r="F141" s="213"/>
      <c r="G141" s="214"/>
      <c r="L141" s="163" t="s">
        <v>196</v>
      </c>
      <c r="O141" s="153">
        <v>3</v>
      </c>
    </row>
    <row r="142" spans="1:104">
      <c r="A142" s="161"/>
      <c r="B142" s="162"/>
      <c r="C142" s="212" t="s">
        <v>197</v>
      </c>
      <c r="D142" s="213"/>
      <c r="E142" s="213"/>
      <c r="F142" s="213"/>
      <c r="G142" s="214"/>
      <c r="L142" s="163" t="s">
        <v>197</v>
      </c>
      <c r="O142" s="153">
        <v>3</v>
      </c>
    </row>
    <row r="143" spans="1:104">
      <c r="A143" s="161"/>
      <c r="B143" s="162"/>
      <c r="C143" s="212" t="s">
        <v>198</v>
      </c>
      <c r="D143" s="213"/>
      <c r="E143" s="213"/>
      <c r="F143" s="213"/>
      <c r="G143" s="214"/>
      <c r="L143" s="163" t="s">
        <v>198</v>
      </c>
      <c r="O143" s="153">
        <v>3</v>
      </c>
    </row>
    <row r="144" spans="1:104">
      <c r="A144" s="161"/>
      <c r="B144" s="162"/>
      <c r="C144" s="212" t="s">
        <v>199</v>
      </c>
      <c r="D144" s="213"/>
      <c r="E144" s="213"/>
      <c r="F144" s="213"/>
      <c r="G144" s="214"/>
      <c r="L144" s="163" t="s">
        <v>199</v>
      </c>
      <c r="O144" s="153">
        <v>3</v>
      </c>
    </row>
    <row r="145" spans="1:104">
      <c r="A145" s="161"/>
      <c r="B145" s="162"/>
      <c r="C145" s="212" t="s">
        <v>200</v>
      </c>
      <c r="D145" s="213"/>
      <c r="E145" s="213"/>
      <c r="F145" s="213"/>
      <c r="G145" s="214"/>
      <c r="L145" s="163" t="s">
        <v>200</v>
      </c>
      <c r="O145" s="153">
        <v>3</v>
      </c>
    </row>
    <row r="146" spans="1:104">
      <c r="A146" s="161"/>
      <c r="B146" s="164"/>
      <c r="C146" s="210" t="s">
        <v>215</v>
      </c>
      <c r="D146" s="211"/>
      <c r="E146" s="165">
        <v>6</v>
      </c>
      <c r="F146" s="166"/>
      <c r="G146" s="167"/>
      <c r="M146" s="163" t="s">
        <v>215</v>
      </c>
      <c r="O146" s="153"/>
    </row>
    <row r="147" spans="1:104" ht="22.5">
      <c r="A147" s="154">
        <v>30</v>
      </c>
      <c r="B147" s="155" t="s">
        <v>216</v>
      </c>
      <c r="C147" s="156" t="s">
        <v>217</v>
      </c>
      <c r="D147" s="157" t="s">
        <v>123</v>
      </c>
      <c r="E147" s="158">
        <v>6</v>
      </c>
      <c r="F147" s="158">
        <v>0</v>
      </c>
      <c r="G147" s="159">
        <f>E147*F147</f>
        <v>0</v>
      </c>
      <c r="O147" s="153">
        <v>2</v>
      </c>
      <c r="AA147" s="132">
        <v>12</v>
      </c>
      <c r="AB147" s="132">
        <v>0</v>
      </c>
      <c r="AC147" s="132">
        <v>46</v>
      </c>
      <c r="AZ147" s="132">
        <v>2</v>
      </c>
      <c r="BA147" s="132">
        <f>IF(AZ147=1,G147,0)</f>
        <v>0</v>
      </c>
      <c r="BB147" s="132">
        <f>IF(AZ147=2,G147,0)</f>
        <v>0</v>
      </c>
      <c r="BC147" s="132">
        <f>IF(AZ147=3,G147,0)</f>
        <v>0</v>
      </c>
      <c r="BD147" s="132">
        <f>IF(AZ147=4,G147,0)</f>
        <v>0</v>
      </c>
      <c r="BE147" s="132">
        <f>IF(AZ147=5,G147,0)</f>
        <v>0</v>
      </c>
      <c r="CA147" s="160">
        <v>12</v>
      </c>
      <c r="CB147" s="160">
        <v>0</v>
      </c>
      <c r="CZ147" s="132">
        <v>0</v>
      </c>
    </row>
    <row r="148" spans="1:104">
      <c r="A148" s="161"/>
      <c r="B148" s="162"/>
      <c r="C148" s="212" t="s">
        <v>178</v>
      </c>
      <c r="D148" s="213"/>
      <c r="E148" s="213"/>
      <c r="F148" s="213"/>
      <c r="G148" s="214"/>
      <c r="L148" s="163" t="s">
        <v>178</v>
      </c>
      <c r="O148" s="153">
        <v>3</v>
      </c>
    </row>
    <row r="149" spans="1:104">
      <c r="A149" s="161"/>
      <c r="B149" s="162"/>
      <c r="C149" s="212"/>
      <c r="D149" s="213"/>
      <c r="E149" s="213"/>
      <c r="F149" s="213"/>
      <c r="G149" s="214"/>
      <c r="L149" s="163"/>
      <c r="O149" s="153">
        <v>3</v>
      </c>
    </row>
    <row r="150" spans="1:104">
      <c r="A150" s="161"/>
      <c r="B150" s="162"/>
      <c r="C150" s="212" t="s">
        <v>196</v>
      </c>
      <c r="D150" s="213"/>
      <c r="E150" s="213"/>
      <c r="F150" s="213"/>
      <c r="G150" s="214"/>
      <c r="L150" s="163" t="s">
        <v>196</v>
      </c>
      <c r="O150" s="153">
        <v>3</v>
      </c>
    </row>
    <row r="151" spans="1:104">
      <c r="A151" s="161"/>
      <c r="B151" s="162"/>
      <c r="C151" s="212" t="s">
        <v>197</v>
      </c>
      <c r="D151" s="213"/>
      <c r="E151" s="213"/>
      <c r="F151" s="213"/>
      <c r="G151" s="214"/>
      <c r="L151" s="163" t="s">
        <v>197</v>
      </c>
      <c r="O151" s="153">
        <v>3</v>
      </c>
    </row>
    <row r="152" spans="1:104">
      <c r="A152" s="161"/>
      <c r="B152" s="162"/>
      <c r="C152" s="212" t="s">
        <v>198</v>
      </c>
      <c r="D152" s="213"/>
      <c r="E152" s="213"/>
      <c r="F152" s="213"/>
      <c r="G152" s="214"/>
      <c r="L152" s="163" t="s">
        <v>198</v>
      </c>
      <c r="O152" s="153">
        <v>3</v>
      </c>
    </row>
    <row r="153" spans="1:104">
      <c r="A153" s="161"/>
      <c r="B153" s="162"/>
      <c r="C153" s="212" t="s">
        <v>199</v>
      </c>
      <c r="D153" s="213"/>
      <c r="E153" s="213"/>
      <c r="F153" s="213"/>
      <c r="G153" s="214"/>
      <c r="L153" s="163" t="s">
        <v>199</v>
      </c>
      <c r="O153" s="153">
        <v>3</v>
      </c>
    </row>
    <row r="154" spans="1:104">
      <c r="A154" s="161"/>
      <c r="B154" s="162"/>
      <c r="C154" s="212" t="s">
        <v>200</v>
      </c>
      <c r="D154" s="213"/>
      <c r="E154" s="213"/>
      <c r="F154" s="213"/>
      <c r="G154" s="214"/>
      <c r="L154" s="163" t="s">
        <v>200</v>
      </c>
      <c r="O154" s="153">
        <v>3</v>
      </c>
    </row>
    <row r="155" spans="1:104">
      <c r="A155" s="161"/>
      <c r="B155" s="164"/>
      <c r="C155" s="210" t="s">
        <v>272</v>
      </c>
      <c r="D155" s="211"/>
      <c r="E155" s="165">
        <v>6</v>
      </c>
      <c r="F155" s="166"/>
      <c r="G155" s="167"/>
      <c r="M155" s="163" t="s">
        <v>218</v>
      </c>
      <c r="O155" s="153"/>
    </row>
    <row r="156" spans="1:104" ht="22.5">
      <c r="A156" s="154">
        <v>31</v>
      </c>
      <c r="B156" s="155" t="s">
        <v>219</v>
      </c>
      <c r="C156" s="156" t="s">
        <v>220</v>
      </c>
      <c r="D156" s="157" t="s">
        <v>123</v>
      </c>
      <c r="E156" s="158">
        <v>2</v>
      </c>
      <c r="F156" s="158">
        <v>0</v>
      </c>
      <c r="G156" s="159">
        <f>E156*F156</f>
        <v>0</v>
      </c>
      <c r="O156" s="153">
        <v>2</v>
      </c>
      <c r="AA156" s="132">
        <v>12</v>
      </c>
      <c r="AB156" s="132">
        <v>0</v>
      </c>
      <c r="AC156" s="132">
        <v>47</v>
      </c>
      <c r="AZ156" s="132">
        <v>2</v>
      </c>
      <c r="BA156" s="132">
        <f>IF(AZ156=1,G156,0)</f>
        <v>0</v>
      </c>
      <c r="BB156" s="132">
        <f>IF(AZ156=2,G156,0)</f>
        <v>0</v>
      </c>
      <c r="BC156" s="132">
        <f>IF(AZ156=3,G156,0)</f>
        <v>0</v>
      </c>
      <c r="BD156" s="132">
        <f>IF(AZ156=4,G156,0)</f>
        <v>0</v>
      </c>
      <c r="BE156" s="132">
        <f>IF(AZ156=5,G156,0)</f>
        <v>0</v>
      </c>
      <c r="CA156" s="160">
        <v>12</v>
      </c>
      <c r="CB156" s="160">
        <v>0</v>
      </c>
      <c r="CZ156" s="132">
        <v>0</v>
      </c>
    </row>
    <row r="157" spans="1:104">
      <c r="A157" s="161"/>
      <c r="B157" s="162"/>
      <c r="C157" s="212" t="s">
        <v>178</v>
      </c>
      <c r="D157" s="213"/>
      <c r="E157" s="213"/>
      <c r="F157" s="213"/>
      <c r="G157" s="214"/>
      <c r="L157" s="163" t="s">
        <v>178</v>
      </c>
      <c r="O157" s="153">
        <v>3</v>
      </c>
    </row>
    <row r="158" spans="1:104">
      <c r="A158" s="161"/>
      <c r="B158" s="162"/>
      <c r="C158" s="212"/>
      <c r="D158" s="213"/>
      <c r="E158" s="213"/>
      <c r="F158" s="213"/>
      <c r="G158" s="214"/>
      <c r="L158" s="163"/>
      <c r="O158" s="153">
        <v>3</v>
      </c>
    </row>
    <row r="159" spans="1:104">
      <c r="A159" s="161"/>
      <c r="B159" s="162"/>
      <c r="C159" s="212" t="s">
        <v>196</v>
      </c>
      <c r="D159" s="213"/>
      <c r="E159" s="213"/>
      <c r="F159" s="213"/>
      <c r="G159" s="214"/>
      <c r="L159" s="163" t="s">
        <v>196</v>
      </c>
      <c r="O159" s="153">
        <v>3</v>
      </c>
    </row>
    <row r="160" spans="1:104">
      <c r="A160" s="161"/>
      <c r="B160" s="162"/>
      <c r="C160" s="212" t="s">
        <v>221</v>
      </c>
      <c r="D160" s="213"/>
      <c r="E160" s="213"/>
      <c r="F160" s="213"/>
      <c r="G160" s="214"/>
      <c r="L160" s="163" t="s">
        <v>221</v>
      </c>
      <c r="O160" s="153">
        <v>3</v>
      </c>
    </row>
    <row r="161" spans="1:104">
      <c r="A161" s="161"/>
      <c r="B161" s="162"/>
      <c r="C161" s="212" t="s">
        <v>198</v>
      </c>
      <c r="D161" s="213"/>
      <c r="E161" s="213"/>
      <c r="F161" s="213"/>
      <c r="G161" s="214"/>
      <c r="L161" s="163" t="s">
        <v>198</v>
      </c>
      <c r="O161" s="153">
        <v>3</v>
      </c>
    </row>
    <row r="162" spans="1:104">
      <c r="A162" s="161"/>
      <c r="B162" s="162"/>
      <c r="C162" s="212" t="s">
        <v>200</v>
      </c>
      <c r="D162" s="213"/>
      <c r="E162" s="213"/>
      <c r="F162" s="213"/>
      <c r="G162" s="214"/>
      <c r="L162" s="163" t="s">
        <v>200</v>
      </c>
      <c r="O162" s="153">
        <v>3</v>
      </c>
    </row>
    <row r="163" spans="1:104">
      <c r="A163" s="161"/>
      <c r="B163" s="164"/>
      <c r="C163" s="210" t="s">
        <v>273</v>
      </c>
      <c r="D163" s="211"/>
      <c r="E163" s="165">
        <v>2</v>
      </c>
      <c r="F163" s="166"/>
      <c r="G163" s="167"/>
      <c r="M163" s="163" t="s">
        <v>222</v>
      </c>
      <c r="O163" s="153"/>
    </row>
    <row r="164" spans="1:104">
      <c r="A164" s="154">
        <v>32</v>
      </c>
      <c r="B164" s="155" t="s">
        <v>223</v>
      </c>
      <c r="C164" s="156" t="s">
        <v>224</v>
      </c>
      <c r="D164" s="157" t="s">
        <v>61</v>
      </c>
      <c r="E164" s="158"/>
      <c r="F164" s="158">
        <v>0</v>
      </c>
      <c r="G164" s="159">
        <f>E164*F164</f>
        <v>0</v>
      </c>
      <c r="O164" s="153">
        <v>2</v>
      </c>
      <c r="AA164" s="132">
        <v>7</v>
      </c>
      <c r="AB164" s="132">
        <v>1002</v>
      </c>
      <c r="AC164" s="132">
        <v>5</v>
      </c>
      <c r="AZ164" s="132">
        <v>2</v>
      </c>
      <c r="BA164" s="132">
        <f>IF(AZ164=1,G164,0)</f>
        <v>0</v>
      </c>
      <c r="BB164" s="132">
        <f>IF(AZ164=2,G164,0)</f>
        <v>0</v>
      </c>
      <c r="BC164" s="132">
        <f>IF(AZ164=3,G164,0)</f>
        <v>0</v>
      </c>
      <c r="BD164" s="132">
        <f>IF(AZ164=4,G164,0)</f>
        <v>0</v>
      </c>
      <c r="BE164" s="132">
        <f>IF(AZ164=5,G164,0)</f>
        <v>0</v>
      </c>
      <c r="CA164" s="160">
        <v>7</v>
      </c>
      <c r="CB164" s="160">
        <v>1002</v>
      </c>
      <c r="CZ164" s="132">
        <v>0</v>
      </c>
    </row>
    <row r="165" spans="1:104">
      <c r="A165" s="168"/>
      <c r="B165" s="169" t="s">
        <v>74</v>
      </c>
      <c r="C165" s="170" t="str">
        <f>CONCATENATE(B101," ",C101)</f>
        <v>766 Konstrukce truhlářské</v>
      </c>
      <c r="D165" s="171"/>
      <c r="E165" s="172"/>
      <c r="F165" s="173"/>
      <c r="G165" s="174">
        <f>SUM(G101:G164)</f>
        <v>0</v>
      </c>
      <c r="O165" s="153">
        <v>4</v>
      </c>
      <c r="BA165" s="175">
        <f>SUM(BA101:BA164)</f>
        <v>0</v>
      </c>
      <c r="BB165" s="175">
        <f>SUM(BB101:BB164)</f>
        <v>0</v>
      </c>
      <c r="BC165" s="175">
        <f>SUM(BC101:BC164)</f>
        <v>0</v>
      </c>
      <c r="BD165" s="175">
        <f>SUM(BD101:BD164)</f>
        <v>0</v>
      </c>
      <c r="BE165" s="175">
        <f>SUM(BE101:BE164)</f>
        <v>0</v>
      </c>
    </row>
    <row r="166" spans="1:104">
      <c r="A166" s="147" t="s">
        <v>72</v>
      </c>
      <c r="B166" s="148" t="s">
        <v>225</v>
      </c>
      <c r="C166" s="149" t="s">
        <v>226</v>
      </c>
      <c r="D166" s="150"/>
      <c r="E166" s="151"/>
      <c r="F166" s="151"/>
      <c r="G166" s="152"/>
      <c r="O166" s="153">
        <v>1</v>
      </c>
    </row>
    <row r="167" spans="1:104">
      <c r="A167" s="154">
        <v>33</v>
      </c>
      <c r="B167" s="155" t="s">
        <v>227</v>
      </c>
      <c r="C167" s="156" t="s">
        <v>228</v>
      </c>
      <c r="D167" s="157" t="s">
        <v>229</v>
      </c>
      <c r="E167" s="158">
        <v>80</v>
      </c>
      <c r="F167" s="158">
        <v>0</v>
      </c>
      <c r="G167" s="159">
        <f>E167*F167</f>
        <v>0</v>
      </c>
      <c r="O167" s="153">
        <v>2</v>
      </c>
      <c r="AA167" s="132">
        <v>1</v>
      </c>
      <c r="AB167" s="132">
        <v>7</v>
      </c>
      <c r="AC167" s="132">
        <v>7</v>
      </c>
      <c r="AZ167" s="132">
        <v>2</v>
      </c>
      <c r="BA167" s="132">
        <f>IF(AZ167=1,G167,0)</f>
        <v>0</v>
      </c>
      <c r="BB167" s="132">
        <f>IF(AZ167=2,G167,0)</f>
        <v>0</v>
      </c>
      <c r="BC167" s="132">
        <f>IF(AZ167=3,G167,0)</f>
        <v>0</v>
      </c>
      <c r="BD167" s="132">
        <f>IF(AZ167=4,G167,0)</f>
        <v>0</v>
      </c>
      <c r="BE167" s="132">
        <f>IF(AZ167=5,G167,0)</f>
        <v>0</v>
      </c>
      <c r="CA167" s="160">
        <v>1</v>
      </c>
      <c r="CB167" s="160">
        <v>7</v>
      </c>
      <c r="CZ167" s="132">
        <v>5.0000000000000002E-5</v>
      </c>
    </row>
    <row r="168" spans="1:104">
      <c r="A168" s="161"/>
      <c r="B168" s="164"/>
      <c r="C168" s="210" t="s">
        <v>230</v>
      </c>
      <c r="D168" s="211"/>
      <c r="E168" s="165">
        <v>80</v>
      </c>
      <c r="F168" s="166"/>
      <c r="G168" s="167"/>
      <c r="M168" s="163" t="s">
        <v>230</v>
      </c>
      <c r="O168" s="153"/>
    </row>
    <row r="169" spans="1:104">
      <c r="A169" s="154">
        <v>34</v>
      </c>
      <c r="B169" s="155" t="s">
        <v>231</v>
      </c>
      <c r="C169" s="156" t="s">
        <v>232</v>
      </c>
      <c r="D169" s="157" t="s">
        <v>123</v>
      </c>
      <c r="E169" s="158">
        <v>4</v>
      </c>
      <c r="F169" s="158">
        <v>0</v>
      </c>
      <c r="G169" s="159">
        <f>E169*F169</f>
        <v>0</v>
      </c>
      <c r="O169" s="153">
        <v>2</v>
      </c>
      <c r="AA169" s="132">
        <v>12</v>
      </c>
      <c r="AB169" s="132">
        <v>0</v>
      </c>
      <c r="AC169" s="132">
        <v>7</v>
      </c>
      <c r="AZ169" s="132">
        <v>2</v>
      </c>
      <c r="BA169" s="132">
        <f>IF(AZ169=1,G169,0)</f>
        <v>0</v>
      </c>
      <c r="BB169" s="132">
        <f>IF(AZ169=2,G169,0)</f>
        <v>0</v>
      </c>
      <c r="BC169" s="132">
        <f>IF(AZ169=3,G169,0)</f>
        <v>0</v>
      </c>
      <c r="BD169" s="132">
        <f>IF(AZ169=4,G169,0)</f>
        <v>0</v>
      </c>
      <c r="BE169" s="132">
        <f>IF(AZ169=5,G169,0)</f>
        <v>0</v>
      </c>
      <c r="CA169" s="160">
        <v>12</v>
      </c>
      <c r="CB169" s="160">
        <v>0</v>
      </c>
      <c r="CZ169" s="132">
        <v>0</v>
      </c>
    </row>
    <row r="170" spans="1:104">
      <c r="A170" s="161"/>
      <c r="B170" s="162"/>
      <c r="C170" s="212" t="s">
        <v>178</v>
      </c>
      <c r="D170" s="213"/>
      <c r="E170" s="213"/>
      <c r="F170" s="213"/>
      <c r="G170" s="214"/>
      <c r="L170" s="163" t="s">
        <v>178</v>
      </c>
      <c r="O170" s="153">
        <v>3</v>
      </c>
    </row>
    <row r="171" spans="1:104">
      <c r="A171" s="161"/>
      <c r="B171" s="162"/>
      <c r="C171" s="212"/>
      <c r="D171" s="213"/>
      <c r="E171" s="213"/>
      <c r="F171" s="213"/>
      <c r="G171" s="214"/>
      <c r="L171" s="163"/>
      <c r="O171" s="153">
        <v>3</v>
      </c>
    </row>
    <row r="172" spans="1:104">
      <c r="A172" s="161"/>
      <c r="B172" s="162"/>
      <c r="C172" s="212" t="s">
        <v>233</v>
      </c>
      <c r="D172" s="213"/>
      <c r="E172" s="213"/>
      <c r="F172" s="213"/>
      <c r="G172" s="214"/>
      <c r="L172" s="163" t="s">
        <v>233</v>
      </c>
      <c r="O172" s="153">
        <v>3</v>
      </c>
    </row>
    <row r="173" spans="1:104">
      <c r="A173" s="161"/>
      <c r="B173" s="162"/>
      <c r="C173" s="212" t="s">
        <v>234</v>
      </c>
      <c r="D173" s="213"/>
      <c r="E173" s="213"/>
      <c r="F173" s="213"/>
      <c r="G173" s="214"/>
      <c r="L173" s="163" t="s">
        <v>234</v>
      </c>
      <c r="O173" s="153">
        <v>3</v>
      </c>
    </row>
    <row r="174" spans="1:104">
      <c r="A174" s="161"/>
      <c r="B174" s="162"/>
      <c r="C174" s="212" t="s">
        <v>235</v>
      </c>
      <c r="D174" s="213"/>
      <c r="E174" s="213"/>
      <c r="F174" s="213"/>
      <c r="G174" s="214"/>
      <c r="L174" s="163" t="s">
        <v>235</v>
      </c>
      <c r="O174" s="153">
        <v>3</v>
      </c>
    </row>
    <row r="175" spans="1:104">
      <c r="A175" s="161"/>
      <c r="B175" s="164"/>
      <c r="C175" s="210" t="s">
        <v>236</v>
      </c>
      <c r="D175" s="211"/>
      <c r="E175" s="165">
        <v>4</v>
      </c>
      <c r="F175" s="166"/>
      <c r="G175" s="167"/>
      <c r="M175" s="163" t="s">
        <v>236</v>
      </c>
      <c r="O175" s="153"/>
    </row>
    <row r="176" spans="1:104" ht="22.5">
      <c r="A176" s="154">
        <v>35</v>
      </c>
      <c r="B176" s="155" t="s">
        <v>237</v>
      </c>
      <c r="C176" s="156" t="s">
        <v>238</v>
      </c>
      <c r="D176" s="157" t="s">
        <v>123</v>
      </c>
      <c r="E176" s="158">
        <v>4</v>
      </c>
      <c r="F176" s="158">
        <v>0</v>
      </c>
      <c r="G176" s="159">
        <f>E176*F176</f>
        <v>0</v>
      </c>
      <c r="O176" s="153">
        <v>2</v>
      </c>
      <c r="AA176" s="132">
        <v>12</v>
      </c>
      <c r="AB176" s="132">
        <v>0</v>
      </c>
      <c r="AC176" s="132">
        <v>8</v>
      </c>
      <c r="AZ176" s="132">
        <v>2</v>
      </c>
      <c r="BA176" s="132">
        <f>IF(AZ176=1,G176,0)</f>
        <v>0</v>
      </c>
      <c r="BB176" s="132">
        <f>IF(AZ176=2,G176,0)</f>
        <v>0</v>
      </c>
      <c r="BC176" s="132">
        <f>IF(AZ176=3,G176,0)</f>
        <v>0</v>
      </c>
      <c r="BD176" s="132">
        <f>IF(AZ176=4,G176,0)</f>
        <v>0</v>
      </c>
      <c r="BE176" s="132">
        <f>IF(AZ176=5,G176,0)</f>
        <v>0</v>
      </c>
      <c r="CA176" s="160">
        <v>12</v>
      </c>
      <c r="CB176" s="160">
        <v>0</v>
      </c>
      <c r="CZ176" s="132">
        <v>0</v>
      </c>
    </row>
    <row r="177" spans="1:104">
      <c r="A177" s="161"/>
      <c r="B177" s="162"/>
      <c r="C177" s="212" t="s">
        <v>178</v>
      </c>
      <c r="D177" s="213"/>
      <c r="E177" s="213"/>
      <c r="F177" s="213"/>
      <c r="G177" s="214"/>
      <c r="L177" s="163" t="s">
        <v>178</v>
      </c>
      <c r="O177" s="153">
        <v>3</v>
      </c>
    </row>
    <row r="178" spans="1:104">
      <c r="A178" s="161"/>
      <c r="B178" s="162"/>
      <c r="C178" s="212"/>
      <c r="D178" s="213"/>
      <c r="E178" s="213"/>
      <c r="F178" s="213"/>
      <c r="G178" s="214"/>
      <c r="L178" s="163"/>
      <c r="O178" s="153">
        <v>3</v>
      </c>
    </row>
    <row r="179" spans="1:104">
      <c r="A179" s="161"/>
      <c r="B179" s="162"/>
      <c r="C179" s="212" t="s">
        <v>239</v>
      </c>
      <c r="D179" s="213"/>
      <c r="E179" s="213"/>
      <c r="F179" s="213"/>
      <c r="G179" s="214"/>
      <c r="L179" s="163" t="s">
        <v>239</v>
      </c>
      <c r="O179" s="153">
        <v>3</v>
      </c>
    </row>
    <row r="180" spans="1:104">
      <c r="A180" s="161"/>
      <c r="B180" s="162"/>
      <c r="C180" s="212" t="s">
        <v>240</v>
      </c>
      <c r="D180" s="213"/>
      <c r="E180" s="213"/>
      <c r="F180" s="213"/>
      <c r="G180" s="214"/>
      <c r="L180" s="163" t="s">
        <v>240</v>
      </c>
      <c r="O180" s="153">
        <v>3</v>
      </c>
    </row>
    <row r="181" spans="1:104">
      <c r="A181" s="161"/>
      <c r="B181" s="162"/>
      <c r="C181" s="212" t="s">
        <v>241</v>
      </c>
      <c r="D181" s="213"/>
      <c r="E181" s="213"/>
      <c r="F181" s="213"/>
      <c r="G181" s="214"/>
      <c r="L181" s="163" t="s">
        <v>241</v>
      </c>
      <c r="O181" s="153">
        <v>3</v>
      </c>
    </row>
    <row r="182" spans="1:104">
      <c r="A182" s="161"/>
      <c r="B182" s="164"/>
      <c r="C182" s="210" t="s">
        <v>242</v>
      </c>
      <c r="D182" s="211"/>
      <c r="E182" s="165">
        <v>4</v>
      </c>
      <c r="F182" s="166"/>
      <c r="G182" s="167"/>
      <c r="M182" s="163" t="s">
        <v>242</v>
      </c>
      <c r="O182" s="153"/>
    </row>
    <row r="183" spans="1:104">
      <c r="A183" s="154">
        <v>36</v>
      </c>
      <c r="B183" s="155" t="s">
        <v>243</v>
      </c>
      <c r="C183" s="156" t="s">
        <v>244</v>
      </c>
      <c r="D183" s="157" t="s">
        <v>61</v>
      </c>
      <c r="E183" s="158"/>
      <c r="F183" s="158">
        <v>0</v>
      </c>
      <c r="G183" s="159">
        <f>E183*F183</f>
        <v>0</v>
      </c>
      <c r="O183" s="153">
        <v>2</v>
      </c>
      <c r="AA183" s="132">
        <v>7</v>
      </c>
      <c r="AB183" s="132">
        <v>1002</v>
      </c>
      <c r="AC183" s="132">
        <v>5</v>
      </c>
      <c r="AZ183" s="132">
        <v>2</v>
      </c>
      <c r="BA183" s="132">
        <f>IF(AZ183=1,G183,0)</f>
        <v>0</v>
      </c>
      <c r="BB183" s="132">
        <f>IF(AZ183=2,G183,0)</f>
        <v>0</v>
      </c>
      <c r="BC183" s="132">
        <f>IF(AZ183=3,G183,0)</f>
        <v>0</v>
      </c>
      <c r="BD183" s="132">
        <f>IF(AZ183=4,G183,0)</f>
        <v>0</v>
      </c>
      <c r="BE183" s="132">
        <f>IF(AZ183=5,G183,0)</f>
        <v>0</v>
      </c>
      <c r="CA183" s="160">
        <v>7</v>
      </c>
      <c r="CB183" s="160">
        <v>1002</v>
      </c>
      <c r="CZ183" s="132">
        <v>0</v>
      </c>
    </row>
    <row r="184" spans="1:104">
      <c r="A184" s="168"/>
      <c r="B184" s="169" t="s">
        <v>74</v>
      </c>
      <c r="C184" s="170" t="str">
        <f>CONCATENATE(B166," ",C166)</f>
        <v>767 Konstrukce zámečnické</v>
      </c>
      <c r="D184" s="171"/>
      <c r="E184" s="172"/>
      <c r="F184" s="173"/>
      <c r="G184" s="174">
        <f>SUM(G166:G183)</f>
        <v>0</v>
      </c>
      <c r="O184" s="153">
        <v>4</v>
      </c>
      <c r="BA184" s="175">
        <f>SUM(BA166:BA183)</f>
        <v>0</v>
      </c>
      <c r="BB184" s="175">
        <f>SUM(BB166:BB183)</f>
        <v>0</v>
      </c>
      <c r="BC184" s="175">
        <f>SUM(BC166:BC183)</f>
        <v>0</v>
      </c>
      <c r="BD184" s="175">
        <f>SUM(BD166:BD183)</f>
        <v>0</v>
      </c>
      <c r="BE184" s="175">
        <f>SUM(BE166:BE183)</f>
        <v>0</v>
      </c>
    </row>
    <row r="185" spans="1:104">
      <c r="A185" s="147" t="s">
        <v>72</v>
      </c>
      <c r="B185" s="148" t="s">
        <v>245</v>
      </c>
      <c r="C185" s="149" t="s">
        <v>246</v>
      </c>
      <c r="D185" s="150"/>
      <c r="E185" s="151"/>
      <c r="F185" s="151"/>
      <c r="G185" s="152"/>
      <c r="O185" s="153">
        <v>1</v>
      </c>
    </row>
    <row r="186" spans="1:104">
      <c r="A186" s="154">
        <v>37</v>
      </c>
      <c r="B186" s="155" t="s">
        <v>247</v>
      </c>
      <c r="C186" s="156" t="s">
        <v>248</v>
      </c>
      <c r="D186" s="157" t="s">
        <v>85</v>
      </c>
      <c r="E186" s="158">
        <v>200</v>
      </c>
      <c r="F186" s="158">
        <v>0</v>
      </c>
      <c r="G186" s="159">
        <f>E186*F186</f>
        <v>0</v>
      </c>
      <c r="O186" s="153">
        <v>2</v>
      </c>
      <c r="AA186" s="132">
        <v>1</v>
      </c>
      <c r="AB186" s="132">
        <v>7</v>
      </c>
      <c r="AC186" s="132">
        <v>7</v>
      </c>
      <c r="AZ186" s="132">
        <v>2</v>
      </c>
      <c r="BA186" s="132">
        <f>IF(AZ186=1,G186,0)</f>
        <v>0</v>
      </c>
      <c r="BB186" s="132">
        <f>IF(AZ186=2,G186,0)</f>
        <v>0</v>
      </c>
      <c r="BC186" s="132">
        <f>IF(AZ186=3,G186,0)</f>
        <v>0</v>
      </c>
      <c r="BD186" s="132">
        <f>IF(AZ186=4,G186,0)</f>
        <v>0</v>
      </c>
      <c r="BE186" s="132">
        <f>IF(AZ186=5,G186,0)</f>
        <v>0</v>
      </c>
      <c r="CA186" s="160">
        <v>1</v>
      </c>
      <c r="CB186" s="160">
        <v>7</v>
      </c>
      <c r="CZ186" s="132">
        <v>2.0000000000000002E-5</v>
      </c>
    </row>
    <row r="187" spans="1:104">
      <c r="A187" s="161"/>
      <c r="B187" s="164"/>
      <c r="C187" s="210" t="s">
        <v>249</v>
      </c>
      <c r="D187" s="211"/>
      <c r="E187" s="165">
        <v>200</v>
      </c>
      <c r="F187" s="166"/>
      <c r="G187" s="167"/>
      <c r="M187" s="163" t="s">
        <v>249</v>
      </c>
      <c r="O187" s="153"/>
    </row>
    <row r="188" spans="1:104">
      <c r="A188" s="154">
        <v>38</v>
      </c>
      <c r="B188" s="155" t="s">
        <v>250</v>
      </c>
      <c r="C188" s="156" t="s">
        <v>251</v>
      </c>
      <c r="D188" s="157" t="s">
        <v>85</v>
      </c>
      <c r="E188" s="158">
        <v>200</v>
      </c>
      <c r="F188" s="158">
        <v>0</v>
      </c>
      <c r="G188" s="159">
        <f>E188*F188</f>
        <v>0</v>
      </c>
      <c r="O188" s="153">
        <v>2</v>
      </c>
      <c r="AA188" s="132">
        <v>1</v>
      </c>
      <c r="AB188" s="132">
        <v>7</v>
      </c>
      <c r="AC188" s="132">
        <v>7</v>
      </c>
      <c r="AZ188" s="132">
        <v>2</v>
      </c>
      <c r="BA188" s="132">
        <f>IF(AZ188=1,G188,0)</f>
        <v>0</v>
      </c>
      <c r="BB188" s="132">
        <f>IF(AZ188=2,G188,0)</f>
        <v>0</v>
      </c>
      <c r="BC188" s="132">
        <f>IF(AZ188=3,G188,0)</f>
        <v>0</v>
      </c>
      <c r="BD188" s="132">
        <f>IF(AZ188=4,G188,0)</f>
        <v>0</v>
      </c>
      <c r="BE188" s="132">
        <f>IF(AZ188=5,G188,0)</f>
        <v>0</v>
      </c>
      <c r="CA188" s="160">
        <v>1</v>
      </c>
      <c r="CB188" s="160">
        <v>7</v>
      </c>
      <c r="CZ188" s="132">
        <v>6.9999999999999994E-5</v>
      </c>
    </row>
    <row r="189" spans="1:104">
      <c r="A189" s="154">
        <v>39</v>
      </c>
      <c r="B189" s="155" t="s">
        <v>252</v>
      </c>
      <c r="C189" s="156" t="s">
        <v>253</v>
      </c>
      <c r="D189" s="157" t="s">
        <v>85</v>
      </c>
      <c r="E189" s="158">
        <v>200</v>
      </c>
      <c r="F189" s="158">
        <v>0</v>
      </c>
      <c r="G189" s="159">
        <f>E189*F189</f>
        <v>0</v>
      </c>
      <c r="O189" s="153">
        <v>2</v>
      </c>
      <c r="AA189" s="132">
        <v>1</v>
      </c>
      <c r="AB189" s="132">
        <v>7</v>
      </c>
      <c r="AC189" s="132">
        <v>7</v>
      </c>
      <c r="AZ189" s="132">
        <v>2</v>
      </c>
      <c r="BA189" s="132">
        <f>IF(AZ189=1,G189,0)</f>
        <v>0</v>
      </c>
      <c r="BB189" s="132">
        <f>IF(AZ189=2,G189,0)</f>
        <v>0</v>
      </c>
      <c r="BC189" s="132">
        <f>IF(AZ189=3,G189,0)</f>
        <v>0</v>
      </c>
      <c r="BD189" s="132">
        <f>IF(AZ189=4,G189,0)</f>
        <v>0</v>
      </c>
      <c r="BE189" s="132">
        <f>IF(AZ189=5,G189,0)</f>
        <v>0</v>
      </c>
      <c r="CA189" s="160">
        <v>1</v>
      </c>
      <c r="CB189" s="160">
        <v>7</v>
      </c>
      <c r="CZ189" s="132">
        <v>1.4999999999999999E-4</v>
      </c>
    </row>
    <row r="190" spans="1:104">
      <c r="A190" s="168"/>
      <c r="B190" s="169" t="s">
        <v>74</v>
      </c>
      <c r="C190" s="170" t="str">
        <f>CONCATENATE(B185," ",C185)</f>
        <v>784 Malby</v>
      </c>
      <c r="D190" s="171"/>
      <c r="E190" s="172"/>
      <c r="F190" s="173"/>
      <c r="G190" s="174">
        <f>SUM(G185:G189)</f>
        <v>0</v>
      </c>
      <c r="O190" s="153">
        <v>4</v>
      </c>
      <c r="BA190" s="175">
        <f>SUM(BA185:BA189)</f>
        <v>0</v>
      </c>
      <c r="BB190" s="175">
        <f>SUM(BB185:BB189)</f>
        <v>0</v>
      </c>
      <c r="BC190" s="175">
        <f>SUM(BC185:BC189)</f>
        <v>0</v>
      </c>
      <c r="BD190" s="175">
        <f>SUM(BD185:BD189)</f>
        <v>0</v>
      </c>
      <c r="BE190" s="175">
        <f>SUM(BE185:BE189)</f>
        <v>0</v>
      </c>
    </row>
    <row r="191" spans="1:104">
      <c r="A191" s="147" t="s">
        <v>72</v>
      </c>
      <c r="B191" s="148" t="s">
        <v>254</v>
      </c>
      <c r="C191" s="149" t="s">
        <v>255</v>
      </c>
      <c r="D191" s="150"/>
      <c r="E191" s="151"/>
      <c r="F191" s="151"/>
      <c r="G191" s="152"/>
      <c r="O191" s="153">
        <v>1</v>
      </c>
    </row>
    <row r="192" spans="1:104">
      <c r="A192" s="154">
        <v>40</v>
      </c>
      <c r="B192" s="155" t="s">
        <v>256</v>
      </c>
      <c r="C192" s="156" t="s">
        <v>257</v>
      </c>
      <c r="D192" s="157" t="s">
        <v>165</v>
      </c>
      <c r="E192" s="158">
        <v>2.280087</v>
      </c>
      <c r="F192" s="158">
        <v>0</v>
      </c>
      <c r="G192" s="159">
        <f t="shared" ref="G192:G198" si="0">E192*F192</f>
        <v>0</v>
      </c>
      <c r="O192" s="153">
        <v>2</v>
      </c>
      <c r="AA192" s="132">
        <v>8</v>
      </c>
      <c r="AB192" s="132">
        <v>0</v>
      </c>
      <c r="AC192" s="132">
        <v>3</v>
      </c>
      <c r="AZ192" s="132">
        <v>1</v>
      </c>
      <c r="BA192" s="132">
        <f t="shared" ref="BA192:BA198" si="1">IF(AZ192=1,G192,0)</f>
        <v>0</v>
      </c>
      <c r="BB192" s="132">
        <f t="shared" ref="BB192:BB198" si="2">IF(AZ192=2,G192,0)</f>
        <v>0</v>
      </c>
      <c r="BC192" s="132">
        <f t="shared" ref="BC192:BC198" si="3">IF(AZ192=3,G192,0)</f>
        <v>0</v>
      </c>
      <c r="BD192" s="132">
        <f t="shared" ref="BD192:BD198" si="4">IF(AZ192=4,G192,0)</f>
        <v>0</v>
      </c>
      <c r="BE192" s="132">
        <f t="shared" ref="BE192:BE198" si="5">IF(AZ192=5,G192,0)</f>
        <v>0</v>
      </c>
      <c r="CA192" s="160">
        <v>8</v>
      </c>
      <c r="CB192" s="160">
        <v>0</v>
      </c>
      <c r="CZ192" s="132">
        <v>0</v>
      </c>
    </row>
    <row r="193" spans="1:104">
      <c r="A193" s="154">
        <v>41</v>
      </c>
      <c r="B193" s="155" t="s">
        <v>258</v>
      </c>
      <c r="C193" s="156" t="s">
        <v>259</v>
      </c>
      <c r="D193" s="157" t="s">
        <v>165</v>
      </c>
      <c r="E193" s="158">
        <v>2.280087</v>
      </c>
      <c r="F193" s="158">
        <v>0</v>
      </c>
      <c r="G193" s="159">
        <f t="shared" si="0"/>
        <v>0</v>
      </c>
      <c r="O193" s="153">
        <v>2</v>
      </c>
      <c r="AA193" s="132">
        <v>8</v>
      </c>
      <c r="AB193" s="132">
        <v>0</v>
      </c>
      <c r="AC193" s="132">
        <v>3</v>
      </c>
      <c r="AZ193" s="132">
        <v>1</v>
      </c>
      <c r="BA193" s="132">
        <f t="shared" si="1"/>
        <v>0</v>
      </c>
      <c r="BB193" s="132">
        <f t="shared" si="2"/>
        <v>0</v>
      </c>
      <c r="BC193" s="132">
        <f t="shared" si="3"/>
        <v>0</v>
      </c>
      <c r="BD193" s="132">
        <f t="shared" si="4"/>
        <v>0</v>
      </c>
      <c r="BE193" s="132">
        <f t="shared" si="5"/>
        <v>0</v>
      </c>
      <c r="CA193" s="160">
        <v>8</v>
      </c>
      <c r="CB193" s="160">
        <v>0</v>
      </c>
      <c r="CZ193" s="132">
        <v>0</v>
      </c>
    </row>
    <row r="194" spans="1:104">
      <c r="A194" s="154">
        <v>42</v>
      </c>
      <c r="B194" s="155" t="s">
        <v>260</v>
      </c>
      <c r="C194" s="156" t="s">
        <v>261</v>
      </c>
      <c r="D194" s="157" t="s">
        <v>165</v>
      </c>
      <c r="E194" s="158">
        <v>2.280087</v>
      </c>
      <c r="F194" s="158">
        <v>0</v>
      </c>
      <c r="G194" s="159">
        <f t="shared" si="0"/>
        <v>0</v>
      </c>
      <c r="O194" s="153">
        <v>2</v>
      </c>
      <c r="AA194" s="132">
        <v>8</v>
      </c>
      <c r="AB194" s="132">
        <v>0</v>
      </c>
      <c r="AC194" s="132">
        <v>3</v>
      </c>
      <c r="AZ194" s="132">
        <v>1</v>
      </c>
      <c r="BA194" s="132">
        <f t="shared" si="1"/>
        <v>0</v>
      </c>
      <c r="BB194" s="132">
        <f t="shared" si="2"/>
        <v>0</v>
      </c>
      <c r="BC194" s="132">
        <f t="shared" si="3"/>
        <v>0</v>
      </c>
      <c r="BD194" s="132">
        <f t="shared" si="4"/>
        <v>0</v>
      </c>
      <c r="BE194" s="132">
        <f t="shared" si="5"/>
        <v>0</v>
      </c>
      <c r="CA194" s="160">
        <v>8</v>
      </c>
      <c r="CB194" s="160">
        <v>0</v>
      </c>
      <c r="CZ194" s="132">
        <v>0</v>
      </c>
    </row>
    <row r="195" spans="1:104">
      <c r="A195" s="154">
        <v>43</v>
      </c>
      <c r="B195" s="155" t="s">
        <v>262</v>
      </c>
      <c r="C195" s="156" t="s">
        <v>263</v>
      </c>
      <c r="D195" s="157" t="s">
        <v>165</v>
      </c>
      <c r="E195" s="158">
        <v>43.321652999999998</v>
      </c>
      <c r="F195" s="158">
        <v>0</v>
      </c>
      <c r="G195" s="159">
        <f t="shared" si="0"/>
        <v>0</v>
      </c>
      <c r="O195" s="153">
        <v>2</v>
      </c>
      <c r="AA195" s="132">
        <v>8</v>
      </c>
      <c r="AB195" s="132">
        <v>0</v>
      </c>
      <c r="AC195" s="132">
        <v>3</v>
      </c>
      <c r="AZ195" s="132">
        <v>1</v>
      </c>
      <c r="BA195" s="132">
        <f t="shared" si="1"/>
        <v>0</v>
      </c>
      <c r="BB195" s="132">
        <f t="shared" si="2"/>
        <v>0</v>
      </c>
      <c r="BC195" s="132">
        <f t="shared" si="3"/>
        <v>0</v>
      </c>
      <c r="BD195" s="132">
        <f t="shared" si="4"/>
        <v>0</v>
      </c>
      <c r="BE195" s="132">
        <f t="shared" si="5"/>
        <v>0</v>
      </c>
      <c r="CA195" s="160">
        <v>8</v>
      </c>
      <c r="CB195" s="160">
        <v>0</v>
      </c>
      <c r="CZ195" s="132">
        <v>0</v>
      </c>
    </row>
    <row r="196" spans="1:104">
      <c r="A196" s="154">
        <v>44</v>
      </c>
      <c r="B196" s="155" t="s">
        <v>264</v>
      </c>
      <c r="C196" s="156" t="s">
        <v>265</v>
      </c>
      <c r="D196" s="157" t="s">
        <v>165</v>
      </c>
      <c r="E196" s="158">
        <v>2.280087</v>
      </c>
      <c r="F196" s="158">
        <v>0</v>
      </c>
      <c r="G196" s="159">
        <f t="shared" si="0"/>
        <v>0</v>
      </c>
      <c r="O196" s="153">
        <v>2</v>
      </c>
      <c r="AA196" s="132">
        <v>8</v>
      </c>
      <c r="AB196" s="132">
        <v>0</v>
      </c>
      <c r="AC196" s="132">
        <v>3</v>
      </c>
      <c r="AZ196" s="132">
        <v>1</v>
      </c>
      <c r="BA196" s="132">
        <f t="shared" si="1"/>
        <v>0</v>
      </c>
      <c r="BB196" s="132">
        <f t="shared" si="2"/>
        <v>0</v>
      </c>
      <c r="BC196" s="132">
        <f t="shared" si="3"/>
        <v>0</v>
      </c>
      <c r="BD196" s="132">
        <f t="shared" si="4"/>
        <v>0</v>
      </c>
      <c r="BE196" s="132">
        <f t="shared" si="5"/>
        <v>0</v>
      </c>
      <c r="CA196" s="160">
        <v>8</v>
      </c>
      <c r="CB196" s="160">
        <v>0</v>
      </c>
      <c r="CZ196" s="132">
        <v>0</v>
      </c>
    </row>
    <row r="197" spans="1:104">
      <c r="A197" s="154">
        <v>45</v>
      </c>
      <c r="B197" s="155" t="s">
        <v>266</v>
      </c>
      <c r="C197" s="156" t="s">
        <v>267</v>
      </c>
      <c r="D197" s="157" t="s">
        <v>165</v>
      </c>
      <c r="E197" s="158">
        <v>2.280087</v>
      </c>
      <c r="F197" s="158">
        <v>0</v>
      </c>
      <c r="G197" s="159">
        <f t="shared" si="0"/>
        <v>0</v>
      </c>
      <c r="O197" s="153">
        <v>2</v>
      </c>
      <c r="AA197" s="132">
        <v>8</v>
      </c>
      <c r="AB197" s="132">
        <v>0</v>
      </c>
      <c r="AC197" s="132">
        <v>3</v>
      </c>
      <c r="AZ197" s="132">
        <v>1</v>
      </c>
      <c r="BA197" s="132">
        <f t="shared" si="1"/>
        <v>0</v>
      </c>
      <c r="BB197" s="132">
        <f t="shared" si="2"/>
        <v>0</v>
      </c>
      <c r="BC197" s="132">
        <f t="shared" si="3"/>
        <v>0</v>
      </c>
      <c r="BD197" s="132">
        <f t="shared" si="4"/>
        <v>0</v>
      </c>
      <c r="BE197" s="132">
        <f t="shared" si="5"/>
        <v>0</v>
      </c>
      <c r="CA197" s="160">
        <v>8</v>
      </c>
      <c r="CB197" s="160">
        <v>0</v>
      </c>
      <c r="CZ197" s="132">
        <v>0</v>
      </c>
    </row>
    <row r="198" spans="1:104">
      <c r="A198" s="154">
        <v>46</v>
      </c>
      <c r="B198" s="155" t="s">
        <v>268</v>
      </c>
      <c r="C198" s="156" t="s">
        <v>269</v>
      </c>
      <c r="D198" s="157" t="s">
        <v>165</v>
      </c>
      <c r="E198" s="158">
        <v>2.280087</v>
      </c>
      <c r="F198" s="158">
        <v>0</v>
      </c>
      <c r="G198" s="159">
        <f t="shared" si="0"/>
        <v>0</v>
      </c>
      <c r="O198" s="153">
        <v>2</v>
      </c>
      <c r="AA198" s="132">
        <v>8</v>
      </c>
      <c r="AB198" s="132">
        <v>0</v>
      </c>
      <c r="AC198" s="132">
        <v>3</v>
      </c>
      <c r="AZ198" s="132">
        <v>1</v>
      </c>
      <c r="BA198" s="132">
        <f t="shared" si="1"/>
        <v>0</v>
      </c>
      <c r="BB198" s="132">
        <f t="shared" si="2"/>
        <v>0</v>
      </c>
      <c r="BC198" s="132">
        <f t="shared" si="3"/>
        <v>0</v>
      </c>
      <c r="BD198" s="132">
        <f t="shared" si="4"/>
        <v>0</v>
      </c>
      <c r="BE198" s="132">
        <f t="shared" si="5"/>
        <v>0</v>
      </c>
      <c r="CA198" s="160">
        <v>8</v>
      </c>
      <c r="CB198" s="160">
        <v>0</v>
      </c>
      <c r="CZ198" s="132">
        <v>0</v>
      </c>
    </row>
    <row r="199" spans="1:104">
      <c r="A199" s="168"/>
      <c r="B199" s="169" t="s">
        <v>74</v>
      </c>
      <c r="C199" s="170" t="str">
        <f>CONCATENATE(B191," ",C191)</f>
        <v>D96 Přesuny suti a vybouraných hmot</v>
      </c>
      <c r="D199" s="171"/>
      <c r="E199" s="172"/>
      <c r="F199" s="173"/>
      <c r="G199" s="174">
        <f>SUM(G191:G198)</f>
        <v>0</v>
      </c>
      <c r="O199" s="153">
        <v>4</v>
      </c>
      <c r="BA199" s="175">
        <f>SUM(BA191:BA198)</f>
        <v>0</v>
      </c>
      <c r="BB199" s="175">
        <f>SUM(BB191:BB198)</f>
        <v>0</v>
      </c>
      <c r="BC199" s="175">
        <f>SUM(BC191:BC198)</f>
        <v>0</v>
      </c>
      <c r="BD199" s="175">
        <f>SUM(BD191:BD198)</f>
        <v>0</v>
      </c>
      <c r="BE199" s="175">
        <f>SUM(BE191:BE198)</f>
        <v>0</v>
      </c>
    </row>
    <row r="200" spans="1:104">
      <c r="E200" s="132"/>
    </row>
    <row r="201" spans="1:104">
      <c r="E201" s="132"/>
    </row>
    <row r="202" spans="1:104">
      <c r="E202" s="132"/>
    </row>
    <row r="203" spans="1:104">
      <c r="E203" s="132"/>
    </row>
    <row r="204" spans="1:104">
      <c r="E204" s="132"/>
    </row>
    <row r="205" spans="1:104">
      <c r="E205" s="132"/>
    </row>
    <row r="206" spans="1:104">
      <c r="E206" s="132"/>
    </row>
    <row r="207" spans="1:104">
      <c r="E207" s="132"/>
    </row>
    <row r="208" spans="1:104">
      <c r="E208" s="132"/>
    </row>
    <row r="209" spans="5:5">
      <c r="E209" s="132"/>
    </row>
    <row r="210" spans="5:5">
      <c r="E210" s="132"/>
    </row>
    <row r="211" spans="5:5">
      <c r="E211" s="132"/>
    </row>
    <row r="212" spans="5:5">
      <c r="E212" s="132"/>
    </row>
    <row r="213" spans="5:5">
      <c r="E213" s="132"/>
    </row>
    <row r="214" spans="5:5">
      <c r="E214" s="132"/>
    </row>
    <row r="215" spans="5:5">
      <c r="E215" s="132"/>
    </row>
    <row r="216" spans="5:5">
      <c r="E216" s="132"/>
    </row>
    <row r="217" spans="5:5">
      <c r="E217" s="132"/>
    </row>
    <row r="218" spans="5:5">
      <c r="E218" s="132"/>
    </row>
    <row r="219" spans="5:5">
      <c r="E219" s="132"/>
    </row>
    <row r="220" spans="5:5">
      <c r="E220" s="132"/>
    </row>
    <row r="221" spans="5:5">
      <c r="E221" s="132"/>
    </row>
    <row r="222" spans="5:5">
      <c r="E222" s="132"/>
    </row>
    <row r="223" spans="5:5">
      <c r="E223" s="132"/>
    </row>
    <row r="224" spans="5:5">
      <c r="E224" s="132"/>
    </row>
    <row r="225" spans="5:5">
      <c r="E225" s="132"/>
    </row>
    <row r="226" spans="5:5">
      <c r="E226" s="132"/>
    </row>
    <row r="227" spans="5:5">
      <c r="E227" s="132"/>
    </row>
    <row r="228" spans="5:5">
      <c r="E228" s="132"/>
    </row>
    <row r="229" spans="5:5">
      <c r="E229" s="132"/>
    </row>
    <row r="230" spans="5:5">
      <c r="E230" s="132"/>
    </row>
    <row r="231" spans="5:5">
      <c r="E231" s="132"/>
    </row>
    <row r="232" spans="5:5">
      <c r="E232" s="132"/>
    </row>
    <row r="233" spans="5:5">
      <c r="E233" s="132"/>
    </row>
    <row r="234" spans="5:5">
      <c r="E234" s="132"/>
    </row>
    <row r="235" spans="5:5">
      <c r="E235" s="132"/>
    </row>
    <row r="236" spans="5:5">
      <c r="E236" s="132"/>
    </row>
    <row r="237" spans="5:5">
      <c r="E237" s="132"/>
    </row>
    <row r="238" spans="5:5">
      <c r="E238" s="132"/>
    </row>
    <row r="239" spans="5:5">
      <c r="E239" s="132"/>
    </row>
    <row r="240" spans="5:5">
      <c r="E240" s="132"/>
    </row>
    <row r="241" spans="5:5">
      <c r="E241" s="132"/>
    </row>
    <row r="242" spans="5:5">
      <c r="E242" s="132"/>
    </row>
    <row r="243" spans="5:5">
      <c r="E243" s="132"/>
    </row>
    <row r="244" spans="5:5">
      <c r="E244" s="132"/>
    </row>
    <row r="245" spans="5:5">
      <c r="E245" s="132"/>
    </row>
    <row r="246" spans="5:5">
      <c r="E246" s="132"/>
    </row>
    <row r="247" spans="5:5">
      <c r="E247" s="132"/>
    </row>
    <row r="248" spans="5:5">
      <c r="E248" s="132"/>
    </row>
    <row r="249" spans="5:5">
      <c r="E249" s="132"/>
    </row>
    <row r="250" spans="5:5">
      <c r="E250" s="132"/>
    </row>
    <row r="251" spans="5:5">
      <c r="E251" s="132"/>
    </row>
    <row r="252" spans="5:5">
      <c r="E252" s="132"/>
    </row>
    <row r="253" spans="5:5">
      <c r="E253" s="132"/>
    </row>
    <row r="254" spans="5:5">
      <c r="E254" s="132"/>
    </row>
    <row r="255" spans="5:5">
      <c r="E255" s="132"/>
    </row>
    <row r="256" spans="5:5">
      <c r="E256" s="132"/>
    </row>
    <row r="257" spans="1:7">
      <c r="E257" s="132"/>
    </row>
    <row r="258" spans="1:7">
      <c r="A258" s="176"/>
      <c r="B258" s="176"/>
    </row>
    <row r="259" spans="1:7">
      <c r="C259" s="178"/>
      <c r="D259" s="178"/>
      <c r="E259" s="179"/>
      <c r="F259" s="178"/>
      <c r="G259" s="180"/>
    </row>
    <row r="260" spans="1:7">
      <c r="A260" s="176"/>
      <c r="B260" s="176"/>
    </row>
  </sheetData>
  <mergeCells count="129">
    <mergeCell ref="C181:G181"/>
    <mergeCell ref="C182:D182"/>
    <mergeCell ref="C187:D187"/>
    <mergeCell ref="C174:G174"/>
    <mergeCell ref="C175:D175"/>
    <mergeCell ref="C177:G177"/>
    <mergeCell ref="C178:G178"/>
    <mergeCell ref="C179:G179"/>
    <mergeCell ref="C180:G180"/>
    <mergeCell ref="C161:G161"/>
    <mergeCell ref="C162:G162"/>
    <mergeCell ref="C163:D163"/>
    <mergeCell ref="C168:D168"/>
    <mergeCell ref="C170:G170"/>
    <mergeCell ref="C171:G171"/>
    <mergeCell ref="C172:G172"/>
    <mergeCell ref="C173:G173"/>
    <mergeCell ref="C154:G154"/>
    <mergeCell ref="C155:D155"/>
    <mergeCell ref="C157:G157"/>
    <mergeCell ref="C158:G158"/>
    <mergeCell ref="C159:G159"/>
    <mergeCell ref="C160:G160"/>
    <mergeCell ref="C148:G148"/>
    <mergeCell ref="C149:G149"/>
    <mergeCell ref="C150:G150"/>
    <mergeCell ref="C151:G151"/>
    <mergeCell ref="C152:G152"/>
    <mergeCell ref="C153:G153"/>
    <mergeCell ref="C141:G141"/>
    <mergeCell ref="C142:G142"/>
    <mergeCell ref="C143:G143"/>
    <mergeCell ref="C144:G144"/>
    <mergeCell ref="C145:G145"/>
    <mergeCell ref="C146:D146"/>
    <mergeCell ref="C134:G134"/>
    <mergeCell ref="C135:G135"/>
    <mergeCell ref="C136:G136"/>
    <mergeCell ref="C137:D137"/>
    <mergeCell ref="C139:G139"/>
    <mergeCell ref="C140:G140"/>
    <mergeCell ref="C127:G127"/>
    <mergeCell ref="C128:D128"/>
    <mergeCell ref="C130:G130"/>
    <mergeCell ref="C131:G131"/>
    <mergeCell ref="C132:G132"/>
    <mergeCell ref="C133:G133"/>
    <mergeCell ref="C121:G121"/>
    <mergeCell ref="C122:G122"/>
    <mergeCell ref="C123:G123"/>
    <mergeCell ref="C124:G124"/>
    <mergeCell ref="C125:G125"/>
    <mergeCell ref="C126:G126"/>
    <mergeCell ref="C114:G114"/>
    <mergeCell ref="C115:G115"/>
    <mergeCell ref="C116:G116"/>
    <mergeCell ref="C117:G117"/>
    <mergeCell ref="C118:G118"/>
    <mergeCell ref="C119:D119"/>
    <mergeCell ref="C107:G107"/>
    <mergeCell ref="C108:G108"/>
    <mergeCell ref="C109:G109"/>
    <mergeCell ref="C110:D110"/>
    <mergeCell ref="C112:G112"/>
    <mergeCell ref="C113:G113"/>
    <mergeCell ref="C95:G95"/>
    <mergeCell ref="C96:G96"/>
    <mergeCell ref="C97:G97"/>
    <mergeCell ref="C98:D98"/>
    <mergeCell ref="C103:G103"/>
    <mergeCell ref="C104:G104"/>
    <mergeCell ref="C105:G105"/>
    <mergeCell ref="C106:G106"/>
    <mergeCell ref="C87:G87"/>
    <mergeCell ref="C88:D88"/>
    <mergeCell ref="C90:G90"/>
    <mergeCell ref="C91:G91"/>
    <mergeCell ref="C92:G92"/>
    <mergeCell ref="C93:D93"/>
    <mergeCell ref="C80:G80"/>
    <mergeCell ref="C81:G81"/>
    <mergeCell ref="C82:G82"/>
    <mergeCell ref="C83:D83"/>
    <mergeCell ref="C85:G85"/>
    <mergeCell ref="C86:G86"/>
    <mergeCell ref="C66:D66"/>
    <mergeCell ref="C67:D67"/>
    <mergeCell ref="C74:D74"/>
    <mergeCell ref="C75:D75"/>
    <mergeCell ref="C77:D77"/>
    <mergeCell ref="C78:D78"/>
    <mergeCell ref="C59:D59"/>
    <mergeCell ref="C61:D61"/>
    <mergeCell ref="C62:D62"/>
    <mergeCell ref="C63:D63"/>
    <mergeCell ref="C64:D64"/>
    <mergeCell ref="C65:D65"/>
    <mergeCell ref="C49:D49"/>
    <mergeCell ref="C51:D51"/>
    <mergeCell ref="C53:D53"/>
    <mergeCell ref="C55:D55"/>
    <mergeCell ref="C57:D57"/>
    <mergeCell ref="C58:D58"/>
    <mergeCell ref="C39:D39"/>
    <mergeCell ref="C41:D41"/>
    <mergeCell ref="C43:D43"/>
    <mergeCell ref="C44:D44"/>
    <mergeCell ref="C45:D45"/>
    <mergeCell ref="C47:D47"/>
    <mergeCell ref="C48:D48"/>
    <mergeCell ref="C25:D25"/>
    <mergeCell ref="C26:D26"/>
    <mergeCell ref="C13:D13"/>
    <mergeCell ref="C14:D14"/>
    <mergeCell ref="C15:D15"/>
    <mergeCell ref="C19:G19"/>
    <mergeCell ref="C20:D20"/>
    <mergeCell ref="C21:D21"/>
    <mergeCell ref="C22:D22"/>
    <mergeCell ref="C23:D23"/>
    <mergeCell ref="A1:G1"/>
    <mergeCell ref="A3:B3"/>
    <mergeCell ref="A4:B4"/>
    <mergeCell ref="E4:G4"/>
    <mergeCell ref="C9:D9"/>
    <mergeCell ref="C10:D10"/>
    <mergeCell ref="C11:D11"/>
    <mergeCell ref="C12:D12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2020-02-04T13:06:06Z</dcterms:created>
  <dcterms:modified xsi:type="dcterms:W3CDTF">2020-02-05T18:22:59Z</dcterms:modified>
</cp:coreProperties>
</file>