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firstSheet="1" activeTab="1"/>
  </bookViews>
  <sheets>
    <sheet name="Rekapitulace stavby" sheetId="1" state="veryHidden" r:id="rId1"/>
    <sheet name="3 - Bytová jednotka č.3" sheetId="2" r:id="rId2"/>
  </sheets>
  <definedNames>
    <definedName name="_xlnm._FilterDatabase" localSheetId="1" hidden="1">'3 - Bytová jednotka č.3'!$C$139:$K$413</definedName>
    <definedName name="_xlnm.Print_Area" localSheetId="1">'3 - Bytová jednotka č.3'!$C$4:$J$76,'3 - Bytová jednotka č.3'!$C$82:$J$121,'3 - Bytová jednotka č.3'!$C$127:$K$413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'3 - Bytová jednotka č.3'!$139:$139</definedName>
  </definedNames>
  <calcPr calcId="162913"/>
</workbook>
</file>

<file path=xl/sharedStrings.xml><?xml version="1.0" encoding="utf-8"?>
<sst xmlns="http://schemas.openxmlformats.org/spreadsheetml/2006/main" count="3424" uniqueCount="837">
  <si>
    <t>Export Komplet</t>
  </si>
  <si>
    <t/>
  </si>
  <si>
    <t>2.0</t>
  </si>
  <si>
    <t>False</t>
  </si>
  <si>
    <t>{3b8a73ee-6c6b-4f96-b198-16e40fb1496b}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</si>
  <si>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</si>
  <si>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</si>
  <si>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</si>
  <si>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</si>
  <si>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</si>
  <si>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</si>
  <si>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</si>
  <si>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</si>
  <si>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</si>
  <si>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P1911/5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</si>
  <si>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</si>
  <si>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</si>
  <si>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Výškovická 447/153</t>
  </si>
  <si>
    <t>KSO:</t>
  </si>
  <si>
    <t>CC-CZ:</t>
  </si>
  <si>
    <t>Místo:</t>
  </si>
  <si>
    <t xml:space="preserve"> </t>
  </si>
  <si>
    <t>Datum:</t>
  </si>
  <si>
    <t>28. 8. 2019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</si>
  <si>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</si>
  <si>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</si>
  <si>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</si>
  <si>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</si>
  <si>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</si>
  <si>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</si>
  <si>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</si>
  <si>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</si>
  <si>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</si>
  <si>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</si>
  <si>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</si>
  <si>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</si>
  <si>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</si>
  <si>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</si>
  <si>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</si>
  <si>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</si>
  <si>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</si>
  <si>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</si>
  <si>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</si>
  <si>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</si>
  <si>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</si>
  <si>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</si>
  <si>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</si>
  <si>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</si>
  <si>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</si>
  <si>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</si>
  <si>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</si>
  <si>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</si>
  <si>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</si>
  <si>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</si>
  <si>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</si>
  <si>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</si>
  <si>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</si>
  <si>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</si>
  <si>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</si>
  <si>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</si>
  <si>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</si>
  <si>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</si>
  <si>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</si>
  <si>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</si>
  <si>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</si>
  <si>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</si>
  <si>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</si>
  <si>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</si>
  <si>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</si>
  <si>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</si>
  <si>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</si>
  <si>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</si>
  <si>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</si>
  <si>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</si>
  <si>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</si>
  <si>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</si>
  <si>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</si>
  <si>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</si>
  <si>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</si>
  <si>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</si>
  <si>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</si>
  <si>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3</t>
  </si>
  <si>
    <t>Bytová jednotka č.3</t>
  </si>
  <si>
    <t>STA</t>
  </si>
  <si>
    <t>1</t>
  </si>
  <si>
    <t>{cf283150-f294-44d7-b0a8-fc0925fa31a0}</t>
  </si>
  <si>
    <t>KRYCÍ LIST SOUPISU PRACÍ</t>
  </si>
  <si>
    <t>Objekt:</t>
  </si>
  <si>
    <t>3 - Bytová jednotka č.3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</si>
  <si>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</si>
  <si>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</si>
  <si>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</si>
  <si>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</si>
  <si>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</si>
  <si>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</si>
  <si>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</si>
  <si>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</si>
  <si>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</si>
  <si>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</si>
  <si>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</si>
  <si>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</si>
  <si>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</si>
  <si>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</si>
  <si>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</si>
  <si>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</si>
  <si>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</si>
  <si>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</si>
  <si>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</si>
  <si>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</si>
  <si>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</si>
  <si>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</si>
  <si>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</si>
  <si>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</si>
  <si>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</si>
  <si>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</si>
  <si>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</si>
  <si>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</si>
  <si>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</si>
  <si>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</si>
  <si>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</si>
  <si>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</si>
  <si>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</si>
  <si>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</si>
  <si>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</si>
  <si>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</si>
  <si>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</si>
  <si>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</si>
  <si>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</si>
  <si>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</si>
  <si>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</si>
  <si>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</si>
  <si>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</si>
  <si>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</si>
  <si>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</si>
  <si>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</si>
  <si>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</si>
  <si>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</si>
  <si>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m2</t>
  </si>
  <si>
    <t>4</t>
  </si>
  <si>
    <t>2</t>
  </si>
  <si>
    <t>VV</t>
  </si>
  <si>
    <t>1,08+2,25</t>
  </si>
  <si>
    <t>Součet</t>
  </si>
  <si>
    <t>5</t>
  </si>
  <si>
    <t>612131121</t>
  </si>
  <si>
    <t>Penetrační disperzní nátěr vnitřních stěn nanášený ručně</t>
  </si>
  <si>
    <t>771986436</t>
  </si>
  <si>
    <t>612142001</t>
  </si>
  <si>
    <t>Potažení vnitřních stěn sklovláknitým pletivem vtlačeným do tenkovrstvé hmoty</t>
  </si>
  <si>
    <t>221913947</t>
  </si>
  <si>
    <t>7</t>
  </si>
  <si>
    <t>612311131</t>
  </si>
  <si>
    <t>Potažení vnitřních stěn vápenným štukem tloušťky do 3 mm</t>
  </si>
  <si>
    <t>-1460432381</t>
  </si>
  <si>
    <t>1,14*0,6</t>
  </si>
  <si>
    <t>(1,17+1,92)*0,6</t>
  </si>
  <si>
    <t>8</t>
  </si>
  <si>
    <t>612321111</t>
  </si>
  <si>
    <t>Vápenocementová omítka hrubá jednovrstvá zatřená vnitřních stěn nanášená ručně</t>
  </si>
  <si>
    <t>786535368</t>
  </si>
  <si>
    <t>(1,14+1,17+1,92)*2,6</t>
  </si>
  <si>
    <t>9</t>
  </si>
  <si>
    <t>20</t>
  </si>
  <si>
    <t>50</t>
  </si>
  <si>
    <t>11</t>
  </si>
  <si>
    <t>631319013</t>
  </si>
  <si>
    <t>Příplatek k mazanině tl do 240 mm za přehlazení povrchu</t>
  </si>
  <si>
    <t>m3</t>
  </si>
  <si>
    <t>1215965879</t>
  </si>
  <si>
    <t>12</t>
  </si>
  <si>
    <t>631319197</t>
  </si>
  <si>
    <t>Příplatek k mazanině tl do 240 mm za plochu do 5 m2</t>
  </si>
  <si>
    <t>340844838</t>
  </si>
  <si>
    <t>13</t>
  </si>
  <si>
    <t>631342132</t>
  </si>
  <si>
    <t>Mazanina tl do 240 mm z betonu lehkého tepelně-izolačního polystyrenového 500 kg/m3</t>
  </si>
  <si>
    <t>51409379</t>
  </si>
  <si>
    <t>podbetonování sprchového koutu max. v. 150mm - vytvoření spádové vrstvy:</t>
  </si>
  <si>
    <t>0,7*1,2*0,15</t>
  </si>
  <si>
    <t>14</t>
  </si>
  <si>
    <t>632441112</t>
  </si>
  <si>
    <t>Potěr anhydritový samonivelační tl do 30 mm ze suchých směsí</t>
  </si>
  <si>
    <t>-1284678362</t>
  </si>
  <si>
    <t>642944121</t>
  </si>
  <si>
    <t>Osazování ocelových zárubní dodatečné pl do 2,5 m2</t>
  </si>
  <si>
    <t>kus</t>
  </si>
  <si>
    <t>664592886</t>
  </si>
  <si>
    <t>16</t>
  </si>
  <si>
    <t>M</t>
  </si>
  <si>
    <t>55331521</t>
  </si>
  <si>
    <t>zárubeň ocelová pro sádrokarton 100 700 L/P</t>
  </si>
  <si>
    <t>-1065081811</t>
  </si>
  <si>
    <t>Ostatní konstrukce a práce, bourání</t>
  </si>
  <si>
    <t>17</t>
  </si>
  <si>
    <t>784111001</t>
  </si>
  <si>
    <t>Oprášení (ometení ) podkladu v místnostech výšky do 3,80 m</t>
  </si>
  <si>
    <t>-409128630</t>
  </si>
  <si>
    <t>konstrukce po vybouraném jádru:</t>
  </si>
  <si>
    <t>(3,5+2,2+2,6+1,2)*2,6</t>
  </si>
  <si>
    <t>strop:</t>
  </si>
  <si>
    <t>3,5*2,2</t>
  </si>
  <si>
    <t>18</t>
  </si>
  <si>
    <t>784111011</t>
  </si>
  <si>
    <t>Obroušení podkladu omítnutého v místnostech výšky do 3,80 m</t>
  </si>
  <si>
    <t>783431545</t>
  </si>
  <si>
    <t>lehké obroušení stávajícího panelu - příprava pro novou omítku:</t>
  </si>
  <si>
    <t>(1,2+3,5+2,2+2,6)*2,6</t>
  </si>
  <si>
    <t>19</t>
  </si>
  <si>
    <t>952901111</t>
  </si>
  <si>
    <t>Vyčištění budov bytové a občanské výstavby při výšce podlaží do 4 m</t>
  </si>
  <si>
    <t>-1780849199</t>
  </si>
  <si>
    <t>přístupová trasa do bytu-chodba:</t>
  </si>
  <si>
    <t>962084121</t>
  </si>
  <si>
    <t>Bourání příček umakartových tl do 50 mm</t>
  </si>
  <si>
    <t>2040819349</t>
  </si>
  <si>
    <t>(2,2+1,2+0,9+2+2+1,2)*2,6</t>
  </si>
  <si>
    <t>965046111</t>
  </si>
  <si>
    <t>Broušení stávajících betonových podlah úběr do 3 mm</t>
  </si>
  <si>
    <t>1536509819</t>
  </si>
  <si>
    <t>997</t>
  </si>
  <si>
    <t>Přesun sutě</t>
  </si>
  <si>
    <t>22</t>
  </si>
  <si>
    <t>997013157</t>
  </si>
  <si>
    <t>Vnitrostaveništní doprava suti a vybouraných hmot pro budovy v do 24 m s omezením mechanizace</t>
  </si>
  <si>
    <t>t</t>
  </si>
  <si>
    <t>-2141748248</t>
  </si>
  <si>
    <t>23</t>
  </si>
  <si>
    <t>997013219</t>
  </si>
  <si>
    <t>Příplatek k vnitrostaveništní dopravě suti a vybouraných hmot za zvětšenou dopravu suti ZKD 10 m</t>
  </si>
  <si>
    <t>-1807117219</t>
  </si>
  <si>
    <t>2,676*50 'Přepočtené koeficientem množství</t>
  </si>
  <si>
    <t>24</t>
  </si>
  <si>
    <t>997013501</t>
  </si>
  <si>
    <t>Odvoz suti a vybouraných hmot na skládku nebo meziskládku do 1 km se složením</t>
  </si>
  <si>
    <t>517370002</t>
  </si>
  <si>
    <t>25</t>
  </si>
  <si>
    <t>997013509</t>
  </si>
  <si>
    <t>Příplatek k odvozu suti a vybouraných hmot na skládku ZKD 1 km přes 1 km</t>
  </si>
  <si>
    <t>-1777572</t>
  </si>
  <si>
    <t>2,676*9 'Přepočtené koeficientem množství</t>
  </si>
  <si>
    <t>26</t>
  </si>
  <si>
    <t>997013831</t>
  </si>
  <si>
    <t>Poplatek za uložení na skládce (skládkovné) stavebního odpadu směsného kód odpadu 170 904</t>
  </si>
  <si>
    <t>-308616610</t>
  </si>
  <si>
    <t>998</t>
  </si>
  <si>
    <t>Přesun hmot</t>
  </si>
  <si>
    <t>27</t>
  </si>
  <si>
    <t>998011003</t>
  </si>
  <si>
    <t>Přesun hmot pro budovy zděné v do 24 m</t>
  </si>
  <si>
    <t>198705308</t>
  </si>
  <si>
    <t>28</t>
  </si>
  <si>
    <t>998011014</t>
  </si>
  <si>
    <t>Příplatek k přesunu hmot pro budovy zděné za zvětšený přesun do 500 m</t>
  </si>
  <si>
    <t>-323242003</t>
  </si>
  <si>
    <t>29</t>
  </si>
  <si>
    <t>998017003</t>
  </si>
  <si>
    <t>Přesun hmot s omezením mechanizace pro budovy v do 24 m</t>
  </si>
  <si>
    <t>-1909864043</t>
  </si>
  <si>
    <t>PSV</t>
  </si>
  <si>
    <t>Práce a dodávky PSV</t>
  </si>
  <si>
    <t>711</t>
  </si>
  <si>
    <t>Izolace proti vodě, vlhkosti a plynům</t>
  </si>
  <si>
    <t>30</t>
  </si>
  <si>
    <t>711191201</t>
  </si>
  <si>
    <t>Provedení izolace proti zemní vlhkosti hydroizolační stěrkou vodorovné na betonu, 2 vrstvy</t>
  </si>
  <si>
    <t>-1462335370</t>
  </si>
  <si>
    <t>31</t>
  </si>
  <si>
    <t>711192201</t>
  </si>
  <si>
    <t>Provedení izolace proti zemní vlhkosti hydroizolační stěrkou svislé na betonu, 2 vrstvy</t>
  </si>
  <si>
    <t>1105966288</t>
  </si>
  <si>
    <t>(0,7+1,17+0,7)*2</t>
  </si>
  <si>
    <t>(1,12+1,17+1,12+1,14+0,95+1,14)*0,2</t>
  </si>
  <si>
    <t>32</t>
  </si>
  <si>
    <t>24617150</t>
  </si>
  <si>
    <t>hmota nátěrová hydroizolační elastická na beton nebo omítku</t>
  </si>
  <si>
    <t>kg</t>
  </si>
  <si>
    <t>2122112296</t>
  </si>
  <si>
    <t>spotřeba 3kg/m2, tl. 2mm</t>
  </si>
  <si>
    <t>(3,33+6,468)*3</t>
  </si>
  <si>
    <t>33</t>
  </si>
  <si>
    <t>711199095</t>
  </si>
  <si>
    <t>Příplatek k izolacím proti zemní vlhkosti za plochu do 10 m2 natěradly za studena nebo za horka</t>
  </si>
  <si>
    <t>-346452278</t>
  </si>
  <si>
    <t>3,33+6,468</t>
  </si>
  <si>
    <t>34</t>
  </si>
  <si>
    <t>711199101</t>
  </si>
  <si>
    <t>Provedení těsnícího pásu do spoje dilatační nebo styčné spáry podlaha - stěna</t>
  </si>
  <si>
    <t>m</t>
  </si>
  <si>
    <t>-1269580141</t>
  </si>
  <si>
    <t>(1,14+0,95)*2</t>
  </si>
  <si>
    <t>(1,17+2)*2</t>
  </si>
  <si>
    <t>2*2,6</t>
  </si>
  <si>
    <t>0,2*6</t>
  </si>
  <si>
    <t>35</t>
  </si>
  <si>
    <t>711199102</t>
  </si>
  <si>
    <t>Provedení těsnícího koutu pro vnější nebo vnitřní roh spáry podlaha - stěna</t>
  </si>
  <si>
    <t>-2048664128</t>
  </si>
  <si>
    <t>36</t>
  </si>
  <si>
    <t>28355020</t>
  </si>
  <si>
    <t>páska pružná těsnící š 80mm</t>
  </si>
  <si>
    <t>1140121181</t>
  </si>
  <si>
    <t>16,92*1,1</t>
  </si>
  <si>
    <t>37</t>
  </si>
  <si>
    <t>998711103</t>
  </si>
  <si>
    <t>Přesun hmot tonážní pro izolace proti vodě, vlhkosti a plynům v objektech výšky do 60 m</t>
  </si>
  <si>
    <t>-1921494440</t>
  </si>
  <si>
    <t>38</t>
  </si>
  <si>
    <t>998711181</t>
  </si>
  <si>
    <t>Příplatek k přesunu hmot tonážní 711 prováděný bez použití mechanizace</t>
  </si>
  <si>
    <t>-398555615</t>
  </si>
  <si>
    <t>721</t>
  </si>
  <si>
    <t>Zdravotechnika - vnitřní kanalizace</t>
  </si>
  <si>
    <t>39</t>
  </si>
  <si>
    <t>721171808</t>
  </si>
  <si>
    <t>Demontáž potrubí z PVC do D 114</t>
  </si>
  <si>
    <t>1056215463</t>
  </si>
  <si>
    <t>40</t>
  </si>
  <si>
    <t>721173706</t>
  </si>
  <si>
    <t>Potrubí kanalizační z PE odpadní DN 100</t>
  </si>
  <si>
    <t>2033387466</t>
  </si>
  <si>
    <t>41</t>
  </si>
  <si>
    <t>721173722</t>
  </si>
  <si>
    <t>Potrubí kanalizační z PE připojovací DN 40</t>
  </si>
  <si>
    <t>815374615</t>
  </si>
  <si>
    <t>42</t>
  </si>
  <si>
    <t>721173724</t>
  </si>
  <si>
    <t>Potrubí kanalizační z PE připojovací DN 70</t>
  </si>
  <si>
    <t>-1044086171</t>
  </si>
  <si>
    <t>43</t>
  </si>
  <si>
    <t>721220801</t>
  </si>
  <si>
    <t>Demontáž uzávěrek zápachových DN 70</t>
  </si>
  <si>
    <t>1596207607</t>
  </si>
  <si>
    <t>vana,umyvadlo,pračka:</t>
  </si>
  <si>
    <t>44</t>
  </si>
  <si>
    <t>721290111</t>
  </si>
  <si>
    <t>Zkouška těsnosti potrubí kanalizace vodou do DN 125</t>
  </si>
  <si>
    <t>-1574109837</t>
  </si>
  <si>
    <t>45</t>
  </si>
  <si>
    <t>998721103</t>
  </si>
  <si>
    <t>Přesun hmot tonážní pro vnitřní kanalizace v objektech v do 24 m</t>
  </si>
  <si>
    <t>1545470677</t>
  </si>
  <si>
    <t>46</t>
  </si>
  <si>
    <t>998721181</t>
  </si>
  <si>
    <t>Příplatek k přesunu hmot tonážní 721 prováděný bez použití mechanizace</t>
  </si>
  <si>
    <t>-781697001</t>
  </si>
  <si>
    <t>722</t>
  </si>
  <si>
    <t>Zdravotechnika - vnitřní vodovod</t>
  </si>
  <si>
    <t>47</t>
  </si>
  <si>
    <t>722170801</t>
  </si>
  <si>
    <t>Demontáž rozvodů vody z plastů do D 25</t>
  </si>
  <si>
    <t>-106710018</t>
  </si>
  <si>
    <t>48</t>
  </si>
  <si>
    <t>722176113</t>
  </si>
  <si>
    <t>Montáž potrubí plastové spojované svary polyfuzně do D 25 mm</t>
  </si>
  <si>
    <t>1749276701</t>
  </si>
  <si>
    <t>49</t>
  </si>
  <si>
    <t>28615150</t>
  </si>
  <si>
    <t>trubka vodovodní tlaková PPR řada PN 20 D 16mm dl 4m</t>
  </si>
  <si>
    <t>1362650617</t>
  </si>
  <si>
    <t>28615152</t>
  </si>
  <si>
    <t>trubka vodovodní tlaková PPR řada PN 20 D 20mm dl 4m</t>
  </si>
  <si>
    <t>1726891673</t>
  </si>
  <si>
    <t>51</t>
  </si>
  <si>
    <t>28615153</t>
  </si>
  <si>
    <t>trubka vodovodní tlaková PPR řada PN 20 D 25mm dl 4m</t>
  </si>
  <si>
    <t>596583924</t>
  </si>
  <si>
    <t>52</t>
  </si>
  <si>
    <t>722179191</t>
  </si>
  <si>
    <t>Příplatek k rozvodu vody z plastů za malý rozsah prací na zakázce do 20 m</t>
  </si>
  <si>
    <t>soubor</t>
  </si>
  <si>
    <t>1657518102</t>
  </si>
  <si>
    <t>53</t>
  </si>
  <si>
    <t>722179192</t>
  </si>
  <si>
    <t>Příplatek k rozvodu vody z plastů za potrubí do D 32 mm do 15 svarů</t>
  </si>
  <si>
    <t>1318454340</t>
  </si>
  <si>
    <t>54</t>
  </si>
  <si>
    <t>722290215</t>
  </si>
  <si>
    <t>Zkouška těsnosti vodovodního potrubí hrdlového nebo přírubového do DN 100</t>
  </si>
  <si>
    <t>-1414819147</t>
  </si>
  <si>
    <t>55</t>
  </si>
  <si>
    <t>722290234</t>
  </si>
  <si>
    <t>Proplach a dezinfekce vodovodního potrubí do DN 80</t>
  </si>
  <si>
    <t>1176983562</t>
  </si>
  <si>
    <t>56</t>
  </si>
  <si>
    <t>998722103</t>
  </si>
  <si>
    <t>Přesun hmot tonážní pro vnitřní vodovod v objektech v do 24 m</t>
  </si>
  <si>
    <t>2033273797</t>
  </si>
  <si>
    <t>57</t>
  </si>
  <si>
    <t>998722181</t>
  </si>
  <si>
    <t>Příplatek k přesunu hmot tonážní 722 prováděný bez použití mechanizace</t>
  </si>
  <si>
    <t>1209625488</t>
  </si>
  <si>
    <t>725</t>
  </si>
  <si>
    <t>Zdravotechnika - zařizovací předměty</t>
  </si>
  <si>
    <t>58</t>
  </si>
  <si>
    <t>725110811</t>
  </si>
  <si>
    <t>Demontáž klozetů splachovací s nádrží</t>
  </si>
  <si>
    <t>-1871948594</t>
  </si>
  <si>
    <t>59</t>
  </si>
  <si>
    <t>725112001</t>
  </si>
  <si>
    <t>Klozet keramický standardní samostatně stojící s hlubokým splachováním odpad vodorovný</t>
  </si>
  <si>
    <t>-1396166880</t>
  </si>
  <si>
    <t>60</t>
  </si>
  <si>
    <t>725210821</t>
  </si>
  <si>
    <t>Demontáž umyvadel bez výtokových armatur</t>
  </si>
  <si>
    <t>-1639459022</t>
  </si>
  <si>
    <t>61</t>
  </si>
  <si>
    <t>725211602</t>
  </si>
  <si>
    <t>Umyvadlo keramické připevněné na stěnu šrouby bílé bez krytu na sifon 550 mm</t>
  </si>
  <si>
    <t>1056140682</t>
  </si>
  <si>
    <t>62</t>
  </si>
  <si>
    <t>725220841</t>
  </si>
  <si>
    <t>Demontáž van ocelová</t>
  </si>
  <si>
    <t>-774551780</t>
  </si>
  <si>
    <t>63</t>
  </si>
  <si>
    <t>725245151</t>
  </si>
  <si>
    <t>Zástěna sprchová zásuvná dvoudílná s jedním otvíravým dílem do výšky 2000 mm a šířky 1200 mm</t>
  </si>
  <si>
    <t>-659678096</t>
  </si>
  <si>
    <t>64</t>
  </si>
  <si>
    <t>55145594</t>
  </si>
  <si>
    <t>baterie sprchová páková 150 mm chrom vč. příslušenství a držáku-tyče</t>
  </si>
  <si>
    <t>1618459925</t>
  </si>
  <si>
    <t>65</t>
  </si>
  <si>
    <t>55233200</t>
  </si>
  <si>
    <t>žlab sprchového koutu se zápachovou uzávěrkou š koutu 1000mm</t>
  </si>
  <si>
    <t>-540530392</t>
  </si>
  <si>
    <t>66</t>
  </si>
  <si>
    <t>55233206</t>
  </si>
  <si>
    <t>rošt žlabu sprchového koutu š koutu 1000mm</t>
  </si>
  <si>
    <t>-1794621723</t>
  </si>
  <si>
    <t>67</t>
  </si>
  <si>
    <t>725810811</t>
  </si>
  <si>
    <t>Demontáž ventilů výtokových nástěnných</t>
  </si>
  <si>
    <t>2143270083</t>
  </si>
  <si>
    <t>68</t>
  </si>
  <si>
    <t>725811115</t>
  </si>
  <si>
    <t>Ventil nástěnný pevný výtok G1/2x80 mm</t>
  </si>
  <si>
    <t>971592758</t>
  </si>
  <si>
    <t>69</t>
  </si>
  <si>
    <t>725820801</t>
  </si>
  <si>
    <t>Demontáž baterie nástěnné do G 3 / 4</t>
  </si>
  <si>
    <t>1174714860</t>
  </si>
  <si>
    <t>70</t>
  </si>
  <si>
    <t>725822611</t>
  </si>
  <si>
    <t>Baterie umyvadlová stojánková páková bez výpusti</t>
  </si>
  <si>
    <t>1537568451</t>
  </si>
  <si>
    <t>71</t>
  </si>
  <si>
    <t>725869101</t>
  </si>
  <si>
    <t>Montáž zápachových uzávěrek do DN 40</t>
  </si>
  <si>
    <t>-403456279</t>
  </si>
  <si>
    <t>72</t>
  </si>
  <si>
    <t>55161837</t>
  </si>
  <si>
    <t>uzávěrka zápachová pro pračku a myčku nástěnná PP-bílá DN 40</t>
  </si>
  <si>
    <t>1091118719</t>
  </si>
  <si>
    <t>73</t>
  </si>
  <si>
    <t>ZUU</t>
  </si>
  <si>
    <t>Zápachová uzávěra - sifon pro umyvadla, provedení chrom</t>
  </si>
  <si>
    <t>-334121609</t>
  </si>
  <si>
    <t>74</t>
  </si>
  <si>
    <t>725869218</t>
  </si>
  <si>
    <t>Montáž zápachových uzávěrek U-sifonů</t>
  </si>
  <si>
    <t>324573899</t>
  </si>
  <si>
    <t>75</t>
  </si>
  <si>
    <t>55161117</t>
  </si>
  <si>
    <t>uzávěrka zápachová dřezová s přípojkou pro myčku a pračku DN 40</t>
  </si>
  <si>
    <t>-612434899</t>
  </si>
  <si>
    <t>76</t>
  </si>
  <si>
    <t>998725103</t>
  </si>
  <si>
    <t>Přesun hmot tonážní pro zařizovací předměty v objektech v do 24 m</t>
  </si>
  <si>
    <t>1831202820</t>
  </si>
  <si>
    <t>77</t>
  </si>
  <si>
    <t>998725181</t>
  </si>
  <si>
    <t>Příplatek k přesunu hmot tonážní 725 prováděný bez použití mechanizace</t>
  </si>
  <si>
    <t>-1001259668</t>
  </si>
  <si>
    <t>78</t>
  </si>
  <si>
    <t>OIM</t>
  </si>
  <si>
    <t>Ostatní instalační materiál nutný pro dopojení zařizovacích předmětů (pancéřové hadičky, těsnění atd...)</t>
  </si>
  <si>
    <t>kpl</t>
  </si>
  <si>
    <t>-1410472626</t>
  </si>
  <si>
    <t>726</t>
  </si>
  <si>
    <t>Zdravotechnika - předstěnové instalace</t>
  </si>
  <si>
    <t>79</t>
  </si>
  <si>
    <t>726131001</t>
  </si>
  <si>
    <t>Instalační předstěna - umyvadlo do v 1120 mm se stojánkovou baterií do lehkých stěn s kovovou kcí</t>
  </si>
  <si>
    <t>1909751224</t>
  </si>
  <si>
    <t>80</t>
  </si>
  <si>
    <t>998726113</t>
  </si>
  <si>
    <t>Přesun hmot tonážní pro instalační prefabrikáty v objektech v do 24 m</t>
  </si>
  <si>
    <t>-209977190</t>
  </si>
  <si>
    <t>81</t>
  </si>
  <si>
    <t>998726181</t>
  </si>
  <si>
    <t>Příplatek k přesunu hmot tonážní 726 prováděný bez použití mechanizace</t>
  </si>
  <si>
    <t>899306310</t>
  </si>
  <si>
    <t>741</t>
  </si>
  <si>
    <t>Elektroinstalace - silnoproud</t>
  </si>
  <si>
    <t>82</t>
  </si>
  <si>
    <t>741112001</t>
  </si>
  <si>
    <t>Montáž krabice zapuštěná plastová kruhová</t>
  </si>
  <si>
    <t>344606985</t>
  </si>
  <si>
    <t>83</t>
  </si>
  <si>
    <t>34571515</t>
  </si>
  <si>
    <t>krabice přístrojová instalační 400 V, 142x71x45mm do dutých stěn</t>
  </si>
  <si>
    <t>843123912</t>
  </si>
  <si>
    <t>84</t>
  </si>
  <si>
    <t>741120001</t>
  </si>
  <si>
    <t>Montáž vodič Cu izolovaný plný a laněný žíla 0,35-6 mm2 pod omítku (CY)</t>
  </si>
  <si>
    <t>-28997931</t>
  </si>
  <si>
    <t>85</t>
  </si>
  <si>
    <t>34111036</t>
  </si>
  <si>
    <t>kabel silový s Cu jádrem 1 kV 3x2,5mm2</t>
  </si>
  <si>
    <t>-1866216698</t>
  </si>
  <si>
    <t>86</t>
  </si>
  <si>
    <t>34111018</t>
  </si>
  <si>
    <t>kabel silový s Cu jádrem 6mm2</t>
  </si>
  <si>
    <t>-1439947963</t>
  </si>
  <si>
    <t>87</t>
  </si>
  <si>
    <t>741210001</t>
  </si>
  <si>
    <t>Montáž rozvodnice oceloplechová nebo plastová běžná do 20 kg</t>
  </si>
  <si>
    <t>-823924305</t>
  </si>
  <si>
    <t>88</t>
  </si>
  <si>
    <t>35713850</t>
  </si>
  <si>
    <t>rozvodnice elektroměrové s jedním 1 fázovým místem bez požární úpravy 18 pozic</t>
  </si>
  <si>
    <t>1353210082</t>
  </si>
  <si>
    <t>89</t>
  </si>
  <si>
    <t>741310001</t>
  </si>
  <si>
    <t>Montáž vypínač nástěnný 1-jednopólový prostředí normální</t>
  </si>
  <si>
    <t>1040837028</t>
  </si>
  <si>
    <t>90</t>
  </si>
  <si>
    <t>34535799</t>
  </si>
  <si>
    <t>ovladač zapínací tlačítkový 10A 3553-80289 velkoplošný</t>
  </si>
  <si>
    <t>1536675670</t>
  </si>
  <si>
    <t>91</t>
  </si>
  <si>
    <t>741313001</t>
  </si>
  <si>
    <t>Montáž zásuvka (polo)zapuštěná bezšroubové připojení 2P+PE se zapojením vodičů</t>
  </si>
  <si>
    <t>1593726158</t>
  </si>
  <si>
    <t>92</t>
  </si>
  <si>
    <t>35811077</t>
  </si>
  <si>
    <t>zásuvka nepropustná nástěnná 16A 220 V 3pólová</t>
  </si>
  <si>
    <t>1883317730</t>
  </si>
  <si>
    <t>93</t>
  </si>
  <si>
    <t>741370002</t>
  </si>
  <si>
    <t>Montáž svítidlo žárovkové bytové stropní přisazené 1 zdroj se sklem</t>
  </si>
  <si>
    <t>1338618437</t>
  </si>
  <si>
    <t>94</t>
  </si>
  <si>
    <t>34821275</t>
  </si>
  <si>
    <t>svítidlo bytové žárovkové IP 42, max. 60 W E27</t>
  </si>
  <si>
    <t>147400207</t>
  </si>
  <si>
    <t>95</t>
  </si>
  <si>
    <t>34111030</t>
  </si>
  <si>
    <t>kabel silový s Cu jádrem 1 kV 3x1,5mm2</t>
  </si>
  <si>
    <t>-566873328</t>
  </si>
  <si>
    <t>96</t>
  </si>
  <si>
    <t>741810001</t>
  </si>
  <si>
    <t>Celková prohlídka elektrického rozvodu a zařízení do 100 000,- Kč</t>
  </si>
  <si>
    <t>-1433039659</t>
  </si>
  <si>
    <t>97</t>
  </si>
  <si>
    <t>998741103</t>
  </si>
  <si>
    <t>Přesun hmot tonážní pro silnoproud v objektech v do 24 m</t>
  </si>
  <si>
    <t>-1107341460</t>
  </si>
  <si>
    <t>98</t>
  </si>
  <si>
    <t>998741181</t>
  </si>
  <si>
    <t>Příplatek k přesunu hmot tonážní 741 prováděný bez použití mechanizace</t>
  </si>
  <si>
    <t>-1886968233</t>
  </si>
  <si>
    <t>751</t>
  </si>
  <si>
    <t>Vzduchotechnika</t>
  </si>
  <si>
    <t>99</t>
  </si>
  <si>
    <t>751111012</t>
  </si>
  <si>
    <t>Mtž vent ax ntl nástěnného základního D do 200 mm</t>
  </si>
  <si>
    <t>-1110866792</t>
  </si>
  <si>
    <t>100</t>
  </si>
  <si>
    <t>V</t>
  </si>
  <si>
    <t>Axiální ventilátor max. 20x20cm, pr. 125 mm</t>
  </si>
  <si>
    <t>-1852784077</t>
  </si>
  <si>
    <t>101</t>
  </si>
  <si>
    <t>751111811</t>
  </si>
  <si>
    <t>Demontáž ventilátoru axiálního nízkotlakého kruhové potrubí D do 200 mm</t>
  </si>
  <si>
    <t>-2114264386</t>
  </si>
  <si>
    <t>102</t>
  </si>
  <si>
    <t>998751102</t>
  </si>
  <si>
    <t>Přesun hmot tonážní pro vzduchotechniku v objektech v do 24 m</t>
  </si>
  <si>
    <t>2081703207</t>
  </si>
  <si>
    <t>103</t>
  </si>
  <si>
    <t>998751181</t>
  </si>
  <si>
    <t>Příplatek k přesunu hmot tonážní 751 prováděný bez použití mechanizace</t>
  </si>
  <si>
    <t>2021580737</t>
  </si>
  <si>
    <t>763</t>
  </si>
  <si>
    <t>Konstrukce suché výstavby</t>
  </si>
  <si>
    <t>104</t>
  </si>
  <si>
    <t>763111331</t>
  </si>
  <si>
    <t>SDK příčka tl 80 mm profil CW+UW 50 desky 1xH2 15 TI 40 mm</t>
  </si>
  <si>
    <t>-556995934</t>
  </si>
  <si>
    <t>2,2*2,6</t>
  </si>
  <si>
    <t>0,95*2,6</t>
  </si>
  <si>
    <t>105</t>
  </si>
  <si>
    <t>763111718</t>
  </si>
  <si>
    <t>SDK příčka úprava styku příčky a stropu/stávající stěny páskou nebo silikonováním</t>
  </si>
  <si>
    <t>-2132712442</t>
  </si>
  <si>
    <t>2,2+0,95+1,14+2+1,17</t>
  </si>
  <si>
    <t>2,6*6</t>
  </si>
  <si>
    <t>106</t>
  </si>
  <si>
    <t>763111751</t>
  </si>
  <si>
    <t>Příplatek k SDK příčce za plochu do 6 m2 jednotlivě</t>
  </si>
  <si>
    <t>806554977</t>
  </si>
  <si>
    <t>107</t>
  </si>
  <si>
    <t>763111762</t>
  </si>
  <si>
    <t>Příplatek k SDK příčce s jednoduchou nosnou konstrukcí za zahuštění profilů na vzdálenost 41 mm</t>
  </si>
  <si>
    <t>1716959577</t>
  </si>
  <si>
    <t>108</t>
  </si>
  <si>
    <t>763111771</t>
  </si>
  <si>
    <t>Příplatek k SDK příčce za rovinnost kvality Q3</t>
  </si>
  <si>
    <t>-2089416864</t>
  </si>
  <si>
    <t>13,39*2</t>
  </si>
  <si>
    <t>109</t>
  </si>
  <si>
    <t>998763303</t>
  </si>
  <si>
    <t>Přesun hmot tonážní pro sádrokartonové konstrukce v objektech v do 24 m</t>
  </si>
  <si>
    <t>-1104981555</t>
  </si>
  <si>
    <t>110</t>
  </si>
  <si>
    <t>998763381</t>
  </si>
  <si>
    <t>Příplatek k přesunu hmot tonážní 763 SDK prováděný bez použití mechanizace</t>
  </si>
  <si>
    <t>1733943529</t>
  </si>
  <si>
    <t>766</t>
  </si>
  <si>
    <t>Konstrukce truhlářské</t>
  </si>
  <si>
    <t>111</t>
  </si>
  <si>
    <t>766421812</t>
  </si>
  <si>
    <t>Demontáž truhlářského obložení podhledů z panelů plochy přes 1,5 m2</t>
  </si>
  <si>
    <t>-1490392019</t>
  </si>
  <si>
    <t>demontáž obložení stropu umakartem:</t>
  </si>
  <si>
    <t>1,08+2,16</t>
  </si>
  <si>
    <t>112</t>
  </si>
  <si>
    <t>766660001</t>
  </si>
  <si>
    <t>Montáž dveřních křídel otvíravých 1křídlových š do 0,8 m do ocelové zárubně</t>
  </si>
  <si>
    <t>1660866545</t>
  </si>
  <si>
    <t>113</t>
  </si>
  <si>
    <t>61162854</t>
  </si>
  <si>
    <t>dveře vnitřní foliované plné 1křídlové 70x197 cm</t>
  </si>
  <si>
    <t>-339019420</t>
  </si>
  <si>
    <t>114</t>
  </si>
  <si>
    <t>54914610</t>
  </si>
  <si>
    <t>kování vrchní dveřní klika včetně rozet a montážního materiál nerez PK</t>
  </si>
  <si>
    <t>924118039</t>
  </si>
  <si>
    <t>115</t>
  </si>
  <si>
    <t>766660722</t>
  </si>
  <si>
    <t>Montáž dveřního kování - zámku</t>
  </si>
  <si>
    <t>1631989400</t>
  </si>
  <si>
    <t>116</t>
  </si>
  <si>
    <t>54925015</t>
  </si>
  <si>
    <t>zámek stavební zadlabací dozický 02-03 L Zn</t>
  </si>
  <si>
    <t>1532803956</t>
  </si>
  <si>
    <t>117</t>
  </si>
  <si>
    <t>766695212</t>
  </si>
  <si>
    <t>Montáž truhlářských prahů dveří 1křídlových šířky do 10 cm</t>
  </si>
  <si>
    <t>-608371608</t>
  </si>
  <si>
    <t>118</t>
  </si>
  <si>
    <t>61187416</t>
  </si>
  <si>
    <t>práh dveřní dřevěný bukový tl 2cm dl 92cm š 10cm</t>
  </si>
  <si>
    <t>1512933067</t>
  </si>
  <si>
    <t>119</t>
  </si>
  <si>
    <t>998766103</t>
  </si>
  <si>
    <t>Přesun hmot tonážní pro konstrukce truhlářské v objektech v do 24 m</t>
  </si>
  <si>
    <t>775722322</t>
  </si>
  <si>
    <t>120</t>
  </si>
  <si>
    <t>998766181</t>
  </si>
  <si>
    <t>Příplatek k přesunu hmot tonážní 766 prováděný bez použití mechanizace</t>
  </si>
  <si>
    <t>-658089781</t>
  </si>
  <si>
    <t>121</t>
  </si>
  <si>
    <t>DV</t>
  </si>
  <si>
    <t>Dodávka a osazení SDK konstrukce dvířek za wc - pro obklad vč. úchytek a začištění</t>
  </si>
  <si>
    <t>1851661759</t>
  </si>
  <si>
    <t>122</t>
  </si>
  <si>
    <t>UP</t>
  </si>
  <si>
    <t>Dodatečná úprava dveřních prahů vzhledem k výškovým rozdílům podlah</t>
  </si>
  <si>
    <t>-1623174000</t>
  </si>
  <si>
    <t>771</t>
  </si>
  <si>
    <t>Podlahy z dlaždic</t>
  </si>
  <si>
    <t>123</t>
  </si>
  <si>
    <t>771571113</t>
  </si>
  <si>
    <t>Montáž podlah z keramických dlaždic režných hladkých do malty do 12 ks/m2</t>
  </si>
  <si>
    <t>1979599188</t>
  </si>
  <si>
    <t>124</t>
  </si>
  <si>
    <t>771591111</t>
  </si>
  <si>
    <t>Podlahy penetrace podkladu</t>
  </si>
  <si>
    <t>1392555819</t>
  </si>
  <si>
    <t>125</t>
  </si>
  <si>
    <t>59761408</t>
  </si>
  <si>
    <t>dlaždice keramická barevná přes 9 do 12 ks/m2</t>
  </si>
  <si>
    <t>1122834903</t>
  </si>
  <si>
    <t>3,33*1,1</t>
  </si>
  <si>
    <t>3,663*1,1 'Přepočtené koeficientem množství</t>
  </si>
  <si>
    <t>126</t>
  </si>
  <si>
    <t>998771103</t>
  </si>
  <si>
    <t>Přesun hmot tonážní pro podlahy z dlaždic v objektech v do 24 m</t>
  </si>
  <si>
    <t>-1121053532</t>
  </si>
  <si>
    <t>127</t>
  </si>
  <si>
    <t>998771181</t>
  </si>
  <si>
    <t>Příplatek k přesunu hmot tonážní 771 prováděný bez použití mechanizace</t>
  </si>
  <si>
    <t>110294250</t>
  </si>
  <si>
    <t>776</t>
  </si>
  <si>
    <t>Podlahy povlakové</t>
  </si>
  <si>
    <t>128</t>
  </si>
  <si>
    <t>776201812</t>
  </si>
  <si>
    <t>Demontáž lepených povlakových podlah s podložkou ručně</t>
  </si>
  <si>
    <t>-388457854</t>
  </si>
  <si>
    <t>demontáž nášlapné vrstvy z pvc:</t>
  </si>
  <si>
    <t>129</t>
  </si>
  <si>
    <t>776421111</t>
  </si>
  <si>
    <t>Montáž obvodových lišt lepením</t>
  </si>
  <si>
    <t>-1489162454</t>
  </si>
  <si>
    <t>2,2</t>
  </si>
  <si>
    <t>130</t>
  </si>
  <si>
    <t>28411003</t>
  </si>
  <si>
    <t>lišta soklová PVC 30 x 30 mm</t>
  </si>
  <si>
    <t>-1302884925</t>
  </si>
  <si>
    <t>2,51428571428571*1,02 'Přepočtené koeficientem množství</t>
  </si>
  <si>
    <t>131</t>
  </si>
  <si>
    <t>998776103</t>
  </si>
  <si>
    <t>Přesun hmot tonážní pro podlahy povlakové v objektech v do 24 m</t>
  </si>
  <si>
    <t>-1582159821</t>
  </si>
  <si>
    <t>132</t>
  </si>
  <si>
    <t>998776181</t>
  </si>
  <si>
    <t>Příplatek k přesunu hmot tonážní 776 prováděný bez použití mechanizace</t>
  </si>
  <si>
    <t>20638678</t>
  </si>
  <si>
    <t>781</t>
  </si>
  <si>
    <t>Dokončovací práce - obklady</t>
  </si>
  <si>
    <t>133</t>
  </si>
  <si>
    <t>781413212</t>
  </si>
  <si>
    <t>Montáž obkladů vnitřních z dekorů pórovinových výšky do 75 mm lepených standardním lepidlem</t>
  </si>
  <si>
    <t>2083439215</t>
  </si>
  <si>
    <t>(1,92+1,17)*2</t>
  </si>
  <si>
    <t>134</t>
  </si>
  <si>
    <t>L</t>
  </si>
  <si>
    <t>Listela - dekorovaný obklad</t>
  </si>
  <si>
    <t>756920847</t>
  </si>
  <si>
    <t>10,36/0,4*1,1</t>
  </si>
  <si>
    <t>135</t>
  </si>
  <si>
    <t>781471113</t>
  </si>
  <si>
    <t>Montáž obkladů vnitřních keramických hladkých do 19 ks/m2 kladených do malty</t>
  </si>
  <si>
    <t>-2035544310</t>
  </si>
  <si>
    <t>(1,14+0,95)*2*2</t>
  </si>
  <si>
    <t>(2+1,17)*2*2</t>
  </si>
  <si>
    <t>136</t>
  </si>
  <si>
    <t>59761155</t>
  </si>
  <si>
    <t>dlaždice keramické koupelnové(barevné) přes 19 do 25 ks/m2</t>
  </si>
  <si>
    <t>-17927432</t>
  </si>
  <si>
    <t>21,04*1,1</t>
  </si>
  <si>
    <t>137</t>
  </si>
  <si>
    <t>781495111</t>
  </si>
  <si>
    <t>Penetrace podkladu vnitřních obkladů</t>
  </si>
  <si>
    <t>-316165440</t>
  </si>
  <si>
    <t>138</t>
  </si>
  <si>
    <t>998781103</t>
  </si>
  <si>
    <t>Přesun hmot tonážní pro obklady keramické v objektech v do 24 m</t>
  </si>
  <si>
    <t>-247958922</t>
  </si>
  <si>
    <t>139</t>
  </si>
  <si>
    <t>998781181</t>
  </si>
  <si>
    <t>Příplatek k přesunu hmot tonážní 781 prováděný bez použití mechanizace</t>
  </si>
  <si>
    <t>-1779865269</t>
  </si>
  <si>
    <t>140</t>
  </si>
  <si>
    <t>Z</t>
  </si>
  <si>
    <t>Dodávka a montáž zrcadla na zeď</t>
  </si>
  <si>
    <t>-1942382635</t>
  </si>
  <si>
    <t>783</t>
  </si>
  <si>
    <t>Dokončovací práce - nátěry</t>
  </si>
  <si>
    <t>141</t>
  </si>
  <si>
    <t>783301313</t>
  </si>
  <si>
    <t>Odmaštění zámečnických konstrukcí ředidlovým odmašťovačem</t>
  </si>
  <si>
    <t>987052770</t>
  </si>
  <si>
    <t>142</t>
  </si>
  <si>
    <t>783314101</t>
  </si>
  <si>
    <t>Základní jednonásobný syntetický nátěr zámečnických konstrukcí</t>
  </si>
  <si>
    <t>-746475746</t>
  </si>
  <si>
    <t>zárubně:</t>
  </si>
  <si>
    <t>(2*2+0,9)*2*0,5</t>
  </si>
  <si>
    <t>143</t>
  </si>
  <si>
    <t>783317101</t>
  </si>
  <si>
    <t>Krycí jednonásobný syntetický standardní nátěr zámečnických konstrukcí</t>
  </si>
  <si>
    <t>1394941663</t>
  </si>
  <si>
    <t>784</t>
  </si>
  <si>
    <t>Dokončovací práce - malby a tapety</t>
  </si>
  <si>
    <t>144</t>
  </si>
  <si>
    <t>-1542401357</t>
  </si>
  <si>
    <t>1,08+2,25+3,08</t>
  </si>
  <si>
    <t>stěny:</t>
  </si>
  <si>
    <t>(1,14+0,95)*2*0,6</t>
  </si>
  <si>
    <t>(1,92+1,17)*2*0,6</t>
  </si>
  <si>
    <t>chodba:</t>
  </si>
  <si>
    <t>(2,2+1,4)*2*2,6</t>
  </si>
  <si>
    <t>145</t>
  </si>
  <si>
    <t>784121001</t>
  </si>
  <si>
    <t>Oškrabání malby v mísnostech výšky do 3,80 m</t>
  </si>
  <si>
    <t>-201371892</t>
  </si>
  <si>
    <t>(1,4+2,2)*2*2,6</t>
  </si>
  <si>
    <t>strop chodba:</t>
  </si>
  <si>
    <t>3,08</t>
  </si>
  <si>
    <t>146</t>
  </si>
  <si>
    <t>784181111</t>
  </si>
  <si>
    <t>Základní silikátová jednonásobná penetrace podkladu v místnostech výšky do 3,80m</t>
  </si>
  <si>
    <t>521883201</t>
  </si>
  <si>
    <t>147</t>
  </si>
  <si>
    <t>784321001</t>
  </si>
  <si>
    <t>Jednonásobné silikátové bílé malby v místnosti výšky do 3,80 m</t>
  </si>
  <si>
    <t>-82756780</t>
  </si>
  <si>
    <t>HZS</t>
  </si>
  <si>
    <t>Hodinové zúčtovací sazby</t>
  </si>
  <si>
    <t>148</t>
  </si>
  <si>
    <t>HZS1292</t>
  </si>
  <si>
    <t>Hodinová zúčtovací sazba stavební dělník</t>
  </si>
  <si>
    <t>hod</t>
  </si>
  <si>
    <t>512</t>
  </si>
  <si>
    <t>2036774774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</si>
  <si>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</si>
  <si>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</si>
  <si>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</si>
  <si>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</si>
  <si>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vysekání drážek a jejich zapravení - elektroinstalace:</t>
  </si>
  <si>
    <t>demontáž stávající elektroinstalace:</t>
  </si>
  <si>
    <t>149</t>
  </si>
  <si>
    <t>HZS2212</t>
  </si>
  <si>
    <t>Hodinová zúčtovací sazba instalatér odborný</t>
  </si>
  <si>
    <t>148567488</t>
  </si>
  <si>
    <t>Ostatní drobné nepecifikované práce související s rozvody vody a kanalizace bytového jádra:</t>
  </si>
  <si>
    <t>150</t>
  </si>
  <si>
    <t>HZS3111</t>
  </si>
  <si>
    <t>Hodinová zúčtovací sazba montér potrubí</t>
  </si>
  <si>
    <t>-347486406</t>
  </si>
  <si>
    <t>dopojení nového ventilátoru na stávající potrubí:</t>
  </si>
  <si>
    <t>VRN</t>
  </si>
  <si>
    <t>Vedlejší rozpočtové náklady</t>
  </si>
  <si>
    <t>VRN3</t>
  </si>
  <si>
    <t>Zařízení staveniště</t>
  </si>
  <si>
    <t>152</t>
  </si>
  <si>
    <t>030001000</t>
  </si>
  <si>
    <t>1024</t>
  </si>
  <si>
    <t>-1498904383</t>
  </si>
  <si>
    <t>VRN7</t>
  </si>
  <si>
    <t>Provozní vlivy</t>
  </si>
  <si>
    <t>153</t>
  </si>
  <si>
    <t>070001000</t>
  </si>
  <si>
    <t>-958585060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</si>
</sst>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50" t="s">
        <v>5</v>
      </c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15" t="s">
        <v>14</v>
      </c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R5" s="20"/>
      <c r="BE5" s="212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217" t="s">
        <v>17</v>
      </c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R6" s="20"/>
      <c r="BE6" s="213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13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13"/>
      <c r="BS8" s="17" t="s">
        <v>6</v>
      </c>
    </row>
    <row r="9" spans="2:71" s="1" customFormat="1" ht="14.45" customHeight="1">
      <c r="B9" s="20"/>
      <c r="AR9" s="20"/>
      <c r="BE9" s="213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13"/>
      <c r="BS10" s="17" t="s">
        <v>6</v>
      </c>
    </row>
    <row r="11" spans="2:71" s="1" customFormat="1" ht="18.4" customHeight="1">
      <c r="B11" s="20"/>
      <c r="E11" s="25" t="s">
        <v>21</v>
      </c>
      <c r="AK11" s="27" t="s">
        <v>26</v>
      </c>
      <c r="AN11" s="25" t="s">
        <v>1</v>
      </c>
      <c r="AR11" s="20"/>
      <c r="BE11" s="213"/>
      <c r="BS11" s="17" t="s">
        <v>6</v>
      </c>
    </row>
    <row r="12" spans="2:71" s="1" customFormat="1" ht="6.95" customHeight="1">
      <c r="B12" s="20"/>
      <c r="AR12" s="20"/>
      <c r="BE12" s="213"/>
      <c r="BS12" s="17" t="s">
        <v>6</v>
      </c>
    </row>
    <row r="13" spans="2:71" s="1" customFormat="1" ht="12" customHeight="1">
      <c r="B13" s="20"/>
      <c r="D13" s="27" t="s">
        <v>27</v>
      </c>
      <c r="AK13" s="27" t="s">
        <v>25</v>
      </c>
      <c r="AN13" s="29" t="s">
        <v>28</v>
      </c>
      <c r="AR13" s="20"/>
      <c r="BE13" s="213"/>
      <c r="BS13" s="17" t="s">
        <v>6</v>
      </c>
    </row>
    <row r="14" spans="2:71" ht="12.75">
      <c r="B14" s="20"/>
      <c r="E14" s="218" t="s">
        <v>28</v>
      </c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7" t="s">
        <v>26</v>
      </c>
      <c r="AN14" s="29" t="s">
        <v>28</v>
      </c>
      <c r="AR14" s="20"/>
      <c r="BE14" s="213"/>
      <c r="BS14" s="17" t="s">
        <v>6</v>
      </c>
    </row>
    <row r="15" spans="2:71" s="1" customFormat="1" ht="6.95" customHeight="1">
      <c r="B15" s="20"/>
      <c r="AR15" s="20"/>
      <c r="BE15" s="213"/>
      <c r="BS15" s="17" t="s">
        <v>3</v>
      </c>
    </row>
    <row r="16" spans="2:71" s="1" customFormat="1" ht="12" customHeight="1">
      <c r="B16" s="20"/>
      <c r="D16" s="27" t="s">
        <v>29</v>
      </c>
      <c r="AK16" s="27" t="s">
        <v>25</v>
      </c>
      <c r="AN16" s="25" t="s">
        <v>30</v>
      </c>
      <c r="AR16" s="20"/>
      <c r="BE16" s="213"/>
      <c r="BS16" s="17" t="s">
        <v>3</v>
      </c>
    </row>
    <row r="17" spans="2:71" s="1" customFormat="1" ht="18.4" customHeight="1">
      <c r="B17" s="20"/>
      <c r="E17" s="25" t="s">
        <v>31</v>
      </c>
      <c r="AK17" s="27" t="s">
        <v>26</v>
      </c>
      <c r="AN17" s="25" t="s">
        <v>32</v>
      </c>
      <c r="AR17" s="20"/>
      <c r="BE17" s="213"/>
      <c r="BS17" s="17" t="s">
        <v>33</v>
      </c>
    </row>
    <row r="18" spans="2:71" s="1" customFormat="1" ht="6.95" customHeight="1">
      <c r="B18" s="20"/>
      <c r="AR18" s="20"/>
      <c r="BE18" s="213"/>
      <c r="BS18" s="17" t="s">
        <v>6</v>
      </c>
    </row>
    <row r="19" spans="2:71" s="1" customFormat="1" ht="12" customHeight="1">
      <c r="B19" s="20"/>
      <c r="D19" s="27" t="s">
        <v>34</v>
      </c>
      <c r="AK19" s="27" t="s">
        <v>25</v>
      </c>
      <c r="AN19" s="25" t="s">
        <v>1</v>
      </c>
      <c r="AR19" s="20"/>
      <c r="BE19" s="213"/>
      <c r="BS19" s="17" t="s">
        <v>6</v>
      </c>
    </row>
    <row r="20" spans="2:71" s="1" customFormat="1" ht="18.4" customHeight="1">
      <c r="B20" s="20"/>
      <c r="E20" s="25" t="s">
        <v>21</v>
      </c>
      <c r="AK20" s="27" t="s">
        <v>26</v>
      </c>
      <c r="AN20" s="25" t="s">
        <v>1</v>
      </c>
      <c r="AR20" s="20"/>
      <c r="BE20" s="213"/>
      <c r="BS20" s="17" t="s">
        <v>33</v>
      </c>
    </row>
    <row r="21" spans="2:57" s="1" customFormat="1" ht="6.95" customHeight="1">
      <c r="B21" s="20"/>
      <c r="AR21" s="20"/>
      <c r="BE21" s="213"/>
    </row>
    <row r="22" spans="2:57" s="1" customFormat="1" ht="12" customHeight="1">
      <c r="B22" s="20"/>
      <c r="D22" s="27" t="s">
        <v>35</v>
      </c>
      <c r="AR22" s="20"/>
      <c r="BE22" s="213"/>
    </row>
    <row r="23" spans="2:57" s="1" customFormat="1" ht="16.5" customHeight="1">
      <c r="B23" s="20"/>
      <c r="E23" s="220" t="s">
        <v>1</v>
      </c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R23" s="20"/>
      <c r="BE23" s="213"/>
    </row>
    <row r="24" spans="2:57" s="1" customFormat="1" ht="6.95" customHeight="1">
      <c r="B24" s="20"/>
      <c r="AR24" s="20"/>
      <c r="BE24" s="213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13"/>
    </row>
    <row r="26" spans="1:57" s="2" customFormat="1" ht="25.9" customHeight="1">
      <c r="A26" s="32"/>
      <c r="B26" s="33"/>
      <c r="C26" s="32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21">
        <f>ROUND(AG94,2)</f>
        <v>0</v>
      </c>
      <c r="AL26" s="222"/>
      <c r="AM26" s="222"/>
      <c r="AN26" s="222"/>
      <c r="AO26" s="222"/>
      <c r="AP26" s="32"/>
      <c r="AQ26" s="32"/>
      <c r="AR26" s="33"/>
      <c r="BE26" s="213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13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23" t="s">
        <v>37</v>
      </c>
      <c r="M28" s="223"/>
      <c r="N28" s="223"/>
      <c r="O28" s="223"/>
      <c r="P28" s="223"/>
      <c r="Q28" s="32"/>
      <c r="R28" s="32"/>
      <c r="S28" s="32"/>
      <c r="T28" s="32"/>
      <c r="U28" s="32"/>
      <c r="V28" s="32"/>
      <c r="W28" s="223" t="s">
        <v>38</v>
      </c>
      <c r="X28" s="223"/>
      <c r="Y28" s="223"/>
      <c r="Z28" s="223"/>
      <c r="AA28" s="223"/>
      <c r="AB28" s="223"/>
      <c r="AC28" s="223"/>
      <c r="AD28" s="223"/>
      <c r="AE28" s="223"/>
      <c r="AF28" s="32"/>
      <c r="AG28" s="32"/>
      <c r="AH28" s="32"/>
      <c r="AI28" s="32"/>
      <c r="AJ28" s="32"/>
      <c r="AK28" s="223" t="s">
        <v>39</v>
      </c>
      <c r="AL28" s="223"/>
      <c r="AM28" s="223"/>
      <c r="AN28" s="223"/>
      <c r="AO28" s="223"/>
      <c r="AP28" s="32"/>
      <c r="AQ28" s="32"/>
      <c r="AR28" s="33"/>
      <c r="BE28" s="213"/>
    </row>
    <row r="29" spans="2:57" s="3" customFormat="1" ht="14.45" customHeight="1">
      <c r="B29" s="37"/>
      <c r="D29" s="27" t="s">
        <v>40</v>
      </c>
      <c r="F29" s="27" t="s">
        <v>41</v>
      </c>
      <c r="L29" s="226">
        <v>0.21</v>
      </c>
      <c r="M29" s="225"/>
      <c r="N29" s="225"/>
      <c r="O29" s="225"/>
      <c r="P29" s="225"/>
      <c r="W29" s="224">
        <f>ROUND(AZ94,2)</f>
        <v>0</v>
      </c>
      <c r="X29" s="225"/>
      <c r="Y29" s="225"/>
      <c r="Z29" s="225"/>
      <c r="AA29" s="225"/>
      <c r="AB29" s="225"/>
      <c r="AC29" s="225"/>
      <c r="AD29" s="225"/>
      <c r="AE29" s="225"/>
      <c r="AK29" s="224">
        <f>ROUND(AV94,2)</f>
        <v>0</v>
      </c>
      <c r="AL29" s="225"/>
      <c r="AM29" s="225"/>
      <c r="AN29" s="225"/>
      <c r="AO29" s="225"/>
      <c r="AR29" s="37"/>
      <c r="BE29" s="214"/>
    </row>
    <row r="30" spans="2:57" s="3" customFormat="1" ht="14.45" customHeight="1">
      <c r="B30" s="37"/>
      <c r="F30" s="27" t="s">
        <v>42</v>
      </c>
      <c r="L30" s="226">
        <v>0.15</v>
      </c>
      <c r="M30" s="225"/>
      <c r="N30" s="225"/>
      <c r="O30" s="225"/>
      <c r="P30" s="225"/>
      <c r="W30" s="224">
        <f>ROUND(BA94,2)</f>
        <v>0</v>
      </c>
      <c r="X30" s="225"/>
      <c r="Y30" s="225"/>
      <c r="Z30" s="225"/>
      <c r="AA30" s="225"/>
      <c r="AB30" s="225"/>
      <c r="AC30" s="225"/>
      <c r="AD30" s="225"/>
      <c r="AE30" s="225"/>
      <c r="AK30" s="224">
        <f>ROUND(AW94,2)</f>
        <v>0</v>
      </c>
      <c r="AL30" s="225"/>
      <c r="AM30" s="225"/>
      <c r="AN30" s="225"/>
      <c r="AO30" s="225"/>
      <c r="AR30" s="37"/>
      <c r="BE30" s="214"/>
    </row>
    <row r="31" spans="2:57" s="3" customFormat="1" ht="14.45" customHeight="1" hidden="1">
      <c r="B31" s="37"/>
      <c r="F31" s="27" t="s">
        <v>43</v>
      </c>
      <c r="L31" s="226">
        <v>0.21</v>
      </c>
      <c r="M31" s="225"/>
      <c r="N31" s="225"/>
      <c r="O31" s="225"/>
      <c r="P31" s="225"/>
      <c r="W31" s="224">
        <f>ROUND(BB94,2)</f>
        <v>0</v>
      </c>
      <c r="X31" s="225"/>
      <c r="Y31" s="225"/>
      <c r="Z31" s="225"/>
      <c r="AA31" s="225"/>
      <c r="AB31" s="225"/>
      <c r="AC31" s="225"/>
      <c r="AD31" s="225"/>
      <c r="AE31" s="225"/>
      <c r="AK31" s="224">
        <v>0</v>
      </c>
      <c r="AL31" s="225"/>
      <c r="AM31" s="225"/>
      <c r="AN31" s="225"/>
      <c r="AO31" s="225"/>
      <c r="AR31" s="37"/>
      <c r="BE31" s="214"/>
    </row>
    <row r="32" spans="2:57" s="3" customFormat="1" ht="14.45" customHeight="1" hidden="1">
      <c r="B32" s="37"/>
      <c r="F32" s="27" t="s">
        <v>44</v>
      </c>
      <c r="L32" s="226">
        <v>0.15</v>
      </c>
      <c r="M32" s="225"/>
      <c r="N32" s="225"/>
      <c r="O32" s="225"/>
      <c r="P32" s="225"/>
      <c r="W32" s="224">
        <f>ROUND(BC94,2)</f>
        <v>0</v>
      </c>
      <c r="X32" s="225"/>
      <c r="Y32" s="225"/>
      <c r="Z32" s="225"/>
      <c r="AA32" s="225"/>
      <c r="AB32" s="225"/>
      <c r="AC32" s="225"/>
      <c r="AD32" s="225"/>
      <c r="AE32" s="225"/>
      <c r="AK32" s="224">
        <v>0</v>
      </c>
      <c r="AL32" s="225"/>
      <c r="AM32" s="225"/>
      <c r="AN32" s="225"/>
      <c r="AO32" s="225"/>
      <c r="AR32" s="37"/>
      <c r="BE32" s="214"/>
    </row>
    <row r="33" spans="2:57" s="3" customFormat="1" ht="14.45" customHeight="1" hidden="1">
      <c r="B33" s="37"/>
      <c r="F33" s="27" t="s">
        <v>45</v>
      </c>
      <c r="L33" s="226">
        <v>0</v>
      </c>
      <c r="M33" s="225"/>
      <c r="N33" s="225"/>
      <c r="O33" s="225"/>
      <c r="P33" s="225"/>
      <c r="W33" s="224">
        <f>ROUND(BD94,2)</f>
        <v>0</v>
      </c>
      <c r="X33" s="225"/>
      <c r="Y33" s="225"/>
      <c r="Z33" s="225"/>
      <c r="AA33" s="225"/>
      <c r="AB33" s="225"/>
      <c r="AC33" s="225"/>
      <c r="AD33" s="225"/>
      <c r="AE33" s="225"/>
      <c r="AK33" s="224">
        <v>0</v>
      </c>
      <c r="AL33" s="225"/>
      <c r="AM33" s="225"/>
      <c r="AN33" s="225"/>
      <c r="AO33" s="225"/>
      <c r="AR33" s="37"/>
      <c r="BE33" s="214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13"/>
    </row>
    <row r="35" spans="1:57" s="2" customFormat="1" ht="25.9" customHeight="1">
      <c r="A35" s="32"/>
      <c r="B35" s="33"/>
      <c r="C35" s="38"/>
      <c r="D35" s="39" t="s">
        <v>46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47</v>
      </c>
      <c r="U35" s="40"/>
      <c r="V35" s="40"/>
      <c r="W35" s="40"/>
      <c r="X35" s="227" t="s">
        <v>48</v>
      </c>
      <c r="Y35" s="228"/>
      <c r="Z35" s="228"/>
      <c r="AA35" s="228"/>
      <c r="AB35" s="228"/>
      <c r="AC35" s="40"/>
      <c r="AD35" s="40"/>
      <c r="AE35" s="40"/>
      <c r="AF35" s="40"/>
      <c r="AG35" s="40"/>
      <c r="AH35" s="40"/>
      <c r="AI35" s="40"/>
      <c r="AJ35" s="40"/>
      <c r="AK35" s="229">
        <f>SUM(AK26:AK33)</f>
        <v>0</v>
      </c>
      <c r="AL35" s="228"/>
      <c r="AM35" s="228"/>
      <c r="AN35" s="228"/>
      <c r="AO35" s="230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49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50</v>
      </c>
      <c r="AI49" s="44"/>
      <c r="AJ49" s="44"/>
      <c r="AK49" s="44"/>
      <c r="AL49" s="44"/>
      <c r="AM49" s="44"/>
      <c r="AN49" s="44"/>
      <c r="AO49" s="44"/>
      <c r="AR49" s="42"/>
    </row>
    <row r="50" spans="2:44" ht="11.25">
      <c r="B50" s="20"/>
      <c r="AR50" s="20"/>
    </row>
    <row r="51" spans="2:44" ht="11.25">
      <c r="B51" s="20"/>
      <c r="AR51" s="20"/>
    </row>
    <row r="52" spans="2:44" ht="11.25">
      <c r="B52" s="20"/>
      <c r="AR52" s="20"/>
    </row>
    <row r="53" spans="2:44" ht="11.25">
      <c r="B53" s="20"/>
      <c r="AR53" s="20"/>
    </row>
    <row r="54" spans="2:44" ht="11.25">
      <c r="B54" s="20"/>
      <c r="AR54" s="20"/>
    </row>
    <row r="55" spans="2:44" ht="11.25">
      <c r="B55" s="20"/>
      <c r="AR55" s="20"/>
    </row>
    <row r="56" spans="2:44" ht="11.25">
      <c r="B56" s="20"/>
      <c r="AR56" s="20"/>
    </row>
    <row r="57" spans="2:44" ht="11.25">
      <c r="B57" s="20"/>
      <c r="AR57" s="20"/>
    </row>
    <row r="58" spans="2:44" ht="11.25">
      <c r="B58" s="20"/>
      <c r="AR58" s="20"/>
    </row>
    <row r="59" spans="2:44" ht="11.25">
      <c r="B59" s="20"/>
      <c r="AR59" s="20"/>
    </row>
    <row r="60" spans="1:57" s="2" customFormat="1" ht="12.75">
      <c r="A60" s="32"/>
      <c r="B60" s="33"/>
      <c r="C60" s="32"/>
      <c r="D60" s="45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51</v>
      </c>
      <c r="AI60" s="35"/>
      <c r="AJ60" s="35"/>
      <c r="AK60" s="35"/>
      <c r="AL60" s="35"/>
      <c r="AM60" s="45" t="s">
        <v>52</v>
      </c>
      <c r="AN60" s="35"/>
      <c r="AO60" s="35"/>
      <c r="AP60" s="32"/>
      <c r="AQ60" s="32"/>
      <c r="AR60" s="33"/>
      <c r="BE60" s="32"/>
    </row>
    <row r="61" spans="2:44" ht="11.25">
      <c r="B61" s="20"/>
      <c r="AR61" s="20"/>
    </row>
    <row r="62" spans="2:44" ht="11.25">
      <c r="B62" s="20"/>
      <c r="AR62" s="20"/>
    </row>
    <row r="63" spans="2:44" ht="11.25">
      <c r="B63" s="20"/>
      <c r="AR63" s="20"/>
    </row>
    <row r="64" spans="1:57" s="2" customFormat="1" ht="12.75">
      <c r="A64" s="32"/>
      <c r="B64" s="33"/>
      <c r="C64" s="32"/>
      <c r="D64" s="43" t="s">
        <v>53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54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1.25">
      <c r="B65" s="20"/>
      <c r="AR65" s="20"/>
    </row>
    <row r="66" spans="2:44" ht="11.25">
      <c r="B66" s="20"/>
      <c r="AR66" s="20"/>
    </row>
    <row r="67" spans="2:44" ht="11.25">
      <c r="B67" s="20"/>
      <c r="AR67" s="20"/>
    </row>
    <row r="68" spans="2:44" ht="11.25">
      <c r="B68" s="20"/>
      <c r="AR68" s="20"/>
    </row>
    <row r="69" spans="2:44" ht="11.25">
      <c r="B69" s="20"/>
      <c r="AR69" s="20"/>
    </row>
    <row r="70" spans="2:44" ht="11.25">
      <c r="B70" s="20"/>
      <c r="AR70" s="20"/>
    </row>
    <row r="71" spans="2:44" ht="11.25">
      <c r="B71" s="20"/>
      <c r="AR71" s="20"/>
    </row>
    <row r="72" spans="2:44" ht="11.25">
      <c r="B72" s="20"/>
      <c r="AR72" s="20"/>
    </row>
    <row r="73" spans="2:44" ht="11.25">
      <c r="B73" s="20"/>
      <c r="AR73" s="20"/>
    </row>
    <row r="74" spans="2:44" ht="11.25">
      <c r="B74" s="20"/>
      <c r="AR74" s="20"/>
    </row>
    <row r="75" spans="1:57" s="2" customFormat="1" ht="12.75">
      <c r="A75" s="32"/>
      <c r="B75" s="33"/>
      <c r="C75" s="32"/>
      <c r="D75" s="45" t="s">
        <v>51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52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51</v>
      </c>
      <c r="AI75" s="35"/>
      <c r="AJ75" s="35"/>
      <c r="AK75" s="35"/>
      <c r="AL75" s="35"/>
      <c r="AM75" s="45" t="s">
        <v>52</v>
      </c>
      <c r="AN75" s="35"/>
      <c r="AO75" s="35"/>
      <c r="AP75" s="32"/>
      <c r="AQ75" s="32"/>
      <c r="AR75" s="33"/>
      <c r="BE75" s="32"/>
    </row>
    <row r="76" spans="1:57" s="2" customFormat="1" ht="11.25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55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P1911/5</v>
      </c>
      <c r="AR84" s="51"/>
    </row>
    <row r="85" spans="2:44" s="5" customFormat="1" ht="36.95" customHeight="1">
      <c r="B85" s="52"/>
      <c r="C85" s="53" t="s">
        <v>16</v>
      </c>
      <c r="L85" s="231" t="str">
        <f>K6</f>
        <v>Výškovická 447/153</v>
      </c>
      <c r="M85" s="232"/>
      <c r="N85" s="232"/>
      <c r="O85" s="232"/>
      <c r="P85" s="232"/>
      <c r="Q85" s="232"/>
      <c r="R85" s="232"/>
      <c r="S85" s="232"/>
      <c r="T85" s="232"/>
      <c r="U85" s="232"/>
      <c r="V85" s="232"/>
      <c r="W85" s="232"/>
      <c r="X85" s="232"/>
      <c r="Y85" s="232"/>
      <c r="Z85" s="232"/>
      <c r="AA85" s="232"/>
      <c r="AB85" s="232"/>
      <c r="AC85" s="232"/>
      <c r="AD85" s="232"/>
      <c r="AE85" s="232"/>
      <c r="AF85" s="232"/>
      <c r="AG85" s="232"/>
      <c r="AH85" s="232"/>
      <c r="AI85" s="232"/>
      <c r="AJ85" s="232"/>
      <c r="AK85" s="232"/>
      <c r="AL85" s="232"/>
      <c r="AM85" s="232"/>
      <c r="AN85" s="232"/>
      <c r="AO85" s="232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33" t="str">
        <f>IF(AN8="","",AN8)</f>
        <v>28. 8. 2019</v>
      </c>
      <c r="AN87" s="233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2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29</v>
      </c>
      <c r="AJ89" s="32"/>
      <c r="AK89" s="32"/>
      <c r="AL89" s="32"/>
      <c r="AM89" s="234" t="str">
        <f>IF(E17="","",E17)</f>
        <v>Ing. Vladimír Slonka</v>
      </c>
      <c r="AN89" s="235"/>
      <c r="AO89" s="235"/>
      <c r="AP89" s="235"/>
      <c r="AQ89" s="32"/>
      <c r="AR89" s="33"/>
      <c r="AS89" s="236" t="s">
        <v>56</v>
      </c>
      <c r="AT89" s="237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27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34</v>
      </c>
      <c r="AJ90" s="32"/>
      <c r="AK90" s="32"/>
      <c r="AL90" s="32"/>
      <c r="AM90" s="234" t="str">
        <f>IF(E20="","",E20)</f>
        <v xml:space="preserve"> </v>
      </c>
      <c r="AN90" s="235"/>
      <c r="AO90" s="235"/>
      <c r="AP90" s="235"/>
      <c r="AQ90" s="32"/>
      <c r="AR90" s="33"/>
      <c r="AS90" s="238"/>
      <c r="AT90" s="239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38"/>
      <c r="AT91" s="239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40" t="s">
        <v>57</v>
      </c>
      <c r="D92" s="241"/>
      <c r="E92" s="241"/>
      <c r="F92" s="241"/>
      <c r="G92" s="241"/>
      <c r="H92" s="60"/>
      <c r="I92" s="242" t="s">
        <v>58</v>
      </c>
      <c r="J92" s="241"/>
      <c r="K92" s="241"/>
      <c r="L92" s="241"/>
      <c r="M92" s="241"/>
      <c r="N92" s="241"/>
      <c r="O92" s="241"/>
      <c r="P92" s="241"/>
      <c r="Q92" s="241"/>
      <c r="R92" s="241"/>
      <c r="S92" s="241"/>
      <c r="T92" s="241"/>
      <c r="U92" s="241"/>
      <c r="V92" s="241"/>
      <c r="W92" s="241"/>
      <c r="X92" s="241"/>
      <c r="Y92" s="241"/>
      <c r="Z92" s="241"/>
      <c r="AA92" s="241"/>
      <c r="AB92" s="241"/>
      <c r="AC92" s="241"/>
      <c r="AD92" s="241"/>
      <c r="AE92" s="241"/>
      <c r="AF92" s="241"/>
      <c r="AG92" s="243" t="s">
        <v>59</v>
      </c>
      <c r="AH92" s="241"/>
      <c r="AI92" s="241"/>
      <c r="AJ92" s="241"/>
      <c r="AK92" s="241"/>
      <c r="AL92" s="241"/>
      <c r="AM92" s="241"/>
      <c r="AN92" s="242" t="s">
        <v>60</v>
      </c>
      <c r="AO92" s="241"/>
      <c r="AP92" s="244"/>
      <c r="AQ92" s="61" t="s">
        <v>61</v>
      </c>
      <c r="AR92" s="33"/>
      <c r="AS92" s="62" t="s">
        <v>62</v>
      </c>
      <c r="AT92" s="63" t="s">
        <v>63</v>
      </c>
      <c r="AU92" s="63" t="s">
        <v>64</v>
      </c>
      <c r="AV92" s="63" t="s">
        <v>65</v>
      </c>
      <c r="AW92" s="63" t="s">
        <v>66</v>
      </c>
      <c r="AX92" s="63" t="s">
        <v>67</v>
      </c>
      <c r="AY92" s="63" t="s">
        <v>68</v>
      </c>
      <c r="AZ92" s="63" t="s">
        <v>69</v>
      </c>
      <c r="BA92" s="63" t="s">
        <v>70</v>
      </c>
      <c r="BB92" s="63" t="s">
        <v>71</v>
      </c>
      <c r="BC92" s="63" t="s">
        <v>72</v>
      </c>
      <c r="BD92" s="64" t="s">
        <v>73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74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48">
        <f>ROUND(AG95,2)</f>
        <v>0</v>
      </c>
      <c r="AH94" s="248"/>
      <c r="AI94" s="248"/>
      <c r="AJ94" s="248"/>
      <c r="AK94" s="248"/>
      <c r="AL94" s="248"/>
      <c r="AM94" s="248"/>
      <c r="AN94" s="249">
        <f>SUM(AG94,AT94)</f>
        <v>0</v>
      </c>
      <c r="AO94" s="249"/>
      <c r="AP94" s="249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75</v>
      </c>
      <c r="BT94" s="77" t="s">
        <v>76</v>
      </c>
      <c r="BU94" s="78" t="s">
        <v>77</v>
      </c>
      <c r="BV94" s="77" t="s">
        <v>78</v>
      </c>
      <c r="BW94" s="77" t="s">
        <v>4</v>
      </c>
      <c r="BX94" s="77" t="s">
        <v>79</v>
      </c>
      <c r="CL94" s="77" t="s">
        <v>1</v>
      </c>
    </row>
    <row r="95" spans="1:91" s="7" customFormat="1" ht="16.5" customHeight="1">
      <c r="A95" s="79" t="s">
        <v>80</v>
      </c>
      <c r="B95" s="80"/>
      <c r="C95" s="81"/>
      <c r="D95" s="247" t="s">
        <v>81</v>
      </c>
      <c r="E95" s="247"/>
      <c r="F95" s="247"/>
      <c r="G95" s="247"/>
      <c r="H95" s="247"/>
      <c r="I95" s="82"/>
      <c r="J95" s="247" t="s">
        <v>82</v>
      </c>
      <c r="K95" s="247"/>
      <c r="L95" s="247"/>
      <c r="M95" s="247"/>
      <c r="N95" s="247"/>
      <c r="O95" s="247"/>
      <c r="P95" s="247"/>
      <c r="Q95" s="247"/>
      <c r="R95" s="247"/>
      <c r="S95" s="247"/>
      <c r="T95" s="247"/>
      <c r="U95" s="247"/>
      <c r="V95" s="247"/>
      <c r="W95" s="247"/>
      <c r="X95" s="247"/>
      <c r="Y95" s="247"/>
      <c r="Z95" s="247"/>
      <c r="AA95" s="247"/>
      <c r="AB95" s="247"/>
      <c r="AC95" s="247"/>
      <c r="AD95" s="247"/>
      <c r="AE95" s="247"/>
      <c r="AF95" s="247"/>
      <c r="AG95" s="245">
        <f>'3 - Bytová jednotka č.3'!J30</f>
        <v>0</v>
      </c>
      <c r="AH95" s="246"/>
      <c r="AI95" s="246"/>
      <c r="AJ95" s="246"/>
      <c r="AK95" s="246"/>
      <c r="AL95" s="246"/>
      <c r="AM95" s="246"/>
      <c r="AN95" s="245">
        <f>SUM(AG95,AT95)</f>
        <v>0</v>
      </c>
      <c r="AO95" s="246"/>
      <c r="AP95" s="246"/>
      <c r="AQ95" s="83" t="s">
        <v>83</v>
      </c>
      <c r="AR95" s="80"/>
      <c r="AS95" s="84">
        <v>0</v>
      </c>
      <c r="AT95" s="85">
        <f>ROUND(SUM(AV95:AW95),2)</f>
        <v>0</v>
      </c>
      <c r="AU95" s="86">
        <f>'3 - Bytová jednotka č.3'!P140</f>
        <v>0</v>
      </c>
      <c r="AV95" s="85">
        <f>'3 - Bytová jednotka č.3'!J33</f>
        <v>0</v>
      </c>
      <c r="AW95" s="85">
        <f>'3 - Bytová jednotka č.3'!J34</f>
        <v>0</v>
      </c>
      <c r="AX95" s="85">
        <f>'3 - Bytová jednotka č.3'!J35</f>
        <v>0</v>
      </c>
      <c r="AY95" s="85">
        <f>'3 - Bytová jednotka č.3'!J36</f>
        <v>0</v>
      </c>
      <c r="AZ95" s="85">
        <f>'3 - Bytová jednotka č.3'!F33</f>
        <v>0</v>
      </c>
      <c r="BA95" s="85">
        <f>'3 - Bytová jednotka č.3'!F34</f>
        <v>0</v>
      </c>
      <c r="BB95" s="85">
        <f>'3 - Bytová jednotka č.3'!F35</f>
        <v>0</v>
      </c>
      <c r="BC95" s="85">
        <f>'3 - Bytová jednotka č.3'!F36</f>
        <v>0</v>
      </c>
      <c r="BD95" s="87">
        <f>'3 - Bytová jednotka č.3'!F37</f>
        <v>0</v>
      </c>
      <c r="BT95" s="88" t="s">
        <v>84</v>
      </c>
      <c r="BV95" s="88" t="s">
        <v>78</v>
      </c>
      <c r="BW95" s="88" t="s">
        <v>85</v>
      </c>
      <c r="BX95" s="88" t="s">
        <v>4</v>
      </c>
      <c r="CL95" s="88" t="s">
        <v>1</v>
      </c>
      <c r="CM95" s="88" t="s">
        <v>84</v>
      </c>
    </row>
    <row r="96" spans="1:57" s="2" customFormat="1" ht="30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3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5" customHeight="1">
      <c r="A97" s="32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3 - Bytová jednotka č.3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14"/>
  <sheetViews>
    <sheetView showGridLines="0" tabSelected="1" workbookViewId="0" topLeftCell="A164">
      <selection activeCell="A409" sqref="A409:XFD411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8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89"/>
      <c r="L2" s="250" t="s">
        <v>5</v>
      </c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7" t="s">
        <v>85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0"/>
      <c r="J3" s="19"/>
      <c r="K3" s="19"/>
      <c r="L3" s="20"/>
      <c r="AT3" s="17" t="s">
        <v>84</v>
      </c>
    </row>
    <row r="4" spans="2:46" s="1" customFormat="1" ht="24.95" customHeight="1">
      <c r="B4" s="20"/>
      <c r="D4" s="21" t="s">
        <v>86</v>
      </c>
      <c r="I4" s="89"/>
      <c r="L4" s="20"/>
      <c r="M4" s="91" t="s">
        <v>10</v>
      </c>
      <c r="AT4" s="17" t="s">
        <v>3</v>
      </c>
    </row>
    <row r="5" spans="2:12" s="1" customFormat="1" ht="6.95" customHeight="1">
      <c r="B5" s="20"/>
      <c r="I5" s="89"/>
      <c r="L5" s="20"/>
    </row>
    <row r="6" spans="2:12" s="1" customFormat="1" ht="12" customHeight="1">
      <c r="B6" s="20"/>
      <c r="D6" s="27" t="s">
        <v>16</v>
      </c>
      <c r="I6" s="89"/>
      <c r="L6" s="20"/>
    </row>
    <row r="7" spans="2:12" s="1" customFormat="1" ht="16.5" customHeight="1">
      <c r="B7" s="20"/>
      <c r="E7" s="251" t="str">
        <f>'Rekapitulace stavby'!K6</f>
        <v>Výškovická 447/153</v>
      </c>
      <c r="F7" s="252"/>
      <c r="G7" s="252"/>
      <c r="H7" s="252"/>
      <c r="I7" s="89"/>
      <c r="L7" s="20"/>
    </row>
    <row r="8" spans="1:31" s="2" customFormat="1" ht="12" customHeight="1">
      <c r="A8" s="32"/>
      <c r="B8" s="33"/>
      <c r="C8" s="32"/>
      <c r="D8" s="27" t="s">
        <v>87</v>
      </c>
      <c r="E8" s="32"/>
      <c r="F8" s="32"/>
      <c r="G8" s="32"/>
      <c r="H8" s="32"/>
      <c r="I8" s="9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31" t="s">
        <v>88</v>
      </c>
      <c r="F9" s="253"/>
      <c r="G9" s="253"/>
      <c r="H9" s="253"/>
      <c r="I9" s="9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1.25">
      <c r="A10" s="32"/>
      <c r="B10" s="33"/>
      <c r="C10" s="32"/>
      <c r="D10" s="32"/>
      <c r="E10" s="32"/>
      <c r="F10" s="32"/>
      <c r="G10" s="32"/>
      <c r="H10" s="32"/>
      <c r="I10" s="9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3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3" t="s">
        <v>22</v>
      </c>
      <c r="J12" s="55" t="str">
        <f>'Rekapitulace stavby'!AN8</f>
        <v>28. 8. 2019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3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3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93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4" t="str">
        <f>'Rekapitulace stavby'!E14</f>
        <v>Vyplň údaj</v>
      </c>
      <c r="F18" s="215"/>
      <c r="G18" s="215"/>
      <c r="H18" s="215"/>
      <c r="I18" s="93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93" t="s">
        <v>25</v>
      </c>
      <c r="J20" s="25" t="s">
        <v>30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93" t="s">
        <v>26</v>
      </c>
      <c r="J21" s="25" t="s">
        <v>32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93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3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9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20" t="s">
        <v>1</v>
      </c>
      <c r="F27" s="220"/>
      <c r="G27" s="220"/>
      <c r="H27" s="220"/>
      <c r="I27" s="96"/>
      <c r="J27" s="94"/>
      <c r="K27" s="94"/>
      <c r="L27" s="97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98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9" t="s">
        <v>36</v>
      </c>
      <c r="E30" s="32"/>
      <c r="F30" s="32"/>
      <c r="G30" s="32"/>
      <c r="H30" s="32"/>
      <c r="I30" s="92"/>
      <c r="J30" s="71">
        <f>ROUND(J140,2)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98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100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1" t="s">
        <v>40</v>
      </c>
      <c r="E33" s="27" t="s">
        <v>41</v>
      </c>
      <c r="F33" s="102">
        <f>ROUND((SUM(BE140:BE413)),2)</f>
        <v>0</v>
      </c>
      <c r="G33" s="32"/>
      <c r="H33" s="32"/>
      <c r="I33" s="103">
        <v>0.21</v>
      </c>
      <c r="J33" s="102">
        <f>ROUND(((SUM(BE140:BE413))*I33),2)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02">
        <f>ROUND((SUM(BF140:BF413)),2)</f>
        <v>0</v>
      </c>
      <c r="G34" s="32"/>
      <c r="H34" s="32"/>
      <c r="I34" s="103">
        <v>0.15</v>
      </c>
      <c r="J34" s="102">
        <f>ROUND(((SUM(BF140:BF413))*I34),2)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102">
        <f>ROUND((SUM(BG140:BG413)),2)</f>
        <v>0</v>
      </c>
      <c r="G35" s="32"/>
      <c r="H35" s="32"/>
      <c r="I35" s="103">
        <v>0.21</v>
      </c>
      <c r="J35" s="102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102">
        <f>ROUND((SUM(BH140:BH413)),2)</f>
        <v>0</v>
      </c>
      <c r="G36" s="32"/>
      <c r="H36" s="32"/>
      <c r="I36" s="103">
        <v>0.15</v>
      </c>
      <c r="J36" s="102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2">
        <f>ROUND((SUM(BI140:BI413)),2)</f>
        <v>0</v>
      </c>
      <c r="G37" s="32"/>
      <c r="H37" s="32"/>
      <c r="I37" s="103">
        <v>0</v>
      </c>
      <c r="J37" s="102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4"/>
      <c r="D39" s="105" t="s">
        <v>46</v>
      </c>
      <c r="E39" s="60"/>
      <c r="F39" s="60"/>
      <c r="G39" s="106" t="s">
        <v>47</v>
      </c>
      <c r="H39" s="107" t="s">
        <v>48</v>
      </c>
      <c r="I39" s="108"/>
      <c r="J39" s="109">
        <f>SUM(J30:J37)</f>
        <v>0</v>
      </c>
      <c r="K39" s="110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89"/>
      <c r="L41" s="20"/>
    </row>
    <row r="42" spans="2:12" s="1" customFormat="1" ht="14.45" customHeight="1">
      <c r="B42" s="20"/>
      <c r="I42" s="89"/>
      <c r="L42" s="20"/>
    </row>
    <row r="43" spans="2:12" s="1" customFormat="1" ht="14.45" customHeight="1">
      <c r="B43" s="20"/>
      <c r="I43" s="89"/>
      <c r="L43" s="20"/>
    </row>
    <row r="44" spans="2:12" s="1" customFormat="1" ht="14.45" customHeight="1">
      <c r="B44" s="20"/>
      <c r="I44" s="89"/>
      <c r="L44" s="20"/>
    </row>
    <row r="45" spans="2:12" s="1" customFormat="1" ht="14.45" customHeight="1">
      <c r="B45" s="20"/>
      <c r="I45" s="89"/>
      <c r="L45" s="20"/>
    </row>
    <row r="46" spans="2:12" s="1" customFormat="1" ht="14.45" customHeight="1">
      <c r="B46" s="20"/>
      <c r="I46" s="89"/>
      <c r="L46" s="20"/>
    </row>
    <row r="47" spans="2:12" s="1" customFormat="1" ht="14.45" customHeight="1">
      <c r="B47" s="20"/>
      <c r="I47" s="89"/>
      <c r="L47" s="20"/>
    </row>
    <row r="48" spans="2:12" s="1" customFormat="1" ht="14.45" customHeight="1">
      <c r="B48" s="20"/>
      <c r="I48" s="89"/>
      <c r="L48" s="20"/>
    </row>
    <row r="49" spans="2:12" s="1" customFormat="1" ht="14.45" customHeight="1">
      <c r="B49" s="20"/>
      <c r="I49" s="89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111"/>
      <c r="J50" s="44"/>
      <c r="K50" s="44"/>
      <c r="L50" s="4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2" t="s">
        <v>52</v>
      </c>
      <c r="G61" s="45" t="s">
        <v>51</v>
      </c>
      <c r="H61" s="35"/>
      <c r="I61" s="113"/>
      <c r="J61" s="114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115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2" t="s">
        <v>52</v>
      </c>
      <c r="G76" s="45" t="s">
        <v>51</v>
      </c>
      <c r="H76" s="35"/>
      <c r="I76" s="113"/>
      <c r="J76" s="114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16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17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89</v>
      </c>
      <c r="D82" s="32"/>
      <c r="E82" s="32"/>
      <c r="F82" s="32"/>
      <c r="G82" s="32"/>
      <c r="H82" s="32"/>
      <c r="I82" s="9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1" t="str">
        <f>E7</f>
        <v>Výškovická 447/153</v>
      </c>
      <c r="F85" s="252"/>
      <c r="G85" s="252"/>
      <c r="H85" s="252"/>
      <c r="I85" s="9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87</v>
      </c>
      <c r="D86" s="32"/>
      <c r="E86" s="32"/>
      <c r="F86" s="32"/>
      <c r="G86" s="32"/>
      <c r="H86" s="32"/>
      <c r="I86" s="9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31" t="str">
        <f>E9</f>
        <v>3 - Bytová jednotka č.3</v>
      </c>
      <c r="F87" s="253"/>
      <c r="G87" s="253"/>
      <c r="H87" s="253"/>
      <c r="I87" s="9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3" t="s">
        <v>22</v>
      </c>
      <c r="J89" s="55" t="str">
        <f>IF(J12="","",J12)</f>
        <v>28. 8. 2019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5.7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93" t="s">
        <v>29</v>
      </c>
      <c r="J91" s="30" t="str">
        <f>E21</f>
        <v>Ing. Vladimír Slonka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93" t="s">
        <v>34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8" t="s">
        <v>90</v>
      </c>
      <c r="D94" s="104"/>
      <c r="E94" s="104"/>
      <c r="F94" s="104"/>
      <c r="G94" s="104"/>
      <c r="H94" s="104"/>
      <c r="I94" s="119"/>
      <c r="J94" s="120" t="s">
        <v>91</v>
      </c>
      <c r="K94" s="104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1" t="s">
        <v>92</v>
      </c>
      <c r="D96" s="32"/>
      <c r="E96" s="32"/>
      <c r="F96" s="32"/>
      <c r="G96" s="32"/>
      <c r="H96" s="32"/>
      <c r="I96" s="92"/>
      <c r="J96" s="71">
        <f>J140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93</v>
      </c>
    </row>
    <row r="97" spans="2:12" s="9" customFormat="1" ht="24.95" customHeight="1">
      <c r="B97" s="122"/>
      <c r="D97" s="123" t="s">
        <v>94</v>
      </c>
      <c r="E97" s="124"/>
      <c r="F97" s="124"/>
      <c r="G97" s="124"/>
      <c r="H97" s="124"/>
      <c r="I97" s="125"/>
      <c r="J97" s="126">
        <f>J141</f>
        <v>0</v>
      </c>
      <c r="L97" s="122"/>
    </row>
    <row r="98" spans="2:12" s="10" customFormat="1" ht="19.9" customHeight="1">
      <c r="B98" s="127"/>
      <c r="D98" s="128" t="s">
        <v>95</v>
      </c>
      <c r="E98" s="129"/>
      <c r="F98" s="129"/>
      <c r="G98" s="129"/>
      <c r="H98" s="129"/>
      <c r="I98" s="130"/>
      <c r="J98" s="131">
        <f>J142</f>
        <v>0</v>
      </c>
      <c r="L98" s="127"/>
    </row>
    <row r="99" spans="2:12" s="10" customFormat="1" ht="19.9" customHeight="1">
      <c r="B99" s="127"/>
      <c r="D99" s="128" t="s">
        <v>96</v>
      </c>
      <c r="E99" s="129"/>
      <c r="F99" s="129"/>
      <c r="G99" s="129"/>
      <c r="H99" s="129"/>
      <c r="I99" s="130"/>
      <c r="J99" s="131">
        <f>J162</f>
        <v>0</v>
      </c>
      <c r="L99" s="127"/>
    </row>
    <row r="100" spans="2:12" s="10" customFormat="1" ht="19.9" customHeight="1">
      <c r="B100" s="127"/>
      <c r="D100" s="128" t="s">
        <v>97</v>
      </c>
      <c r="E100" s="129"/>
      <c r="F100" s="129"/>
      <c r="G100" s="129"/>
      <c r="H100" s="129"/>
      <c r="I100" s="130"/>
      <c r="J100" s="131">
        <f>J183</f>
        <v>0</v>
      </c>
      <c r="L100" s="127"/>
    </row>
    <row r="101" spans="2:12" s="10" customFormat="1" ht="19.9" customHeight="1">
      <c r="B101" s="127"/>
      <c r="D101" s="128" t="s">
        <v>98</v>
      </c>
      <c r="E101" s="129"/>
      <c r="F101" s="129"/>
      <c r="G101" s="129"/>
      <c r="H101" s="129"/>
      <c r="I101" s="130"/>
      <c r="J101" s="131">
        <f>J191</f>
        <v>0</v>
      </c>
      <c r="L101" s="127"/>
    </row>
    <row r="102" spans="2:12" s="9" customFormat="1" ht="24.95" customHeight="1">
      <c r="B102" s="122"/>
      <c r="D102" s="123" t="s">
        <v>99</v>
      </c>
      <c r="E102" s="124"/>
      <c r="F102" s="124"/>
      <c r="G102" s="124"/>
      <c r="H102" s="124"/>
      <c r="I102" s="125"/>
      <c r="J102" s="126">
        <f>J195</f>
        <v>0</v>
      </c>
      <c r="L102" s="122"/>
    </row>
    <row r="103" spans="2:12" s="10" customFormat="1" ht="19.9" customHeight="1">
      <c r="B103" s="127"/>
      <c r="D103" s="128" t="s">
        <v>100</v>
      </c>
      <c r="E103" s="129"/>
      <c r="F103" s="129"/>
      <c r="G103" s="129"/>
      <c r="H103" s="129"/>
      <c r="I103" s="130"/>
      <c r="J103" s="131">
        <f>J196</f>
        <v>0</v>
      </c>
      <c r="L103" s="127"/>
    </row>
    <row r="104" spans="2:12" s="10" customFormat="1" ht="19.9" customHeight="1">
      <c r="B104" s="127"/>
      <c r="D104" s="128" t="s">
        <v>101</v>
      </c>
      <c r="E104" s="129"/>
      <c r="F104" s="129"/>
      <c r="G104" s="129"/>
      <c r="H104" s="129"/>
      <c r="I104" s="130"/>
      <c r="J104" s="131">
        <f>J220</f>
        <v>0</v>
      </c>
      <c r="L104" s="127"/>
    </row>
    <row r="105" spans="2:12" s="10" customFormat="1" ht="19.9" customHeight="1">
      <c r="B105" s="127"/>
      <c r="D105" s="128" t="s">
        <v>102</v>
      </c>
      <c r="E105" s="129"/>
      <c r="F105" s="129"/>
      <c r="G105" s="129"/>
      <c r="H105" s="129"/>
      <c r="I105" s="130"/>
      <c r="J105" s="131">
        <f>J231</f>
        <v>0</v>
      </c>
      <c r="L105" s="127"/>
    </row>
    <row r="106" spans="2:12" s="10" customFormat="1" ht="19.9" customHeight="1">
      <c r="B106" s="127"/>
      <c r="D106" s="128" t="s">
        <v>103</v>
      </c>
      <c r="E106" s="129"/>
      <c r="F106" s="129"/>
      <c r="G106" s="129"/>
      <c r="H106" s="129"/>
      <c r="I106" s="130"/>
      <c r="J106" s="131">
        <f>J243</f>
        <v>0</v>
      </c>
      <c r="L106" s="127"/>
    </row>
    <row r="107" spans="2:12" s="10" customFormat="1" ht="19.9" customHeight="1">
      <c r="B107" s="127"/>
      <c r="D107" s="128" t="s">
        <v>104</v>
      </c>
      <c r="E107" s="129"/>
      <c r="F107" s="129"/>
      <c r="G107" s="129"/>
      <c r="H107" s="129"/>
      <c r="I107" s="130"/>
      <c r="J107" s="131">
        <f>J265</f>
        <v>0</v>
      </c>
      <c r="L107" s="127"/>
    </row>
    <row r="108" spans="2:12" s="10" customFormat="1" ht="19.9" customHeight="1">
      <c r="B108" s="127"/>
      <c r="D108" s="128" t="s">
        <v>105</v>
      </c>
      <c r="E108" s="129"/>
      <c r="F108" s="129"/>
      <c r="G108" s="129"/>
      <c r="H108" s="129"/>
      <c r="I108" s="130"/>
      <c r="J108" s="131">
        <f>J269</f>
        <v>0</v>
      </c>
      <c r="L108" s="127"/>
    </row>
    <row r="109" spans="2:12" s="10" customFormat="1" ht="19.9" customHeight="1">
      <c r="B109" s="127"/>
      <c r="D109" s="128" t="s">
        <v>106</v>
      </c>
      <c r="E109" s="129"/>
      <c r="F109" s="129"/>
      <c r="G109" s="129"/>
      <c r="H109" s="129"/>
      <c r="I109" s="130"/>
      <c r="J109" s="131">
        <f>J287</f>
        <v>0</v>
      </c>
      <c r="L109" s="127"/>
    </row>
    <row r="110" spans="2:12" s="10" customFormat="1" ht="19.9" customHeight="1">
      <c r="B110" s="127"/>
      <c r="D110" s="128" t="s">
        <v>107</v>
      </c>
      <c r="E110" s="129"/>
      <c r="F110" s="129"/>
      <c r="G110" s="129"/>
      <c r="H110" s="129"/>
      <c r="I110" s="130"/>
      <c r="J110" s="131">
        <f>J293</f>
        <v>0</v>
      </c>
      <c r="L110" s="127"/>
    </row>
    <row r="111" spans="2:12" s="10" customFormat="1" ht="19.9" customHeight="1">
      <c r="B111" s="127"/>
      <c r="D111" s="128" t="s">
        <v>108</v>
      </c>
      <c r="E111" s="129"/>
      <c r="F111" s="129"/>
      <c r="G111" s="129"/>
      <c r="H111" s="129"/>
      <c r="I111" s="130"/>
      <c r="J111" s="131">
        <f>J310</f>
        <v>0</v>
      </c>
      <c r="L111" s="127"/>
    </row>
    <row r="112" spans="2:12" s="10" customFormat="1" ht="19.9" customHeight="1">
      <c r="B112" s="127"/>
      <c r="D112" s="128" t="s">
        <v>109</v>
      </c>
      <c r="E112" s="129"/>
      <c r="F112" s="129"/>
      <c r="G112" s="129"/>
      <c r="H112" s="129"/>
      <c r="I112" s="130"/>
      <c r="J112" s="131">
        <f>J326</f>
        <v>0</v>
      </c>
      <c r="L112" s="127"/>
    </row>
    <row r="113" spans="2:12" s="10" customFormat="1" ht="19.9" customHeight="1">
      <c r="B113" s="127"/>
      <c r="D113" s="128" t="s">
        <v>110</v>
      </c>
      <c r="E113" s="129"/>
      <c r="F113" s="129"/>
      <c r="G113" s="129"/>
      <c r="H113" s="129"/>
      <c r="I113" s="130"/>
      <c r="J113" s="131">
        <f>J336</f>
        <v>0</v>
      </c>
      <c r="L113" s="127"/>
    </row>
    <row r="114" spans="2:12" s="10" customFormat="1" ht="19.9" customHeight="1">
      <c r="B114" s="127"/>
      <c r="D114" s="128" t="s">
        <v>111</v>
      </c>
      <c r="E114" s="129"/>
      <c r="F114" s="129"/>
      <c r="G114" s="129"/>
      <c r="H114" s="129"/>
      <c r="I114" s="130"/>
      <c r="J114" s="131">
        <f>J347</f>
        <v>0</v>
      </c>
      <c r="L114" s="127"/>
    </row>
    <row r="115" spans="2:12" s="10" customFormat="1" ht="19.9" customHeight="1">
      <c r="B115" s="127"/>
      <c r="D115" s="128" t="s">
        <v>112</v>
      </c>
      <c r="E115" s="129"/>
      <c r="F115" s="129"/>
      <c r="G115" s="129"/>
      <c r="H115" s="129"/>
      <c r="I115" s="130"/>
      <c r="J115" s="131">
        <f>J364</f>
        <v>0</v>
      </c>
      <c r="L115" s="127"/>
    </row>
    <row r="116" spans="2:12" s="10" customFormat="1" ht="19.9" customHeight="1">
      <c r="B116" s="127"/>
      <c r="D116" s="128" t="s">
        <v>113</v>
      </c>
      <c r="E116" s="129"/>
      <c r="F116" s="129"/>
      <c r="G116" s="129"/>
      <c r="H116" s="129"/>
      <c r="I116" s="130"/>
      <c r="J116" s="131">
        <f>J370</f>
        <v>0</v>
      </c>
      <c r="L116" s="127"/>
    </row>
    <row r="117" spans="2:12" s="9" customFormat="1" ht="24.95" customHeight="1">
      <c r="B117" s="122"/>
      <c r="D117" s="123" t="s">
        <v>114</v>
      </c>
      <c r="E117" s="124"/>
      <c r="F117" s="124"/>
      <c r="G117" s="124"/>
      <c r="H117" s="124"/>
      <c r="I117" s="125"/>
      <c r="J117" s="126">
        <f>J388</f>
        <v>0</v>
      </c>
      <c r="L117" s="122"/>
    </row>
    <row r="118" spans="2:12" s="9" customFormat="1" ht="24.95" customHeight="1">
      <c r="B118" s="122"/>
      <c r="D118" s="123" t="s">
        <v>115</v>
      </c>
      <c r="E118" s="124"/>
      <c r="F118" s="124"/>
      <c r="G118" s="124"/>
      <c r="H118" s="124"/>
      <c r="I118" s="125"/>
      <c r="J118" s="126">
        <f>J409</f>
        <v>0</v>
      </c>
      <c r="L118" s="122"/>
    </row>
    <row r="119" spans="2:12" s="10" customFormat="1" ht="19.9" customHeight="1">
      <c r="B119" s="127"/>
      <c r="D119" s="128" t="s">
        <v>116</v>
      </c>
      <c r="E119" s="129"/>
      <c r="F119" s="129"/>
      <c r="G119" s="129"/>
      <c r="H119" s="129"/>
      <c r="I119" s="130"/>
      <c r="J119" s="131">
        <f>J410</f>
        <v>0</v>
      </c>
      <c r="L119" s="127"/>
    </row>
    <row r="120" spans="2:12" s="10" customFormat="1" ht="19.9" customHeight="1">
      <c r="B120" s="127"/>
      <c r="D120" s="128" t="s">
        <v>117</v>
      </c>
      <c r="E120" s="129"/>
      <c r="F120" s="129"/>
      <c r="G120" s="129"/>
      <c r="H120" s="129"/>
      <c r="I120" s="130"/>
      <c r="J120" s="131">
        <f>J412</f>
        <v>0</v>
      </c>
      <c r="L120" s="127"/>
    </row>
    <row r="121" spans="1:31" s="2" customFormat="1" ht="21.75" customHeight="1">
      <c r="A121" s="32"/>
      <c r="B121" s="33"/>
      <c r="C121" s="32"/>
      <c r="D121" s="32"/>
      <c r="E121" s="32"/>
      <c r="F121" s="32"/>
      <c r="G121" s="32"/>
      <c r="H121" s="32"/>
      <c r="I121" s="9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6.95" customHeight="1">
      <c r="A122" s="32"/>
      <c r="B122" s="47"/>
      <c r="C122" s="48"/>
      <c r="D122" s="48"/>
      <c r="E122" s="48"/>
      <c r="F122" s="48"/>
      <c r="G122" s="48"/>
      <c r="H122" s="48"/>
      <c r="I122" s="116"/>
      <c r="J122" s="48"/>
      <c r="K122" s="48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6" spans="1:31" s="2" customFormat="1" ht="6.95" customHeight="1">
      <c r="A126" s="32"/>
      <c r="B126" s="49"/>
      <c r="C126" s="50"/>
      <c r="D126" s="50"/>
      <c r="E126" s="50"/>
      <c r="F126" s="50"/>
      <c r="G126" s="50"/>
      <c r="H126" s="50"/>
      <c r="I126" s="117"/>
      <c r="J126" s="50"/>
      <c r="K126" s="50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24.95" customHeight="1">
      <c r="A127" s="32"/>
      <c r="B127" s="33"/>
      <c r="C127" s="21" t="s">
        <v>118</v>
      </c>
      <c r="D127" s="32"/>
      <c r="E127" s="32"/>
      <c r="F127" s="32"/>
      <c r="G127" s="32"/>
      <c r="H127" s="32"/>
      <c r="I127" s="92"/>
      <c r="J127" s="32"/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6.95" customHeight="1">
      <c r="A128" s="32"/>
      <c r="B128" s="33"/>
      <c r="C128" s="32"/>
      <c r="D128" s="32"/>
      <c r="E128" s="32"/>
      <c r="F128" s="32"/>
      <c r="G128" s="32"/>
      <c r="H128" s="32"/>
      <c r="I128" s="92"/>
      <c r="J128" s="32"/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12" customHeight="1">
      <c r="A129" s="32"/>
      <c r="B129" s="33"/>
      <c r="C129" s="27" t="s">
        <v>16</v>
      </c>
      <c r="D129" s="32"/>
      <c r="E129" s="32"/>
      <c r="F129" s="32"/>
      <c r="G129" s="32"/>
      <c r="H129" s="32"/>
      <c r="I129" s="9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16.5" customHeight="1">
      <c r="A130" s="32"/>
      <c r="B130" s="33"/>
      <c r="C130" s="32"/>
      <c r="D130" s="32"/>
      <c r="E130" s="251" t="str">
        <f>E7</f>
        <v>Výškovická 447/153</v>
      </c>
      <c r="F130" s="252"/>
      <c r="G130" s="252"/>
      <c r="H130" s="252"/>
      <c r="I130" s="9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2" customHeight="1">
      <c r="A131" s="32"/>
      <c r="B131" s="33"/>
      <c r="C131" s="27" t="s">
        <v>87</v>
      </c>
      <c r="D131" s="32"/>
      <c r="E131" s="32"/>
      <c r="F131" s="32"/>
      <c r="G131" s="32"/>
      <c r="H131" s="32"/>
      <c r="I131" s="92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16.5" customHeight="1">
      <c r="A132" s="32"/>
      <c r="B132" s="33"/>
      <c r="C132" s="32"/>
      <c r="D132" s="32"/>
      <c r="E132" s="231" t="str">
        <f>E9</f>
        <v>3 - Bytová jednotka č.3</v>
      </c>
      <c r="F132" s="253"/>
      <c r="G132" s="253"/>
      <c r="H132" s="253"/>
      <c r="I132" s="92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6.95" customHeight="1">
      <c r="A133" s="32"/>
      <c r="B133" s="33"/>
      <c r="C133" s="32"/>
      <c r="D133" s="32"/>
      <c r="E133" s="32"/>
      <c r="F133" s="32"/>
      <c r="G133" s="32"/>
      <c r="H133" s="32"/>
      <c r="I133" s="92"/>
      <c r="J133" s="32"/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2" customFormat="1" ht="12" customHeight="1">
      <c r="A134" s="32"/>
      <c r="B134" s="33"/>
      <c r="C134" s="27" t="s">
        <v>20</v>
      </c>
      <c r="D134" s="32"/>
      <c r="E134" s="32"/>
      <c r="F134" s="25" t="str">
        <f>F12</f>
        <v xml:space="preserve"> </v>
      </c>
      <c r="G134" s="32"/>
      <c r="H134" s="32"/>
      <c r="I134" s="93" t="s">
        <v>22</v>
      </c>
      <c r="J134" s="55" t="str">
        <f>IF(J12="","",J12)</f>
        <v>28. 8. 2019</v>
      </c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 s="2" customFormat="1" ht="6.95" customHeight="1">
      <c r="A135" s="32"/>
      <c r="B135" s="33"/>
      <c r="C135" s="32"/>
      <c r="D135" s="32"/>
      <c r="E135" s="32"/>
      <c r="F135" s="32"/>
      <c r="G135" s="32"/>
      <c r="H135" s="32"/>
      <c r="I135" s="92"/>
      <c r="J135" s="32"/>
      <c r="K135" s="32"/>
      <c r="L135" s="4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31" s="2" customFormat="1" ht="25.7" customHeight="1">
      <c r="A136" s="32"/>
      <c r="B136" s="33"/>
      <c r="C136" s="27" t="s">
        <v>24</v>
      </c>
      <c r="D136" s="32"/>
      <c r="E136" s="32"/>
      <c r="F136" s="25" t="str">
        <f>E15</f>
        <v xml:space="preserve"> </v>
      </c>
      <c r="G136" s="32"/>
      <c r="H136" s="32"/>
      <c r="I136" s="93" t="s">
        <v>29</v>
      </c>
      <c r="J136" s="30" t="str">
        <f>E21</f>
        <v>Ing. Vladimír Slonka</v>
      </c>
      <c r="K136" s="32"/>
      <c r="L136" s="4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31" s="2" customFormat="1" ht="15.2" customHeight="1">
      <c r="A137" s="32"/>
      <c r="B137" s="33"/>
      <c r="C137" s="27" t="s">
        <v>27</v>
      </c>
      <c r="D137" s="32"/>
      <c r="E137" s="32"/>
      <c r="F137" s="25" t="str">
        <f>IF(E18="","",E18)</f>
        <v>Vyplň údaj</v>
      </c>
      <c r="G137" s="32"/>
      <c r="H137" s="32"/>
      <c r="I137" s="93" t="s">
        <v>34</v>
      </c>
      <c r="J137" s="30" t="str">
        <f>E24</f>
        <v xml:space="preserve"> </v>
      </c>
      <c r="K137" s="32"/>
      <c r="L137" s="4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31" s="2" customFormat="1" ht="10.35" customHeight="1">
      <c r="A138" s="32"/>
      <c r="B138" s="33"/>
      <c r="C138" s="32"/>
      <c r="D138" s="32"/>
      <c r="E138" s="32"/>
      <c r="F138" s="32"/>
      <c r="G138" s="32"/>
      <c r="H138" s="32"/>
      <c r="I138" s="92"/>
      <c r="J138" s="32"/>
      <c r="K138" s="32"/>
      <c r="L138" s="4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  <row r="139" spans="1:31" s="11" customFormat="1" ht="29.25" customHeight="1">
      <c r="A139" s="132"/>
      <c r="B139" s="133"/>
      <c r="C139" s="134" t="s">
        <v>119</v>
      </c>
      <c r="D139" s="135" t="s">
        <v>61</v>
      </c>
      <c r="E139" s="135" t="s">
        <v>57</v>
      </c>
      <c r="F139" s="135" t="s">
        <v>58</v>
      </c>
      <c r="G139" s="135" t="s">
        <v>120</v>
      </c>
      <c r="H139" s="135" t="s">
        <v>121</v>
      </c>
      <c r="I139" s="136" t="s">
        <v>122</v>
      </c>
      <c r="J139" s="137" t="s">
        <v>91</v>
      </c>
      <c r="K139" s="138" t="s">
        <v>123</v>
      </c>
      <c r="L139" s="139"/>
      <c r="M139" s="62" t="s">
        <v>1</v>
      </c>
      <c r="N139" s="63" t="s">
        <v>40</v>
      </c>
      <c r="O139" s="63" t="s">
        <v>124</v>
      </c>
      <c r="P139" s="63" t="s">
        <v>125</v>
      </c>
      <c r="Q139" s="63" t="s">
        <v>126</v>
      </c>
      <c r="R139" s="63" t="s">
        <v>127</v>
      </c>
      <c r="S139" s="63" t="s">
        <v>128</v>
      </c>
      <c r="T139" s="64" t="s">
        <v>129</v>
      </c>
      <c r="U139" s="132"/>
      <c r="V139" s="132"/>
      <c r="W139" s="132"/>
      <c r="X139" s="132"/>
      <c r="Y139" s="132"/>
      <c r="Z139" s="132"/>
      <c r="AA139" s="132"/>
      <c r="AB139" s="132"/>
      <c r="AC139" s="132"/>
      <c r="AD139" s="132"/>
      <c r="AE139" s="132"/>
    </row>
    <row r="140" spans="1:63" s="2" customFormat="1" ht="22.9" customHeight="1">
      <c r="A140" s="32"/>
      <c r="B140" s="33"/>
      <c r="C140" s="69" t="s">
        <v>130</v>
      </c>
      <c r="D140" s="32"/>
      <c r="E140" s="32"/>
      <c r="F140" s="32"/>
      <c r="G140" s="32"/>
      <c r="H140" s="32"/>
      <c r="I140" s="92"/>
      <c r="J140" s="140">
        <f>BK140</f>
        <v>0</v>
      </c>
      <c r="K140" s="32"/>
      <c r="L140" s="33"/>
      <c r="M140" s="65"/>
      <c r="N140" s="56"/>
      <c r="O140" s="66"/>
      <c r="P140" s="141">
        <f>P141+P195+P388+P409</f>
        <v>0</v>
      </c>
      <c r="Q140" s="66"/>
      <c r="R140" s="141">
        <f>R141+R195+R388+R409</f>
        <v>2.50848726</v>
      </c>
      <c r="S140" s="66"/>
      <c r="T140" s="142">
        <f>T141+T195+T388+T409</f>
        <v>2.6757790000000004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T140" s="17" t="s">
        <v>75</v>
      </c>
      <c r="AU140" s="17" t="s">
        <v>93</v>
      </c>
      <c r="BK140" s="143">
        <f>BK141+BK195+BK388+BK409</f>
        <v>0</v>
      </c>
    </row>
    <row r="141" spans="2:63" s="12" customFormat="1" ht="25.9" customHeight="1">
      <c r="B141" s="144"/>
      <c r="D141" s="145" t="s">
        <v>75</v>
      </c>
      <c r="E141" s="146" t="s">
        <v>131</v>
      </c>
      <c r="F141" s="146" t="s">
        <v>132</v>
      </c>
      <c r="I141" s="147"/>
      <c r="J141" s="148">
        <f>BK141</f>
        <v>0</v>
      </c>
      <c r="L141" s="144"/>
      <c r="M141" s="149"/>
      <c r="N141" s="150"/>
      <c r="O141" s="150"/>
      <c r="P141" s="151">
        <f>P142+P162+P183+P191</f>
        <v>0</v>
      </c>
      <c r="Q141" s="150"/>
      <c r="R141" s="151">
        <f>R142+R162+R183+R191</f>
        <v>0.62723222</v>
      </c>
      <c r="S141" s="150"/>
      <c r="T141" s="152">
        <f>T142+T162+T183+T191</f>
        <v>2.4737050000000003</v>
      </c>
      <c r="AR141" s="145" t="s">
        <v>84</v>
      </c>
      <c r="AT141" s="153" t="s">
        <v>75</v>
      </c>
      <c r="AU141" s="153" t="s">
        <v>76</v>
      </c>
      <c r="AY141" s="145" t="s">
        <v>133</v>
      </c>
      <c r="BK141" s="154">
        <f>BK142+BK162+BK183+BK191</f>
        <v>0</v>
      </c>
    </row>
    <row r="142" spans="2:63" s="12" customFormat="1" ht="22.9" customHeight="1">
      <c r="B142" s="144"/>
      <c r="D142" s="145" t="s">
        <v>75</v>
      </c>
      <c r="E142" s="155" t="s">
        <v>134</v>
      </c>
      <c r="F142" s="155" t="s">
        <v>135</v>
      </c>
      <c r="I142" s="147"/>
      <c r="J142" s="156">
        <f>BK142</f>
        <v>0</v>
      </c>
      <c r="L142" s="144"/>
      <c r="M142" s="149"/>
      <c r="N142" s="150"/>
      <c r="O142" s="150"/>
      <c r="P142" s="151">
        <f>SUM(P143:P161)</f>
        <v>0</v>
      </c>
      <c r="Q142" s="150"/>
      <c r="R142" s="151">
        <f>SUM(R143:R161)</f>
        <v>0.62492422</v>
      </c>
      <c r="S142" s="150"/>
      <c r="T142" s="152">
        <f>SUM(T143:T161)</f>
        <v>0</v>
      </c>
      <c r="AR142" s="145" t="s">
        <v>84</v>
      </c>
      <c r="AT142" s="153" t="s">
        <v>75</v>
      </c>
      <c r="AU142" s="153" t="s">
        <v>84</v>
      </c>
      <c r="AY142" s="145" t="s">
        <v>133</v>
      </c>
      <c r="BK142" s="154">
        <f>SUM(BK143:BK161)</f>
        <v>0</v>
      </c>
    </row>
    <row r="143" spans="1:65" s="2" customFormat="1" ht="21.75" customHeight="1">
      <c r="A143" s="32"/>
      <c r="B143" s="157"/>
      <c r="C143" s="158" t="s">
        <v>143</v>
      </c>
      <c r="D143" s="158" t="s">
        <v>136</v>
      </c>
      <c r="E143" s="159" t="s">
        <v>144</v>
      </c>
      <c r="F143" s="160" t="s">
        <v>145</v>
      </c>
      <c r="G143" s="161" t="s">
        <v>137</v>
      </c>
      <c r="H143" s="162">
        <v>10.998</v>
      </c>
      <c r="I143" s="163"/>
      <c r="J143" s="164">
        <f aca="true" t="shared" si="0" ref="J143:J145">ROUND(I143*H143,2)</f>
        <v>0</v>
      </c>
      <c r="K143" s="165"/>
      <c r="L143" s="33"/>
      <c r="M143" s="166" t="s">
        <v>1</v>
      </c>
      <c r="N143" s="167" t="s">
        <v>42</v>
      </c>
      <c r="O143" s="58"/>
      <c r="P143" s="168">
        <f aca="true" t="shared" si="1" ref="P143:P145">O143*H143</f>
        <v>0</v>
      </c>
      <c r="Q143" s="168">
        <v>0.00026</v>
      </c>
      <c r="R143" s="168">
        <f aca="true" t="shared" si="2" ref="R143:R145">Q143*H143</f>
        <v>0.0028594799999999997</v>
      </c>
      <c r="S143" s="168">
        <v>0</v>
      </c>
      <c r="T143" s="169">
        <f aca="true" t="shared" si="3" ref="T143:T145"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70" t="s">
        <v>138</v>
      </c>
      <c r="AT143" s="170" t="s">
        <v>136</v>
      </c>
      <c r="AU143" s="170" t="s">
        <v>139</v>
      </c>
      <c r="AY143" s="17" t="s">
        <v>133</v>
      </c>
      <c r="BE143" s="171">
        <f aca="true" t="shared" si="4" ref="BE143:BE145">IF(N143="základní",J143,0)</f>
        <v>0</v>
      </c>
      <c r="BF143" s="171">
        <f aca="true" t="shared" si="5" ref="BF143:BF145">IF(N143="snížená",J143,0)</f>
        <v>0</v>
      </c>
      <c r="BG143" s="171">
        <f aca="true" t="shared" si="6" ref="BG143:BG145">IF(N143="zákl. přenesená",J143,0)</f>
        <v>0</v>
      </c>
      <c r="BH143" s="171">
        <f aca="true" t="shared" si="7" ref="BH143:BH145">IF(N143="sníž. přenesená",J143,0)</f>
        <v>0</v>
      </c>
      <c r="BI143" s="171">
        <f aca="true" t="shared" si="8" ref="BI143:BI145">IF(N143="nulová",J143,0)</f>
        <v>0</v>
      </c>
      <c r="BJ143" s="17" t="s">
        <v>139</v>
      </c>
      <c r="BK143" s="171">
        <f aca="true" t="shared" si="9" ref="BK143:BK145">ROUND(I143*H143,2)</f>
        <v>0</v>
      </c>
      <c r="BL143" s="17" t="s">
        <v>138</v>
      </c>
      <c r="BM143" s="170" t="s">
        <v>146</v>
      </c>
    </row>
    <row r="144" spans="1:65" s="2" customFormat="1" ht="21.75" customHeight="1">
      <c r="A144" s="32"/>
      <c r="B144" s="157"/>
      <c r="C144" s="158" t="s">
        <v>134</v>
      </c>
      <c r="D144" s="158" t="s">
        <v>136</v>
      </c>
      <c r="E144" s="159" t="s">
        <v>147</v>
      </c>
      <c r="F144" s="160" t="s">
        <v>148</v>
      </c>
      <c r="G144" s="161" t="s">
        <v>137</v>
      </c>
      <c r="H144" s="162">
        <v>10.998</v>
      </c>
      <c r="I144" s="163"/>
      <c r="J144" s="164">
        <f t="shared" si="0"/>
        <v>0</v>
      </c>
      <c r="K144" s="165"/>
      <c r="L144" s="33"/>
      <c r="M144" s="166" t="s">
        <v>1</v>
      </c>
      <c r="N144" s="167" t="s">
        <v>42</v>
      </c>
      <c r="O144" s="58"/>
      <c r="P144" s="168">
        <f t="shared" si="1"/>
        <v>0</v>
      </c>
      <c r="Q144" s="168">
        <v>0.00438</v>
      </c>
      <c r="R144" s="168">
        <f t="shared" si="2"/>
        <v>0.04817124</v>
      </c>
      <c r="S144" s="168">
        <v>0</v>
      </c>
      <c r="T144" s="169">
        <f t="shared" si="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70" t="s">
        <v>138</v>
      </c>
      <c r="AT144" s="170" t="s">
        <v>136</v>
      </c>
      <c r="AU144" s="170" t="s">
        <v>139</v>
      </c>
      <c r="AY144" s="17" t="s">
        <v>133</v>
      </c>
      <c r="BE144" s="171">
        <f t="shared" si="4"/>
        <v>0</v>
      </c>
      <c r="BF144" s="171">
        <f t="shared" si="5"/>
        <v>0</v>
      </c>
      <c r="BG144" s="171">
        <f t="shared" si="6"/>
        <v>0</v>
      </c>
      <c r="BH144" s="171">
        <f t="shared" si="7"/>
        <v>0</v>
      </c>
      <c r="BI144" s="171">
        <f t="shared" si="8"/>
        <v>0</v>
      </c>
      <c r="BJ144" s="17" t="s">
        <v>139</v>
      </c>
      <c r="BK144" s="171">
        <f t="shared" si="9"/>
        <v>0</v>
      </c>
      <c r="BL144" s="17" t="s">
        <v>138</v>
      </c>
      <c r="BM144" s="170" t="s">
        <v>149</v>
      </c>
    </row>
    <row r="145" spans="1:65" s="2" customFormat="1" ht="21.75" customHeight="1">
      <c r="A145" s="32"/>
      <c r="B145" s="157"/>
      <c r="C145" s="158" t="s">
        <v>150</v>
      </c>
      <c r="D145" s="158" t="s">
        <v>136</v>
      </c>
      <c r="E145" s="159" t="s">
        <v>151</v>
      </c>
      <c r="F145" s="160" t="s">
        <v>152</v>
      </c>
      <c r="G145" s="161" t="s">
        <v>137</v>
      </c>
      <c r="H145" s="162">
        <v>2.538</v>
      </c>
      <c r="I145" s="163"/>
      <c r="J145" s="164">
        <f t="shared" si="0"/>
        <v>0</v>
      </c>
      <c r="K145" s="165"/>
      <c r="L145" s="33"/>
      <c r="M145" s="166" t="s">
        <v>1</v>
      </c>
      <c r="N145" s="167" t="s">
        <v>42</v>
      </c>
      <c r="O145" s="58"/>
      <c r="P145" s="168">
        <f t="shared" si="1"/>
        <v>0</v>
      </c>
      <c r="Q145" s="168">
        <v>0.003</v>
      </c>
      <c r="R145" s="168">
        <f t="shared" si="2"/>
        <v>0.007613999999999999</v>
      </c>
      <c r="S145" s="168">
        <v>0</v>
      </c>
      <c r="T145" s="169">
        <f t="shared" si="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0" t="s">
        <v>138</v>
      </c>
      <c r="AT145" s="170" t="s">
        <v>136</v>
      </c>
      <c r="AU145" s="170" t="s">
        <v>139</v>
      </c>
      <c r="AY145" s="17" t="s">
        <v>133</v>
      </c>
      <c r="BE145" s="171">
        <f t="shared" si="4"/>
        <v>0</v>
      </c>
      <c r="BF145" s="171">
        <f t="shared" si="5"/>
        <v>0</v>
      </c>
      <c r="BG145" s="171">
        <f t="shared" si="6"/>
        <v>0</v>
      </c>
      <c r="BH145" s="171">
        <f t="shared" si="7"/>
        <v>0</v>
      </c>
      <c r="BI145" s="171">
        <f t="shared" si="8"/>
        <v>0</v>
      </c>
      <c r="BJ145" s="17" t="s">
        <v>139</v>
      </c>
      <c r="BK145" s="171">
        <f t="shared" si="9"/>
        <v>0</v>
      </c>
      <c r="BL145" s="17" t="s">
        <v>138</v>
      </c>
      <c r="BM145" s="170" t="s">
        <v>153</v>
      </c>
    </row>
    <row r="146" spans="2:51" s="13" customFormat="1" ht="11.25">
      <c r="B146" s="172"/>
      <c r="D146" s="173" t="s">
        <v>140</v>
      </c>
      <c r="E146" s="174" t="s">
        <v>1</v>
      </c>
      <c r="F146" s="175" t="s">
        <v>154</v>
      </c>
      <c r="H146" s="176">
        <v>0.684</v>
      </c>
      <c r="I146" s="177"/>
      <c r="L146" s="172"/>
      <c r="M146" s="178"/>
      <c r="N146" s="179"/>
      <c r="O146" s="179"/>
      <c r="P146" s="179"/>
      <c r="Q146" s="179"/>
      <c r="R146" s="179"/>
      <c r="S146" s="179"/>
      <c r="T146" s="180"/>
      <c r="AT146" s="174" t="s">
        <v>140</v>
      </c>
      <c r="AU146" s="174" t="s">
        <v>139</v>
      </c>
      <c r="AV146" s="13" t="s">
        <v>139</v>
      </c>
      <c r="AW146" s="13" t="s">
        <v>33</v>
      </c>
      <c r="AX146" s="13" t="s">
        <v>76</v>
      </c>
      <c r="AY146" s="174" t="s">
        <v>133</v>
      </c>
    </row>
    <row r="147" spans="2:51" s="13" customFormat="1" ht="11.25">
      <c r="B147" s="172"/>
      <c r="D147" s="173" t="s">
        <v>140</v>
      </c>
      <c r="E147" s="174" t="s">
        <v>1</v>
      </c>
      <c r="F147" s="175" t="s">
        <v>155</v>
      </c>
      <c r="H147" s="176">
        <v>1.854</v>
      </c>
      <c r="I147" s="177"/>
      <c r="L147" s="172"/>
      <c r="M147" s="178"/>
      <c r="N147" s="179"/>
      <c r="O147" s="179"/>
      <c r="P147" s="179"/>
      <c r="Q147" s="179"/>
      <c r="R147" s="179"/>
      <c r="S147" s="179"/>
      <c r="T147" s="180"/>
      <c r="AT147" s="174" t="s">
        <v>140</v>
      </c>
      <c r="AU147" s="174" t="s">
        <v>139</v>
      </c>
      <c r="AV147" s="13" t="s">
        <v>139</v>
      </c>
      <c r="AW147" s="13" t="s">
        <v>33</v>
      </c>
      <c r="AX147" s="13" t="s">
        <v>76</v>
      </c>
      <c r="AY147" s="174" t="s">
        <v>133</v>
      </c>
    </row>
    <row r="148" spans="2:51" s="14" customFormat="1" ht="11.25">
      <c r="B148" s="181"/>
      <c r="D148" s="173" t="s">
        <v>140</v>
      </c>
      <c r="E148" s="182" t="s">
        <v>1</v>
      </c>
      <c r="F148" s="183" t="s">
        <v>142</v>
      </c>
      <c r="H148" s="184">
        <v>2.5380000000000003</v>
      </c>
      <c r="I148" s="185"/>
      <c r="L148" s="181"/>
      <c r="M148" s="186"/>
      <c r="N148" s="187"/>
      <c r="O148" s="187"/>
      <c r="P148" s="187"/>
      <c r="Q148" s="187"/>
      <c r="R148" s="187"/>
      <c r="S148" s="187"/>
      <c r="T148" s="188"/>
      <c r="AT148" s="182" t="s">
        <v>140</v>
      </c>
      <c r="AU148" s="182" t="s">
        <v>139</v>
      </c>
      <c r="AV148" s="14" t="s">
        <v>138</v>
      </c>
      <c r="AW148" s="14" t="s">
        <v>33</v>
      </c>
      <c r="AX148" s="14" t="s">
        <v>84</v>
      </c>
      <c r="AY148" s="182" t="s">
        <v>133</v>
      </c>
    </row>
    <row r="149" spans="1:65" s="2" customFormat="1" ht="21.75" customHeight="1">
      <c r="A149" s="32"/>
      <c r="B149" s="157"/>
      <c r="C149" s="158" t="s">
        <v>156</v>
      </c>
      <c r="D149" s="158" t="s">
        <v>136</v>
      </c>
      <c r="E149" s="159" t="s">
        <v>157</v>
      </c>
      <c r="F149" s="160" t="s">
        <v>158</v>
      </c>
      <c r="G149" s="161" t="s">
        <v>137</v>
      </c>
      <c r="H149" s="162">
        <v>10.998</v>
      </c>
      <c r="I149" s="163"/>
      <c r="J149" s="164">
        <f>ROUND(I149*H149,2)</f>
        <v>0</v>
      </c>
      <c r="K149" s="165"/>
      <c r="L149" s="33"/>
      <c r="M149" s="166" t="s">
        <v>1</v>
      </c>
      <c r="N149" s="167" t="s">
        <v>42</v>
      </c>
      <c r="O149" s="58"/>
      <c r="P149" s="168">
        <f>O149*H149</f>
        <v>0</v>
      </c>
      <c r="Q149" s="168">
        <v>0.01575</v>
      </c>
      <c r="R149" s="168">
        <f>Q149*H149</f>
        <v>0.1732185</v>
      </c>
      <c r="S149" s="168">
        <v>0</v>
      </c>
      <c r="T149" s="169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70" t="s">
        <v>138</v>
      </c>
      <c r="AT149" s="170" t="s">
        <v>136</v>
      </c>
      <c r="AU149" s="170" t="s">
        <v>139</v>
      </c>
      <c r="AY149" s="17" t="s">
        <v>133</v>
      </c>
      <c r="BE149" s="171">
        <f>IF(N149="základní",J149,0)</f>
        <v>0</v>
      </c>
      <c r="BF149" s="171">
        <f>IF(N149="snížená",J149,0)</f>
        <v>0</v>
      </c>
      <c r="BG149" s="171">
        <f>IF(N149="zákl. přenesená",J149,0)</f>
        <v>0</v>
      </c>
      <c r="BH149" s="171">
        <f>IF(N149="sníž. přenesená",J149,0)</f>
        <v>0</v>
      </c>
      <c r="BI149" s="171">
        <f>IF(N149="nulová",J149,0)</f>
        <v>0</v>
      </c>
      <c r="BJ149" s="17" t="s">
        <v>139</v>
      </c>
      <c r="BK149" s="171">
        <f>ROUND(I149*H149,2)</f>
        <v>0</v>
      </c>
      <c r="BL149" s="17" t="s">
        <v>138</v>
      </c>
      <c r="BM149" s="170" t="s">
        <v>159</v>
      </c>
    </row>
    <row r="150" spans="2:51" s="13" customFormat="1" ht="11.25">
      <c r="B150" s="172"/>
      <c r="D150" s="173" t="s">
        <v>140</v>
      </c>
      <c r="E150" s="174" t="s">
        <v>1</v>
      </c>
      <c r="F150" s="175" t="s">
        <v>160</v>
      </c>
      <c r="H150" s="176">
        <v>10.998</v>
      </c>
      <c r="I150" s="177"/>
      <c r="L150" s="172"/>
      <c r="M150" s="178"/>
      <c r="N150" s="179"/>
      <c r="O150" s="179"/>
      <c r="P150" s="179"/>
      <c r="Q150" s="179"/>
      <c r="R150" s="179"/>
      <c r="S150" s="179"/>
      <c r="T150" s="180"/>
      <c r="AT150" s="174" t="s">
        <v>140</v>
      </c>
      <c r="AU150" s="174" t="s">
        <v>139</v>
      </c>
      <c r="AV150" s="13" t="s">
        <v>139</v>
      </c>
      <c r="AW150" s="13" t="s">
        <v>33</v>
      </c>
      <c r="AX150" s="13" t="s">
        <v>84</v>
      </c>
      <c r="AY150" s="174" t="s">
        <v>133</v>
      </c>
    </row>
    <row r="151" spans="2:51" s="14" customFormat="1" ht="11.25">
      <c r="B151" s="181"/>
      <c r="D151" s="173" t="s">
        <v>140</v>
      </c>
      <c r="E151" s="182" t="s">
        <v>1</v>
      </c>
      <c r="F151" s="183" t="s">
        <v>142</v>
      </c>
      <c r="H151" s="184">
        <v>27.7</v>
      </c>
      <c r="I151" s="185"/>
      <c r="L151" s="181"/>
      <c r="M151" s="186"/>
      <c r="N151" s="187"/>
      <c r="O151" s="187"/>
      <c r="P151" s="187"/>
      <c r="Q151" s="187"/>
      <c r="R151" s="187"/>
      <c r="S151" s="187"/>
      <c r="T151" s="188"/>
      <c r="AT151" s="182" t="s">
        <v>140</v>
      </c>
      <c r="AU151" s="182" t="s">
        <v>139</v>
      </c>
      <c r="AV151" s="14" t="s">
        <v>138</v>
      </c>
      <c r="AW151" s="14" t="s">
        <v>33</v>
      </c>
      <c r="AX151" s="14" t="s">
        <v>84</v>
      </c>
      <c r="AY151" s="182" t="s">
        <v>133</v>
      </c>
    </row>
    <row r="152" spans="1:65" s="2" customFormat="1" ht="21.75" customHeight="1">
      <c r="A152" s="32"/>
      <c r="B152" s="157"/>
      <c r="C152" s="158" t="s">
        <v>164</v>
      </c>
      <c r="D152" s="158" t="s">
        <v>136</v>
      </c>
      <c r="E152" s="159" t="s">
        <v>165</v>
      </c>
      <c r="F152" s="160" t="s">
        <v>166</v>
      </c>
      <c r="G152" s="161" t="s">
        <v>167</v>
      </c>
      <c r="H152" s="162">
        <v>0.126</v>
      </c>
      <c r="I152" s="163"/>
      <c r="J152" s="164">
        <f>ROUND(I152*H152,2)</f>
        <v>0</v>
      </c>
      <c r="K152" s="165"/>
      <c r="L152" s="33"/>
      <c r="M152" s="166" t="s">
        <v>1</v>
      </c>
      <c r="N152" s="167" t="s">
        <v>42</v>
      </c>
      <c r="O152" s="58"/>
      <c r="P152" s="168">
        <f>O152*H152</f>
        <v>0</v>
      </c>
      <c r="Q152" s="168">
        <v>0</v>
      </c>
      <c r="R152" s="168">
        <f>Q152*H152</f>
        <v>0</v>
      </c>
      <c r="S152" s="168">
        <v>0</v>
      </c>
      <c r="T152" s="169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70" t="s">
        <v>138</v>
      </c>
      <c r="AT152" s="170" t="s">
        <v>136</v>
      </c>
      <c r="AU152" s="170" t="s">
        <v>139</v>
      </c>
      <c r="AY152" s="17" t="s">
        <v>133</v>
      </c>
      <c r="BE152" s="171">
        <f>IF(N152="základní",J152,0)</f>
        <v>0</v>
      </c>
      <c r="BF152" s="171">
        <f>IF(N152="snížená",J152,0)</f>
        <v>0</v>
      </c>
      <c r="BG152" s="171">
        <f>IF(N152="zákl. přenesená",J152,0)</f>
        <v>0</v>
      </c>
      <c r="BH152" s="171">
        <f>IF(N152="sníž. přenesená",J152,0)</f>
        <v>0</v>
      </c>
      <c r="BI152" s="171">
        <f>IF(N152="nulová",J152,0)</f>
        <v>0</v>
      </c>
      <c r="BJ152" s="17" t="s">
        <v>139</v>
      </c>
      <c r="BK152" s="171">
        <f>ROUND(I152*H152,2)</f>
        <v>0</v>
      </c>
      <c r="BL152" s="17" t="s">
        <v>138</v>
      </c>
      <c r="BM152" s="170" t="s">
        <v>168</v>
      </c>
    </row>
    <row r="153" spans="1:65" s="2" customFormat="1" ht="16.5" customHeight="1">
      <c r="A153" s="32"/>
      <c r="B153" s="157"/>
      <c r="C153" s="158" t="s">
        <v>169</v>
      </c>
      <c r="D153" s="158" t="s">
        <v>136</v>
      </c>
      <c r="E153" s="159" t="s">
        <v>170</v>
      </c>
      <c r="F153" s="160" t="s">
        <v>171</v>
      </c>
      <c r="G153" s="161" t="s">
        <v>167</v>
      </c>
      <c r="H153" s="162">
        <v>0.126</v>
      </c>
      <c r="I153" s="163"/>
      <c r="J153" s="164">
        <f>ROUND(I153*H153,2)</f>
        <v>0</v>
      </c>
      <c r="K153" s="165"/>
      <c r="L153" s="33"/>
      <c r="M153" s="166" t="s">
        <v>1</v>
      </c>
      <c r="N153" s="167" t="s">
        <v>42</v>
      </c>
      <c r="O153" s="58"/>
      <c r="P153" s="168">
        <f>O153*H153</f>
        <v>0</v>
      </c>
      <c r="Q153" s="168">
        <v>0</v>
      </c>
      <c r="R153" s="168">
        <f>Q153*H153</f>
        <v>0</v>
      </c>
      <c r="S153" s="168">
        <v>0</v>
      </c>
      <c r="T153" s="169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70" t="s">
        <v>138</v>
      </c>
      <c r="AT153" s="170" t="s">
        <v>136</v>
      </c>
      <c r="AU153" s="170" t="s">
        <v>139</v>
      </c>
      <c r="AY153" s="17" t="s">
        <v>133</v>
      </c>
      <c r="BE153" s="171">
        <f>IF(N153="základní",J153,0)</f>
        <v>0</v>
      </c>
      <c r="BF153" s="171">
        <f>IF(N153="snížená",J153,0)</f>
        <v>0</v>
      </c>
      <c r="BG153" s="171">
        <f>IF(N153="zákl. přenesená",J153,0)</f>
        <v>0</v>
      </c>
      <c r="BH153" s="171">
        <f>IF(N153="sníž. přenesená",J153,0)</f>
        <v>0</v>
      </c>
      <c r="BI153" s="171">
        <f>IF(N153="nulová",J153,0)</f>
        <v>0</v>
      </c>
      <c r="BJ153" s="17" t="s">
        <v>139</v>
      </c>
      <c r="BK153" s="171">
        <f>ROUND(I153*H153,2)</f>
        <v>0</v>
      </c>
      <c r="BL153" s="17" t="s">
        <v>138</v>
      </c>
      <c r="BM153" s="170" t="s">
        <v>172</v>
      </c>
    </row>
    <row r="154" spans="1:65" s="2" customFormat="1" ht="21.75" customHeight="1">
      <c r="A154" s="32"/>
      <c r="B154" s="157"/>
      <c r="C154" s="158" t="s">
        <v>173</v>
      </c>
      <c r="D154" s="158" t="s">
        <v>136</v>
      </c>
      <c r="E154" s="159" t="s">
        <v>174</v>
      </c>
      <c r="F154" s="160" t="s">
        <v>175</v>
      </c>
      <c r="G154" s="161" t="s">
        <v>167</v>
      </c>
      <c r="H154" s="162">
        <v>0.126</v>
      </c>
      <c r="I154" s="163"/>
      <c r="J154" s="164">
        <f>ROUND(I154*H154,2)</f>
        <v>0</v>
      </c>
      <c r="K154" s="165"/>
      <c r="L154" s="33"/>
      <c r="M154" s="166" t="s">
        <v>1</v>
      </c>
      <c r="N154" s="167" t="s">
        <v>42</v>
      </c>
      <c r="O154" s="58"/>
      <c r="P154" s="168">
        <f>O154*H154</f>
        <v>0</v>
      </c>
      <c r="Q154" s="168">
        <v>0.505</v>
      </c>
      <c r="R154" s="168">
        <f>Q154*H154</f>
        <v>0.06363</v>
      </c>
      <c r="S154" s="168">
        <v>0</v>
      </c>
      <c r="T154" s="169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70" t="s">
        <v>138</v>
      </c>
      <c r="AT154" s="170" t="s">
        <v>136</v>
      </c>
      <c r="AU154" s="170" t="s">
        <v>139</v>
      </c>
      <c r="AY154" s="17" t="s">
        <v>133</v>
      </c>
      <c r="BE154" s="171">
        <f>IF(N154="základní",J154,0)</f>
        <v>0</v>
      </c>
      <c r="BF154" s="171">
        <f>IF(N154="snížená",J154,0)</f>
        <v>0</v>
      </c>
      <c r="BG154" s="171">
        <f>IF(N154="zákl. přenesená",J154,0)</f>
        <v>0</v>
      </c>
      <c r="BH154" s="171">
        <f>IF(N154="sníž. přenesená",J154,0)</f>
        <v>0</v>
      </c>
      <c r="BI154" s="171">
        <f>IF(N154="nulová",J154,0)</f>
        <v>0</v>
      </c>
      <c r="BJ154" s="17" t="s">
        <v>139</v>
      </c>
      <c r="BK154" s="171">
        <f>ROUND(I154*H154,2)</f>
        <v>0</v>
      </c>
      <c r="BL154" s="17" t="s">
        <v>138</v>
      </c>
      <c r="BM154" s="170" t="s">
        <v>176</v>
      </c>
    </row>
    <row r="155" spans="2:51" s="15" customFormat="1" ht="22.5">
      <c r="B155" s="189"/>
      <c r="D155" s="173" t="s">
        <v>140</v>
      </c>
      <c r="E155" s="190" t="s">
        <v>1</v>
      </c>
      <c r="F155" s="191" t="s">
        <v>177</v>
      </c>
      <c r="H155" s="190" t="s">
        <v>1</v>
      </c>
      <c r="I155" s="192"/>
      <c r="L155" s="189"/>
      <c r="M155" s="193"/>
      <c r="N155" s="194"/>
      <c r="O155" s="194"/>
      <c r="P155" s="194"/>
      <c r="Q155" s="194"/>
      <c r="R155" s="194"/>
      <c r="S155" s="194"/>
      <c r="T155" s="195"/>
      <c r="AT155" s="190" t="s">
        <v>140</v>
      </c>
      <c r="AU155" s="190" t="s">
        <v>139</v>
      </c>
      <c r="AV155" s="15" t="s">
        <v>84</v>
      </c>
      <c r="AW155" s="15" t="s">
        <v>33</v>
      </c>
      <c r="AX155" s="15" t="s">
        <v>76</v>
      </c>
      <c r="AY155" s="190" t="s">
        <v>133</v>
      </c>
    </row>
    <row r="156" spans="2:51" s="13" customFormat="1" ht="11.25">
      <c r="B156" s="172"/>
      <c r="D156" s="173" t="s">
        <v>140</v>
      </c>
      <c r="E156" s="174" t="s">
        <v>1</v>
      </c>
      <c r="F156" s="175" t="s">
        <v>178</v>
      </c>
      <c r="H156" s="176">
        <v>0.126</v>
      </c>
      <c r="I156" s="177"/>
      <c r="L156" s="172"/>
      <c r="M156" s="178"/>
      <c r="N156" s="179"/>
      <c r="O156" s="179"/>
      <c r="P156" s="179"/>
      <c r="Q156" s="179"/>
      <c r="R156" s="179"/>
      <c r="S156" s="179"/>
      <c r="T156" s="180"/>
      <c r="AT156" s="174" t="s">
        <v>140</v>
      </c>
      <c r="AU156" s="174" t="s">
        <v>139</v>
      </c>
      <c r="AV156" s="13" t="s">
        <v>139</v>
      </c>
      <c r="AW156" s="13" t="s">
        <v>33</v>
      </c>
      <c r="AX156" s="13" t="s">
        <v>84</v>
      </c>
      <c r="AY156" s="174" t="s">
        <v>133</v>
      </c>
    </row>
    <row r="157" spans="1:65" s="2" customFormat="1" ht="21.75" customHeight="1">
      <c r="A157" s="32"/>
      <c r="B157" s="157"/>
      <c r="C157" s="158" t="s">
        <v>179</v>
      </c>
      <c r="D157" s="158" t="s">
        <v>136</v>
      </c>
      <c r="E157" s="159" t="s">
        <v>180</v>
      </c>
      <c r="F157" s="160" t="s">
        <v>181</v>
      </c>
      <c r="G157" s="161" t="s">
        <v>137</v>
      </c>
      <c r="H157" s="162">
        <v>3.33</v>
      </c>
      <c r="I157" s="163"/>
      <c r="J157" s="164">
        <f>ROUND(I157*H157,2)</f>
        <v>0</v>
      </c>
      <c r="K157" s="165"/>
      <c r="L157" s="33"/>
      <c r="M157" s="166" t="s">
        <v>1</v>
      </c>
      <c r="N157" s="167" t="s">
        <v>42</v>
      </c>
      <c r="O157" s="58"/>
      <c r="P157" s="168">
        <f>O157*H157</f>
        <v>0</v>
      </c>
      <c r="Q157" s="168">
        <v>0.0567</v>
      </c>
      <c r="R157" s="168">
        <f>Q157*H157</f>
        <v>0.188811</v>
      </c>
      <c r="S157" s="168">
        <v>0</v>
      </c>
      <c r="T157" s="169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70" t="s">
        <v>138</v>
      </c>
      <c r="AT157" s="170" t="s">
        <v>136</v>
      </c>
      <c r="AU157" s="170" t="s">
        <v>139</v>
      </c>
      <c r="AY157" s="17" t="s">
        <v>133</v>
      </c>
      <c r="BE157" s="171">
        <f>IF(N157="základní",J157,0)</f>
        <v>0</v>
      </c>
      <c r="BF157" s="171">
        <f>IF(N157="snížená",J157,0)</f>
        <v>0</v>
      </c>
      <c r="BG157" s="171">
        <f>IF(N157="zákl. přenesená",J157,0)</f>
        <v>0</v>
      </c>
      <c r="BH157" s="171">
        <f>IF(N157="sníž. přenesená",J157,0)</f>
        <v>0</v>
      </c>
      <c r="BI157" s="171">
        <f>IF(N157="nulová",J157,0)</f>
        <v>0</v>
      </c>
      <c r="BJ157" s="17" t="s">
        <v>139</v>
      </c>
      <c r="BK157" s="171">
        <f>ROUND(I157*H157,2)</f>
        <v>0</v>
      </c>
      <c r="BL157" s="17" t="s">
        <v>138</v>
      </c>
      <c r="BM157" s="170" t="s">
        <v>182</v>
      </c>
    </row>
    <row r="158" spans="2:51" s="13" customFormat="1" ht="11.25">
      <c r="B158" s="172"/>
      <c r="D158" s="173" t="s">
        <v>140</v>
      </c>
      <c r="E158" s="174" t="s">
        <v>1</v>
      </c>
      <c r="F158" s="175" t="s">
        <v>141</v>
      </c>
      <c r="H158" s="176">
        <v>3.33</v>
      </c>
      <c r="I158" s="177"/>
      <c r="L158" s="172"/>
      <c r="M158" s="178"/>
      <c r="N158" s="179"/>
      <c r="O158" s="179"/>
      <c r="P158" s="179"/>
      <c r="Q158" s="179"/>
      <c r="R158" s="179"/>
      <c r="S158" s="179"/>
      <c r="T158" s="180"/>
      <c r="AT158" s="174" t="s">
        <v>140</v>
      </c>
      <c r="AU158" s="174" t="s">
        <v>139</v>
      </c>
      <c r="AV158" s="13" t="s">
        <v>139</v>
      </c>
      <c r="AW158" s="13" t="s">
        <v>33</v>
      </c>
      <c r="AX158" s="13" t="s">
        <v>76</v>
      </c>
      <c r="AY158" s="174" t="s">
        <v>133</v>
      </c>
    </row>
    <row r="159" spans="2:51" s="14" customFormat="1" ht="11.25">
      <c r="B159" s="181"/>
      <c r="D159" s="173" t="s">
        <v>140</v>
      </c>
      <c r="E159" s="182" t="s">
        <v>1</v>
      </c>
      <c r="F159" s="183" t="s">
        <v>142</v>
      </c>
      <c r="H159" s="184">
        <v>3.33</v>
      </c>
      <c r="I159" s="185"/>
      <c r="L159" s="181"/>
      <c r="M159" s="186"/>
      <c r="N159" s="187"/>
      <c r="O159" s="187"/>
      <c r="P159" s="187"/>
      <c r="Q159" s="187"/>
      <c r="R159" s="187"/>
      <c r="S159" s="187"/>
      <c r="T159" s="188"/>
      <c r="AT159" s="182" t="s">
        <v>140</v>
      </c>
      <c r="AU159" s="182" t="s">
        <v>139</v>
      </c>
      <c r="AV159" s="14" t="s">
        <v>138</v>
      </c>
      <c r="AW159" s="14" t="s">
        <v>33</v>
      </c>
      <c r="AX159" s="14" t="s">
        <v>84</v>
      </c>
      <c r="AY159" s="182" t="s">
        <v>133</v>
      </c>
    </row>
    <row r="160" spans="1:65" s="2" customFormat="1" ht="16.5" customHeight="1">
      <c r="A160" s="32"/>
      <c r="B160" s="157"/>
      <c r="C160" s="158" t="s">
        <v>8</v>
      </c>
      <c r="D160" s="158" t="s">
        <v>136</v>
      </c>
      <c r="E160" s="159" t="s">
        <v>183</v>
      </c>
      <c r="F160" s="160" t="s">
        <v>184</v>
      </c>
      <c r="G160" s="161" t="s">
        <v>185</v>
      </c>
      <c r="H160" s="162">
        <v>2</v>
      </c>
      <c r="I160" s="163"/>
      <c r="J160" s="164">
        <f>ROUND(I160*H160,2)</f>
        <v>0</v>
      </c>
      <c r="K160" s="165"/>
      <c r="L160" s="33"/>
      <c r="M160" s="166" t="s">
        <v>1</v>
      </c>
      <c r="N160" s="167" t="s">
        <v>42</v>
      </c>
      <c r="O160" s="58"/>
      <c r="P160" s="168">
        <f>O160*H160</f>
        <v>0</v>
      </c>
      <c r="Q160" s="168">
        <v>0.04684</v>
      </c>
      <c r="R160" s="168">
        <f>Q160*H160</f>
        <v>0.09368</v>
      </c>
      <c r="S160" s="168">
        <v>0</v>
      </c>
      <c r="T160" s="169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70" t="s">
        <v>138</v>
      </c>
      <c r="AT160" s="170" t="s">
        <v>136</v>
      </c>
      <c r="AU160" s="170" t="s">
        <v>139</v>
      </c>
      <c r="AY160" s="17" t="s">
        <v>133</v>
      </c>
      <c r="BE160" s="171">
        <f>IF(N160="základní",J160,0)</f>
        <v>0</v>
      </c>
      <c r="BF160" s="171">
        <f>IF(N160="snížená",J160,0)</f>
        <v>0</v>
      </c>
      <c r="BG160" s="171">
        <f>IF(N160="zákl. přenesená",J160,0)</f>
        <v>0</v>
      </c>
      <c r="BH160" s="171">
        <f>IF(N160="sníž. přenesená",J160,0)</f>
        <v>0</v>
      </c>
      <c r="BI160" s="171">
        <f>IF(N160="nulová",J160,0)</f>
        <v>0</v>
      </c>
      <c r="BJ160" s="17" t="s">
        <v>139</v>
      </c>
      <c r="BK160" s="171">
        <f>ROUND(I160*H160,2)</f>
        <v>0</v>
      </c>
      <c r="BL160" s="17" t="s">
        <v>138</v>
      </c>
      <c r="BM160" s="170" t="s">
        <v>186</v>
      </c>
    </row>
    <row r="161" spans="1:65" s="2" customFormat="1" ht="16.5" customHeight="1">
      <c r="A161" s="32"/>
      <c r="B161" s="157"/>
      <c r="C161" s="196" t="s">
        <v>187</v>
      </c>
      <c r="D161" s="196" t="s">
        <v>188</v>
      </c>
      <c r="E161" s="197" t="s">
        <v>189</v>
      </c>
      <c r="F161" s="198" t="s">
        <v>190</v>
      </c>
      <c r="G161" s="199" t="s">
        <v>185</v>
      </c>
      <c r="H161" s="200">
        <v>2</v>
      </c>
      <c r="I161" s="201"/>
      <c r="J161" s="202">
        <f>ROUND(I161*H161,2)</f>
        <v>0</v>
      </c>
      <c r="K161" s="203"/>
      <c r="L161" s="204"/>
      <c r="M161" s="205" t="s">
        <v>1</v>
      </c>
      <c r="N161" s="206" t="s">
        <v>42</v>
      </c>
      <c r="O161" s="58"/>
      <c r="P161" s="168">
        <f>O161*H161</f>
        <v>0</v>
      </c>
      <c r="Q161" s="168">
        <v>0.02347</v>
      </c>
      <c r="R161" s="168">
        <f>Q161*H161</f>
        <v>0.04694</v>
      </c>
      <c r="S161" s="168">
        <v>0</v>
      </c>
      <c r="T161" s="169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70" t="s">
        <v>156</v>
      </c>
      <c r="AT161" s="170" t="s">
        <v>188</v>
      </c>
      <c r="AU161" s="170" t="s">
        <v>139</v>
      </c>
      <c r="AY161" s="17" t="s">
        <v>133</v>
      </c>
      <c r="BE161" s="171">
        <f>IF(N161="základní",J161,0)</f>
        <v>0</v>
      </c>
      <c r="BF161" s="171">
        <f>IF(N161="snížená",J161,0)</f>
        <v>0</v>
      </c>
      <c r="BG161" s="171">
        <f>IF(N161="zákl. přenesená",J161,0)</f>
        <v>0</v>
      </c>
      <c r="BH161" s="171">
        <f>IF(N161="sníž. přenesená",J161,0)</f>
        <v>0</v>
      </c>
      <c r="BI161" s="171">
        <f>IF(N161="nulová",J161,0)</f>
        <v>0</v>
      </c>
      <c r="BJ161" s="17" t="s">
        <v>139</v>
      </c>
      <c r="BK161" s="171">
        <f>ROUND(I161*H161,2)</f>
        <v>0</v>
      </c>
      <c r="BL161" s="17" t="s">
        <v>138</v>
      </c>
      <c r="BM161" s="170" t="s">
        <v>191</v>
      </c>
    </row>
    <row r="162" spans="2:63" s="12" customFormat="1" ht="22.9" customHeight="1">
      <c r="B162" s="144"/>
      <c r="D162" s="145" t="s">
        <v>75</v>
      </c>
      <c r="E162" s="155" t="s">
        <v>161</v>
      </c>
      <c r="F162" s="155" t="s">
        <v>192</v>
      </c>
      <c r="I162" s="147"/>
      <c r="J162" s="156">
        <f>BK162</f>
        <v>0</v>
      </c>
      <c r="L162" s="144"/>
      <c r="M162" s="149"/>
      <c r="N162" s="150"/>
      <c r="O162" s="150"/>
      <c r="P162" s="151">
        <f>SUM(P163:P182)</f>
        <v>0</v>
      </c>
      <c r="Q162" s="150"/>
      <c r="R162" s="151">
        <f>SUM(R163:R182)</f>
        <v>0.002308</v>
      </c>
      <c r="S162" s="150"/>
      <c r="T162" s="152">
        <f>SUM(T163:T182)</f>
        <v>2.4737050000000003</v>
      </c>
      <c r="AR162" s="145" t="s">
        <v>84</v>
      </c>
      <c r="AT162" s="153" t="s">
        <v>75</v>
      </c>
      <c r="AU162" s="153" t="s">
        <v>84</v>
      </c>
      <c r="AY162" s="145" t="s">
        <v>133</v>
      </c>
      <c r="BK162" s="154">
        <f>SUM(BK163:BK182)</f>
        <v>0</v>
      </c>
    </row>
    <row r="163" spans="1:65" s="2" customFormat="1" ht="21.75" customHeight="1">
      <c r="A163" s="32"/>
      <c r="B163" s="157"/>
      <c r="C163" s="158" t="s">
        <v>193</v>
      </c>
      <c r="D163" s="158" t="s">
        <v>136</v>
      </c>
      <c r="E163" s="159" t="s">
        <v>194</v>
      </c>
      <c r="F163" s="160" t="s">
        <v>195</v>
      </c>
      <c r="G163" s="161" t="s">
        <v>137</v>
      </c>
      <c r="H163" s="162">
        <v>32.4</v>
      </c>
      <c r="I163" s="163"/>
      <c r="J163" s="164">
        <f>ROUND(I163*H163,2)</f>
        <v>0</v>
      </c>
      <c r="K163" s="165"/>
      <c r="L163" s="33"/>
      <c r="M163" s="166" t="s">
        <v>1</v>
      </c>
      <c r="N163" s="167" t="s">
        <v>42</v>
      </c>
      <c r="O163" s="58"/>
      <c r="P163" s="168">
        <f>O163*H163</f>
        <v>0</v>
      </c>
      <c r="Q163" s="168">
        <v>0</v>
      </c>
      <c r="R163" s="168">
        <f>Q163*H163</f>
        <v>0</v>
      </c>
      <c r="S163" s="168">
        <v>0</v>
      </c>
      <c r="T163" s="169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70" t="s">
        <v>187</v>
      </c>
      <c r="AT163" s="170" t="s">
        <v>136</v>
      </c>
      <c r="AU163" s="170" t="s">
        <v>139</v>
      </c>
      <c r="AY163" s="17" t="s">
        <v>133</v>
      </c>
      <c r="BE163" s="171">
        <f>IF(N163="základní",J163,0)</f>
        <v>0</v>
      </c>
      <c r="BF163" s="171">
        <f>IF(N163="snížená",J163,0)</f>
        <v>0</v>
      </c>
      <c r="BG163" s="171">
        <f>IF(N163="zákl. přenesená",J163,0)</f>
        <v>0</v>
      </c>
      <c r="BH163" s="171">
        <f>IF(N163="sníž. přenesená",J163,0)</f>
        <v>0</v>
      </c>
      <c r="BI163" s="171">
        <f>IF(N163="nulová",J163,0)</f>
        <v>0</v>
      </c>
      <c r="BJ163" s="17" t="s">
        <v>139</v>
      </c>
      <c r="BK163" s="171">
        <f>ROUND(I163*H163,2)</f>
        <v>0</v>
      </c>
      <c r="BL163" s="17" t="s">
        <v>187</v>
      </c>
      <c r="BM163" s="170" t="s">
        <v>196</v>
      </c>
    </row>
    <row r="164" spans="2:51" s="15" customFormat="1" ht="11.25">
      <c r="B164" s="189"/>
      <c r="D164" s="173" t="s">
        <v>140</v>
      </c>
      <c r="E164" s="190" t="s">
        <v>1</v>
      </c>
      <c r="F164" s="191" t="s">
        <v>197</v>
      </c>
      <c r="H164" s="190" t="s">
        <v>1</v>
      </c>
      <c r="I164" s="192"/>
      <c r="L164" s="189"/>
      <c r="M164" s="193"/>
      <c r="N164" s="194"/>
      <c r="O164" s="194"/>
      <c r="P164" s="194"/>
      <c r="Q164" s="194"/>
      <c r="R164" s="194"/>
      <c r="S164" s="194"/>
      <c r="T164" s="195"/>
      <c r="AT164" s="190" t="s">
        <v>140</v>
      </c>
      <c r="AU164" s="190" t="s">
        <v>139</v>
      </c>
      <c r="AV164" s="15" t="s">
        <v>84</v>
      </c>
      <c r="AW164" s="15" t="s">
        <v>33</v>
      </c>
      <c r="AX164" s="15" t="s">
        <v>76</v>
      </c>
      <c r="AY164" s="190" t="s">
        <v>133</v>
      </c>
    </row>
    <row r="165" spans="2:51" s="13" customFormat="1" ht="11.25">
      <c r="B165" s="172"/>
      <c r="D165" s="173" t="s">
        <v>140</v>
      </c>
      <c r="E165" s="174" t="s">
        <v>1</v>
      </c>
      <c r="F165" s="175" t="s">
        <v>198</v>
      </c>
      <c r="H165" s="176">
        <v>24.7</v>
      </c>
      <c r="I165" s="177"/>
      <c r="L165" s="172"/>
      <c r="M165" s="178"/>
      <c r="N165" s="179"/>
      <c r="O165" s="179"/>
      <c r="P165" s="179"/>
      <c r="Q165" s="179"/>
      <c r="R165" s="179"/>
      <c r="S165" s="179"/>
      <c r="T165" s="180"/>
      <c r="AT165" s="174" t="s">
        <v>140</v>
      </c>
      <c r="AU165" s="174" t="s">
        <v>139</v>
      </c>
      <c r="AV165" s="13" t="s">
        <v>139</v>
      </c>
      <c r="AW165" s="13" t="s">
        <v>33</v>
      </c>
      <c r="AX165" s="13" t="s">
        <v>76</v>
      </c>
      <c r="AY165" s="174" t="s">
        <v>133</v>
      </c>
    </row>
    <row r="166" spans="2:51" s="15" customFormat="1" ht="11.25">
      <c r="B166" s="189"/>
      <c r="D166" s="173" t="s">
        <v>140</v>
      </c>
      <c r="E166" s="190" t="s">
        <v>1</v>
      </c>
      <c r="F166" s="191" t="s">
        <v>199</v>
      </c>
      <c r="H166" s="190" t="s">
        <v>1</v>
      </c>
      <c r="I166" s="192"/>
      <c r="L166" s="189"/>
      <c r="M166" s="193"/>
      <c r="N166" s="194"/>
      <c r="O166" s="194"/>
      <c r="P166" s="194"/>
      <c r="Q166" s="194"/>
      <c r="R166" s="194"/>
      <c r="S166" s="194"/>
      <c r="T166" s="195"/>
      <c r="AT166" s="190" t="s">
        <v>140</v>
      </c>
      <c r="AU166" s="190" t="s">
        <v>139</v>
      </c>
      <c r="AV166" s="15" t="s">
        <v>84</v>
      </c>
      <c r="AW166" s="15" t="s">
        <v>33</v>
      </c>
      <c r="AX166" s="15" t="s">
        <v>76</v>
      </c>
      <c r="AY166" s="190" t="s">
        <v>133</v>
      </c>
    </row>
    <row r="167" spans="2:51" s="13" customFormat="1" ht="11.25">
      <c r="B167" s="172"/>
      <c r="D167" s="173" t="s">
        <v>140</v>
      </c>
      <c r="E167" s="174" t="s">
        <v>1</v>
      </c>
      <c r="F167" s="175" t="s">
        <v>200</v>
      </c>
      <c r="H167" s="176">
        <v>7.7</v>
      </c>
      <c r="I167" s="177"/>
      <c r="L167" s="172"/>
      <c r="M167" s="178"/>
      <c r="N167" s="179"/>
      <c r="O167" s="179"/>
      <c r="P167" s="179"/>
      <c r="Q167" s="179"/>
      <c r="R167" s="179"/>
      <c r="S167" s="179"/>
      <c r="T167" s="180"/>
      <c r="AT167" s="174" t="s">
        <v>140</v>
      </c>
      <c r="AU167" s="174" t="s">
        <v>139</v>
      </c>
      <c r="AV167" s="13" t="s">
        <v>139</v>
      </c>
      <c r="AW167" s="13" t="s">
        <v>33</v>
      </c>
      <c r="AX167" s="13" t="s">
        <v>76</v>
      </c>
      <c r="AY167" s="174" t="s">
        <v>133</v>
      </c>
    </row>
    <row r="168" spans="2:51" s="14" customFormat="1" ht="11.25">
      <c r="B168" s="181"/>
      <c r="D168" s="173" t="s">
        <v>140</v>
      </c>
      <c r="E168" s="182" t="s">
        <v>1</v>
      </c>
      <c r="F168" s="183" t="s">
        <v>142</v>
      </c>
      <c r="H168" s="184">
        <v>32.4</v>
      </c>
      <c r="I168" s="185"/>
      <c r="L168" s="181"/>
      <c r="M168" s="186"/>
      <c r="N168" s="187"/>
      <c r="O168" s="187"/>
      <c r="P168" s="187"/>
      <c r="Q168" s="187"/>
      <c r="R168" s="187"/>
      <c r="S168" s="187"/>
      <c r="T168" s="188"/>
      <c r="AT168" s="182" t="s">
        <v>140</v>
      </c>
      <c r="AU168" s="182" t="s">
        <v>139</v>
      </c>
      <c r="AV168" s="14" t="s">
        <v>138</v>
      </c>
      <c r="AW168" s="14" t="s">
        <v>33</v>
      </c>
      <c r="AX168" s="14" t="s">
        <v>84</v>
      </c>
      <c r="AY168" s="182" t="s">
        <v>133</v>
      </c>
    </row>
    <row r="169" spans="1:65" s="2" customFormat="1" ht="21.75" customHeight="1">
      <c r="A169" s="32"/>
      <c r="B169" s="157"/>
      <c r="C169" s="158" t="s">
        <v>201</v>
      </c>
      <c r="D169" s="158" t="s">
        <v>136</v>
      </c>
      <c r="E169" s="159" t="s">
        <v>202</v>
      </c>
      <c r="F169" s="160" t="s">
        <v>203</v>
      </c>
      <c r="G169" s="161" t="s">
        <v>137</v>
      </c>
      <c r="H169" s="162">
        <v>24.7</v>
      </c>
      <c r="I169" s="163"/>
      <c r="J169" s="164">
        <f>ROUND(I169*H169,2)</f>
        <v>0</v>
      </c>
      <c r="K169" s="165"/>
      <c r="L169" s="33"/>
      <c r="M169" s="166" t="s">
        <v>1</v>
      </c>
      <c r="N169" s="167" t="s">
        <v>42</v>
      </c>
      <c r="O169" s="58"/>
      <c r="P169" s="168">
        <f>O169*H169</f>
        <v>0</v>
      </c>
      <c r="Q169" s="168">
        <v>0</v>
      </c>
      <c r="R169" s="168">
        <f>Q169*H169</f>
        <v>0</v>
      </c>
      <c r="S169" s="168">
        <v>0.00015</v>
      </c>
      <c r="T169" s="169">
        <f>S169*H169</f>
        <v>0.0037049999999999995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70" t="s">
        <v>187</v>
      </c>
      <c r="AT169" s="170" t="s">
        <v>136</v>
      </c>
      <c r="AU169" s="170" t="s">
        <v>139</v>
      </c>
      <c r="AY169" s="17" t="s">
        <v>133</v>
      </c>
      <c r="BE169" s="171">
        <f>IF(N169="základní",J169,0)</f>
        <v>0</v>
      </c>
      <c r="BF169" s="171">
        <f>IF(N169="snížená",J169,0)</f>
        <v>0</v>
      </c>
      <c r="BG169" s="171">
        <f>IF(N169="zákl. přenesená",J169,0)</f>
        <v>0</v>
      </c>
      <c r="BH169" s="171">
        <f>IF(N169="sníž. přenesená",J169,0)</f>
        <v>0</v>
      </c>
      <c r="BI169" s="171">
        <f>IF(N169="nulová",J169,0)</f>
        <v>0</v>
      </c>
      <c r="BJ169" s="17" t="s">
        <v>139</v>
      </c>
      <c r="BK169" s="171">
        <f>ROUND(I169*H169,2)</f>
        <v>0</v>
      </c>
      <c r="BL169" s="17" t="s">
        <v>187</v>
      </c>
      <c r="BM169" s="170" t="s">
        <v>204</v>
      </c>
    </row>
    <row r="170" spans="2:51" s="15" customFormat="1" ht="22.5">
      <c r="B170" s="189"/>
      <c r="D170" s="173" t="s">
        <v>140</v>
      </c>
      <c r="E170" s="190" t="s">
        <v>1</v>
      </c>
      <c r="F170" s="191" t="s">
        <v>205</v>
      </c>
      <c r="H170" s="190" t="s">
        <v>1</v>
      </c>
      <c r="I170" s="192"/>
      <c r="L170" s="189"/>
      <c r="M170" s="193"/>
      <c r="N170" s="194"/>
      <c r="O170" s="194"/>
      <c r="P170" s="194"/>
      <c r="Q170" s="194"/>
      <c r="R170" s="194"/>
      <c r="S170" s="194"/>
      <c r="T170" s="195"/>
      <c r="AT170" s="190" t="s">
        <v>140</v>
      </c>
      <c r="AU170" s="190" t="s">
        <v>139</v>
      </c>
      <c r="AV170" s="15" t="s">
        <v>84</v>
      </c>
      <c r="AW170" s="15" t="s">
        <v>33</v>
      </c>
      <c r="AX170" s="15" t="s">
        <v>76</v>
      </c>
      <c r="AY170" s="190" t="s">
        <v>133</v>
      </c>
    </row>
    <row r="171" spans="2:51" s="13" customFormat="1" ht="11.25">
      <c r="B171" s="172"/>
      <c r="D171" s="173" t="s">
        <v>140</v>
      </c>
      <c r="E171" s="174" t="s">
        <v>1</v>
      </c>
      <c r="F171" s="175" t="s">
        <v>206</v>
      </c>
      <c r="H171" s="176">
        <v>24.7</v>
      </c>
      <c r="I171" s="177"/>
      <c r="L171" s="172"/>
      <c r="M171" s="178"/>
      <c r="N171" s="179"/>
      <c r="O171" s="179"/>
      <c r="P171" s="179"/>
      <c r="Q171" s="179"/>
      <c r="R171" s="179"/>
      <c r="S171" s="179"/>
      <c r="T171" s="180"/>
      <c r="AT171" s="174" t="s">
        <v>140</v>
      </c>
      <c r="AU171" s="174" t="s">
        <v>139</v>
      </c>
      <c r="AV171" s="13" t="s">
        <v>139</v>
      </c>
      <c r="AW171" s="13" t="s">
        <v>33</v>
      </c>
      <c r="AX171" s="13" t="s">
        <v>76</v>
      </c>
      <c r="AY171" s="174" t="s">
        <v>133</v>
      </c>
    </row>
    <row r="172" spans="2:51" s="14" customFormat="1" ht="11.25">
      <c r="B172" s="181"/>
      <c r="D172" s="173" t="s">
        <v>140</v>
      </c>
      <c r="E172" s="182" t="s">
        <v>1</v>
      </c>
      <c r="F172" s="183" t="s">
        <v>142</v>
      </c>
      <c r="H172" s="184">
        <v>24.7</v>
      </c>
      <c r="I172" s="185"/>
      <c r="L172" s="181"/>
      <c r="M172" s="186"/>
      <c r="N172" s="187"/>
      <c r="O172" s="187"/>
      <c r="P172" s="187"/>
      <c r="Q172" s="187"/>
      <c r="R172" s="187"/>
      <c r="S172" s="187"/>
      <c r="T172" s="188"/>
      <c r="AT172" s="182" t="s">
        <v>140</v>
      </c>
      <c r="AU172" s="182" t="s">
        <v>139</v>
      </c>
      <c r="AV172" s="14" t="s">
        <v>138</v>
      </c>
      <c r="AW172" s="14" t="s">
        <v>33</v>
      </c>
      <c r="AX172" s="14" t="s">
        <v>84</v>
      </c>
      <c r="AY172" s="182" t="s">
        <v>133</v>
      </c>
    </row>
    <row r="173" spans="1:65" s="2" customFormat="1" ht="21.75" customHeight="1">
      <c r="A173" s="32"/>
      <c r="B173" s="157"/>
      <c r="C173" s="158" t="s">
        <v>207</v>
      </c>
      <c r="D173" s="158" t="s">
        <v>136</v>
      </c>
      <c r="E173" s="159" t="s">
        <v>208</v>
      </c>
      <c r="F173" s="160" t="s">
        <v>209</v>
      </c>
      <c r="G173" s="161" t="s">
        <v>137</v>
      </c>
      <c r="H173" s="162">
        <v>57.7</v>
      </c>
      <c r="I173" s="163"/>
      <c r="J173" s="164">
        <f>ROUND(I173*H173,2)</f>
        <v>0</v>
      </c>
      <c r="K173" s="165"/>
      <c r="L173" s="33"/>
      <c r="M173" s="166" t="s">
        <v>1</v>
      </c>
      <c r="N173" s="167" t="s">
        <v>42</v>
      </c>
      <c r="O173" s="58"/>
      <c r="P173" s="168">
        <f>O173*H173</f>
        <v>0</v>
      </c>
      <c r="Q173" s="168">
        <v>4E-05</v>
      </c>
      <c r="R173" s="168">
        <f>Q173*H173</f>
        <v>0.002308</v>
      </c>
      <c r="S173" s="168">
        <v>0</v>
      </c>
      <c r="T173" s="169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70" t="s">
        <v>138</v>
      </c>
      <c r="AT173" s="170" t="s">
        <v>136</v>
      </c>
      <c r="AU173" s="170" t="s">
        <v>139</v>
      </c>
      <c r="AY173" s="17" t="s">
        <v>133</v>
      </c>
      <c r="BE173" s="171">
        <f>IF(N173="základní",J173,0)</f>
        <v>0</v>
      </c>
      <c r="BF173" s="171">
        <f>IF(N173="snížená",J173,0)</f>
        <v>0</v>
      </c>
      <c r="BG173" s="171">
        <f>IF(N173="zákl. přenesená",J173,0)</f>
        <v>0</v>
      </c>
      <c r="BH173" s="171">
        <f>IF(N173="sníž. přenesená",J173,0)</f>
        <v>0</v>
      </c>
      <c r="BI173" s="171">
        <f>IF(N173="nulová",J173,0)</f>
        <v>0</v>
      </c>
      <c r="BJ173" s="17" t="s">
        <v>139</v>
      </c>
      <c r="BK173" s="171">
        <f>ROUND(I173*H173,2)</f>
        <v>0</v>
      </c>
      <c r="BL173" s="17" t="s">
        <v>138</v>
      </c>
      <c r="BM173" s="170" t="s">
        <v>210</v>
      </c>
    </row>
    <row r="174" spans="2:51" s="13" customFormat="1" ht="11.25">
      <c r="B174" s="172"/>
      <c r="D174" s="173" t="s">
        <v>140</v>
      </c>
      <c r="E174" s="174" t="s">
        <v>1</v>
      </c>
      <c r="F174" s="175" t="s">
        <v>200</v>
      </c>
      <c r="H174" s="176">
        <v>7.7</v>
      </c>
      <c r="I174" s="177"/>
      <c r="L174" s="172"/>
      <c r="M174" s="178"/>
      <c r="N174" s="179"/>
      <c r="O174" s="179"/>
      <c r="P174" s="179"/>
      <c r="Q174" s="179"/>
      <c r="R174" s="179"/>
      <c r="S174" s="179"/>
      <c r="T174" s="180"/>
      <c r="AT174" s="174" t="s">
        <v>140</v>
      </c>
      <c r="AU174" s="174" t="s">
        <v>139</v>
      </c>
      <c r="AV174" s="13" t="s">
        <v>139</v>
      </c>
      <c r="AW174" s="13" t="s">
        <v>33</v>
      </c>
      <c r="AX174" s="13" t="s">
        <v>76</v>
      </c>
      <c r="AY174" s="174" t="s">
        <v>133</v>
      </c>
    </row>
    <row r="175" spans="2:51" s="15" customFormat="1" ht="11.25">
      <c r="B175" s="189"/>
      <c r="D175" s="173" t="s">
        <v>140</v>
      </c>
      <c r="E175" s="190" t="s">
        <v>1</v>
      </c>
      <c r="F175" s="191" t="s">
        <v>211</v>
      </c>
      <c r="H175" s="190" t="s">
        <v>1</v>
      </c>
      <c r="I175" s="192"/>
      <c r="L175" s="189"/>
      <c r="M175" s="193"/>
      <c r="N175" s="194"/>
      <c r="O175" s="194"/>
      <c r="P175" s="194"/>
      <c r="Q175" s="194"/>
      <c r="R175" s="194"/>
      <c r="S175" s="194"/>
      <c r="T175" s="195"/>
      <c r="AT175" s="190" t="s">
        <v>140</v>
      </c>
      <c r="AU175" s="190" t="s">
        <v>139</v>
      </c>
      <c r="AV175" s="15" t="s">
        <v>84</v>
      </c>
      <c r="AW175" s="15" t="s">
        <v>33</v>
      </c>
      <c r="AX175" s="15" t="s">
        <v>76</v>
      </c>
      <c r="AY175" s="190" t="s">
        <v>133</v>
      </c>
    </row>
    <row r="176" spans="2:51" s="13" customFormat="1" ht="11.25">
      <c r="B176" s="172"/>
      <c r="D176" s="173" t="s">
        <v>140</v>
      </c>
      <c r="E176" s="174" t="s">
        <v>1</v>
      </c>
      <c r="F176" s="175" t="s">
        <v>163</v>
      </c>
      <c r="H176" s="176">
        <v>50</v>
      </c>
      <c r="I176" s="177"/>
      <c r="L176" s="172"/>
      <c r="M176" s="178"/>
      <c r="N176" s="179"/>
      <c r="O176" s="179"/>
      <c r="P176" s="179"/>
      <c r="Q176" s="179"/>
      <c r="R176" s="179"/>
      <c r="S176" s="179"/>
      <c r="T176" s="180"/>
      <c r="AT176" s="174" t="s">
        <v>140</v>
      </c>
      <c r="AU176" s="174" t="s">
        <v>139</v>
      </c>
      <c r="AV176" s="13" t="s">
        <v>139</v>
      </c>
      <c r="AW176" s="13" t="s">
        <v>33</v>
      </c>
      <c r="AX176" s="13" t="s">
        <v>76</v>
      </c>
      <c r="AY176" s="174" t="s">
        <v>133</v>
      </c>
    </row>
    <row r="177" spans="2:51" s="14" customFormat="1" ht="11.25">
      <c r="B177" s="181"/>
      <c r="D177" s="173" t="s">
        <v>140</v>
      </c>
      <c r="E177" s="182" t="s">
        <v>1</v>
      </c>
      <c r="F177" s="183" t="s">
        <v>142</v>
      </c>
      <c r="H177" s="184">
        <v>57.7</v>
      </c>
      <c r="I177" s="185"/>
      <c r="L177" s="181"/>
      <c r="M177" s="186"/>
      <c r="N177" s="187"/>
      <c r="O177" s="187"/>
      <c r="P177" s="187"/>
      <c r="Q177" s="187"/>
      <c r="R177" s="187"/>
      <c r="S177" s="187"/>
      <c r="T177" s="188"/>
      <c r="AT177" s="182" t="s">
        <v>140</v>
      </c>
      <c r="AU177" s="182" t="s">
        <v>139</v>
      </c>
      <c r="AV177" s="14" t="s">
        <v>138</v>
      </c>
      <c r="AW177" s="14" t="s">
        <v>33</v>
      </c>
      <c r="AX177" s="14" t="s">
        <v>84</v>
      </c>
      <c r="AY177" s="182" t="s">
        <v>133</v>
      </c>
    </row>
    <row r="178" spans="1:65" s="2" customFormat="1" ht="16.5" customHeight="1">
      <c r="A178" s="32"/>
      <c r="B178" s="157"/>
      <c r="C178" s="158" t="s">
        <v>162</v>
      </c>
      <c r="D178" s="158" t="s">
        <v>136</v>
      </c>
      <c r="E178" s="159" t="s">
        <v>212</v>
      </c>
      <c r="F178" s="160" t="s">
        <v>213</v>
      </c>
      <c r="G178" s="161" t="s">
        <v>137</v>
      </c>
      <c r="H178" s="162">
        <v>24.7</v>
      </c>
      <c r="I178" s="163"/>
      <c r="J178" s="164">
        <f>ROUND(I178*H178,2)</f>
        <v>0</v>
      </c>
      <c r="K178" s="165"/>
      <c r="L178" s="33"/>
      <c r="M178" s="166" t="s">
        <v>1</v>
      </c>
      <c r="N178" s="167" t="s">
        <v>42</v>
      </c>
      <c r="O178" s="58"/>
      <c r="P178" s="168">
        <f>O178*H178</f>
        <v>0</v>
      </c>
      <c r="Q178" s="168">
        <v>0</v>
      </c>
      <c r="R178" s="168">
        <f>Q178*H178</f>
        <v>0</v>
      </c>
      <c r="S178" s="168">
        <v>0.1</v>
      </c>
      <c r="T178" s="169">
        <f>S178*H178</f>
        <v>2.47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70" t="s">
        <v>138</v>
      </c>
      <c r="AT178" s="170" t="s">
        <v>136</v>
      </c>
      <c r="AU178" s="170" t="s">
        <v>139</v>
      </c>
      <c r="AY178" s="17" t="s">
        <v>133</v>
      </c>
      <c r="BE178" s="171">
        <f>IF(N178="základní",J178,0)</f>
        <v>0</v>
      </c>
      <c r="BF178" s="171">
        <f>IF(N178="snížená",J178,0)</f>
        <v>0</v>
      </c>
      <c r="BG178" s="171">
        <f>IF(N178="zákl. přenesená",J178,0)</f>
        <v>0</v>
      </c>
      <c r="BH178" s="171">
        <f>IF(N178="sníž. přenesená",J178,0)</f>
        <v>0</v>
      </c>
      <c r="BI178" s="171">
        <f>IF(N178="nulová",J178,0)</f>
        <v>0</v>
      </c>
      <c r="BJ178" s="17" t="s">
        <v>139</v>
      </c>
      <c r="BK178" s="171">
        <f>ROUND(I178*H178,2)</f>
        <v>0</v>
      </c>
      <c r="BL178" s="17" t="s">
        <v>138</v>
      </c>
      <c r="BM178" s="170" t="s">
        <v>214</v>
      </c>
    </row>
    <row r="179" spans="2:51" s="13" customFormat="1" ht="11.25">
      <c r="B179" s="172"/>
      <c r="D179" s="173" t="s">
        <v>140</v>
      </c>
      <c r="E179" s="174" t="s">
        <v>1</v>
      </c>
      <c r="F179" s="175" t="s">
        <v>215</v>
      </c>
      <c r="H179" s="176">
        <v>24.7</v>
      </c>
      <c r="I179" s="177"/>
      <c r="L179" s="172"/>
      <c r="M179" s="178"/>
      <c r="N179" s="179"/>
      <c r="O179" s="179"/>
      <c r="P179" s="179"/>
      <c r="Q179" s="179"/>
      <c r="R179" s="179"/>
      <c r="S179" s="179"/>
      <c r="T179" s="180"/>
      <c r="AT179" s="174" t="s">
        <v>140</v>
      </c>
      <c r="AU179" s="174" t="s">
        <v>139</v>
      </c>
      <c r="AV179" s="13" t="s">
        <v>139</v>
      </c>
      <c r="AW179" s="13" t="s">
        <v>33</v>
      </c>
      <c r="AX179" s="13" t="s">
        <v>84</v>
      </c>
      <c r="AY179" s="174" t="s">
        <v>133</v>
      </c>
    </row>
    <row r="180" spans="1:65" s="2" customFormat="1" ht="16.5" customHeight="1">
      <c r="A180" s="32"/>
      <c r="B180" s="157"/>
      <c r="C180" s="158" t="s">
        <v>7</v>
      </c>
      <c r="D180" s="158" t="s">
        <v>136</v>
      </c>
      <c r="E180" s="159" t="s">
        <v>216</v>
      </c>
      <c r="F180" s="160" t="s">
        <v>217</v>
      </c>
      <c r="G180" s="161" t="s">
        <v>137</v>
      </c>
      <c r="H180" s="162">
        <v>3.33</v>
      </c>
      <c r="I180" s="163"/>
      <c r="J180" s="164">
        <f>ROUND(I180*H180,2)</f>
        <v>0</v>
      </c>
      <c r="K180" s="165"/>
      <c r="L180" s="33"/>
      <c r="M180" s="166" t="s">
        <v>1</v>
      </c>
      <c r="N180" s="167" t="s">
        <v>42</v>
      </c>
      <c r="O180" s="58"/>
      <c r="P180" s="168">
        <f>O180*H180</f>
        <v>0</v>
      </c>
      <c r="Q180" s="168">
        <v>0</v>
      </c>
      <c r="R180" s="168">
        <f>Q180*H180</f>
        <v>0</v>
      </c>
      <c r="S180" s="168">
        <v>0</v>
      </c>
      <c r="T180" s="169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70" t="s">
        <v>138</v>
      </c>
      <c r="AT180" s="170" t="s">
        <v>136</v>
      </c>
      <c r="AU180" s="170" t="s">
        <v>139</v>
      </c>
      <c r="AY180" s="17" t="s">
        <v>133</v>
      </c>
      <c r="BE180" s="171">
        <f>IF(N180="základní",J180,0)</f>
        <v>0</v>
      </c>
      <c r="BF180" s="171">
        <f>IF(N180="snížená",J180,0)</f>
        <v>0</v>
      </c>
      <c r="BG180" s="171">
        <f>IF(N180="zákl. přenesená",J180,0)</f>
        <v>0</v>
      </c>
      <c r="BH180" s="171">
        <f>IF(N180="sníž. přenesená",J180,0)</f>
        <v>0</v>
      </c>
      <c r="BI180" s="171">
        <f>IF(N180="nulová",J180,0)</f>
        <v>0</v>
      </c>
      <c r="BJ180" s="17" t="s">
        <v>139</v>
      </c>
      <c r="BK180" s="171">
        <f>ROUND(I180*H180,2)</f>
        <v>0</v>
      </c>
      <c r="BL180" s="17" t="s">
        <v>138</v>
      </c>
      <c r="BM180" s="170" t="s">
        <v>218</v>
      </c>
    </row>
    <row r="181" spans="2:51" s="13" customFormat="1" ht="11.25">
      <c r="B181" s="172"/>
      <c r="D181" s="173" t="s">
        <v>140</v>
      </c>
      <c r="E181" s="174" t="s">
        <v>1</v>
      </c>
      <c r="F181" s="175" t="s">
        <v>141</v>
      </c>
      <c r="H181" s="176">
        <v>3.33</v>
      </c>
      <c r="I181" s="177"/>
      <c r="L181" s="172"/>
      <c r="M181" s="178"/>
      <c r="N181" s="179"/>
      <c r="O181" s="179"/>
      <c r="P181" s="179"/>
      <c r="Q181" s="179"/>
      <c r="R181" s="179"/>
      <c r="S181" s="179"/>
      <c r="T181" s="180"/>
      <c r="AT181" s="174" t="s">
        <v>140</v>
      </c>
      <c r="AU181" s="174" t="s">
        <v>139</v>
      </c>
      <c r="AV181" s="13" t="s">
        <v>139</v>
      </c>
      <c r="AW181" s="13" t="s">
        <v>33</v>
      </c>
      <c r="AX181" s="13" t="s">
        <v>76</v>
      </c>
      <c r="AY181" s="174" t="s">
        <v>133</v>
      </c>
    </row>
    <row r="182" spans="2:51" s="14" customFormat="1" ht="11.25">
      <c r="B182" s="181"/>
      <c r="D182" s="173" t="s">
        <v>140</v>
      </c>
      <c r="E182" s="182" t="s">
        <v>1</v>
      </c>
      <c r="F182" s="183" t="s">
        <v>142</v>
      </c>
      <c r="H182" s="184">
        <v>3.33</v>
      </c>
      <c r="I182" s="185"/>
      <c r="L182" s="181"/>
      <c r="M182" s="186"/>
      <c r="N182" s="187"/>
      <c r="O182" s="187"/>
      <c r="P182" s="187"/>
      <c r="Q182" s="187"/>
      <c r="R182" s="187"/>
      <c r="S182" s="187"/>
      <c r="T182" s="188"/>
      <c r="AT182" s="182" t="s">
        <v>140</v>
      </c>
      <c r="AU182" s="182" t="s">
        <v>139</v>
      </c>
      <c r="AV182" s="14" t="s">
        <v>138</v>
      </c>
      <c r="AW182" s="14" t="s">
        <v>33</v>
      </c>
      <c r="AX182" s="14" t="s">
        <v>84</v>
      </c>
      <c r="AY182" s="182" t="s">
        <v>133</v>
      </c>
    </row>
    <row r="183" spans="2:63" s="12" customFormat="1" ht="22.9" customHeight="1">
      <c r="B183" s="144"/>
      <c r="D183" s="145" t="s">
        <v>75</v>
      </c>
      <c r="E183" s="155" t="s">
        <v>219</v>
      </c>
      <c r="F183" s="155" t="s">
        <v>220</v>
      </c>
      <c r="I183" s="147"/>
      <c r="J183" s="156">
        <f>BK183</f>
        <v>0</v>
      </c>
      <c r="L183" s="144"/>
      <c r="M183" s="149"/>
      <c r="N183" s="150"/>
      <c r="O183" s="150"/>
      <c r="P183" s="151">
        <f>SUM(P184:P190)</f>
        <v>0</v>
      </c>
      <c r="Q183" s="150"/>
      <c r="R183" s="151">
        <f>SUM(R184:R190)</f>
        <v>0</v>
      </c>
      <c r="S183" s="150"/>
      <c r="T183" s="152">
        <f>SUM(T184:T190)</f>
        <v>0</v>
      </c>
      <c r="AR183" s="145" t="s">
        <v>84</v>
      </c>
      <c r="AT183" s="153" t="s">
        <v>75</v>
      </c>
      <c r="AU183" s="153" t="s">
        <v>84</v>
      </c>
      <c r="AY183" s="145" t="s">
        <v>133</v>
      </c>
      <c r="BK183" s="154">
        <f>SUM(BK184:BK190)</f>
        <v>0</v>
      </c>
    </row>
    <row r="184" spans="1:65" s="2" customFormat="1" ht="21.75" customHeight="1">
      <c r="A184" s="32"/>
      <c r="B184" s="157"/>
      <c r="C184" s="158" t="s">
        <v>221</v>
      </c>
      <c r="D184" s="158" t="s">
        <v>136</v>
      </c>
      <c r="E184" s="159" t="s">
        <v>222</v>
      </c>
      <c r="F184" s="160" t="s">
        <v>223</v>
      </c>
      <c r="G184" s="161" t="s">
        <v>224</v>
      </c>
      <c r="H184" s="162">
        <v>2.676</v>
      </c>
      <c r="I184" s="163"/>
      <c r="J184" s="164">
        <f>ROUND(I184*H184,2)</f>
        <v>0</v>
      </c>
      <c r="K184" s="165"/>
      <c r="L184" s="33"/>
      <c r="M184" s="166" t="s">
        <v>1</v>
      </c>
      <c r="N184" s="167" t="s">
        <v>42</v>
      </c>
      <c r="O184" s="58"/>
      <c r="P184" s="168">
        <f>O184*H184</f>
        <v>0</v>
      </c>
      <c r="Q184" s="168">
        <v>0</v>
      </c>
      <c r="R184" s="168">
        <f>Q184*H184</f>
        <v>0</v>
      </c>
      <c r="S184" s="168">
        <v>0</v>
      </c>
      <c r="T184" s="169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70" t="s">
        <v>138</v>
      </c>
      <c r="AT184" s="170" t="s">
        <v>136</v>
      </c>
      <c r="AU184" s="170" t="s">
        <v>139</v>
      </c>
      <c r="AY184" s="17" t="s">
        <v>133</v>
      </c>
      <c r="BE184" s="171">
        <f>IF(N184="základní",J184,0)</f>
        <v>0</v>
      </c>
      <c r="BF184" s="171">
        <f>IF(N184="snížená",J184,0)</f>
        <v>0</v>
      </c>
      <c r="BG184" s="171">
        <f>IF(N184="zákl. přenesená",J184,0)</f>
        <v>0</v>
      </c>
      <c r="BH184" s="171">
        <f>IF(N184="sníž. přenesená",J184,0)</f>
        <v>0</v>
      </c>
      <c r="BI184" s="171">
        <f>IF(N184="nulová",J184,0)</f>
        <v>0</v>
      </c>
      <c r="BJ184" s="17" t="s">
        <v>139</v>
      </c>
      <c r="BK184" s="171">
        <f>ROUND(I184*H184,2)</f>
        <v>0</v>
      </c>
      <c r="BL184" s="17" t="s">
        <v>138</v>
      </c>
      <c r="BM184" s="170" t="s">
        <v>225</v>
      </c>
    </row>
    <row r="185" spans="1:65" s="2" customFormat="1" ht="21.75" customHeight="1">
      <c r="A185" s="32"/>
      <c r="B185" s="157"/>
      <c r="C185" s="158" t="s">
        <v>226</v>
      </c>
      <c r="D185" s="158" t="s">
        <v>136</v>
      </c>
      <c r="E185" s="159" t="s">
        <v>227</v>
      </c>
      <c r="F185" s="160" t="s">
        <v>228</v>
      </c>
      <c r="G185" s="161" t="s">
        <v>224</v>
      </c>
      <c r="H185" s="162">
        <v>133.8</v>
      </c>
      <c r="I185" s="163"/>
      <c r="J185" s="164">
        <f>ROUND(I185*H185,2)</f>
        <v>0</v>
      </c>
      <c r="K185" s="165"/>
      <c r="L185" s="33"/>
      <c r="M185" s="166" t="s">
        <v>1</v>
      </c>
      <c r="N185" s="167" t="s">
        <v>42</v>
      </c>
      <c r="O185" s="58"/>
      <c r="P185" s="168">
        <f>O185*H185</f>
        <v>0</v>
      </c>
      <c r="Q185" s="168">
        <v>0</v>
      </c>
      <c r="R185" s="168">
        <f>Q185*H185</f>
        <v>0</v>
      </c>
      <c r="S185" s="168">
        <v>0</v>
      </c>
      <c r="T185" s="169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70" t="s">
        <v>138</v>
      </c>
      <c r="AT185" s="170" t="s">
        <v>136</v>
      </c>
      <c r="AU185" s="170" t="s">
        <v>139</v>
      </c>
      <c r="AY185" s="17" t="s">
        <v>133</v>
      </c>
      <c r="BE185" s="171">
        <f>IF(N185="základní",J185,0)</f>
        <v>0</v>
      </c>
      <c r="BF185" s="171">
        <f>IF(N185="snížená",J185,0)</f>
        <v>0</v>
      </c>
      <c r="BG185" s="171">
        <f>IF(N185="zákl. přenesená",J185,0)</f>
        <v>0</v>
      </c>
      <c r="BH185" s="171">
        <f>IF(N185="sníž. přenesená",J185,0)</f>
        <v>0</v>
      </c>
      <c r="BI185" s="171">
        <f>IF(N185="nulová",J185,0)</f>
        <v>0</v>
      </c>
      <c r="BJ185" s="17" t="s">
        <v>139</v>
      </c>
      <c r="BK185" s="171">
        <f>ROUND(I185*H185,2)</f>
        <v>0</v>
      </c>
      <c r="BL185" s="17" t="s">
        <v>138</v>
      </c>
      <c r="BM185" s="170" t="s">
        <v>229</v>
      </c>
    </row>
    <row r="186" spans="2:51" s="13" customFormat="1" ht="11.25">
      <c r="B186" s="172"/>
      <c r="D186" s="173" t="s">
        <v>140</v>
      </c>
      <c r="F186" s="175" t="s">
        <v>230</v>
      </c>
      <c r="H186" s="176">
        <v>133.8</v>
      </c>
      <c r="I186" s="177"/>
      <c r="L186" s="172"/>
      <c r="M186" s="178"/>
      <c r="N186" s="179"/>
      <c r="O186" s="179"/>
      <c r="P186" s="179"/>
      <c r="Q186" s="179"/>
      <c r="R186" s="179"/>
      <c r="S186" s="179"/>
      <c r="T186" s="180"/>
      <c r="AT186" s="174" t="s">
        <v>140</v>
      </c>
      <c r="AU186" s="174" t="s">
        <v>139</v>
      </c>
      <c r="AV186" s="13" t="s">
        <v>139</v>
      </c>
      <c r="AW186" s="13" t="s">
        <v>3</v>
      </c>
      <c r="AX186" s="13" t="s">
        <v>84</v>
      </c>
      <c r="AY186" s="174" t="s">
        <v>133</v>
      </c>
    </row>
    <row r="187" spans="1:65" s="2" customFormat="1" ht="21.75" customHeight="1">
      <c r="A187" s="32"/>
      <c r="B187" s="157"/>
      <c r="C187" s="158" t="s">
        <v>231</v>
      </c>
      <c r="D187" s="158" t="s">
        <v>136</v>
      </c>
      <c r="E187" s="159" t="s">
        <v>232</v>
      </c>
      <c r="F187" s="160" t="s">
        <v>233</v>
      </c>
      <c r="G187" s="161" t="s">
        <v>224</v>
      </c>
      <c r="H187" s="162">
        <v>2.676</v>
      </c>
      <c r="I187" s="163"/>
      <c r="J187" s="164">
        <f>ROUND(I187*H187,2)</f>
        <v>0</v>
      </c>
      <c r="K187" s="165"/>
      <c r="L187" s="33"/>
      <c r="M187" s="166" t="s">
        <v>1</v>
      </c>
      <c r="N187" s="167" t="s">
        <v>42</v>
      </c>
      <c r="O187" s="58"/>
      <c r="P187" s="168">
        <f>O187*H187</f>
        <v>0</v>
      </c>
      <c r="Q187" s="168">
        <v>0</v>
      </c>
      <c r="R187" s="168">
        <f>Q187*H187</f>
        <v>0</v>
      </c>
      <c r="S187" s="168">
        <v>0</v>
      </c>
      <c r="T187" s="169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70" t="s">
        <v>138</v>
      </c>
      <c r="AT187" s="170" t="s">
        <v>136</v>
      </c>
      <c r="AU187" s="170" t="s">
        <v>139</v>
      </c>
      <c r="AY187" s="17" t="s">
        <v>133</v>
      </c>
      <c r="BE187" s="171">
        <f>IF(N187="základní",J187,0)</f>
        <v>0</v>
      </c>
      <c r="BF187" s="171">
        <f>IF(N187="snížená",J187,0)</f>
        <v>0</v>
      </c>
      <c r="BG187" s="171">
        <f>IF(N187="zákl. přenesená",J187,0)</f>
        <v>0</v>
      </c>
      <c r="BH187" s="171">
        <f>IF(N187="sníž. přenesená",J187,0)</f>
        <v>0</v>
      </c>
      <c r="BI187" s="171">
        <f>IF(N187="nulová",J187,0)</f>
        <v>0</v>
      </c>
      <c r="BJ187" s="17" t="s">
        <v>139</v>
      </c>
      <c r="BK187" s="171">
        <f>ROUND(I187*H187,2)</f>
        <v>0</v>
      </c>
      <c r="BL187" s="17" t="s">
        <v>138</v>
      </c>
      <c r="BM187" s="170" t="s">
        <v>234</v>
      </c>
    </row>
    <row r="188" spans="1:65" s="2" customFormat="1" ht="21.75" customHeight="1">
      <c r="A188" s="32"/>
      <c r="B188" s="157"/>
      <c r="C188" s="158" t="s">
        <v>235</v>
      </c>
      <c r="D188" s="158" t="s">
        <v>136</v>
      </c>
      <c r="E188" s="159" t="s">
        <v>236</v>
      </c>
      <c r="F188" s="160" t="s">
        <v>237</v>
      </c>
      <c r="G188" s="161" t="s">
        <v>224</v>
      </c>
      <c r="H188" s="162">
        <v>24.084</v>
      </c>
      <c r="I188" s="163"/>
      <c r="J188" s="164">
        <f>ROUND(I188*H188,2)</f>
        <v>0</v>
      </c>
      <c r="K188" s="165"/>
      <c r="L188" s="33"/>
      <c r="M188" s="166" t="s">
        <v>1</v>
      </c>
      <c r="N188" s="167" t="s">
        <v>42</v>
      </c>
      <c r="O188" s="58"/>
      <c r="P188" s="168">
        <f>O188*H188</f>
        <v>0</v>
      </c>
      <c r="Q188" s="168">
        <v>0</v>
      </c>
      <c r="R188" s="168">
        <f>Q188*H188</f>
        <v>0</v>
      </c>
      <c r="S188" s="168">
        <v>0</v>
      </c>
      <c r="T188" s="169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70" t="s">
        <v>138</v>
      </c>
      <c r="AT188" s="170" t="s">
        <v>136</v>
      </c>
      <c r="AU188" s="170" t="s">
        <v>139</v>
      </c>
      <c r="AY188" s="17" t="s">
        <v>133</v>
      </c>
      <c r="BE188" s="171">
        <f>IF(N188="základní",J188,0)</f>
        <v>0</v>
      </c>
      <c r="BF188" s="171">
        <f>IF(N188="snížená",J188,0)</f>
        <v>0</v>
      </c>
      <c r="BG188" s="171">
        <f>IF(N188="zákl. přenesená",J188,0)</f>
        <v>0</v>
      </c>
      <c r="BH188" s="171">
        <f>IF(N188="sníž. přenesená",J188,0)</f>
        <v>0</v>
      </c>
      <c r="BI188" s="171">
        <f>IF(N188="nulová",J188,0)</f>
        <v>0</v>
      </c>
      <c r="BJ188" s="17" t="s">
        <v>139</v>
      </c>
      <c r="BK188" s="171">
        <f>ROUND(I188*H188,2)</f>
        <v>0</v>
      </c>
      <c r="BL188" s="17" t="s">
        <v>138</v>
      </c>
      <c r="BM188" s="170" t="s">
        <v>238</v>
      </c>
    </row>
    <row r="189" spans="2:51" s="13" customFormat="1" ht="11.25">
      <c r="B189" s="172"/>
      <c r="D189" s="173" t="s">
        <v>140</v>
      </c>
      <c r="F189" s="175" t="s">
        <v>239</v>
      </c>
      <c r="H189" s="176">
        <v>24.084</v>
      </c>
      <c r="I189" s="177"/>
      <c r="L189" s="172"/>
      <c r="M189" s="178"/>
      <c r="N189" s="179"/>
      <c r="O189" s="179"/>
      <c r="P189" s="179"/>
      <c r="Q189" s="179"/>
      <c r="R189" s="179"/>
      <c r="S189" s="179"/>
      <c r="T189" s="180"/>
      <c r="AT189" s="174" t="s">
        <v>140</v>
      </c>
      <c r="AU189" s="174" t="s">
        <v>139</v>
      </c>
      <c r="AV189" s="13" t="s">
        <v>139</v>
      </c>
      <c r="AW189" s="13" t="s">
        <v>3</v>
      </c>
      <c r="AX189" s="13" t="s">
        <v>84</v>
      </c>
      <c r="AY189" s="174" t="s">
        <v>133</v>
      </c>
    </row>
    <row r="190" spans="1:65" s="2" customFormat="1" ht="21.75" customHeight="1">
      <c r="A190" s="32"/>
      <c r="B190" s="157"/>
      <c r="C190" s="158" t="s">
        <v>240</v>
      </c>
      <c r="D190" s="158" t="s">
        <v>136</v>
      </c>
      <c r="E190" s="159" t="s">
        <v>241</v>
      </c>
      <c r="F190" s="160" t="s">
        <v>242</v>
      </c>
      <c r="G190" s="161" t="s">
        <v>224</v>
      </c>
      <c r="H190" s="162">
        <v>2.676</v>
      </c>
      <c r="I190" s="163"/>
      <c r="J190" s="164">
        <f>ROUND(I190*H190,2)</f>
        <v>0</v>
      </c>
      <c r="K190" s="165"/>
      <c r="L190" s="33"/>
      <c r="M190" s="166" t="s">
        <v>1</v>
      </c>
      <c r="N190" s="167" t="s">
        <v>42</v>
      </c>
      <c r="O190" s="58"/>
      <c r="P190" s="168">
        <f>O190*H190</f>
        <v>0</v>
      </c>
      <c r="Q190" s="168">
        <v>0</v>
      </c>
      <c r="R190" s="168">
        <f>Q190*H190</f>
        <v>0</v>
      </c>
      <c r="S190" s="168">
        <v>0</v>
      </c>
      <c r="T190" s="169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70" t="s">
        <v>138</v>
      </c>
      <c r="AT190" s="170" t="s">
        <v>136</v>
      </c>
      <c r="AU190" s="170" t="s">
        <v>139</v>
      </c>
      <c r="AY190" s="17" t="s">
        <v>133</v>
      </c>
      <c r="BE190" s="171">
        <f>IF(N190="základní",J190,0)</f>
        <v>0</v>
      </c>
      <c r="BF190" s="171">
        <f>IF(N190="snížená",J190,0)</f>
        <v>0</v>
      </c>
      <c r="BG190" s="171">
        <f>IF(N190="zákl. přenesená",J190,0)</f>
        <v>0</v>
      </c>
      <c r="BH190" s="171">
        <f>IF(N190="sníž. přenesená",J190,0)</f>
        <v>0</v>
      </c>
      <c r="BI190" s="171">
        <f>IF(N190="nulová",J190,0)</f>
        <v>0</v>
      </c>
      <c r="BJ190" s="17" t="s">
        <v>139</v>
      </c>
      <c r="BK190" s="171">
        <f>ROUND(I190*H190,2)</f>
        <v>0</v>
      </c>
      <c r="BL190" s="17" t="s">
        <v>138</v>
      </c>
      <c r="BM190" s="170" t="s">
        <v>243</v>
      </c>
    </row>
    <row r="191" spans="2:63" s="12" customFormat="1" ht="22.9" customHeight="1">
      <c r="B191" s="144"/>
      <c r="D191" s="145" t="s">
        <v>75</v>
      </c>
      <c r="E191" s="155" t="s">
        <v>244</v>
      </c>
      <c r="F191" s="155" t="s">
        <v>245</v>
      </c>
      <c r="I191" s="147"/>
      <c r="J191" s="156">
        <f>BK191</f>
        <v>0</v>
      </c>
      <c r="L191" s="144"/>
      <c r="M191" s="149"/>
      <c r="N191" s="150"/>
      <c r="O191" s="150"/>
      <c r="P191" s="151">
        <f>SUM(P192:P194)</f>
        <v>0</v>
      </c>
      <c r="Q191" s="150"/>
      <c r="R191" s="151">
        <f>SUM(R192:R194)</f>
        <v>0</v>
      </c>
      <c r="S191" s="150"/>
      <c r="T191" s="152">
        <f>SUM(T192:T194)</f>
        <v>0</v>
      </c>
      <c r="AR191" s="145" t="s">
        <v>84</v>
      </c>
      <c r="AT191" s="153" t="s">
        <v>75</v>
      </c>
      <c r="AU191" s="153" t="s">
        <v>84</v>
      </c>
      <c r="AY191" s="145" t="s">
        <v>133</v>
      </c>
      <c r="BK191" s="154">
        <f>SUM(BK192:BK194)</f>
        <v>0</v>
      </c>
    </row>
    <row r="192" spans="1:65" s="2" customFormat="1" ht="16.5" customHeight="1">
      <c r="A192" s="32"/>
      <c r="B192" s="157"/>
      <c r="C192" s="158" t="s">
        <v>246</v>
      </c>
      <c r="D192" s="158" t="s">
        <v>136</v>
      </c>
      <c r="E192" s="159" t="s">
        <v>247</v>
      </c>
      <c r="F192" s="160" t="s">
        <v>248</v>
      </c>
      <c r="G192" s="161" t="s">
        <v>224</v>
      </c>
      <c r="H192" s="162">
        <v>0.705</v>
      </c>
      <c r="I192" s="163"/>
      <c r="J192" s="164">
        <f>ROUND(I192*H192,2)</f>
        <v>0</v>
      </c>
      <c r="K192" s="165"/>
      <c r="L192" s="33"/>
      <c r="M192" s="166" t="s">
        <v>1</v>
      </c>
      <c r="N192" s="167" t="s">
        <v>42</v>
      </c>
      <c r="O192" s="58"/>
      <c r="P192" s="168">
        <f>O192*H192</f>
        <v>0</v>
      </c>
      <c r="Q192" s="168">
        <v>0</v>
      </c>
      <c r="R192" s="168">
        <f>Q192*H192</f>
        <v>0</v>
      </c>
      <c r="S192" s="168">
        <v>0</v>
      </c>
      <c r="T192" s="169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70" t="s">
        <v>138</v>
      </c>
      <c r="AT192" s="170" t="s">
        <v>136</v>
      </c>
      <c r="AU192" s="170" t="s">
        <v>139</v>
      </c>
      <c r="AY192" s="17" t="s">
        <v>133</v>
      </c>
      <c r="BE192" s="171">
        <f>IF(N192="základní",J192,0)</f>
        <v>0</v>
      </c>
      <c r="BF192" s="171">
        <f>IF(N192="snížená",J192,0)</f>
        <v>0</v>
      </c>
      <c r="BG192" s="171">
        <f>IF(N192="zákl. přenesená",J192,0)</f>
        <v>0</v>
      </c>
      <c r="BH192" s="171">
        <f>IF(N192="sníž. přenesená",J192,0)</f>
        <v>0</v>
      </c>
      <c r="BI192" s="171">
        <f>IF(N192="nulová",J192,0)</f>
        <v>0</v>
      </c>
      <c r="BJ192" s="17" t="s">
        <v>139</v>
      </c>
      <c r="BK192" s="171">
        <f>ROUND(I192*H192,2)</f>
        <v>0</v>
      </c>
      <c r="BL192" s="17" t="s">
        <v>138</v>
      </c>
      <c r="BM192" s="170" t="s">
        <v>249</v>
      </c>
    </row>
    <row r="193" spans="1:65" s="2" customFormat="1" ht="21.75" customHeight="1">
      <c r="A193" s="32"/>
      <c r="B193" s="157"/>
      <c r="C193" s="158" t="s">
        <v>250</v>
      </c>
      <c r="D193" s="158" t="s">
        <v>136</v>
      </c>
      <c r="E193" s="159" t="s">
        <v>251</v>
      </c>
      <c r="F193" s="160" t="s">
        <v>252</v>
      </c>
      <c r="G193" s="161" t="s">
        <v>224</v>
      </c>
      <c r="H193" s="162">
        <v>0.705</v>
      </c>
      <c r="I193" s="163"/>
      <c r="J193" s="164">
        <f>ROUND(I193*H193,2)</f>
        <v>0</v>
      </c>
      <c r="K193" s="165"/>
      <c r="L193" s="33"/>
      <c r="M193" s="166" t="s">
        <v>1</v>
      </c>
      <c r="N193" s="167" t="s">
        <v>42</v>
      </c>
      <c r="O193" s="58"/>
      <c r="P193" s="168">
        <f>O193*H193</f>
        <v>0</v>
      </c>
      <c r="Q193" s="168">
        <v>0</v>
      </c>
      <c r="R193" s="168">
        <f>Q193*H193</f>
        <v>0</v>
      </c>
      <c r="S193" s="168">
        <v>0</v>
      </c>
      <c r="T193" s="169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70" t="s">
        <v>138</v>
      </c>
      <c r="AT193" s="170" t="s">
        <v>136</v>
      </c>
      <c r="AU193" s="170" t="s">
        <v>139</v>
      </c>
      <c r="AY193" s="17" t="s">
        <v>133</v>
      </c>
      <c r="BE193" s="171">
        <f>IF(N193="základní",J193,0)</f>
        <v>0</v>
      </c>
      <c r="BF193" s="171">
        <f>IF(N193="snížená",J193,0)</f>
        <v>0</v>
      </c>
      <c r="BG193" s="171">
        <f>IF(N193="zákl. přenesená",J193,0)</f>
        <v>0</v>
      </c>
      <c r="BH193" s="171">
        <f>IF(N193="sníž. přenesená",J193,0)</f>
        <v>0</v>
      </c>
      <c r="BI193" s="171">
        <f>IF(N193="nulová",J193,0)</f>
        <v>0</v>
      </c>
      <c r="BJ193" s="17" t="s">
        <v>139</v>
      </c>
      <c r="BK193" s="171">
        <f>ROUND(I193*H193,2)</f>
        <v>0</v>
      </c>
      <c r="BL193" s="17" t="s">
        <v>138</v>
      </c>
      <c r="BM193" s="170" t="s">
        <v>253</v>
      </c>
    </row>
    <row r="194" spans="1:65" s="2" customFormat="1" ht="21.75" customHeight="1">
      <c r="A194" s="32"/>
      <c r="B194" s="157"/>
      <c r="C194" s="158" t="s">
        <v>254</v>
      </c>
      <c r="D194" s="158" t="s">
        <v>136</v>
      </c>
      <c r="E194" s="159" t="s">
        <v>255</v>
      </c>
      <c r="F194" s="160" t="s">
        <v>256</v>
      </c>
      <c r="G194" s="161" t="s">
        <v>224</v>
      </c>
      <c r="H194" s="162">
        <v>0.705</v>
      </c>
      <c r="I194" s="163"/>
      <c r="J194" s="164">
        <f>ROUND(I194*H194,2)</f>
        <v>0</v>
      </c>
      <c r="K194" s="165"/>
      <c r="L194" s="33"/>
      <c r="M194" s="166" t="s">
        <v>1</v>
      </c>
      <c r="N194" s="167" t="s">
        <v>42</v>
      </c>
      <c r="O194" s="58"/>
      <c r="P194" s="168">
        <f>O194*H194</f>
        <v>0</v>
      </c>
      <c r="Q194" s="168">
        <v>0</v>
      </c>
      <c r="R194" s="168">
        <f>Q194*H194</f>
        <v>0</v>
      </c>
      <c r="S194" s="168">
        <v>0</v>
      </c>
      <c r="T194" s="169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70" t="s">
        <v>138</v>
      </c>
      <c r="AT194" s="170" t="s">
        <v>136</v>
      </c>
      <c r="AU194" s="170" t="s">
        <v>139</v>
      </c>
      <c r="AY194" s="17" t="s">
        <v>133</v>
      </c>
      <c r="BE194" s="171">
        <f>IF(N194="základní",J194,0)</f>
        <v>0</v>
      </c>
      <c r="BF194" s="171">
        <f>IF(N194="snížená",J194,0)</f>
        <v>0</v>
      </c>
      <c r="BG194" s="171">
        <f>IF(N194="zákl. přenesená",J194,0)</f>
        <v>0</v>
      </c>
      <c r="BH194" s="171">
        <f>IF(N194="sníž. přenesená",J194,0)</f>
        <v>0</v>
      </c>
      <c r="BI194" s="171">
        <f>IF(N194="nulová",J194,0)</f>
        <v>0</v>
      </c>
      <c r="BJ194" s="17" t="s">
        <v>139</v>
      </c>
      <c r="BK194" s="171">
        <f>ROUND(I194*H194,2)</f>
        <v>0</v>
      </c>
      <c r="BL194" s="17" t="s">
        <v>138</v>
      </c>
      <c r="BM194" s="170" t="s">
        <v>257</v>
      </c>
    </row>
    <row r="195" spans="2:63" s="12" customFormat="1" ht="25.9" customHeight="1">
      <c r="B195" s="144"/>
      <c r="D195" s="145" t="s">
        <v>75</v>
      </c>
      <c r="E195" s="146" t="s">
        <v>258</v>
      </c>
      <c r="F195" s="146" t="s">
        <v>259</v>
      </c>
      <c r="I195" s="147"/>
      <c r="J195" s="148">
        <f>BK195</f>
        <v>0</v>
      </c>
      <c r="L195" s="144"/>
      <c r="M195" s="149"/>
      <c r="N195" s="150"/>
      <c r="O195" s="150"/>
      <c r="P195" s="151">
        <f>P196+P220+P231+P243+P265+P269+P287+P293+P310+P326+P336+P347+P364+P370</f>
        <v>0</v>
      </c>
      <c r="Q195" s="150"/>
      <c r="R195" s="151">
        <f>R196+R220+R231+R243+R265+R269+R287+R293+R310+R326+R336+R347+R364+R370</f>
        <v>1.88125504</v>
      </c>
      <c r="S195" s="150"/>
      <c r="T195" s="152">
        <f>T196+T220+T231+T243+T265+T269+T287+T293+T310+T326+T336+T347+T364+T370</f>
        <v>0.20207400000000003</v>
      </c>
      <c r="AR195" s="145" t="s">
        <v>139</v>
      </c>
      <c r="AT195" s="153" t="s">
        <v>75</v>
      </c>
      <c r="AU195" s="153" t="s">
        <v>76</v>
      </c>
      <c r="AY195" s="145" t="s">
        <v>133</v>
      </c>
      <c r="BK195" s="154">
        <f>BK196+BK220+BK231+BK243+BK265+BK269+BK287+BK293+BK310+BK326+BK336+BK347+BK364+BK370</f>
        <v>0</v>
      </c>
    </row>
    <row r="196" spans="2:63" s="12" customFormat="1" ht="22.9" customHeight="1">
      <c r="B196" s="144"/>
      <c r="D196" s="145" t="s">
        <v>75</v>
      </c>
      <c r="E196" s="155" t="s">
        <v>260</v>
      </c>
      <c r="F196" s="155" t="s">
        <v>261</v>
      </c>
      <c r="I196" s="147"/>
      <c r="J196" s="156">
        <f>BK196</f>
        <v>0</v>
      </c>
      <c r="L196" s="144"/>
      <c r="M196" s="149"/>
      <c r="N196" s="150"/>
      <c r="O196" s="150"/>
      <c r="P196" s="151">
        <f>SUM(P197:P219)</f>
        <v>0</v>
      </c>
      <c r="Q196" s="150"/>
      <c r="R196" s="151">
        <f>SUM(R197:R219)</f>
        <v>0.030510719999999998</v>
      </c>
      <c r="S196" s="150"/>
      <c r="T196" s="152">
        <f>SUM(T197:T219)</f>
        <v>0</v>
      </c>
      <c r="AR196" s="145" t="s">
        <v>139</v>
      </c>
      <c r="AT196" s="153" t="s">
        <v>75</v>
      </c>
      <c r="AU196" s="153" t="s">
        <v>84</v>
      </c>
      <c r="AY196" s="145" t="s">
        <v>133</v>
      </c>
      <c r="BK196" s="154">
        <f>SUM(BK197:BK219)</f>
        <v>0</v>
      </c>
    </row>
    <row r="197" spans="1:65" s="2" customFormat="1" ht="21.75" customHeight="1">
      <c r="A197" s="32"/>
      <c r="B197" s="157"/>
      <c r="C197" s="158" t="s">
        <v>262</v>
      </c>
      <c r="D197" s="158" t="s">
        <v>136</v>
      </c>
      <c r="E197" s="159" t="s">
        <v>263</v>
      </c>
      <c r="F197" s="160" t="s">
        <v>264</v>
      </c>
      <c r="G197" s="161" t="s">
        <v>137</v>
      </c>
      <c r="H197" s="162">
        <v>3.33</v>
      </c>
      <c r="I197" s="163"/>
      <c r="J197" s="164">
        <f>ROUND(I197*H197,2)</f>
        <v>0</v>
      </c>
      <c r="K197" s="165"/>
      <c r="L197" s="33"/>
      <c r="M197" s="166" t="s">
        <v>1</v>
      </c>
      <c r="N197" s="167" t="s">
        <v>42</v>
      </c>
      <c r="O197" s="58"/>
      <c r="P197" s="168">
        <f>O197*H197</f>
        <v>0</v>
      </c>
      <c r="Q197" s="168">
        <v>0</v>
      </c>
      <c r="R197" s="168">
        <f>Q197*H197</f>
        <v>0</v>
      </c>
      <c r="S197" s="168">
        <v>0</v>
      </c>
      <c r="T197" s="169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70" t="s">
        <v>187</v>
      </c>
      <c r="AT197" s="170" t="s">
        <v>136</v>
      </c>
      <c r="AU197" s="170" t="s">
        <v>139</v>
      </c>
      <c r="AY197" s="17" t="s">
        <v>133</v>
      </c>
      <c r="BE197" s="171">
        <f>IF(N197="základní",J197,0)</f>
        <v>0</v>
      </c>
      <c r="BF197" s="171">
        <f>IF(N197="snížená",J197,0)</f>
        <v>0</v>
      </c>
      <c r="BG197" s="171">
        <f>IF(N197="zákl. přenesená",J197,0)</f>
        <v>0</v>
      </c>
      <c r="BH197" s="171">
        <f>IF(N197="sníž. přenesená",J197,0)</f>
        <v>0</v>
      </c>
      <c r="BI197" s="171">
        <f>IF(N197="nulová",J197,0)</f>
        <v>0</v>
      </c>
      <c r="BJ197" s="17" t="s">
        <v>139</v>
      </c>
      <c r="BK197" s="171">
        <f>ROUND(I197*H197,2)</f>
        <v>0</v>
      </c>
      <c r="BL197" s="17" t="s">
        <v>187</v>
      </c>
      <c r="BM197" s="170" t="s">
        <v>265</v>
      </c>
    </row>
    <row r="198" spans="2:51" s="13" customFormat="1" ht="11.25">
      <c r="B198" s="172"/>
      <c r="D198" s="173" t="s">
        <v>140</v>
      </c>
      <c r="E198" s="174" t="s">
        <v>1</v>
      </c>
      <c r="F198" s="175" t="s">
        <v>141</v>
      </c>
      <c r="H198" s="176">
        <v>3.33</v>
      </c>
      <c r="I198" s="177"/>
      <c r="L198" s="172"/>
      <c r="M198" s="178"/>
      <c r="N198" s="179"/>
      <c r="O198" s="179"/>
      <c r="P198" s="179"/>
      <c r="Q198" s="179"/>
      <c r="R198" s="179"/>
      <c r="S198" s="179"/>
      <c r="T198" s="180"/>
      <c r="AT198" s="174" t="s">
        <v>140</v>
      </c>
      <c r="AU198" s="174" t="s">
        <v>139</v>
      </c>
      <c r="AV198" s="13" t="s">
        <v>139</v>
      </c>
      <c r="AW198" s="13" t="s">
        <v>33</v>
      </c>
      <c r="AX198" s="13" t="s">
        <v>76</v>
      </c>
      <c r="AY198" s="174" t="s">
        <v>133</v>
      </c>
    </row>
    <row r="199" spans="2:51" s="14" customFormat="1" ht="11.25">
      <c r="B199" s="181"/>
      <c r="D199" s="173" t="s">
        <v>140</v>
      </c>
      <c r="E199" s="182" t="s">
        <v>1</v>
      </c>
      <c r="F199" s="183" t="s">
        <v>142</v>
      </c>
      <c r="H199" s="184">
        <v>3.33</v>
      </c>
      <c r="I199" s="185"/>
      <c r="L199" s="181"/>
      <c r="M199" s="186"/>
      <c r="N199" s="187"/>
      <c r="O199" s="187"/>
      <c r="P199" s="187"/>
      <c r="Q199" s="187"/>
      <c r="R199" s="187"/>
      <c r="S199" s="187"/>
      <c r="T199" s="188"/>
      <c r="AT199" s="182" t="s">
        <v>140</v>
      </c>
      <c r="AU199" s="182" t="s">
        <v>139</v>
      </c>
      <c r="AV199" s="14" t="s">
        <v>138</v>
      </c>
      <c r="AW199" s="14" t="s">
        <v>33</v>
      </c>
      <c r="AX199" s="14" t="s">
        <v>84</v>
      </c>
      <c r="AY199" s="182" t="s">
        <v>133</v>
      </c>
    </row>
    <row r="200" spans="1:65" s="2" customFormat="1" ht="21.75" customHeight="1">
      <c r="A200" s="32"/>
      <c r="B200" s="157"/>
      <c r="C200" s="158" t="s">
        <v>266</v>
      </c>
      <c r="D200" s="158" t="s">
        <v>136</v>
      </c>
      <c r="E200" s="159" t="s">
        <v>267</v>
      </c>
      <c r="F200" s="160" t="s">
        <v>268</v>
      </c>
      <c r="G200" s="161" t="s">
        <v>137</v>
      </c>
      <c r="H200" s="162">
        <v>6.468</v>
      </c>
      <c r="I200" s="163"/>
      <c r="J200" s="164">
        <f>ROUND(I200*H200,2)</f>
        <v>0</v>
      </c>
      <c r="K200" s="165"/>
      <c r="L200" s="33"/>
      <c r="M200" s="166" t="s">
        <v>1</v>
      </c>
      <c r="N200" s="167" t="s">
        <v>42</v>
      </c>
      <c r="O200" s="58"/>
      <c r="P200" s="168">
        <f>O200*H200</f>
        <v>0</v>
      </c>
      <c r="Q200" s="168">
        <v>0</v>
      </c>
      <c r="R200" s="168">
        <f>Q200*H200</f>
        <v>0</v>
      </c>
      <c r="S200" s="168">
        <v>0</v>
      </c>
      <c r="T200" s="169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70" t="s">
        <v>187</v>
      </c>
      <c r="AT200" s="170" t="s">
        <v>136</v>
      </c>
      <c r="AU200" s="170" t="s">
        <v>139</v>
      </c>
      <c r="AY200" s="17" t="s">
        <v>133</v>
      </c>
      <c r="BE200" s="171">
        <f>IF(N200="základní",J200,0)</f>
        <v>0</v>
      </c>
      <c r="BF200" s="171">
        <f>IF(N200="snížená",J200,0)</f>
        <v>0</v>
      </c>
      <c r="BG200" s="171">
        <f>IF(N200="zákl. přenesená",J200,0)</f>
        <v>0</v>
      </c>
      <c r="BH200" s="171">
        <f>IF(N200="sníž. přenesená",J200,0)</f>
        <v>0</v>
      </c>
      <c r="BI200" s="171">
        <f>IF(N200="nulová",J200,0)</f>
        <v>0</v>
      </c>
      <c r="BJ200" s="17" t="s">
        <v>139</v>
      </c>
      <c r="BK200" s="171">
        <f>ROUND(I200*H200,2)</f>
        <v>0</v>
      </c>
      <c r="BL200" s="17" t="s">
        <v>187</v>
      </c>
      <c r="BM200" s="170" t="s">
        <v>269</v>
      </c>
    </row>
    <row r="201" spans="2:51" s="13" customFormat="1" ht="11.25">
      <c r="B201" s="172"/>
      <c r="D201" s="173" t="s">
        <v>140</v>
      </c>
      <c r="E201" s="174" t="s">
        <v>1</v>
      </c>
      <c r="F201" s="175" t="s">
        <v>270</v>
      </c>
      <c r="H201" s="176">
        <v>5.14</v>
      </c>
      <c r="I201" s="177"/>
      <c r="L201" s="172"/>
      <c r="M201" s="178"/>
      <c r="N201" s="179"/>
      <c r="O201" s="179"/>
      <c r="P201" s="179"/>
      <c r="Q201" s="179"/>
      <c r="R201" s="179"/>
      <c r="S201" s="179"/>
      <c r="T201" s="180"/>
      <c r="AT201" s="174" t="s">
        <v>140</v>
      </c>
      <c r="AU201" s="174" t="s">
        <v>139</v>
      </c>
      <c r="AV201" s="13" t="s">
        <v>139</v>
      </c>
      <c r="AW201" s="13" t="s">
        <v>33</v>
      </c>
      <c r="AX201" s="13" t="s">
        <v>76</v>
      </c>
      <c r="AY201" s="174" t="s">
        <v>133</v>
      </c>
    </row>
    <row r="202" spans="2:51" s="13" customFormat="1" ht="11.25">
      <c r="B202" s="172"/>
      <c r="D202" s="173" t="s">
        <v>140</v>
      </c>
      <c r="E202" s="174" t="s">
        <v>1</v>
      </c>
      <c r="F202" s="175" t="s">
        <v>271</v>
      </c>
      <c r="H202" s="176">
        <v>1.328</v>
      </c>
      <c r="I202" s="177"/>
      <c r="L202" s="172"/>
      <c r="M202" s="178"/>
      <c r="N202" s="179"/>
      <c r="O202" s="179"/>
      <c r="P202" s="179"/>
      <c r="Q202" s="179"/>
      <c r="R202" s="179"/>
      <c r="S202" s="179"/>
      <c r="T202" s="180"/>
      <c r="AT202" s="174" t="s">
        <v>140</v>
      </c>
      <c r="AU202" s="174" t="s">
        <v>139</v>
      </c>
      <c r="AV202" s="13" t="s">
        <v>139</v>
      </c>
      <c r="AW202" s="13" t="s">
        <v>33</v>
      </c>
      <c r="AX202" s="13" t="s">
        <v>76</v>
      </c>
      <c r="AY202" s="174" t="s">
        <v>133</v>
      </c>
    </row>
    <row r="203" spans="2:51" s="14" customFormat="1" ht="11.25">
      <c r="B203" s="181"/>
      <c r="D203" s="173" t="s">
        <v>140</v>
      </c>
      <c r="E203" s="182" t="s">
        <v>1</v>
      </c>
      <c r="F203" s="183" t="s">
        <v>142</v>
      </c>
      <c r="H203" s="184">
        <v>6.468</v>
      </c>
      <c r="I203" s="185"/>
      <c r="L203" s="181"/>
      <c r="M203" s="186"/>
      <c r="N203" s="187"/>
      <c r="O203" s="187"/>
      <c r="P203" s="187"/>
      <c r="Q203" s="187"/>
      <c r="R203" s="187"/>
      <c r="S203" s="187"/>
      <c r="T203" s="188"/>
      <c r="AT203" s="182" t="s">
        <v>140</v>
      </c>
      <c r="AU203" s="182" t="s">
        <v>139</v>
      </c>
      <c r="AV203" s="14" t="s">
        <v>138</v>
      </c>
      <c r="AW203" s="14" t="s">
        <v>33</v>
      </c>
      <c r="AX203" s="14" t="s">
        <v>84</v>
      </c>
      <c r="AY203" s="182" t="s">
        <v>133</v>
      </c>
    </row>
    <row r="204" spans="1:65" s="2" customFormat="1" ht="21.75" customHeight="1">
      <c r="A204" s="32"/>
      <c r="B204" s="157"/>
      <c r="C204" s="196" t="s">
        <v>272</v>
      </c>
      <c r="D204" s="196" t="s">
        <v>188</v>
      </c>
      <c r="E204" s="197" t="s">
        <v>273</v>
      </c>
      <c r="F204" s="198" t="s">
        <v>274</v>
      </c>
      <c r="G204" s="199" t="s">
        <v>275</v>
      </c>
      <c r="H204" s="200">
        <v>29.394</v>
      </c>
      <c r="I204" s="201"/>
      <c r="J204" s="202">
        <f>ROUND(I204*H204,2)</f>
        <v>0</v>
      </c>
      <c r="K204" s="203"/>
      <c r="L204" s="204"/>
      <c r="M204" s="205" t="s">
        <v>1</v>
      </c>
      <c r="N204" s="206" t="s">
        <v>42</v>
      </c>
      <c r="O204" s="58"/>
      <c r="P204" s="168">
        <f>O204*H204</f>
        <v>0</v>
      </c>
      <c r="Q204" s="168">
        <v>0.001</v>
      </c>
      <c r="R204" s="168">
        <f>Q204*H204</f>
        <v>0.029394</v>
      </c>
      <c r="S204" s="168">
        <v>0</v>
      </c>
      <c r="T204" s="169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70" t="s">
        <v>272</v>
      </c>
      <c r="AT204" s="170" t="s">
        <v>188</v>
      </c>
      <c r="AU204" s="170" t="s">
        <v>139</v>
      </c>
      <c r="AY204" s="17" t="s">
        <v>133</v>
      </c>
      <c r="BE204" s="171">
        <f>IF(N204="základní",J204,0)</f>
        <v>0</v>
      </c>
      <c r="BF204" s="171">
        <f>IF(N204="snížená",J204,0)</f>
        <v>0</v>
      </c>
      <c r="BG204" s="171">
        <f>IF(N204="zákl. přenesená",J204,0)</f>
        <v>0</v>
      </c>
      <c r="BH204" s="171">
        <f>IF(N204="sníž. přenesená",J204,0)</f>
        <v>0</v>
      </c>
      <c r="BI204" s="171">
        <f>IF(N204="nulová",J204,0)</f>
        <v>0</v>
      </c>
      <c r="BJ204" s="17" t="s">
        <v>139</v>
      </c>
      <c r="BK204" s="171">
        <f>ROUND(I204*H204,2)</f>
        <v>0</v>
      </c>
      <c r="BL204" s="17" t="s">
        <v>187</v>
      </c>
      <c r="BM204" s="170" t="s">
        <v>276</v>
      </c>
    </row>
    <row r="205" spans="2:51" s="15" customFormat="1" ht="11.25">
      <c r="B205" s="189"/>
      <c r="D205" s="173" t="s">
        <v>140</v>
      </c>
      <c r="E205" s="190" t="s">
        <v>1</v>
      </c>
      <c r="F205" s="191" t="s">
        <v>277</v>
      </c>
      <c r="H205" s="190" t="s">
        <v>1</v>
      </c>
      <c r="I205" s="192"/>
      <c r="L205" s="189"/>
      <c r="M205" s="193"/>
      <c r="N205" s="194"/>
      <c r="O205" s="194"/>
      <c r="P205" s="194"/>
      <c r="Q205" s="194"/>
      <c r="R205" s="194"/>
      <c r="S205" s="194"/>
      <c r="T205" s="195"/>
      <c r="AT205" s="190" t="s">
        <v>140</v>
      </c>
      <c r="AU205" s="190" t="s">
        <v>139</v>
      </c>
      <c r="AV205" s="15" t="s">
        <v>84</v>
      </c>
      <c r="AW205" s="15" t="s">
        <v>33</v>
      </c>
      <c r="AX205" s="15" t="s">
        <v>76</v>
      </c>
      <c r="AY205" s="190" t="s">
        <v>133</v>
      </c>
    </row>
    <row r="206" spans="2:51" s="13" customFormat="1" ht="11.25">
      <c r="B206" s="172"/>
      <c r="D206" s="173" t="s">
        <v>140</v>
      </c>
      <c r="E206" s="174" t="s">
        <v>1</v>
      </c>
      <c r="F206" s="175" t="s">
        <v>278</v>
      </c>
      <c r="H206" s="176">
        <v>29.394</v>
      </c>
      <c r="I206" s="177"/>
      <c r="L206" s="172"/>
      <c r="M206" s="178"/>
      <c r="N206" s="179"/>
      <c r="O206" s="179"/>
      <c r="P206" s="179"/>
      <c r="Q206" s="179"/>
      <c r="R206" s="179"/>
      <c r="S206" s="179"/>
      <c r="T206" s="180"/>
      <c r="AT206" s="174" t="s">
        <v>140</v>
      </c>
      <c r="AU206" s="174" t="s">
        <v>139</v>
      </c>
      <c r="AV206" s="13" t="s">
        <v>139</v>
      </c>
      <c r="AW206" s="13" t="s">
        <v>33</v>
      </c>
      <c r="AX206" s="13" t="s">
        <v>84</v>
      </c>
      <c r="AY206" s="174" t="s">
        <v>133</v>
      </c>
    </row>
    <row r="207" spans="1:65" s="2" customFormat="1" ht="21.75" customHeight="1">
      <c r="A207" s="32"/>
      <c r="B207" s="157"/>
      <c r="C207" s="158" t="s">
        <v>279</v>
      </c>
      <c r="D207" s="158" t="s">
        <v>136</v>
      </c>
      <c r="E207" s="159" t="s">
        <v>280</v>
      </c>
      <c r="F207" s="160" t="s">
        <v>281</v>
      </c>
      <c r="G207" s="161" t="s">
        <v>137</v>
      </c>
      <c r="H207" s="162">
        <v>9.798</v>
      </c>
      <c r="I207" s="163"/>
      <c r="J207" s="164">
        <f>ROUND(I207*H207,2)</f>
        <v>0</v>
      </c>
      <c r="K207" s="165"/>
      <c r="L207" s="33"/>
      <c r="M207" s="166" t="s">
        <v>1</v>
      </c>
      <c r="N207" s="167" t="s">
        <v>42</v>
      </c>
      <c r="O207" s="58"/>
      <c r="P207" s="168">
        <f>O207*H207</f>
        <v>0</v>
      </c>
      <c r="Q207" s="168">
        <v>0</v>
      </c>
      <c r="R207" s="168">
        <f>Q207*H207</f>
        <v>0</v>
      </c>
      <c r="S207" s="168">
        <v>0</v>
      </c>
      <c r="T207" s="169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70" t="s">
        <v>187</v>
      </c>
      <c r="AT207" s="170" t="s">
        <v>136</v>
      </c>
      <c r="AU207" s="170" t="s">
        <v>139</v>
      </c>
      <c r="AY207" s="17" t="s">
        <v>133</v>
      </c>
      <c r="BE207" s="171">
        <f>IF(N207="základní",J207,0)</f>
        <v>0</v>
      </c>
      <c r="BF207" s="171">
        <f>IF(N207="snížená",J207,0)</f>
        <v>0</v>
      </c>
      <c r="BG207" s="171">
        <f>IF(N207="zákl. přenesená",J207,0)</f>
        <v>0</v>
      </c>
      <c r="BH207" s="171">
        <f>IF(N207="sníž. přenesená",J207,0)</f>
        <v>0</v>
      </c>
      <c r="BI207" s="171">
        <f>IF(N207="nulová",J207,0)</f>
        <v>0</v>
      </c>
      <c r="BJ207" s="17" t="s">
        <v>139</v>
      </c>
      <c r="BK207" s="171">
        <f>ROUND(I207*H207,2)</f>
        <v>0</v>
      </c>
      <c r="BL207" s="17" t="s">
        <v>187</v>
      </c>
      <c r="BM207" s="170" t="s">
        <v>282</v>
      </c>
    </row>
    <row r="208" spans="2:51" s="13" customFormat="1" ht="11.25">
      <c r="B208" s="172"/>
      <c r="D208" s="173" t="s">
        <v>140</v>
      </c>
      <c r="E208" s="174" t="s">
        <v>1</v>
      </c>
      <c r="F208" s="175" t="s">
        <v>283</v>
      </c>
      <c r="H208" s="176">
        <v>9.798</v>
      </c>
      <c r="I208" s="177"/>
      <c r="L208" s="172"/>
      <c r="M208" s="178"/>
      <c r="N208" s="179"/>
      <c r="O208" s="179"/>
      <c r="P208" s="179"/>
      <c r="Q208" s="179"/>
      <c r="R208" s="179"/>
      <c r="S208" s="179"/>
      <c r="T208" s="180"/>
      <c r="AT208" s="174" t="s">
        <v>140</v>
      </c>
      <c r="AU208" s="174" t="s">
        <v>139</v>
      </c>
      <c r="AV208" s="13" t="s">
        <v>139</v>
      </c>
      <c r="AW208" s="13" t="s">
        <v>33</v>
      </c>
      <c r="AX208" s="13" t="s">
        <v>84</v>
      </c>
      <c r="AY208" s="174" t="s">
        <v>133</v>
      </c>
    </row>
    <row r="209" spans="1:65" s="2" customFormat="1" ht="21.75" customHeight="1">
      <c r="A209" s="32"/>
      <c r="B209" s="157"/>
      <c r="C209" s="158" t="s">
        <v>284</v>
      </c>
      <c r="D209" s="158" t="s">
        <v>136</v>
      </c>
      <c r="E209" s="159" t="s">
        <v>285</v>
      </c>
      <c r="F209" s="160" t="s">
        <v>286</v>
      </c>
      <c r="G209" s="161" t="s">
        <v>287</v>
      </c>
      <c r="H209" s="162">
        <v>16.92</v>
      </c>
      <c r="I209" s="163"/>
      <c r="J209" s="164">
        <f>ROUND(I209*H209,2)</f>
        <v>0</v>
      </c>
      <c r="K209" s="165"/>
      <c r="L209" s="33"/>
      <c r="M209" s="166" t="s">
        <v>1</v>
      </c>
      <c r="N209" s="167" t="s">
        <v>42</v>
      </c>
      <c r="O209" s="58"/>
      <c r="P209" s="168">
        <f>O209*H209</f>
        <v>0</v>
      </c>
      <c r="Q209" s="168">
        <v>0</v>
      </c>
      <c r="R209" s="168">
        <f>Q209*H209</f>
        <v>0</v>
      </c>
      <c r="S209" s="168">
        <v>0</v>
      </c>
      <c r="T209" s="169">
        <f>S209*H209</f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70" t="s">
        <v>187</v>
      </c>
      <c r="AT209" s="170" t="s">
        <v>136</v>
      </c>
      <c r="AU209" s="170" t="s">
        <v>139</v>
      </c>
      <c r="AY209" s="17" t="s">
        <v>133</v>
      </c>
      <c r="BE209" s="171">
        <f>IF(N209="základní",J209,0)</f>
        <v>0</v>
      </c>
      <c r="BF209" s="171">
        <f>IF(N209="snížená",J209,0)</f>
        <v>0</v>
      </c>
      <c r="BG209" s="171">
        <f>IF(N209="zákl. přenesená",J209,0)</f>
        <v>0</v>
      </c>
      <c r="BH209" s="171">
        <f>IF(N209="sníž. přenesená",J209,0)</f>
        <v>0</v>
      </c>
      <c r="BI209" s="171">
        <f>IF(N209="nulová",J209,0)</f>
        <v>0</v>
      </c>
      <c r="BJ209" s="17" t="s">
        <v>139</v>
      </c>
      <c r="BK209" s="171">
        <f>ROUND(I209*H209,2)</f>
        <v>0</v>
      </c>
      <c r="BL209" s="17" t="s">
        <v>187</v>
      </c>
      <c r="BM209" s="170" t="s">
        <v>288</v>
      </c>
    </row>
    <row r="210" spans="2:51" s="13" customFormat="1" ht="11.25">
      <c r="B210" s="172"/>
      <c r="D210" s="173" t="s">
        <v>140</v>
      </c>
      <c r="E210" s="174" t="s">
        <v>1</v>
      </c>
      <c r="F210" s="175" t="s">
        <v>289</v>
      </c>
      <c r="H210" s="176">
        <v>4.18</v>
      </c>
      <c r="I210" s="177"/>
      <c r="L210" s="172"/>
      <c r="M210" s="178"/>
      <c r="N210" s="179"/>
      <c r="O210" s="179"/>
      <c r="P210" s="179"/>
      <c r="Q210" s="179"/>
      <c r="R210" s="179"/>
      <c r="S210" s="179"/>
      <c r="T210" s="180"/>
      <c r="AT210" s="174" t="s">
        <v>140</v>
      </c>
      <c r="AU210" s="174" t="s">
        <v>139</v>
      </c>
      <c r="AV210" s="13" t="s">
        <v>139</v>
      </c>
      <c r="AW210" s="13" t="s">
        <v>33</v>
      </c>
      <c r="AX210" s="13" t="s">
        <v>76</v>
      </c>
      <c r="AY210" s="174" t="s">
        <v>133</v>
      </c>
    </row>
    <row r="211" spans="2:51" s="13" customFormat="1" ht="11.25">
      <c r="B211" s="172"/>
      <c r="D211" s="173" t="s">
        <v>140</v>
      </c>
      <c r="E211" s="174" t="s">
        <v>1</v>
      </c>
      <c r="F211" s="175" t="s">
        <v>290</v>
      </c>
      <c r="H211" s="176">
        <v>6.34</v>
      </c>
      <c r="I211" s="177"/>
      <c r="L211" s="172"/>
      <c r="M211" s="178"/>
      <c r="N211" s="179"/>
      <c r="O211" s="179"/>
      <c r="P211" s="179"/>
      <c r="Q211" s="179"/>
      <c r="R211" s="179"/>
      <c r="S211" s="179"/>
      <c r="T211" s="180"/>
      <c r="AT211" s="174" t="s">
        <v>140</v>
      </c>
      <c r="AU211" s="174" t="s">
        <v>139</v>
      </c>
      <c r="AV211" s="13" t="s">
        <v>139</v>
      </c>
      <c r="AW211" s="13" t="s">
        <v>33</v>
      </c>
      <c r="AX211" s="13" t="s">
        <v>76</v>
      </c>
      <c r="AY211" s="174" t="s">
        <v>133</v>
      </c>
    </row>
    <row r="212" spans="2:51" s="13" customFormat="1" ht="11.25">
      <c r="B212" s="172"/>
      <c r="D212" s="173" t="s">
        <v>140</v>
      </c>
      <c r="E212" s="174" t="s">
        <v>1</v>
      </c>
      <c r="F212" s="175" t="s">
        <v>291</v>
      </c>
      <c r="H212" s="176">
        <v>5.2</v>
      </c>
      <c r="I212" s="177"/>
      <c r="L212" s="172"/>
      <c r="M212" s="178"/>
      <c r="N212" s="179"/>
      <c r="O212" s="179"/>
      <c r="P212" s="179"/>
      <c r="Q212" s="179"/>
      <c r="R212" s="179"/>
      <c r="S212" s="179"/>
      <c r="T212" s="180"/>
      <c r="AT212" s="174" t="s">
        <v>140</v>
      </c>
      <c r="AU212" s="174" t="s">
        <v>139</v>
      </c>
      <c r="AV212" s="13" t="s">
        <v>139</v>
      </c>
      <c r="AW212" s="13" t="s">
        <v>33</v>
      </c>
      <c r="AX212" s="13" t="s">
        <v>76</v>
      </c>
      <c r="AY212" s="174" t="s">
        <v>133</v>
      </c>
    </row>
    <row r="213" spans="2:51" s="13" customFormat="1" ht="11.25">
      <c r="B213" s="172"/>
      <c r="D213" s="173" t="s">
        <v>140</v>
      </c>
      <c r="E213" s="174" t="s">
        <v>1</v>
      </c>
      <c r="F213" s="175" t="s">
        <v>292</v>
      </c>
      <c r="H213" s="176">
        <v>1.2</v>
      </c>
      <c r="I213" s="177"/>
      <c r="L213" s="172"/>
      <c r="M213" s="178"/>
      <c r="N213" s="179"/>
      <c r="O213" s="179"/>
      <c r="P213" s="179"/>
      <c r="Q213" s="179"/>
      <c r="R213" s="179"/>
      <c r="S213" s="179"/>
      <c r="T213" s="180"/>
      <c r="AT213" s="174" t="s">
        <v>140</v>
      </c>
      <c r="AU213" s="174" t="s">
        <v>139</v>
      </c>
      <c r="AV213" s="13" t="s">
        <v>139</v>
      </c>
      <c r="AW213" s="13" t="s">
        <v>33</v>
      </c>
      <c r="AX213" s="13" t="s">
        <v>76</v>
      </c>
      <c r="AY213" s="174" t="s">
        <v>133</v>
      </c>
    </row>
    <row r="214" spans="2:51" s="14" customFormat="1" ht="11.25">
      <c r="B214" s="181"/>
      <c r="D214" s="173" t="s">
        <v>140</v>
      </c>
      <c r="E214" s="182" t="s">
        <v>1</v>
      </c>
      <c r="F214" s="183" t="s">
        <v>142</v>
      </c>
      <c r="H214" s="184">
        <v>16.919999999999998</v>
      </c>
      <c r="I214" s="185"/>
      <c r="L214" s="181"/>
      <c r="M214" s="186"/>
      <c r="N214" s="187"/>
      <c r="O214" s="187"/>
      <c r="P214" s="187"/>
      <c r="Q214" s="187"/>
      <c r="R214" s="187"/>
      <c r="S214" s="187"/>
      <c r="T214" s="188"/>
      <c r="AT214" s="182" t="s">
        <v>140</v>
      </c>
      <c r="AU214" s="182" t="s">
        <v>139</v>
      </c>
      <c r="AV214" s="14" t="s">
        <v>138</v>
      </c>
      <c r="AW214" s="14" t="s">
        <v>33</v>
      </c>
      <c r="AX214" s="14" t="s">
        <v>84</v>
      </c>
      <c r="AY214" s="182" t="s">
        <v>133</v>
      </c>
    </row>
    <row r="215" spans="1:65" s="2" customFormat="1" ht="21.75" customHeight="1">
      <c r="A215" s="32"/>
      <c r="B215" s="157"/>
      <c r="C215" s="158" t="s">
        <v>293</v>
      </c>
      <c r="D215" s="158" t="s">
        <v>136</v>
      </c>
      <c r="E215" s="159" t="s">
        <v>294</v>
      </c>
      <c r="F215" s="160" t="s">
        <v>295</v>
      </c>
      <c r="G215" s="161" t="s">
        <v>185</v>
      </c>
      <c r="H215" s="162">
        <v>8</v>
      </c>
      <c r="I215" s="163"/>
      <c r="J215" s="164">
        <f>ROUND(I215*H215,2)</f>
        <v>0</v>
      </c>
      <c r="K215" s="165"/>
      <c r="L215" s="33"/>
      <c r="M215" s="166" t="s">
        <v>1</v>
      </c>
      <c r="N215" s="167" t="s">
        <v>42</v>
      </c>
      <c r="O215" s="58"/>
      <c r="P215" s="168">
        <f>O215*H215</f>
        <v>0</v>
      </c>
      <c r="Q215" s="168">
        <v>0</v>
      </c>
      <c r="R215" s="168">
        <f>Q215*H215</f>
        <v>0</v>
      </c>
      <c r="S215" s="168">
        <v>0</v>
      </c>
      <c r="T215" s="169">
        <f>S215*H215</f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70" t="s">
        <v>187</v>
      </c>
      <c r="AT215" s="170" t="s">
        <v>136</v>
      </c>
      <c r="AU215" s="170" t="s">
        <v>139</v>
      </c>
      <c r="AY215" s="17" t="s">
        <v>133</v>
      </c>
      <c r="BE215" s="171">
        <f>IF(N215="základní",J215,0)</f>
        <v>0</v>
      </c>
      <c r="BF215" s="171">
        <f>IF(N215="snížená",J215,0)</f>
        <v>0</v>
      </c>
      <c r="BG215" s="171">
        <f>IF(N215="zákl. přenesená",J215,0)</f>
        <v>0</v>
      </c>
      <c r="BH215" s="171">
        <f>IF(N215="sníž. přenesená",J215,0)</f>
        <v>0</v>
      </c>
      <c r="BI215" s="171">
        <f>IF(N215="nulová",J215,0)</f>
        <v>0</v>
      </c>
      <c r="BJ215" s="17" t="s">
        <v>139</v>
      </c>
      <c r="BK215" s="171">
        <f>ROUND(I215*H215,2)</f>
        <v>0</v>
      </c>
      <c r="BL215" s="17" t="s">
        <v>187</v>
      </c>
      <c r="BM215" s="170" t="s">
        <v>296</v>
      </c>
    </row>
    <row r="216" spans="1:65" s="2" customFormat="1" ht="16.5" customHeight="1">
      <c r="A216" s="32"/>
      <c r="B216" s="157"/>
      <c r="C216" s="196" t="s">
        <v>297</v>
      </c>
      <c r="D216" s="196" t="s">
        <v>188</v>
      </c>
      <c r="E216" s="197" t="s">
        <v>298</v>
      </c>
      <c r="F216" s="198" t="s">
        <v>299</v>
      </c>
      <c r="G216" s="199" t="s">
        <v>287</v>
      </c>
      <c r="H216" s="200">
        <v>18.612</v>
      </c>
      <c r="I216" s="201"/>
      <c r="J216" s="202">
        <f>ROUND(I216*H216,2)</f>
        <v>0</v>
      </c>
      <c r="K216" s="203"/>
      <c r="L216" s="204"/>
      <c r="M216" s="205" t="s">
        <v>1</v>
      </c>
      <c r="N216" s="206" t="s">
        <v>42</v>
      </c>
      <c r="O216" s="58"/>
      <c r="P216" s="168">
        <f>O216*H216</f>
        <v>0</v>
      </c>
      <c r="Q216" s="168">
        <v>6E-05</v>
      </c>
      <c r="R216" s="168">
        <f>Q216*H216</f>
        <v>0.0011167199999999999</v>
      </c>
      <c r="S216" s="168">
        <v>0</v>
      </c>
      <c r="T216" s="169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70" t="s">
        <v>272</v>
      </c>
      <c r="AT216" s="170" t="s">
        <v>188</v>
      </c>
      <c r="AU216" s="170" t="s">
        <v>139</v>
      </c>
      <c r="AY216" s="17" t="s">
        <v>133</v>
      </c>
      <c r="BE216" s="171">
        <f>IF(N216="základní",J216,0)</f>
        <v>0</v>
      </c>
      <c r="BF216" s="171">
        <f>IF(N216="snížená",J216,0)</f>
        <v>0</v>
      </c>
      <c r="BG216" s="171">
        <f>IF(N216="zákl. přenesená",J216,0)</f>
        <v>0</v>
      </c>
      <c r="BH216" s="171">
        <f>IF(N216="sníž. přenesená",J216,0)</f>
        <v>0</v>
      </c>
      <c r="BI216" s="171">
        <f>IF(N216="nulová",J216,0)</f>
        <v>0</v>
      </c>
      <c r="BJ216" s="17" t="s">
        <v>139</v>
      </c>
      <c r="BK216" s="171">
        <f>ROUND(I216*H216,2)</f>
        <v>0</v>
      </c>
      <c r="BL216" s="17" t="s">
        <v>187</v>
      </c>
      <c r="BM216" s="170" t="s">
        <v>300</v>
      </c>
    </row>
    <row r="217" spans="2:51" s="13" customFormat="1" ht="11.25">
      <c r="B217" s="172"/>
      <c r="D217" s="173" t="s">
        <v>140</v>
      </c>
      <c r="E217" s="174" t="s">
        <v>1</v>
      </c>
      <c r="F217" s="175" t="s">
        <v>301</v>
      </c>
      <c r="H217" s="176">
        <v>18.612</v>
      </c>
      <c r="I217" s="177"/>
      <c r="L217" s="172"/>
      <c r="M217" s="178"/>
      <c r="N217" s="179"/>
      <c r="O217" s="179"/>
      <c r="P217" s="179"/>
      <c r="Q217" s="179"/>
      <c r="R217" s="179"/>
      <c r="S217" s="179"/>
      <c r="T217" s="180"/>
      <c r="AT217" s="174" t="s">
        <v>140</v>
      </c>
      <c r="AU217" s="174" t="s">
        <v>139</v>
      </c>
      <c r="AV217" s="13" t="s">
        <v>139</v>
      </c>
      <c r="AW217" s="13" t="s">
        <v>33</v>
      </c>
      <c r="AX217" s="13" t="s">
        <v>84</v>
      </c>
      <c r="AY217" s="174" t="s">
        <v>133</v>
      </c>
    </row>
    <row r="218" spans="1:65" s="2" customFormat="1" ht="21.75" customHeight="1">
      <c r="A218" s="32"/>
      <c r="B218" s="157"/>
      <c r="C218" s="158" t="s">
        <v>302</v>
      </c>
      <c r="D218" s="158" t="s">
        <v>136</v>
      </c>
      <c r="E218" s="159" t="s">
        <v>303</v>
      </c>
      <c r="F218" s="160" t="s">
        <v>304</v>
      </c>
      <c r="G218" s="161" t="s">
        <v>224</v>
      </c>
      <c r="H218" s="162">
        <v>0.031</v>
      </c>
      <c r="I218" s="163"/>
      <c r="J218" s="164">
        <f>ROUND(I218*H218,2)</f>
        <v>0</v>
      </c>
      <c r="K218" s="165"/>
      <c r="L218" s="33"/>
      <c r="M218" s="166" t="s">
        <v>1</v>
      </c>
      <c r="N218" s="167" t="s">
        <v>42</v>
      </c>
      <c r="O218" s="58"/>
      <c r="P218" s="168">
        <f>O218*H218</f>
        <v>0</v>
      </c>
      <c r="Q218" s="168">
        <v>0</v>
      </c>
      <c r="R218" s="168">
        <f>Q218*H218</f>
        <v>0</v>
      </c>
      <c r="S218" s="168">
        <v>0</v>
      </c>
      <c r="T218" s="169">
        <f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70" t="s">
        <v>187</v>
      </c>
      <c r="AT218" s="170" t="s">
        <v>136</v>
      </c>
      <c r="AU218" s="170" t="s">
        <v>139</v>
      </c>
      <c r="AY218" s="17" t="s">
        <v>133</v>
      </c>
      <c r="BE218" s="171">
        <f>IF(N218="základní",J218,0)</f>
        <v>0</v>
      </c>
      <c r="BF218" s="171">
        <f>IF(N218="snížená",J218,0)</f>
        <v>0</v>
      </c>
      <c r="BG218" s="171">
        <f>IF(N218="zákl. přenesená",J218,0)</f>
        <v>0</v>
      </c>
      <c r="BH218" s="171">
        <f>IF(N218="sníž. přenesená",J218,0)</f>
        <v>0</v>
      </c>
      <c r="BI218" s="171">
        <f>IF(N218="nulová",J218,0)</f>
        <v>0</v>
      </c>
      <c r="BJ218" s="17" t="s">
        <v>139</v>
      </c>
      <c r="BK218" s="171">
        <f>ROUND(I218*H218,2)</f>
        <v>0</v>
      </c>
      <c r="BL218" s="17" t="s">
        <v>187</v>
      </c>
      <c r="BM218" s="170" t="s">
        <v>305</v>
      </c>
    </row>
    <row r="219" spans="1:65" s="2" customFormat="1" ht="21.75" customHeight="1">
      <c r="A219" s="32"/>
      <c r="B219" s="157"/>
      <c r="C219" s="158" t="s">
        <v>306</v>
      </c>
      <c r="D219" s="158" t="s">
        <v>136</v>
      </c>
      <c r="E219" s="159" t="s">
        <v>307</v>
      </c>
      <c r="F219" s="160" t="s">
        <v>308</v>
      </c>
      <c r="G219" s="161" t="s">
        <v>224</v>
      </c>
      <c r="H219" s="162">
        <v>0.031</v>
      </c>
      <c r="I219" s="163"/>
      <c r="J219" s="164">
        <f>ROUND(I219*H219,2)</f>
        <v>0</v>
      </c>
      <c r="K219" s="165"/>
      <c r="L219" s="33"/>
      <c r="M219" s="166" t="s">
        <v>1</v>
      </c>
      <c r="N219" s="167" t="s">
        <v>42</v>
      </c>
      <c r="O219" s="58"/>
      <c r="P219" s="168">
        <f>O219*H219</f>
        <v>0</v>
      </c>
      <c r="Q219" s="168">
        <v>0</v>
      </c>
      <c r="R219" s="168">
        <f>Q219*H219</f>
        <v>0</v>
      </c>
      <c r="S219" s="168">
        <v>0</v>
      </c>
      <c r="T219" s="169">
        <f>S219*H219</f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70" t="s">
        <v>187</v>
      </c>
      <c r="AT219" s="170" t="s">
        <v>136</v>
      </c>
      <c r="AU219" s="170" t="s">
        <v>139</v>
      </c>
      <c r="AY219" s="17" t="s">
        <v>133</v>
      </c>
      <c r="BE219" s="171">
        <f>IF(N219="základní",J219,0)</f>
        <v>0</v>
      </c>
      <c r="BF219" s="171">
        <f>IF(N219="snížená",J219,0)</f>
        <v>0</v>
      </c>
      <c r="BG219" s="171">
        <f>IF(N219="zákl. přenesená",J219,0)</f>
        <v>0</v>
      </c>
      <c r="BH219" s="171">
        <f>IF(N219="sníž. přenesená",J219,0)</f>
        <v>0</v>
      </c>
      <c r="BI219" s="171">
        <f>IF(N219="nulová",J219,0)</f>
        <v>0</v>
      </c>
      <c r="BJ219" s="17" t="s">
        <v>139</v>
      </c>
      <c r="BK219" s="171">
        <f>ROUND(I219*H219,2)</f>
        <v>0</v>
      </c>
      <c r="BL219" s="17" t="s">
        <v>187</v>
      </c>
      <c r="BM219" s="170" t="s">
        <v>309</v>
      </c>
    </row>
    <row r="220" spans="2:63" s="12" customFormat="1" ht="22.9" customHeight="1">
      <c r="B220" s="144"/>
      <c r="D220" s="145" t="s">
        <v>75</v>
      </c>
      <c r="E220" s="155" t="s">
        <v>310</v>
      </c>
      <c r="F220" s="155" t="s">
        <v>311</v>
      </c>
      <c r="I220" s="147"/>
      <c r="J220" s="156">
        <f>BK220</f>
        <v>0</v>
      </c>
      <c r="L220" s="144"/>
      <c r="M220" s="149"/>
      <c r="N220" s="150"/>
      <c r="O220" s="150"/>
      <c r="P220" s="151">
        <f>SUM(P221:P230)</f>
        <v>0</v>
      </c>
      <c r="Q220" s="150"/>
      <c r="R220" s="151">
        <f>SUM(R221:R230)</f>
        <v>0.0083</v>
      </c>
      <c r="S220" s="150"/>
      <c r="T220" s="152">
        <f>SUM(T221:T230)</f>
        <v>0.021179999999999997</v>
      </c>
      <c r="AR220" s="145" t="s">
        <v>139</v>
      </c>
      <c r="AT220" s="153" t="s">
        <v>75</v>
      </c>
      <c r="AU220" s="153" t="s">
        <v>84</v>
      </c>
      <c r="AY220" s="145" t="s">
        <v>133</v>
      </c>
      <c r="BK220" s="154">
        <f>SUM(BK221:BK230)</f>
        <v>0</v>
      </c>
    </row>
    <row r="221" spans="1:65" s="2" customFormat="1" ht="16.5" customHeight="1">
      <c r="A221" s="32"/>
      <c r="B221" s="157"/>
      <c r="C221" s="158" t="s">
        <v>312</v>
      </c>
      <c r="D221" s="158" t="s">
        <v>136</v>
      </c>
      <c r="E221" s="159" t="s">
        <v>313</v>
      </c>
      <c r="F221" s="160" t="s">
        <v>314</v>
      </c>
      <c r="G221" s="161" t="s">
        <v>287</v>
      </c>
      <c r="H221" s="162">
        <v>6</v>
      </c>
      <c r="I221" s="163"/>
      <c r="J221" s="164">
        <f>ROUND(I221*H221,2)</f>
        <v>0</v>
      </c>
      <c r="K221" s="165"/>
      <c r="L221" s="33"/>
      <c r="M221" s="166" t="s">
        <v>1</v>
      </c>
      <c r="N221" s="167" t="s">
        <v>42</v>
      </c>
      <c r="O221" s="58"/>
      <c r="P221" s="168">
        <f>O221*H221</f>
        <v>0</v>
      </c>
      <c r="Q221" s="168">
        <v>0</v>
      </c>
      <c r="R221" s="168">
        <f>Q221*H221</f>
        <v>0</v>
      </c>
      <c r="S221" s="168">
        <v>0.00198</v>
      </c>
      <c r="T221" s="169">
        <f>S221*H221</f>
        <v>0.01188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70" t="s">
        <v>187</v>
      </c>
      <c r="AT221" s="170" t="s">
        <v>136</v>
      </c>
      <c r="AU221" s="170" t="s">
        <v>139</v>
      </c>
      <c r="AY221" s="17" t="s">
        <v>133</v>
      </c>
      <c r="BE221" s="171">
        <f>IF(N221="základní",J221,0)</f>
        <v>0</v>
      </c>
      <c r="BF221" s="171">
        <f>IF(N221="snížená",J221,0)</f>
        <v>0</v>
      </c>
      <c r="BG221" s="171">
        <f>IF(N221="zákl. přenesená",J221,0)</f>
        <v>0</v>
      </c>
      <c r="BH221" s="171">
        <f>IF(N221="sníž. přenesená",J221,0)</f>
        <v>0</v>
      </c>
      <c r="BI221" s="171">
        <f>IF(N221="nulová",J221,0)</f>
        <v>0</v>
      </c>
      <c r="BJ221" s="17" t="s">
        <v>139</v>
      </c>
      <c r="BK221" s="171">
        <f>ROUND(I221*H221,2)</f>
        <v>0</v>
      </c>
      <c r="BL221" s="17" t="s">
        <v>187</v>
      </c>
      <c r="BM221" s="170" t="s">
        <v>315</v>
      </c>
    </row>
    <row r="222" spans="1:65" s="2" customFormat="1" ht="16.5" customHeight="1">
      <c r="A222" s="32"/>
      <c r="B222" s="157"/>
      <c r="C222" s="158" t="s">
        <v>316</v>
      </c>
      <c r="D222" s="158" t="s">
        <v>136</v>
      </c>
      <c r="E222" s="159" t="s">
        <v>317</v>
      </c>
      <c r="F222" s="160" t="s">
        <v>318</v>
      </c>
      <c r="G222" s="161" t="s">
        <v>287</v>
      </c>
      <c r="H222" s="162">
        <v>2</v>
      </c>
      <c r="I222" s="163"/>
      <c r="J222" s="164">
        <f>ROUND(I222*H222,2)</f>
        <v>0</v>
      </c>
      <c r="K222" s="165"/>
      <c r="L222" s="33"/>
      <c r="M222" s="166" t="s">
        <v>1</v>
      </c>
      <c r="N222" s="167" t="s">
        <v>42</v>
      </c>
      <c r="O222" s="58"/>
      <c r="P222" s="168">
        <f>O222*H222</f>
        <v>0</v>
      </c>
      <c r="Q222" s="168">
        <v>0.00177</v>
      </c>
      <c r="R222" s="168">
        <f>Q222*H222</f>
        <v>0.00354</v>
      </c>
      <c r="S222" s="168">
        <v>0</v>
      </c>
      <c r="T222" s="169">
        <f>S222*H222</f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70" t="s">
        <v>187</v>
      </c>
      <c r="AT222" s="170" t="s">
        <v>136</v>
      </c>
      <c r="AU222" s="170" t="s">
        <v>139</v>
      </c>
      <c r="AY222" s="17" t="s">
        <v>133</v>
      </c>
      <c r="BE222" s="171">
        <f>IF(N222="základní",J222,0)</f>
        <v>0</v>
      </c>
      <c r="BF222" s="171">
        <f>IF(N222="snížená",J222,0)</f>
        <v>0</v>
      </c>
      <c r="BG222" s="171">
        <f>IF(N222="zákl. přenesená",J222,0)</f>
        <v>0</v>
      </c>
      <c r="BH222" s="171">
        <f>IF(N222="sníž. přenesená",J222,0)</f>
        <v>0</v>
      </c>
      <c r="BI222" s="171">
        <f>IF(N222="nulová",J222,0)</f>
        <v>0</v>
      </c>
      <c r="BJ222" s="17" t="s">
        <v>139</v>
      </c>
      <c r="BK222" s="171">
        <f>ROUND(I222*H222,2)</f>
        <v>0</v>
      </c>
      <c r="BL222" s="17" t="s">
        <v>187</v>
      </c>
      <c r="BM222" s="170" t="s">
        <v>319</v>
      </c>
    </row>
    <row r="223" spans="1:65" s="2" customFormat="1" ht="16.5" customHeight="1">
      <c r="A223" s="32"/>
      <c r="B223" s="157"/>
      <c r="C223" s="158" t="s">
        <v>320</v>
      </c>
      <c r="D223" s="158" t="s">
        <v>136</v>
      </c>
      <c r="E223" s="159" t="s">
        <v>321</v>
      </c>
      <c r="F223" s="160" t="s">
        <v>322</v>
      </c>
      <c r="G223" s="161" t="s">
        <v>287</v>
      </c>
      <c r="H223" s="162">
        <v>7</v>
      </c>
      <c r="I223" s="163"/>
      <c r="J223" s="164">
        <f>ROUND(I223*H223,2)</f>
        <v>0</v>
      </c>
      <c r="K223" s="165"/>
      <c r="L223" s="33"/>
      <c r="M223" s="166" t="s">
        <v>1</v>
      </c>
      <c r="N223" s="167" t="s">
        <v>42</v>
      </c>
      <c r="O223" s="58"/>
      <c r="P223" s="168">
        <f>O223*H223</f>
        <v>0</v>
      </c>
      <c r="Q223" s="168">
        <v>0.00046</v>
      </c>
      <c r="R223" s="168">
        <f>Q223*H223</f>
        <v>0.00322</v>
      </c>
      <c r="S223" s="168">
        <v>0</v>
      </c>
      <c r="T223" s="169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70" t="s">
        <v>187</v>
      </c>
      <c r="AT223" s="170" t="s">
        <v>136</v>
      </c>
      <c r="AU223" s="170" t="s">
        <v>139</v>
      </c>
      <c r="AY223" s="17" t="s">
        <v>133</v>
      </c>
      <c r="BE223" s="171">
        <f>IF(N223="základní",J223,0)</f>
        <v>0</v>
      </c>
      <c r="BF223" s="171">
        <f>IF(N223="snížená",J223,0)</f>
        <v>0</v>
      </c>
      <c r="BG223" s="171">
        <f>IF(N223="zákl. přenesená",J223,0)</f>
        <v>0</v>
      </c>
      <c r="BH223" s="171">
        <f>IF(N223="sníž. přenesená",J223,0)</f>
        <v>0</v>
      </c>
      <c r="BI223" s="171">
        <f>IF(N223="nulová",J223,0)</f>
        <v>0</v>
      </c>
      <c r="BJ223" s="17" t="s">
        <v>139</v>
      </c>
      <c r="BK223" s="171">
        <f>ROUND(I223*H223,2)</f>
        <v>0</v>
      </c>
      <c r="BL223" s="17" t="s">
        <v>187</v>
      </c>
      <c r="BM223" s="170" t="s">
        <v>323</v>
      </c>
    </row>
    <row r="224" spans="1:65" s="2" customFormat="1" ht="16.5" customHeight="1">
      <c r="A224" s="32"/>
      <c r="B224" s="157"/>
      <c r="C224" s="158" t="s">
        <v>324</v>
      </c>
      <c r="D224" s="158" t="s">
        <v>136</v>
      </c>
      <c r="E224" s="159" t="s">
        <v>325</v>
      </c>
      <c r="F224" s="160" t="s">
        <v>326</v>
      </c>
      <c r="G224" s="161" t="s">
        <v>287</v>
      </c>
      <c r="H224" s="162">
        <v>2</v>
      </c>
      <c r="I224" s="163"/>
      <c r="J224" s="164">
        <f>ROUND(I224*H224,2)</f>
        <v>0</v>
      </c>
      <c r="K224" s="165"/>
      <c r="L224" s="33"/>
      <c r="M224" s="166" t="s">
        <v>1</v>
      </c>
      <c r="N224" s="167" t="s">
        <v>42</v>
      </c>
      <c r="O224" s="58"/>
      <c r="P224" s="168">
        <f>O224*H224</f>
        <v>0</v>
      </c>
      <c r="Q224" s="168">
        <v>0.00077</v>
      </c>
      <c r="R224" s="168">
        <f>Q224*H224</f>
        <v>0.00154</v>
      </c>
      <c r="S224" s="168">
        <v>0</v>
      </c>
      <c r="T224" s="169">
        <f>S224*H224</f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70" t="s">
        <v>187</v>
      </c>
      <c r="AT224" s="170" t="s">
        <v>136</v>
      </c>
      <c r="AU224" s="170" t="s">
        <v>139</v>
      </c>
      <c r="AY224" s="17" t="s">
        <v>133</v>
      </c>
      <c r="BE224" s="171">
        <f>IF(N224="základní",J224,0)</f>
        <v>0</v>
      </c>
      <c r="BF224" s="171">
        <f>IF(N224="snížená",J224,0)</f>
        <v>0</v>
      </c>
      <c r="BG224" s="171">
        <f>IF(N224="zákl. přenesená",J224,0)</f>
        <v>0</v>
      </c>
      <c r="BH224" s="171">
        <f>IF(N224="sníž. přenesená",J224,0)</f>
        <v>0</v>
      </c>
      <c r="BI224" s="171">
        <f>IF(N224="nulová",J224,0)</f>
        <v>0</v>
      </c>
      <c r="BJ224" s="17" t="s">
        <v>139</v>
      </c>
      <c r="BK224" s="171">
        <f>ROUND(I224*H224,2)</f>
        <v>0</v>
      </c>
      <c r="BL224" s="17" t="s">
        <v>187</v>
      </c>
      <c r="BM224" s="170" t="s">
        <v>327</v>
      </c>
    </row>
    <row r="225" spans="1:65" s="2" customFormat="1" ht="16.5" customHeight="1">
      <c r="A225" s="32"/>
      <c r="B225" s="157"/>
      <c r="C225" s="158" t="s">
        <v>328</v>
      </c>
      <c r="D225" s="158" t="s">
        <v>136</v>
      </c>
      <c r="E225" s="159" t="s">
        <v>329</v>
      </c>
      <c r="F225" s="160" t="s">
        <v>330</v>
      </c>
      <c r="G225" s="161" t="s">
        <v>185</v>
      </c>
      <c r="H225" s="162">
        <v>3</v>
      </c>
      <c r="I225" s="163"/>
      <c r="J225" s="164">
        <f>ROUND(I225*H225,2)</f>
        <v>0</v>
      </c>
      <c r="K225" s="165"/>
      <c r="L225" s="33"/>
      <c r="M225" s="166" t="s">
        <v>1</v>
      </c>
      <c r="N225" s="167" t="s">
        <v>42</v>
      </c>
      <c r="O225" s="58"/>
      <c r="P225" s="168">
        <f>O225*H225</f>
        <v>0</v>
      </c>
      <c r="Q225" s="168">
        <v>0</v>
      </c>
      <c r="R225" s="168">
        <f>Q225*H225</f>
        <v>0</v>
      </c>
      <c r="S225" s="168">
        <v>0.0031</v>
      </c>
      <c r="T225" s="169">
        <f>S225*H225</f>
        <v>0.0093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70" t="s">
        <v>187</v>
      </c>
      <c r="AT225" s="170" t="s">
        <v>136</v>
      </c>
      <c r="AU225" s="170" t="s">
        <v>139</v>
      </c>
      <c r="AY225" s="17" t="s">
        <v>133</v>
      </c>
      <c r="BE225" s="171">
        <f>IF(N225="základní",J225,0)</f>
        <v>0</v>
      </c>
      <c r="BF225" s="171">
        <f>IF(N225="snížená",J225,0)</f>
        <v>0</v>
      </c>
      <c r="BG225" s="171">
        <f>IF(N225="zákl. přenesená",J225,0)</f>
        <v>0</v>
      </c>
      <c r="BH225" s="171">
        <f>IF(N225="sníž. přenesená",J225,0)</f>
        <v>0</v>
      </c>
      <c r="BI225" s="171">
        <f>IF(N225="nulová",J225,0)</f>
        <v>0</v>
      </c>
      <c r="BJ225" s="17" t="s">
        <v>139</v>
      </c>
      <c r="BK225" s="171">
        <f>ROUND(I225*H225,2)</f>
        <v>0</v>
      </c>
      <c r="BL225" s="17" t="s">
        <v>187</v>
      </c>
      <c r="BM225" s="170" t="s">
        <v>331</v>
      </c>
    </row>
    <row r="226" spans="2:51" s="15" customFormat="1" ht="11.25">
      <c r="B226" s="189"/>
      <c r="D226" s="173" t="s">
        <v>140</v>
      </c>
      <c r="E226" s="190" t="s">
        <v>1</v>
      </c>
      <c r="F226" s="191" t="s">
        <v>332</v>
      </c>
      <c r="H226" s="190" t="s">
        <v>1</v>
      </c>
      <c r="I226" s="192"/>
      <c r="L226" s="189"/>
      <c r="M226" s="193"/>
      <c r="N226" s="194"/>
      <c r="O226" s="194"/>
      <c r="P226" s="194"/>
      <c r="Q226" s="194"/>
      <c r="R226" s="194"/>
      <c r="S226" s="194"/>
      <c r="T226" s="195"/>
      <c r="AT226" s="190" t="s">
        <v>140</v>
      </c>
      <c r="AU226" s="190" t="s">
        <v>139</v>
      </c>
      <c r="AV226" s="15" t="s">
        <v>84</v>
      </c>
      <c r="AW226" s="15" t="s">
        <v>33</v>
      </c>
      <c r="AX226" s="15" t="s">
        <v>76</v>
      </c>
      <c r="AY226" s="190" t="s">
        <v>133</v>
      </c>
    </row>
    <row r="227" spans="2:51" s="13" customFormat="1" ht="11.25">
      <c r="B227" s="172"/>
      <c r="D227" s="173" t="s">
        <v>140</v>
      </c>
      <c r="E227" s="174" t="s">
        <v>1</v>
      </c>
      <c r="F227" s="175" t="s">
        <v>81</v>
      </c>
      <c r="H227" s="176">
        <v>3</v>
      </c>
      <c r="I227" s="177"/>
      <c r="L227" s="172"/>
      <c r="M227" s="178"/>
      <c r="N227" s="179"/>
      <c r="O227" s="179"/>
      <c r="P227" s="179"/>
      <c r="Q227" s="179"/>
      <c r="R227" s="179"/>
      <c r="S227" s="179"/>
      <c r="T227" s="180"/>
      <c r="AT227" s="174" t="s">
        <v>140</v>
      </c>
      <c r="AU227" s="174" t="s">
        <v>139</v>
      </c>
      <c r="AV227" s="13" t="s">
        <v>139</v>
      </c>
      <c r="AW227" s="13" t="s">
        <v>33</v>
      </c>
      <c r="AX227" s="13" t="s">
        <v>84</v>
      </c>
      <c r="AY227" s="174" t="s">
        <v>133</v>
      </c>
    </row>
    <row r="228" spans="1:65" s="2" customFormat="1" ht="16.5" customHeight="1">
      <c r="A228" s="32"/>
      <c r="B228" s="157"/>
      <c r="C228" s="158" t="s">
        <v>333</v>
      </c>
      <c r="D228" s="158" t="s">
        <v>136</v>
      </c>
      <c r="E228" s="159" t="s">
        <v>334</v>
      </c>
      <c r="F228" s="160" t="s">
        <v>335</v>
      </c>
      <c r="G228" s="161" t="s">
        <v>287</v>
      </c>
      <c r="H228" s="162">
        <v>11</v>
      </c>
      <c r="I228" s="163"/>
      <c r="J228" s="164">
        <f>ROUND(I228*H228,2)</f>
        <v>0</v>
      </c>
      <c r="K228" s="165"/>
      <c r="L228" s="33"/>
      <c r="M228" s="166" t="s">
        <v>1</v>
      </c>
      <c r="N228" s="167" t="s">
        <v>42</v>
      </c>
      <c r="O228" s="58"/>
      <c r="P228" s="168">
        <f>O228*H228</f>
        <v>0</v>
      </c>
      <c r="Q228" s="168">
        <v>0</v>
      </c>
      <c r="R228" s="168">
        <f>Q228*H228</f>
        <v>0</v>
      </c>
      <c r="S228" s="168">
        <v>0</v>
      </c>
      <c r="T228" s="169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70" t="s">
        <v>187</v>
      </c>
      <c r="AT228" s="170" t="s">
        <v>136</v>
      </c>
      <c r="AU228" s="170" t="s">
        <v>139</v>
      </c>
      <c r="AY228" s="17" t="s">
        <v>133</v>
      </c>
      <c r="BE228" s="171">
        <f>IF(N228="základní",J228,0)</f>
        <v>0</v>
      </c>
      <c r="BF228" s="171">
        <f>IF(N228="snížená",J228,0)</f>
        <v>0</v>
      </c>
      <c r="BG228" s="171">
        <f>IF(N228="zákl. přenesená",J228,0)</f>
        <v>0</v>
      </c>
      <c r="BH228" s="171">
        <f>IF(N228="sníž. přenesená",J228,0)</f>
        <v>0</v>
      </c>
      <c r="BI228" s="171">
        <f>IF(N228="nulová",J228,0)</f>
        <v>0</v>
      </c>
      <c r="BJ228" s="17" t="s">
        <v>139</v>
      </c>
      <c r="BK228" s="171">
        <f>ROUND(I228*H228,2)</f>
        <v>0</v>
      </c>
      <c r="BL228" s="17" t="s">
        <v>187</v>
      </c>
      <c r="BM228" s="170" t="s">
        <v>336</v>
      </c>
    </row>
    <row r="229" spans="1:65" s="2" customFormat="1" ht="21.75" customHeight="1">
      <c r="A229" s="32"/>
      <c r="B229" s="157"/>
      <c r="C229" s="158" t="s">
        <v>337</v>
      </c>
      <c r="D229" s="158" t="s">
        <v>136</v>
      </c>
      <c r="E229" s="159" t="s">
        <v>338</v>
      </c>
      <c r="F229" s="160" t="s">
        <v>339</v>
      </c>
      <c r="G229" s="161" t="s">
        <v>224</v>
      </c>
      <c r="H229" s="162">
        <v>0.008</v>
      </c>
      <c r="I229" s="163"/>
      <c r="J229" s="164">
        <f>ROUND(I229*H229,2)</f>
        <v>0</v>
      </c>
      <c r="K229" s="165"/>
      <c r="L229" s="33"/>
      <c r="M229" s="166" t="s">
        <v>1</v>
      </c>
      <c r="N229" s="167" t="s">
        <v>42</v>
      </c>
      <c r="O229" s="58"/>
      <c r="P229" s="168">
        <f>O229*H229</f>
        <v>0</v>
      </c>
      <c r="Q229" s="168">
        <v>0</v>
      </c>
      <c r="R229" s="168">
        <f>Q229*H229</f>
        <v>0</v>
      </c>
      <c r="S229" s="168">
        <v>0</v>
      </c>
      <c r="T229" s="169">
        <f>S229*H229</f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70" t="s">
        <v>187</v>
      </c>
      <c r="AT229" s="170" t="s">
        <v>136</v>
      </c>
      <c r="AU229" s="170" t="s">
        <v>139</v>
      </c>
      <c r="AY229" s="17" t="s">
        <v>133</v>
      </c>
      <c r="BE229" s="171">
        <f>IF(N229="základní",J229,0)</f>
        <v>0</v>
      </c>
      <c r="BF229" s="171">
        <f>IF(N229="snížená",J229,0)</f>
        <v>0</v>
      </c>
      <c r="BG229" s="171">
        <f>IF(N229="zákl. přenesená",J229,0)</f>
        <v>0</v>
      </c>
      <c r="BH229" s="171">
        <f>IF(N229="sníž. přenesená",J229,0)</f>
        <v>0</v>
      </c>
      <c r="BI229" s="171">
        <f>IF(N229="nulová",J229,0)</f>
        <v>0</v>
      </c>
      <c r="BJ229" s="17" t="s">
        <v>139</v>
      </c>
      <c r="BK229" s="171">
        <f>ROUND(I229*H229,2)</f>
        <v>0</v>
      </c>
      <c r="BL229" s="17" t="s">
        <v>187</v>
      </c>
      <c r="BM229" s="170" t="s">
        <v>340</v>
      </c>
    </row>
    <row r="230" spans="1:65" s="2" customFormat="1" ht="21.75" customHeight="1">
      <c r="A230" s="32"/>
      <c r="B230" s="157"/>
      <c r="C230" s="158" t="s">
        <v>341</v>
      </c>
      <c r="D230" s="158" t="s">
        <v>136</v>
      </c>
      <c r="E230" s="159" t="s">
        <v>342</v>
      </c>
      <c r="F230" s="160" t="s">
        <v>343</v>
      </c>
      <c r="G230" s="161" t="s">
        <v>224</v>
      </c>
      <c r="H230" s="162">
        <v>0.008</v>
      </c>
      <c r="I230" s="163"/>
      <c r="J230" s="164">
        <f>ROUND(I230*H230,2)</f>
        <v>0</v>
      </c>
      <c r="K230" s="165"/>
      <c r="L230" s="33"/>
      <c r="M230" s="166" t="s">
        <v>1</v>
      </c>
      <c r="N230" s="167" t="s">
        <v>42</v>
      </c>
      <c r="O230" s="58"/>
      <c r="P230" s="168">
        <f>O230*H230</f>
        <v>0</v>
      </c>
      <c r="Q230" s="168">
        <v>0</v>
      </c>
      <c r="R230" s="168">
        <f>Q230*H230</f>
        <v>0</v>
      </c>
      <c r="S230" s="168">
        <v>0</v>
      </c>
      <c r="T230" s="169">
        <f>S230*H230</f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70" t="s">
        <v>187</v>
      </c>
      <c r="AT230" s="170" t="s">
        <v>136</v>
      </c>
      <c r="AU230" s="170" t="s">
        <v>139</v>
      </c>
      <c r="AY230" s="17" t="s">
        <v>133</v>
      </c>
      <c r="BE230" s="171">
        <f>IF(N230="základní",J230,0)</f>
        <v>0</v>
      </c>
      <c r="BF230" s="171">
        <f>IF(N230="snížená",J230,0)</f>
        <v>0</v>
      </c>
      <c r="BG230" s="171">
        <f>IF(N230="zákl. přenesená",J230,0)</f>
        <v>0</v>
      </c>
      <c r="BH230" s="171">
        <f>IF(N230="sníž. přenesená",J230,0)</f>
        <v>0</v>
      </c>
      <c r="BI230" s="171">
        <f>IF(N230="nulová",J230,0)</f>
        <v>0</v>
      </c>
      <c r="BJ230" s="17" t="s">
        <v>139</v>
      </c>
      <c r="BK230" s="171">
        <f>ROUND(I230*H230,2)</f>
        <v>0</v>
      </c>
      <c r="BL230" s="17" t="s">
        <v>187</v>
      </c>
      <c r="BM230" s="170" t="s">
        <v>344</v>
      </c>
    </row>
    <row r="231" spans="2:63" s="12" customFormat="1" ht="22.9" customHeight="1">
      <c r="B231" s="144"/>
      <c r="D231" s="145" t="s">
        <v>75</v>
      </c>
      <c r="E231" s="155" t="s">
        <v>345</v>
      </c>
      <c r="F231" s="155" t="s">
        <v>346</v>
      </c>
      <c r="I231" s="147"/>
      <c r="J231" s="156">
        <f>BK231</f>
        <v>0</v>
      </c>
      <c r="L231" s="144"/>
      <c r="M231" s="149"/>
      <c r="N231" s="150"/>
      <c r="O231" s="150"/>
      <c r="P231" s="151">
        <f>SUM(P232:P242)</f>
        <v>0</v>
      </c>
      <c r="Q231" s="150"/>
      <c r="R231" s="151">
        <f>SUM(R232:R242)</f>
        <v>0.02018</v>
      </c>
      <c r="S231" s="150"/>
      <c r="T231" s="152">
        <f>SUM(T232:T242)</f>
        <v>0.0027999999999999995</v>
      </c>
      <c r="AR231" s="145" t="s">
        <v>139</v>
      </c>
      <c r="AT231" s="153" t="s">
        <v>75</v>
      </c>
      <c r="AU231" s="153" t="s">
        <v>84</v>
      </c>
      <c r="AY231" s="145" t="s">
        <v>133</v>
      </c>
      <c r="BK231" s="154">
        <f>SUM(BK232:BK242)</f>
        <v>0</v>
      </c>
    </row>
    <row r="232" spans="1:65" s="2" customFormat="1" ht="16.5" customHeight="1">
      <c r="A232" s="32"/>
      <c r="B232" s="157"/>
      <c r="C232" s="158" t="s">
        <v>347</v>
      </c>
      <c r="D232" s="158" t="s">
        <v>136</v>
      </c>
      <c r="E232" s="159" t="s">
        <v>348</v>
      </c>
      <c r="F232" s="160" t="s">
        <v>349</v>
      </c>
      <c r="G232" s="161" t="s">
        <v>287</v>
      </c>
      <c r="H232" s="162">
        <v>10</v>
      </c>
      <c r="I232" s="163"/>
      <c r="J232" s="164">
        <f aca="true" t="shared" si="10" ref="J232:J242">ROUND(I232*H232,2)</f>
        <v>0</v>
      </c>
      <c r="K232" s="165"/>
      <c r="L232" s="33"/>
      <c r="M232" s="166" t="s">
        <v>1</v>
      </c>
      <c r="N232" s="167" t="s">
        <v>42</v>
      </c>
      <c r="O232" s="58"/>
      <c r="P232" s="168">
        <f aca="true" t="shared" si="11" ref="P232:P242">O232*H232</f>
        <v>0</v>
      </c>
      <c r="Q232" s="168">
        <v>0</v>
      </c>
      <c r="R232" s="168">
        <f aca="true" t="shared" si="12" ref="R232:R242">Q232*H232</f>
        <v>0</v>
      </c>
      <c r="S232" s="168">
        <v>0.00028</v>
      </c>
      <c r="T232" s="169">
        <f aca="true" t="shared" si="13" ref="T232:T242">S232*H232</f>
        <v>0.0027999999999999995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70" t="s">
        <v>187</v>
      </c>
      <c r="AT232" s="170" t="s">
        <v>136</v>
      </c>
      <c r="AU232" s="170" t="s">
        <v>139</v>
      </c>
      <c r="AY232" s="17" t="s">
        <v>133</v>
      </c>
      <c r="BE232" s="171">
        <f aca="true" t="shared" si="14" ref="BE232:BE242">IF(N232="základní",J232,0)</f>
        <v>0</v>
      </c>
      <c r="BF232" s="171">
        <f aca="true" t="shared" si="15" ref="BF232:BF242">IF(N232="snížená",J232,0)</f>
        <v>0</v>
      </c>
      <c r="BG232" s="171">
        <f aca="true" t="shared" si="16" ref="BG232:BG242">IF(N232="zákl. přenesená",J232,0)</f>
        <v>0</v>
      </c>
      <c r="BH232" s="171">
        <f aca="true" t="shared" si="17" ref="BH232:BH242">IF(N232="sníž. přenesená",J232,0)</f>
        <v>0</v>
      </c>
      <c r="BI232" s="171">
        <f aca="true" t="shared" si="18" ref="BI232:BI242">IF(N232="nulová",J232,0)</f>
        <v>0</v>
      </c>
      <c r="BJ232" s="17" t="s">
        <v>139</v>
      </c>
      <c r="BK232" s="171">
        <f aca="true" t="shared" si="19" ref="BK232:BK242">ROUND(I232*H232,2)</f>
        <v>0</v>
      </c>
      <c r="BL232" s="17" t="s">
        <v>187</v>
      </c>
      <c r="BM232" s="170" t="s">
        <v>350</v>
      </c>
    </row>
    <row r="233" spans="1:65" s="2" customFormat="1" ht="21.75" customHeight="1">
      <c r="A233" s="32"/>
      <c r="B233" s="157"/>
      <c r="C233" s="158" t="s">
        <v>351</v>
      </c>
      <c r="D233" s="158" t="s">
        <v>136</v>
      </c>
      <c r="E233" s="159" t="s">
        <v>352</v>
      </c>
      <c r="F233" s="160" t="s">
        <v>353</v>
      </c>
      <c r="G233" s="161" t="s">
        <v>287</v>
      </c>
      <c r="H233" s="162">
        <v>20</v>
      </c>
      <c r="I233" s="163"/>
      <c r="J233" s="164">
        <f t="shared" si="10"/>
        <v>0</v>
      </c>
      <c r="K233" s="165"/>
      <c r="L233" s="33"/>
      <c r="M233" s="166" t="s">
        <v>1</v>
      </c>
      <c r="N233" s="167" t="s">
        <v>42</v>
      </c>
      <c r="O233" s="58"/>
      <c r="P233" s="168">
        <f t="shared" si="11"/>
        <v>0</v>
      </c>
      <c r="Q233" s="168">
        <v>0.00042</v>
      </c>
      <c r="R233" s="168">
        <f t="shared" si="12"/>
        <v>0.008400000000000001</v>
      </c>
      <c r="S233" s="168">
        <v>0</v>
      </c>
      <c r="T233" s="169">
        <f t="shared" si="13"/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70" t="s">
        <v>187</v>
      </c>
      <c r="AT233" s="170" t="s">
        <v>136</v>
      </c>
      <c r="AU233" s="170" t="s">
        <v>139</v>
      </c>
      <c r="AY233" s="17" t="s">
        <v>133</v>
      </c>
      <c r="BE233" s="171">
        <f t="shared" si="14"/>
        <v>0</v>
      </c>
      <c r="BF233" s="171">
        <f t="shared" si="15"/>
        <v>0</v>
      </c>
      <c r="BG233" s="171">
        <f t="shared" si="16"/>
        <v>0</v>
      </c>
      <c r="BH233" s="171">
        <f t="shared" si="17"/>
        <v>0</v>
      </c>
      <c r="BI233" s="171">
        <f t="shared" si="18"/>
        <v>0</v>
      </c>
      <c r="BJ233" s="17" t="s">
        <v>139</v>
      </c>
      <c r="BK233" s="171">
        <f t="shared" si="19"/>
        <v>0</v>
      </c>
      <c r="BL233" s="17" t="s">
        <v>187</v>
      </c>
      <c r="BM233" s="170" t="s">
        <v>354</v>
      </c>
    </row>
    <row r="234" spans="1:65" s="2" customFormat="1" ht="21.75" customHeight="1">
      <c r="A234" s="32"/>
      <c r="B234" s="157"/>
      <c r="C234" s="196" t="s">
        <v>355</v>
      </c>
      <c r="D234" s="196" t="s">
        <v>188</v>
      </c>
      <c r="E234" s="197" t="s">
        <v>356</v>
      </c>
      <c r="F234" s="198" t="s">
        <v>357</v>
      </c>
      <c r="G234" s="199" t="s">
        <v>287</v>
      </c>
      <c r="H234" s="200">
        <v>7</v>
      </c>
      <c r="I234" s="201"/>
      <c r="J234" s="202">
        <f t="shared" si="10"/>
        <v>0</v>
      </c>
      <c r="K234" s="203"/>
      <c r="L234" s="204"/>
      <c r="M234" s="205" t="s">
        <v>1</v>
      </c>
      <c r="N234" s="206" t="s">
        <v>42</v>
      </c>
      <c r="O234" s="58"/>
      <c r="P234" s="168">
        <f t="shared" si="11"/>
        <v>0</v>
      </c>
      <c r="Q234" s="168">
        <v>0.00011</v>
      </c>
      <c r="R234" s="168">
        <f t="shared" si="12"/>
        <v>0.0007700000000000001</v>
      </c>
      <c r="S234" s="168">
        <v>0</v>
      </c>
      <c r="T234" s="169">
        <f t="shared" si="13"/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70" t="s">
        <v>272</v>
      </c>
      <c r="AT234" s="170" t="s">
        <v>188</v>
      </c>
      <c r="AU234" s="170" t="s">
        <v>139</v>
      </c>
      <c r="AY234" s="17" t="s">
        <v>133</v>
      </c>
      <c r="BE234" s="171">
        <f t="shared" si="14"/>
        <v>0</v>
      </c>
      <c r="BF234" s="171">
        <f t="shared" si="15"/>
        <v>0</v>
      </c>
      <c r="BG234" s="171">
        <f t="shared" si="16"/>
        <v>0</v>
      </c>
      <c r="BH234" s="171">
        <f t="shared" si="17"/>
        <v>0</v>
      </c>
      <c r="BI234" s="171">
        <f t="shared" si="18"/>
        <v>0</v>
      </c>
      <c r="BJ234" s="17" t="s">
        <v>139</v>
      </c>
      <c r="BK234" s="171">
        <f t="shared" si="19"/>
        <v>0</v>
      </c>
      <c r="BL234" s="17" t="s">
        <v>187</v>
      </c>
      <c r="BM234" s="170" t="s">
        <v>358</v>
      </c>
    </row>
    <row r="235" spans="1:65" s="2" customFormat="1" ht="21.75" customHeight="1">
      <c r="A235" s="32"/>
      <c r="B235" s="157"/>
      <c r="C235" s="196" t="s">
        <v>163</v>
      </c>
      <c r="D235" s="196" t="s">
        <v>188</v>
      </c>
      <c r="E235" s="197" t="s">
        <v>359</v>
      </c>
      <c r="F235" s="198" t="s">
        <v>360</v>
      </c>
      <c r="G235" s="199" t="s">
        <v>287</v>
      </c>
      <c r="H235" s="200">
        <v>7</v>
      </c>
      <c r="I235" s="201"/>
      <c r="J235" s="202">
        <f t="shared" si="10"/>
        <v>0</v>
      </c>
      <c r="K235" s="203"/>
      <c r="L235" s="204"/>
      <c r="M235" s="205" t="s">
        <v>1</v>
      </c>
      <c r="N235" s="206" t="s">
        <v>42</v>
      </c>
      <c r="O235" s="58"/>
      <c r="P235" s="168">
        <f t="shared" si="11"/>
        <v>0</v>
      </c>
      <c r="Q235" s="168">
        <v>0.00017</v>
      </c>
      <c r="R235" s="168">
        <f t="shared" si="12"/>
        <v>0.00119</v>
      </c>
      <c r="S235" s="168">
        <v>0</v>
      </c>
      <c r="T235" s="169">
        <f t="shared" si="13"/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70" t="s">
        <v>272</v>
      </c>
      <c r="AT235" s="170" t="s">
        <v>188</v>
      </c>
      <c r="AU235" s="170" t="s">
        <v>139</v>
      </c>
      <c r="AY235" s="17" t="s">
        <v>133</v>
      </c>
      <c r="BE235" s="171">
        <f t="shared" si="14"/>
        <v>0</v>
      </c>
      <c r="BF235" s="171">
        <f t="shared" si="15"/>
        <v>0</v>
      </c>
      <c r="BG235" s="171">
        <f t="shared" si="16"/>
        <v>0</v>
      </c>
      <c r="BH235" s="171">
        <f t="shared" si="17"/>
        <v>0</v>
      </c>
      <c r="BI235" s="171">
        <f t="shared" si="18"/>
        <v>0</v>
      </c>
      <c r="BJ235" s="17" t="s">
        <v>139</v>
      </c>
      <c r="BK235" s="171">
        <f t="shared" si="19"/>
        <v>0</v>
      </c>
      <c r="BL235" s="17" t="s">
        <v>187</v>
      </c>
      <c r="BM235" s="170" t="s">
        <v>361</v>
      </c>
    </row>
    <row r="236" spans="1:65" s="2" customFormat="1" ht="21.75" customHeight="1">
      <c r="A236" s="32"/>
      <c r="B236" s="157"/>
      <c r="C236" s="196" t="s">
        <v>362</v>
      </c>
      <c r="D236" s="196" t="s">
        <v>188</v>
      </c>
      <c r="E236" s="197" t="s">
        <v>363</v>
      </c>
      <c r="F236" s="198" t="s">
        <v>364</v>
      </c>
      <c r="G236" s="199" t="s">
        <v>287</v>
      </c>
      <c r="H236" s="200">
        <v>6</v>
      </c>
      <c r="I236" s="201"/>
      <c r="J236" s="202">
        <f t="shared" si="10"/>
        <v>0</v>
      </c>
      <c r="K236" s="203"/>
      <c r="L236" s="204"/>
      <c r="M236" s="205" t="s">
        <v>1</v>
      </c>
      <c r="N236" s="206" t="s">
        <v>42</v>
      </c>
      <c r="O236" s="58"/>
      <c r="P236" s="168">
        <f t="shared" si="11"/>
        <v>0</v>
      </c>
      <c r="Q236" s="168">
        <v>0.00027</v>
      </c>
      <c r="R236" s="168">
        <f t="shared" si="12"/>
        <v>0.00162</v>
      </c>
      <c r="S236" s="168">
        <v>0</v>
      </c>
      <c r="T236" s="169">
        <f t="shared" si="13"/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70" t="s">
        <v>272</v>
      </c>
      <c r="AT236" s="170" t="s">
        <v>188</v>
      </c>
      <c r="AU236" s="170" t="s">
        <v>139</v>
      </c>
      <c r="AY236" s="17" t="s">
        <v>133</v>
      </c>
      <c r="BE236" s="171">
        <f t="shared" si="14"/>
        <v>0</v>
      </c>
      <c r="BF236" s="171">
        <f t="shared" si="15"/>
        <v>0</v>
      </c>
      <c r="BG236" s="171">
        <f t="shared" si="16"/>
        <v>0</v>
      </c>
      <c r="BH236" s="171">
        <f t="shared" si="17"/>
        <v>0</v>
      </c>
      <c r="BI236" s="171">
        <f t="shared" si="18"/>
        <v>0</v>
      </c>
      <c r="BJ236" s="17" t="s">
        <v>139</v>
      </c>
      <c r="BK236" s="171">
        <f t="shared" si="19"/>
        <v>0</v>
      </c>
      <c r="BL236" s="17" t="s">
        <v>187</v>
      </c>
      <c r="BM236" s="170" t="s">
        <v>365</v>
      </c>
    </row>
    <row r="237" spans="1:65" s="2" customFormat="1" ht="21.75" customHeight="1">
      <c r="A237" s="32"/>
      <c r="B237" s="157"/>
      <c r="C237" s="158" t="s">
        <v>366</v>
      </c>
      <c r="D237" s="158" t="s">
        <v>136</v>
      </c>
      <c r="E237" s="159" t="s">
        <v>367</v>
      </c>
      <c r="F237" s="160" t="s">
        <v>368</v>
      </c>
      <c r="G237" s="161" t="s">
        <v>369</v>
      </c>
      <c r="H237" s="162">
        <v>1</v>
      </c>
      <c r="I237" s="163"/>
      <c r="J237" s="164">
        <f t="shared" si="10"/>
        <v>0</v>
      </c>
      <c r="K237" s="165"/>
      <c r="L237" s="33"/>
      <c r="M237" s="166" t="s">
        <v>1</v>
      </c>
      <c r="N237" s="167" t="s">
        <v>42</v>
      </c>
      <c r="O237" s="58"/>
      <c r="P237" s="168">
        <f t="shared" si="11"/>
        <v>0</v>
      </c>
      <c r="Q237" s="168">
        <v>0</v>
      </c>
      <c r="R237" s="168">
        <f t="shared" si="12"/>
        <v>0</v>
      </c>
      <c r="S237" s="168">
        <v>0</v>
      </c>
      <c r="T237" s="169">
        <f t="shared" si="13"/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70" t="s">
        <v>187</v>
      </c>
      <c r="AT237" s="170" t="s">
        <v>136</v>
      </c>
      <c r="AU237" s="170" t="s">
        <v>139</v>
      </c>
      <c r="AY237" s="17" t="s">
        <v>133</v>
      </c>
      <c r="BE237" s="171">
        <f t="shared" si="14"/>
        <v>0</v>
      </c>
      <c r="BF237" s="171">
        <f t="shared" si="15"/>
        <v>0</v>
      </c>
      <c r="BG237" s="171">
        <f t="shared" si="16"/>
        <v>0</v>
      </c>
      <c r="BH237" s="171">
        <f t="shared" si="17"/>
        <v>0</v>
      </c>
      <c r="BI237" s="171">
        <f t="shared" si="18"/>
        <v>0</v>
      </c>
      <c r="BJ237" s="17" t="s">
        <v>139</v>
      </c>
      <c r="BK237" s="171">
        <f t="shared" si="19"/>
        <v>0</v>
      </c>
      <c r="BL237" s="17" t="s">
        <v>187</v>
      </c>
      <c r="BM237" s="170" t="s">
        <v>370</v>
      </c>
    </row>
    <row r="238" spans="1:65" s="2" customFormat="1" ht="21.75" customHeight="1">
      <c r="A238" s="32"/>
      <c r="B238" s="157"/>
      <c r="C238" s="158" t="s">
        <v>371</v>
      </c>
      <c r="D238" s="158" t="s">
        <v>136</v>
      </c>
      <c r="E238" s="159" t="s">
        <v>372</v>
      </c>
      <c r="F238" s="160" t="s">
        <v>373</v>
      </c>
      <c r="G238" s="161" t="s">
        <v>369</v>
      </c>
      <c r="H238" s="162">
        <v>1</v>
      </c>
      <c r="I238" s="163"/>
      <c r="J238" s="164">
        <f t="shared" si="10"/>
        <v>0</v>
      </c>
      <c r="K238" s="165"/>
      <c r="L238" s="33"/>
      <c r="M238" s="166" t="s">
        <v>1</v>
      </c>
      <c r="N238" s="167" t="s">
        <v>42</v>
      </c>
      <c r="O238" s="58"/>
      <c r="P238" s="168">
        <f t="shared" si="11"/>
        <v>0</v>
      </c>
      <c r="Q238" s="168">
        <v>0</v>
      </c>
      <c r="R238" s="168">
        <f t="shared" si="12"/>
        <v>0</v>
      </c>
      <c r="S238" s="168">
        <v>0</v>
      </c>
      <c r="T238" s="169">
        <f t="shared" si="13"/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70" t="s">
        <v>187</v>
      </c>
      <c r="AT238" s="170" t="s">
        <v>136</v>
      </c>
      <c r="AU238" s="170" t="s">
        <v>139</v>
      </c>
      <c r="AY238" s="17" t="s">
        <v>133</v>
      </c>
      <c r="BE238" s="171">
        <f t="shared" si="14"/>
        <v>0</v>
      </c>
      <c r="BF238" s="171">
        <f t="shared" si="15"/>
        <v>0</v>
      </c>
      <c r="BG238" s="171">
        <f t="shared" si="16"/>
        <v>0</v>
      </c>
      <c r="BH238" s="171">
        <f t="shared" si="17"/>
        <v>0</v>
      </c>
      <c r="BI238" s="171">
        <f t="shared" si="18"/>
        <v>0</v>
      </c>
      <c r="BJ238" s="17" t="s">
        <v>139</v>
      </c>
      <c r="BK238" s="171">
        <f t="shared" si="19"/>
        <v>0</v>
      </c>
      <c r="BL238" s="17" t="s">
        <v>187</v>
      </c>
      <c r="BM238" s="170" t="s">
        <v>374</v>
      </c>
    </row>
    <row r="239" spans="1:65" s="2" customFormat="1" ht="21.75" customHeight="1">
      <c r="A239" s="32"/>
      <c r="B239" s="157"/>
      <c r="C239" s="158" t="s">
        <v>375</v>
      </c>
      <c r="D239" s="158" t="s">
        <v>136</v>
      </c>
      <c r="E239" s="159" t="s">
        <v>376</v>
      </c>
      <c r="F239" s="160" t="s">
        <v>377</v>
      </c>
      <c r="G239" s="161" t="s">
        <v>287</v>
      </c>
      <c r="H239" s="162">
        <v>20</v>
      </c>
      <c r="I239" s="163"/>
      <c r="J239" s="164">
        <f t="shared" si="10"/>
        <v>0</v>
      </c>
      <c r="K239" s="165"/>
      <c r="L239" s="33"/>
      <c r="M239" s="166" t="s">
        <v>1</v>
      </c>
      <c r="N239" s="167" t="s">
        <v>42</v>
      </c>
      <c r="O239" s="58"/>
      <c r="P239" s="168">
        <f t="shared" si="11"/>
        <v>0</v>
      </c>
      <c r="Q239" s="168">
        <v>0.0004</v>
      </c>
      <c r="R239" s="168">
        <f t="shared" si="12"/>
        <v>0.008</v>
      </c>
      <c r="S239" s="168">
        <v>0</v>
      </c>
      <c r="T239" s="169">
        <f t="shared" si="13"/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70" t="s">
        <v>187</v>
      </c>
      <c r="AT239" s="170" t="s">
        <v>136</v>
      </c>
      <c r="AU239" s="170" t="s">
        <v>139</v>
      </c>
      <c r="AY239" s="17" t="s">
        <v>133</v>
      </c>
      <c r="BE239" s="171">
        <f t="shared" si="14"/>
        <v>0</v>
      </c>
      <c r="BF239" s="171">
        <f t="shared" si="15"/>
        <v>0</v>
      </c>
      <c r="BG239" s="171">
        <f t="shared" si="16"/>
        <v>0</v>
      </c>
      <c r="BH239" s="171">
        <f t="shared" si="17"/>
        <v>0</v>
      </c>
      <c r="BI239" s="171">
        <f t="shared" si="18"/>
        <v>0</v>
      </c>
      <c r="BJ239" s="17" t="s">
        <v>139</v>
      </c>
      <c r="BK239" s="171">
        <f t="shared" si="19"/>
        <v>0</v>
      </c>
      <c r="BL239" s="17" t="s">
        <v>187</v>
      </c>
      <c r="BM239" s="170" t="s">
        <v>378</v>
      </c>
    </row>
    <row r="240" spans="1:65" s="2" customFormat="1" ht="16.5" customHeight="1">
      <c r="A240" s="32"/>
      <c r="B240" s="157"/>
      <c r="C240" s="158" t="s">
        <v>379</v>
      </c>
      <c r="D240" s="158" t="s">
        <v>136</v>
      </c>
      <c r="E240" s="159" t="s">
        <v>380</v>
      </c>
      <c r="F240" s="160" t="s">
        <v>381</v>
      </c>
      <c r="G240" s="161" t="s">
        <v>287</v>
      </c>
      <c r="H240" s="162">
        <v>20</v>
      </c>
      <c r="I240" s="163"/>
      <c r="J240" s="164">
        <f t="shared" si="10"/>
        <v>0</v>
      </c>
      <c r="K240" s="165"/>
      <c r="L240" s="33"/>
      <c r="M240" s="166" t="s">
        <v>1</v>
      </c>
      <c r="N240" s="167" t="s">
        <v>42</v>
      </c>
      <c r="O240" s="58"/>
      <c r="P240" s="168">
        <f t="shared" si="11"/>
        <v>0</v>
      </c>
      <c r="Q240" s="168">
        <v>1E-05</v>
      </c>
      <c r="R240" s="168">
        <f t="shared" si="12"/>
        <v>0.0002</v>
      </c>
      <c r="S240" s="168">
        <v>0</v>
      </c>
      <c r="T240" s="169">
        <f t="shared" si="13"/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70" t="s">
        <v>187</v>
      </c>
      <c r="AT240" s="170" t="s">
        <v>136</v>
      </c>
      <c r="AU240" s="170" t="s">
        <v>139</v>
      </c>
      <c r="AY240" s="17" t="s">
        <v>133</v>
      </c>
      <c r="BE240" s="171">
        <f t="shared" si="14"/>
        <v>0</v>
      </c>
      <c r="BF240" s="171">
        <f t="shared" si="15"/>
        <v>0</v>
      </c>
      <c r="BG240" s="171">
        <f t="shared" si="16"/>
        <v>0</v>
      </c>
      <c r="BH240" s="171">
        <f t="shared" si="17"/>
        <v>0</v>
      </c>
      <c r="BI240" s="171">
        <f t="shared" si="18"/>
        <v>0</v>
      </c>
      <c r="BJ240" s="17" t="s">
        <v>139</v>
      </c>
      <c r="BK240" s="171">
        <f t="shared" si="19"/>
        <v>0</v>
      </c>
      <c r="BL240" s="17" t="s">
        <v>187</v>
      </c>
      <c r="BM240" s="170" t="s">
        <v>382</v>
      </c>
    </row>
    <row r="241" spans="1:65" s="2" customFormat="1" ht="21.75" customHeight="1">
      <c r="A241" s="32"/>
      <c r="B241" s="157"/>
      <c r="C241" s="158" t="s">
        <v>383</v>
      </c>
      <c r="D241" s="158" t="s">
        <v>136</v>
      </c>
      <c r="E241" s="159" t="s">
        <v>384</v>
      </c>
      <c r="F241" s="160" t="s">
        <v>385</v>
      </c>
      <c r="G241" s="161" t="s">
        <v>224</v>
      </c>
      <c r="H241" s="162">
        <v>0.02</v>
      </c>
      <c r="I241" s="163"/>
      <c r="J241" s="164">
        <f t="shared" si="10"/>
        <v>0</v>
      </c>
      <c r="K241" s="165"/>
      <c r="L241" s="33"/>
      <c r="M241" s="166" t="s">
        <v>1</v>
      </c>
      <c r="N241" s="167" t="s">
        <v>42</v>
      </c>
      <c r="O241" s="58"/>
      <c r="P241" s="168">
        <f t="shared" si="11"/>
        <v>0</v>
      </c>
      <c r="Q241" s="168">
        <v>0</v>
      </c>
      <c r="R241" s="168">
        <f t="shared" si="12"/>
        <v>0</v>
      </c>
      <c r="S241" s="168">
        <v>0</v>
      </c>
      <c r="T241" s="169">
        <f t="shared" si="13"/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70" t="s">
        <v>187</v>
      </c>
      <c r="AT241" s="170" t="s">
        <v>136</v>
      </c>
      <c r="AU241" s="170" t="s">
        <v>139</v>
      </c>
      <c r="AY241" s="17" t="s">
        <v>133</v>
      </c>
      <c r="BE241" s="171">
        <f t="shared" si="14"/>
        <v>0</v>
      </c>
      <c r="BF241" s="171">
        <f t="shared" si="15"/>
        <v>0</v>
      </c>
      <c r="BG241" s="171">
        <f t="shared" si="16"/>
        <v>0</v>
      </c>
      <c r="BH241" s="171">
        <f t="shared" si="17"/>
        <v>0</v>
      </c>
      <c r="BI241" s="171">
        <f t="shared" si="18"/>
        <v>0</v>
      </c>
      <c r="BJ241" s="17" t="s">
        <v>139</v>
      </c>
      <c r="BK241" s="171">
        <f t="shared" si="19"/>
        <v>0</v>
      </c>
      <c r="BL241" s="17" t="s">
        <v>187</v>
      </c>
      <c r="BM241" s="170" t="s">
        <v>386</v>
      </c>
    </row>
    <row r="242" spans="1:65" s="2" customFormat="1" ht="21.75" customHeight="1">
      <c r="A242" s="32"/>
      <c r="B242" s="157"/>
      <c r="C242" s="158" t="s">
        <v>387</v>
      </c>
      <c r="D242" s="158" t="s">
        <v>136</v>
      </c>
      <c r="E242" s="159" t="s">
        <v>388</v>
      </c>
      <c r="F242" s="160" t="s">
        <v>389</v>
      </c>
      <c r="G242" s="161" t="s">
        <v>224</v>
      </c>
      <c r="H242" s="162">
        <v>0.02</v>
      </c>
      <c r="I242" s="163"/>
      <c r="J242" s="164">
        <f t="shared" si="10"/>
        <v>0</v>
      </c>
      <c r="K242" s="165"/>
      <c r="L242" s="33"/>
      <c r="M242" s="166" t="s">
        <v>1</v>
      </c>
      <c r="N242" s="167" t="s">
        <v>42</v>
      </c>
      <c r="O242" s="58"/>
      <c r="P242" s="168">
        <f t="shared" si="11"/>
        <v>0</v>
      </c>
      <c r="Q242" s="168">
        <v>0</v>
      </c>
      <c r="R242" s="168">
        <f t="shared" si="12"/>
        <v>0</v>
      </c>
      <c r="S242" s="168">
        <v>0</v>
      </c>
      <c r="T242" s="169">
        <f t="shared" si="13"/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70" t="s">
        <v>187</v>
      </c>
      <c r="AT242" s="170" t="s">
        <v>136</v>
      </c>
      <c r="AU242" s="170" t="s">
        <v>139</v>
      </c>
      <c r="AY242" s="17" t="s">
        <v>133</v>
      </c>
      <c r="BE242" s="171">
        <f t="shared" si="14"/>
        <v>0</v>
      </c>
      <c r="BF242" s="171">
        <f t="shared" si="15"/>
        <v>0</v>
      </c>
      <c r="BG242" s="171">
        <f t="shared" si="16"/>
        <v>0</v>
      </c>
      <c r="BH242" s="171">
        <f t="shared" si="17"/>
        <v>0</v>
      </c>
      <c r="BI242" s="171">
        <f t="shared" si="18"/>
        <v>0</v>
      </c>
      <c r="BJ242" s="17" t="s">
        <v>139</v>
      </c>
      <c r="BK242" s="171">
        <f t="shared" si="19"/>
        <v>0</v>
      </c>
      <c r="BL242" s="17" t="s">
        <v>187</v>
      </c>
      <c r="BM242" s="170" t="s">
        <v>390</v>
      </c>
    </row>
    <row r="243" spans="2:63" s="12" customFormat="1" ht="22.9" customHeight="1">
      <c r="B243" s="144"/>
      <c r="D243" s="145" t="s">
        <v>75</v>
      </c>
      <c r="E243" s="155" t="s">
        <v>391</v>
      </c>
      <c r="F243" s="155" t="s">
        <v>392</v>
      </c>
      <c r="I243" s="147"/>
      <c r="J243" s="156">
        <f>BK243</f>
        <v>0</v>
      </c>
      <c r="L243" s="144"/>
      <c r="M243" s="149"/>
      <c r="N243" s="150"/>
      <c r="O243" s="150"/>
      <c r="P243" s="151">
        <f>SUM(P244:P264)</f>
        <v>0</v>
      </c>
      <c r="Q243" s="150"/>
      <c r="R243" s="151">
        <f>SUM(R244:R264)</f>
        <v>0.06478</v>
      </c>
      <c r="S243" s="150"/>
      <c r="T243" s="152">
        <f>SUM(T244:T264)</f>
        <v>0.07775</v>
      </c>
      <c r="AR243" s="145" t="s">
        <v>139</v>
      </c>
      <c r="AT243" s="153" t="s">
        <v>75</v>
      </c>
      <c r="AU243" s="153" t="s">
        <v>84</v>
      </c>
      <c r="AY243" s="145" t="s">
        <v>133</v>
      </c>
      <c r="BK243" s="154">
        <f>SUM(BK244:BK264)</f>
        <v>0</v>
      </c>
    </row>
    <row r="244" spans="1:65" s="2" customFormat="1" ht="16.5" customHeight="1">
      <c r="A244" s="32"/>
      <c r="B244" s="157"/>
      <c r="C244" s="158" t="s">
        <v>393</v>
      </c>
      <c r="D244" s="158" t="s">
        <v>136</v>
      </c>
      <c r="E244" s="159" t="s">
        <v>394</v>
      </c>
      <c r="F244" s="160" t="s">
        <v>395</v>
      </c>
      <c r="G244" s="161" t="s">
        <v>369</v>
      </c>
      <c r="H244" s="162">
        <v>1</v>
      </c>
      <c r="I244" s="163"/>
      <c r="J244" s="164">
        <f aca="true" t="shared" si="20" ref="J244:J264">ROUND(I244*H244,2)</f>
        <v>0</v>
      </c>
      <c r="K244" s="165"/>
      <c r="L244" s="33"/>
      <c r="M244" s="166" t="s">
        <v>1</v>
      </c>
      <c r="N244" s="167" t="s">
        <v>42</v>
      </c>
      <c r="O244" s="58"/>
      <c r="P244" s="168">
        <f aca="true" t="shared" si="21" ref="P244:P264">O244*H244</f>
        <v>0</v>
      </c>
      <c r="Q244" s="168">
        <v>0</v>
      </c>
      <c r="R244" s="168">
        <f aca="true" t="shared" si="22" ref="R244:R264">Q244*H244</f>
        <v>0</v>
      </c>
      <c r="S244" s="168">
        <v>0.01933</v>
      </c>
      <c r="T244" s="169">
        <f aca="true" t="shared" si="23" ref="T244:T264">S244*H244</f>
        <v>0.01933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70" t="s">
        <v>187</v>
      </c>
      <c r="AT244" s="170" t="s">
        <v>136</v>
      </c>
      <c r="AU244" s="170" t="s">
        <v>139</v>
      </c>
      <c r="AY244" s="17" t="s">
        <v>133</v>
      </c>
      <c r="BE244" s="171">
        <f aca="true" t="shared" si="24" ref="BE244:BE264">IF(N244="základní",J244,0)</f>
        <v>0</v>
      </c>
      <c r="BF244" s="171">
        <f aca="true" t="shared" si="25" ref="BF244:BF264">IF(N244="snížená",J244,0)</f>
        <v>0</v>
      </c>
      <c r="BG244" s="171">
        <f aca="true" t="shared" si="26" ref="BG244:BG264">IF(N244="zákl. přenesená",J244,0)</f>
        <v>0</v>
      </c>
      <c r="BH244" s="171">
        <f aca="true" t="shared" si="27" ref="BH244:BH264">IF(N244="sníž. přenesená",J244,0)</f>
        <v>0</v>
      </c>
      <c r="BI244" s="171">
        <f aca="true" t="shared" si="28" ref="BI244:BI264">IF(N244="nulová",J244,0)</f>
        <v>0</v>
      </c>
      <c r="BJ244" s="17" t="s">
        <v>139</v>
      </c>
      <c r="BK244" s="171">
        <f aca="true" t="shared" si="29" ref="BK244:BK264">ROUND(I244*H244,2)</f>
        <v>0</v>
      </c>
      <c r="BL244" s="17" t="s">
        <v>187</v>
      </c>
      <c r="BM244" s="170" t="s">
        <v>396</v>
      </c>
    </row>
    <row r="245" spans="1:65" s="2" customFormat="1" ht="21.75" customHeight="1">
      <c r="A245" s="32"/>
      <c r="B245" s="157"/>
      <c r="C245" s="158" t="s">
        <v>397</v>
      </c>
      <c r="D245" s="158" t="s">
        <v>136</v>
      </c>
      <c r="E245" s="159" t="s">
        <v>398</v>
      </c>
      <c r="F245" s="160" t="s">
        <v>399</v>
      </c>
      <c r="G245" s="161" t="s">
        <v>369</v>
      </c>
      <c r="H245" s="162">
        <v>1</v>
      </c>
      <c r="I245" s="163"/>
      <c r="J245" s="164">
        <f t="shared" si="20"/>
        <v>0</v>
      </c>
      <c r="K245" s="165"/>
      <c r="L245" s="33"/>
      <c r="M245" s="166" t="s">
        <v>1</v>
      </c>
      <c r="N245" s="167" t="s">
        <v>42</v>
      </c>
      <c r="O245" s="58"/>
      <c r="P245" s="168">
        <f t="shared" si="21"/>
        <v>0</v>
      </c>
      <c r="Q245" s="168">
        <v>0.01382</v>
      </c>
      <c r="R245" s="168">
        <f t="shared" si="22"/>
        <v>0.01382</v>
      </c>
      <c r="S245" s="168">
        <v>0</v>
      </c>
      <c r="T245" s="169">
        <f t="shared" si="23"/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70" t="s">
        <v>187</v>
      </c>
      <c r="AT245" s="170" t="s">
        <v>136</v>
      </c>
      <c r="AU245" s="170" t="s">
        <v>139</v>
      </c>
      <c r="AY245" s="17" t="s">
        <v>133</v>
      </c>
      <c r="BE245" s="171">
        <f t="shared" si="24"/>
        <v>0</v>
      </c>
      <c r="BF245" s="171">
        <f t="shared" si="25"/>
        <v>0</v>
      </c>
      <c r="BG245" s="171">
        <f t="shared" si="26"/>
        <v>0</v>
      </c>
      <c r="BH245" s="171">
        <f t="shared" si="27"/>
        <v>0</v>
      </c>
      <c r="BI245" s="171">
        <f t="shared" si="28"/>
        <v>0</v>
      </c>
      <c r="BJ245" s="17" t="s">
        <v>139</v>
      </c>
      <c r="BK245" s="171">
        <f t="shared" si="29"/>
        <v>0</v>
      </c>
      <c r="BL245" s="17" t="s">
        <v>187</v>
      </c>
      <c r="BM245" s="170" t="s">
        <v>400</v>
      </c>
    </row>
    <row r="246" spans="1:65" s="2" customFormat="1" ht="16.5" customHeight="1">
      <c r="A246" s="32"/>
      <c r="B246" s="157"/>
      <c r="C246" s="158" t="s">
        <v>401</v>
      </c>
      <c r="D246" s="158" t="s">
        <v>136</v>
      </c>
      <c r="E246" s="159" t="s">
        <v>402</v>
      </c>
      <c r="F246" s="160" t="s">
        <v>403</v>
      </c>
      <c r="G246" s="161" t="s">
        <v>369</v>
      </c>
      <c r="H246" s="162">
        <v>1</v>
      </c>
      <c r="I246" s="163"/>
      <c r="J246" s="164">
        <f t="shared" si="20"/>
        <v>0</v>
      </c>
      <c r="K246" s="165"/>
      <c r="L246" s="33"/>
      <c r="M246" s="166" t="s">
        <v>1</v>
      </c>
      <c r="N246" s="167" t="s">
        <v>42</v>
      </c>
      <c r="O246" s="58"/>
      <c r="P246" s="168">
        <f t="shared" si="21"/>
        <v>0</v>
      </c>
      <c r="Q246" s="168">
        <v>0</v>
      </c>
      <c r="R246" s="168">
        <f t="shared" si="22"/>
        <v>0</v>
      </c>
      <c r="S246" s="168">
        <v>0.01946</v>
      </c>
      <c r="T246" s="169">
        <f t="shared" si="23"/>
        <v>0.01946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70" t="s">
        <v>187</v>
      </c>
      <c r="AT246" s="170" t="s">
        <v>136</v>
      </c>
      <c r="AU246" s="170" t="s">
        <v>139</v>
      </c>
      <c r="AY246" s="17" t="s">
        <v>133</v>
      </c>
      <c r="BE246" s="171">
        <f t="shared" si="24"/>
        <v>0</v>
      </c>
      <c r="BF246" s="171">
        <f t="shared" si="25"/>
        <v>0</v>
      </c>
      <c r="BG246" s="171">
        <f t="shared" si="26"/>
        <v>0</v>
      </c>
      <c r="BH246" s="171">
        <f t="shared" si="27"/>
        <v>0</v>
      </c>
      <c r="BI246" s="171">
        <f t="shared" si="28"/>
        <v>0</v>
      </c>
      <c r="BJ246" s="17" t="s">
        <v>139</v>
      </c>
      <c r="BK246" s="171">
        <f t="shared" si="29"/>
        <v>0</v>
      </c>
      <c r="BL246" s="17" t="s">
        <v>187</v>
      </c>
      <c r="BM246" s="170" t="s">
        <v>404</v>
      </c>
    </row>
    <row r="247" spans="1:65" s="2" customFormat="1" ht="21.75" customHeight="1">
      <c r="A247" s="32"/>
      <c r="B247" s="157"/>
      <c r="C247" s="158" t="s">
        <v>405</v>
      </c>
      <c r="D247" s="158" t="s">
        <v>136</v>
      </c>
      <c r="E247" s="159" t="s">
        <v>406</v>
      </c>
      <c r="F247" s="160" t="s">
        <v>407</v>
      </c>
      <c r="G247" s="161" t="s">
        <v>369</v>
      </c>
      <c r="H247" s="162">
        <v>1</v>
      </c>
      <c r="I247" s="163"/>
      <c r="J247" s="164">
        <f t="shared" si="20"/>
        <v>0</v>
      </c>
      <c r="K247" s="165"/>
      <c r="L247" s="33"/>
      <c r="M247" s="166" t="s">
        <v>1</v>
      </c>
      <c r="N247" s="167" t="s">
        <v>42</v>
      </c>
      <c r="O247" s="58"/>
      <c r="P247" s="168">
        <f t="shared" si="21"/>
        <v>0</v>
      </c>
      <c r="Q247" s="168">
        <v>0.01375</v>
      </c>
      <c r="R247" s="168">
        <f t="shared" si="22"/>
        <v>0.01375</v>
      </c>
      <c r="S247" s="168">
        <v>0</v>
      </c>
      <c r="T247" s="169">
        <f t="shared" si="23"/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70" t="s">
        <v>187</v>
      </c>
      <c r="AT247" s="170" t="s">
        <v>136</v>
      </c>
      <c r="AU247" s="170" t="s">
        <v>139</v>
      </c>
      <c r="AY247" s="17" t="s">
        <v>133</v>
      </c>
      <c r="BE247" s="171">
        <f t="shared" si="24"/>
        <v>0</v>
      </c>
      <c r="BF247" s="171">
        <f t="shared" si="25"/>
        <v>0</v>
      </c>
      <c r="BG247" s="171">
        <f t="shared" si="26"/>
        <v>0</v>
      </c>
      <c r="BH247" s="171">
        <f t="shared" si="27"/>
        <v>0</v>
      </c>
      <c r="BI247" s="171">
        <f t="shared" si="28"/>
        <v>0</v>
      </c>
      <c r="BJ247" s="17" t="s">
        <v>139</v>
      </c>
      <c r="BK247" s="171">
        <f t="shared" si="29"/>
        <v>0</v>
      </c>
      <c r="BL247" s="17" t="s">
        <v>187</v>
      </c>
      <c r="BM247" s="170" t="s">
        <v>408</v>
      </c>
    </row>
    <row r="248" spans="1:65" s="2" customFormat="1" ht="16.5" customHeight="1">
      <c r="A248" s="32"/>
      <c r="B248" s="157"/>
      <c r="C248" s="158" t="s">
        <v>409</v>
      </c>
      <c r="D248" s="158" t="s">
        <v>136</v>
      </c>
      <c r="E248" s="159" t="s">
        <v>410</v>
      </c>
      <c r="F248" s="160" t="s">
        <v>411</v>
      </c>
      <c r="G248" s="161" t="s">
        <v>369</v>
      </c>
      <c r="H248" s="162">
        <v>1</v>
      </c>
      <c r="I248" s="163"/>
      <c r="J248" s="164">
        <f t="shared" si="20"/>
        <v>0</v>
      </c>
      <c r="K248" s="165"/>
      <c r="L248" s="33"/>
      <c r="M248" s="166" t="s">
        <v>1</v>
      </c>
      <c r="N248" s="167" t="s">
        <v>42</v>
      </c>
      <c r="O248" s="58"/>
      <c r="P248" s="168">
        <f t="shared" si="21"/>
        <v>0</v>
      </c>
      <c r="Q248" s="168">
        <v>0</v>
      </c>
      <c r="R248" s="168">
        <f t="shared" si="22"/>
        <v>0</v>
      </c>
      <c r="S248" s="168">
        <v>0.0329</v>
      </c>
      <c r="T248" s="169">
        <f t="shared" si="23"/>
        <v>0.0329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70" t="s">
        <v>187</v>
      </c>
      <c r="AT248" s="170" t="s">
        <v>136</v>
      </c>
      <c r="AU248" s="170" t="s">
        <v>139</v>
      </c>
      <c r="AY248" s="17" t="s">
        <v>133</v>
      </c>
      <c r="BE248" s="171">
        <f t="shared" si="24"/>
        <v>0</v>
      </c>
      <c r="BF248" s="171">
        <f t="shared" si="25"/>
        <v>0</v>
      </c>
      <c r="BG248" s="171">
        <f t="shared" si="26"/>
        <v>0</v>
      </c>
      <c r="BH248" s="171">
        <f t="shared" si="27"/>
        <v>0</v>
      </c>
      <c r="BI248" s="171">
        <f t="shared" si="28"/>
        <v>0</v>
      </c>
      <c r="BJ248" s="17" t="s">
        <v>139</v>
      </c>
      <c r="BK248" s="171">
        <f t="shared" si="29"/>
        <v>0</v>
      </c>
      <c r="BL248" s="17" t="s">
        <v>187</v>
      </c>
      <c r="BM248" s="170" t="s">
        <v>412</v>
      </c>
    </row>
    <row r="249" spans="1:65" s="2" customFormat="1" ht="21.75" customHeight="1">
      <c r="A249" s="32"/>
      <c r="B249" s="157"/>
      <c r="C249" s="158" t="s">
        <v>413</v>
      </c>
      <c r="D249" s="158" t="s">
        <v>136</v>
      </c>
      <c r="E249" s="159" t="s">
        <v>414</v>
      </c>
      <c r="F249" s="160" t="s">
        <v>415</v>
      </c>
      <c r="G249" s="161" t="s">
        <v>369</v>
      </c>
      <c r="H249" s="162">
        <v>1</v>
      </c>
      <c r="I249" s="163"/>
      <c r="J249" s="164">
        <f t="shared" si="20"/>
        <v>0</v>
      </c>
      <c r="K249" s="165"/>
      <c r="L249" s="33"/>
      <c r="M249" s="166" t="s">
        <v>1</v>
      </c>
      <c r="N249" s="167" t="s">
        <v>42</v>
      </c>
      <c r="O249" s="58"/>
      <c r="P249" s="168">
        <f t="shared" si="21"/>
        <v>0</v>
      </c>
      <c r="Q249" s="168">
        <v>0.01534</v>
      </c>
      <c r="R249" s="168">
        <f t="shared" si="22"/>
        <v>0.01534</v>
      </c>
      <c r="S249" s="168">
        <v>0</v>
      </c>
      <c r="T249" s="169">
        <f t="shared" si="23"/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70" t="s">
        <v>187</v>
      </c>
      <c r="AT249" s="170" t="s">
        <v>136</v>
      </c>
      <c r="AU249" s="170" t="s">
        <v>139</v>
      </c>
      <c r="AY249" s="17" t="s">
        <v>133</v>
      </c>
      <c r="BE249" s="171">
        <f t="shared" si="24"/>
        <v>0</v>
      </c>
      <c r="BF249" s="171">
        <f t="shared" si="25"/>
        <v>0</v>
      </c>
      <c r="BG249" s="171">
        <f t="shared" si="26"/>
        <v>0</v>
      </c>
      <c r="BH249" s="171">
        <f t="shared" si="27"/>
        <v>0</v>
      </c>
      <c r="BI249" s="171">
        <f t="shared" si="28"/>
        <v>0</v>
      </c>
      <c r="BJ249" s="17" t="s">
        <v>139</v>
      </c>
      <c r="BK249" s="171">
        <f t="shared" si="29"/>
        <v>0</v>
      </c>
      <c r="BL249" s="17" t="s">
        <v>187</v>
      </c>
      <c r="BM249" s="170" t="s">
        <v>416</v>
      </c>
    </row>
    <row r="250" spans="1:65" s="2" customFormat="1" ht="21.75" customHeight="1">
      <c r="A250" s="32"/>
      <c r="B250" s="157"/>
      <c r="C250" s="196" t="s">
        <v>417</v>
      </c>
      <c r="D250" s="196" t="s">
        <v>188</v>
      </c>
      <c r="E250" s="197" t="s">
        <v>418</v>
      </c>
      <c r="F250" s="198" t="s">
        <v>419</v>
      </c>
      <c r="G250" s="199" t="s">
        <v>185</v>
      </c>
      <c r="H250" s="200">
        <v>1</v>
      </c>
      <c r="I250" s="201"/>
      <c r="J250" s="202">
        <f t="shared" si="20"/>
        <v>0</v>
      </c>
      <c r="K250" s="203"/>
      <c r="L250" s="204"/>
      <c r="M250" s="205" t="s">
        <v>1</v>
      </c>
      <c r="N250" s="206" t="s">
        <v>42</v>
      </c>
      <c r="O250" s="58"/>
      <c r="P250" s="168">
        <f t="shared" si="21"/>
        <v>0</v>
      </c>
      <c r="Q250" s="168">
        <v>0.0025</v>
      </c>
      <c r="R250" s="168">
        <f t="shared" si="22"/>
        <v>0.0025</v>
      </c>
      <c r="S250" s="168">
        <v>0</v>
      </c>
      <c r="T250" s="169">
        <f t="shared" si="23"/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70" t="s">
        <v>272</v>
      </c>
      <c r="AT250" s="170" t="s">
        <v>188</v>
      </c>
      <c r="AU250" s="170" t="s">
        <v>139</v>
      </c>
      <c r="AY250" s="17" t="s">
        <v>133</v>
      </c>
      <c r="BE250" s="171">
        <f t="shared" si="24"/>
        <v>0</v>
      </c>
      <c r="BF250" s="171">
        <f t="shared" si="25"/>
        <v>0</v>
      </c>
      <c r="BG250" s="171">
        <f t="shared" si="26"/>
        <v>0</v>
      </c>
      <c r="BH250" s="171">
        <f t="shared" si="27"/>
        <v>0</v>
      </c>
      <c r="BI250" s="171">
        <f t="shared" si="28"/>
        <v>0</v>
      </c>
      <c r="BJ250" s="17" t="s">
        <v>139</v>
      </c>
      <c r="BK250" s="171">
        <f t="shared" si="29"/>
        <v>0</v>
      </c>
      <c r="BL250" s="17" t="s">
        <v>187</v>
      </c>
      <c r="BM250" s="170" t="s">
        <v>420</v>
      </c>
    </row>
    <row r="251" spans="1:65" s="2" customFormat="1" ht="21.75" customHeight="1">
      <c r="A251" s="32"/>
      <c r="B251" s="157"/>
      <c r="C251" s="196" t="s">
        <v>421</v>
      </c>
      <c r="D251" s="196" t="s">
        <v>188</v>
      </c>
      <c r="E251" s="197" t="s">
        <v>422</v>
      </c>
      <c r="F251" s="198" t="s">
        <v>423</v>
      </c>
      <c r="G251" s="199" t="s">
        <v>185</v>
      </c>
      <c r="H251" s="200">
        <v>1</v>
      </c>
      <c r="I251" s="201"/>
      <c r="J251" s="202">
        <f t="shared" si="20"/>
        <v>0</v>
      </c>
      <c r="K251" s="203"/>
      <c r="L251" s="204"/>
      <c r="M251" s="205" t="s">
        <v>1</v>
      </c>
      <c r="N251" s="206" t="s">
        <v>42</v>
      </c>
      <c r="O251" s="58"/>
      <c r="P251" s="168">
        <f t="shared" si="21"/>
        <v>0</v>
      </c>
      <c r="Q251" s="168">
        <v>0.0035</v>
      </c>
      <c r="R251" s="168">
        <f t="shared" si="22"/>
        <v>0.0035</v>
      </c>
      <c r="S251" s="168">
        <v>0</v>
      </c>
      <c r="T251" s="169">
        <f t="shared" si="23"/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70" t="s">
        <v>272</v>
      </c>
      <c r="AT251" s="170" t="s">
        <v>188</v>
      </c>
      <c r="AU251" s="170" t="s">
        <v>139</v>
      </c>
      <c r="AY251" s="17" t="s">
        <v>133</v>
      </c>
      <c r="BE251" s="171">
        <f t="shared" si="24"/>
        <v>0</v>
      </c>
      <c r="BF251" s="171">
        <f t="shared" si="25"/>
        <v>0</v>
      </c>
      <c r="BG251" s="171">
        <f t="shared" si="26"/>
        <v>0</v>
      </c>
      <c r="BH251" s="171">
        <f t="shared" si="27"/>
        <v>0</v>
      </c>
      <c r="BI251" s="171">
        <f t="shared" si="28"/>
        <v>0</v>
      </c>
      <c r="BJ251" s="17" t="s">
        <v>139</v>
      </c>
      <c r="BK251" s="171">
        <f t="shared" si="29"/>
        <v>0</v>
      </c>
      <c r="BL251" s="17" t="s">
        <v>187</v>
      </c>
      <c r="BM251" s="170" t="s">
        <v>424</v>
      </c>
    </row>
    <row r="252" spans="1:65" s="2" customFormat="1" ht="16.5" customHeight="1">
      <c r="A252" s="32"/>
      <c r="B252" s="157"/>
      <c r="C252" s="196" t="s">
        <v>425</v>
      </c>
      <c r="D252" s="196" t="s">
        <v>188</v>
      </c>
      <c r="E252" s="197" t="s">
        <v>426</v>
      </c>
      <c r="F252" s="198" t="s">
        <v>427</v>
      </c>
      <c r="G252" s="199" t="s">
        <v>185</v>
      </c>
      <c r="H252" s="200">
        <v>1</v>
      </c>
      <c r="I252" s="201"/>
      <c r="J252" s="202">
        <f t="shared" si="20"/>
        <v>0</v>
      </c>
      <c r="K252" s="203"/>
      <c r="L252" s="204"/>
      <c r="M252" s="205" t="s">
        <v>1</v>
      </c>
      <c r="N252" s="206" t="s">
        <v>42</v>
      </c>
      <c r="O252" s="58"/>
      <c r="P252" s="168">
        <f t="shared" si="21"/>
        <v>0</v>
      </c>
      <c r="Q252" s="168">
        <v>0.0013</v>
      </c>
      <c r="R252" s="168">
        <f t="shared" si="22"/>
        <v>0.0013</v>
      </c>
      <c r="S252" s="168">
        <v>0</v>
      </c>
      <c r="T252" s="169">
        <f t="shared" si="23"/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70" t="s">
        <v>272</v>
      </c>
      <c r="AT252" s="170" t="s">
        <v>188</v>
      </c>
      <c r="AU252" s="170" t="s">
        <v>139</v>
      </c>
      <c r="AY252" s="17" t="s">
        <v>133</v>
      </c>
      <c r="BE252" s="171">
        <f t="shared" si="24"/>
        <v>0</v>
      </c>
      <c r="BF252" s="171">
        <f t="shared" si="25"/>
        <v>0</v>
      </c>
      <c r="BG252" s="171">
        <f t="shared" si="26"/>
        <v>0</v>
      </c>
      <c r="BH252" s="171">
        <f t="shared" si="27"/>
        <v>0</v>
      </c>
      <c r="BI252" s="171">
        <f t="shared" si="28"/>
        <v>0</v>
      </c>
      <c r="BJ252" s="17" t="s">
        <v>139</v>
      </c>
      <c r="BK252" s="171">
        <f t="shared" si="29"/>
        <v>0</v>
      </c>
      <c r="BL252" s="17" t="s">
        <v>187</v>
      </c>
      <c r="BM252" s="170" t="s">
        <v>428</v>
      </c>
    </row>
    <row r="253" spans="1:65" s="2" customFormat="1" ht="16.5" customHeight="1">
      <c r="A253" s="32"/>
      <c r="B253" s="157"/>
      <c r="C253" s="158" t="s">
        <v>429</v>
      </c>
      <c r="D253" s="158" t="s">
        <v>136</v>
      </c>
      <c r="E253" s="159" t="s">
        <v>430</v>
      </c>
      <c r="F253" s="160" t="s">
        <v>431</v>
      </c>
      <c r="G253" s="161" t="s">
        <v>185</v>
      </c>
      <c r="H253" s="162">
        <v>6</v>
      </c>
      <c r="I253" s="163"/>
      <c r="J253" s="164">
        <f t="shared" si="20"/>
        <v>0</v>
      </c>
      <c r="K253" s="165"/>
      <c r="L253" s="33"/>
      <c r="M253" s="166" t="s">
        <v>1</v>
      </c>
      <c r="N253" s="167" t="s">
        <v>42</v>
      </c>
      <c r="O253" s="58"/>
      <c r="P253" s="168">
        <f t="shared" si="21"/>
        <v>0</v>
      </c>
      <c r="Q253" s="168">
        <v>0</v>
      </c>
      <c r="R253" s="168">
        <f t="shared" si="22"/>
        <v>0</v>
      </c>
      <c r="S253" s="168">
        <v>0.00049</v>
      </c>
      <c r="T253" s="169">
        <f t="shared" si="23"/>
        <v>0.00294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70" t="s">
        <v>187</v>
      </c>
      <c r="AT253" s="170" t="s">
        <v>136</v>
      </c>
      <c r="AU253" s="170" t="s">
        <v>139</v>
      </c>
      <c r="AY253" s="17" t="s">
        <v>133</v>
      </c>
      <c r="BE253" s="171">
        <f t="shared" si="24"/>
        <v>0</v>
      </c>
      <c r="BF253" s="171">
        <f t="shared" si="25"/>
        <v>0</v>
      </c>
      <c r="BG253" s="171">
        <f t="shared" si="26"/>
        <v>0</v>
      </c>
      <c r="BH253" s="171">
        <f t="shared" si="27"/>
        <v>0</v>
      </c>
      <c r="BI253" s="171">
        <f t="shared" si="28"/>
        <v>0</v>
      </c>
      <c r="BJ253" s="17" t="s">
        <v>139</v>
      </c>
      <c r="BK253" s="171">
        <f t="shared" si="29"/>
        <v>0</v>
      </c>
      <c r="BL253" s="17" t="s">
        <v>187</v>
      </c>
      <c r="BM253" s="170" t="s">
        <v>432</v>
      </c>
    </row>
    <row r="254" spans="1:65" s="2" customFormat="1" ht="16.5" customHeight="1">
      <c r="A254" s="32"/>
      <c r="B254" s="157"/>
      <c r="C254" s="158" t="s">
        <v>433</v>
      </c>
      <c r="D254" s="158" t="s">
        <v>136</v>
      </c>
      <c r="E254" s="159" t="s">
        <v>434</v>
      </c>
      <c r="F254" s="160" t="s">
        <v>435</v>
      </c>
      <c r="G254" s="161" t="s">
        <v>369</v>
      </c>
      <c r="H254" s="162">
        <v>6</v>
      </c>
      <c r="I254" s="163"/>
      <c r="J254" s="164">
        <f t="shared" si="20"/>
        <v>0</v>
      </c>
      <c r="K254" s="165"/>
      <c r="L254" s="33"/>
      <c r="M254" s="166" t="s">
        <v>1</v>
      </c>
      <c r="N254" s="167" t="s">
        <v>42</v>
      </c>
      <c r="O254" s="58"/>
      <c r="P254" s="168">
        <f t="shared" si="21"/>
        <v>0</v>
      </c>
      <c r="Q254" s="168">
        <v>0.00189</v>
      </c>
      <c r="R254" s="168">
        <f t="shared" si="22"/>
        <v>0.01134</v>
      </c>
      <c r="S254" s="168">
        <v>0</v>
      </c>
      <c r="T254" s="169">
        <f t="shared" si="23"/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70" t="s">
        <v>187</v>
      </c>
      <c r="AT254" s="170" t="s">
        <v>136</v>
      </c>
      <c r="AU254" s="170" t="s">
        <v>139</v>
      </c>
      <c r="AY254" s="17" t="s">
        <v>133</v>
      </c>
      <c r="BE254" s="171">
        <f t="shared" si="24"/>
        <v>0</v>
      </c>
      <c r="BF254" s="171">
        <f t="shared" si="25"/>
        <v>0</v>
      </c>
      <c r="BG254" s="171">
        <f t="shared" si="26"/>
        <v>0</v>
      </c>
      <c r="BH254" s="171">
        <f t="shared" si="27"/>
        <v>0</v>
      </c>
      <c r="BI254" s="171">
        <f t="shared" si="28"/>
        <v>0</v>
      </c>
      <c r="BJ254" s="17" t="s">
        <v>139</v>
      </c>
      <c r="BK254" s="171">
        <f t="shared" si="29"/>
        <v>0</v>
      </c>
      <c r="BL254" s="17" t="s">
        <v>187</v>
      </c>
      <c r="BM254" s="170" t="s">
        <v>436</v>
      </c>
    </row>
    <row r="255" spans="1:65" s="2" customFormat="1" ht="16.5" customHeight="1">
      <c r="A255" s="32"/>
      <c r="B255" s="157"/>
      <c r="C255" s="158" t="s">
        <v>437</v>
      </c>
      <c r="D255" s="158" t="s">
        <v>136</v>
      </c>
      <c r="E255" s="159" t="s">
        <v>438</v>
      </c>
      <c r="F255" s="160" t="s">
        <v>439</v>
      </c>
      <c r="G255" s="161" t="s">
        <v>369</v>
      </c>
      <c r="H255" s="162">
        <v>2</v>
      </c>
      <c r="I255" s="163"/>
      <c r="J255" s="164">
        <f t="shared" si="20"/>
        <v>0</v>
      </c>
      <c r="K255" s="165"/>
      <c r="L255" s="33"/>
      <c r="M255" s="166" t="s">
        <v>1</v>
      </c>
      <c r="N255" s="167" t="s">
        <v>42</v>
      </c>
      <c r="O255" s="58"/>
      <c r="P255" s="168">
        <f t="shared" si="21"/>
        <v>0</v>
      </c>
      <c r="Q255" s="168">
        <v>0</v>
      </c>
      <c r="R255" s="168">
        <f t="shared" si="22"/>
        <v>0</v>
      </c>
      <c r="S255" s="168">
        <v>0.00156</v>
      </c>
      <c r="T255" s="169">
        <f t="shared" si="23"/>
        <v>0.00312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70" t="s">
        <v>187</v>
      </c>
      <c r="AT255" s="170" t="s">
        <v>136</v>
      </c>
      <c r="AU255" s="170" t="s">
        <v>139</v>
      </c>
      <c r="AY255" s="17" t="s">
        <v>133</v>
      </c>
      <c r="BE255" s="171">
        <f t="shared" si="24"/>
        <v>0</v>
      </c>
      <c r="BF255" s="171">
        <f t="shared" si="25"/>
        <v>0</v>
      </c>
      <c r="BG255" s="171">
        <f t="shared" si="26"/>
        <v>0</v>
      </c>
      <c r="BH255" s="171">
        <f t="shared" si="27"/>
        <v>0</v>
      </c>
      <c r="BI255" s="171">
        <f t="shared" si="28"/>
        <v>0</v>
      </c>
      <c r="BJ255" s="17" t="s">
        <v>139</v>
      </c>
      <c r="BK255" s="171">
        <f t="shared" si="29"/>
        <v>0</v>
      </c>
      <c r="BL255" s="17" t="s">
        <v>187</v>
      </c>
      <c r="BM255" s="170" t="s">
        <v>440</v>
      </c>
    </row>
    <row r="256" spans="1:65" s="2" customFormat="1" ht="16.5" customHeight="1">
      <c r="A256" s="32"/>
      <c r="B256" s="157"/>
      <c r="C256" s="158" t="s">
        <v>441</v>
      </c>
      <c r="D256" s="158" t="s">
        <v>136</v>
      </c>
      <c r="E256" s="159" t="s">
        <v>442</v>
      </c>
      <c r="F256" s="160" t="s">
        <v>443</v>
      </c>
      <c r="G256" s="161" t="s">
        <v>369</v>
      </c>
      <c r="H256" s="162">
        <v>1</v>
      </c>
      <c r="I256" s="163"/>
      <c r="J256" s="164">
        <f t="shared" si="20"/>
        <v>0</v>
      </c>
      <c r="K256" s="165"/>
      <c r="L256" s="33"/>
      <c r="M256" s="166" t="s">
        <v>1</v>
      </c>
      <c r="N256" s="167" t="s">
        <v>42</v>
      </c>
      <c r="O256" s="58"/>
      <c r="P256" s="168">
        <f t="shared" si="21"/>
        <v>0</v>
      </c>
      <c r="Q256" s="168">
        <v>0.0018</v>
      </c>
      <c r="R256" s="168">
        <f t="shared" si="22"/>
        <v>0.0018</v>
      </c>
      <c r="S256" s="168">
        <v>0</v>
      </c>
      <c r="T256" s="169">
        <f t="shared" si="23"/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70" t="s">
        <v>187</v>
      </c>
      <c r="AT256" s="170" t="s">
        <v>136</v>
      </c>
      <c r="AU256" s="170" t="s">
        <v>139</v>
      </c>
      <c r="AY256" s="17" t="s">
        <v>133</v>
      </c>
      <c r="BE256" s="171">
        <f t="shared" si="24"/>
        <v>0</v>
      </c>
      <c r="BF256" s="171">
        <f t="shared" si="25"/>
        <v>0</v>
      </c>
      <c r="BG256" s="171">
        <f t="shared" si="26"/>
        <v>0</v>
      </c>
      <c r="BH256" s="171">
        <f t="shared" si="27"/>
        <v>0</v>
      </c>
      <c r="BI256" s="171">
        <f t="shared" si="28"/>
        <v>0</v>
      </c>
      <c r="BJ256" s="17" t="s">
        <v>139</v>
      </c>
      <c r="BK256" s="171">
        <f t="shared" si="29"/>
        <v>0</v>
      </c>
      <c r="BL256" s="17" t="s">
        <v>187</v>
      </c>
      <c r="BM256" s="170" t="s">
        <v>444</v>
      </c>
    </row>
    <row r="257" spans="1:65" s="2" customFormat="1" ht="16.5" customHeight="1">
      <c r="A257" s="32"/>
      <c r="B257" s="157"/>
      <c r="C257" s="158" t="s">
        <v>445</v>
      </c>
      <c r="D257" s="158" t="s">
        <v>136</v>
      </c>
      <c r="E257" s="159" t="s">
        <v>446</v>
      </c>
      <c r="F257" s="160" t="s">
        <v>447</v>
      </c>
      <c r="G257" s="161" t="s">
        <v>185</v>
      </c>
      <c r="H257" s="162">
        <v>3</v>
      </c>
      <c r="I257" s="163"/>
      <c r="J257" s="164">
        <f t="shared" si="20"/>
        <v>0</v>
      </c>
      <c r="K257" s="165"/>
      <c r="L257" s="33"/>
      <c r="M257" s="166" t="s">
        <v>1</v>
      </c>
      <c r="N257" s="167" t="s">
        <v>42</v>
      </c>
      <c r="O257" s="58"/>
      <c r="P257" s="168">
        <f t="shared" si="21"/>
        <v>0</v>
      </c>
      <c r="Q257" s="168">
        <v>0.00014</v>
      </c>
      <c r="R257" s="168">
        <f t="shared" si="22"/>
        <v>0.00041999999999999996</v>
      </c>
      <c r="S257" s="168">
        <v>0</v>
      </c>
      <c r="T257" s="169">
        <f t="shared" si="23"/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70" t="s">
        <v>187</v>
      </c>
      <c r="AT257" s="170" t="s">
        <v>136</v>
      </c>
      <c r="AU257" s="170" t="s">
        <v>139</v>
      </c>
      <c r="AY257" s="17" t="s">
        <v>133</v>
      </c>
      <c r="BE257" s="171">
        <f t="shared" si="24"/>
        <v>0</v>
      </c>
      <c r="BF257" s="171">
        <f t="shared" si="25"/>
        <v>0</v>
      </c>
      <c r="BG257" s="171">
        <f t="shared" si="26"/>
        <v>0</v>
      </c>
      <c r="BH257" s="171">
        <f t="shared" si="27"/>
        <v>0</v>
      </c>
      <c r="BI257" s="171">
        <f t="shared" si="28"/>
        <v>0</v>
      </c>
      <c r="BJ257" s="17" t="s">
        <v>139</v>
      </c>
      <c r="BK257" s="171">
        <f t="shared" si="29"/>
        <v>0</v>
      </c>
      <c r="BL257" s="17" t="s">
        <v>187</v>
      </c>
      <c r="BM257" s="170" t="s">
        <v>448</v>
      </c>
    </row>
    <row r="258" spans="1:65" s="2" customFormat="1" ht="21.75" customHeight="1">
      <c r="A258" s="32"/>
      <c r="B258" s="157"/>
      <c r="C258" s="196" t="s">
        <v>449</v>
      </c>
      <c r="D258" s="196" t="s">
        <v>188</v>
      </c>
      <c r="E258" s="197" t="s">
        <v>450</v>
      </c>
      <c r="F258" s="198" t="s">
        <v>451</v>
      </c>
      <c r="G258" s="199" t="s">
        <v>185</v>
      </c>
      <c r="H258" s="200">
        <v>1</v>
      </c>
      <c r="I258" s="201"/>
      <c r="J258" s="202">
        <f t="shared" si="20"/>
        <v>0</v>
      </c>
      <c r="K258" s="203"/>
      <c r="L258" s="204"/>
      <c r="M258" s="205" t="s">
        <v>1</v>
      </c>
      <c r="N258" s="206" t="s">
        <v>42</v>
      </c>
      <c r="O258" s="58"/>
      <c r="P258" s="168">
        <f t="shared" si="21"/>
        <v>0</v>
      </c>
      <c r="Q258" s="168">
        <v>0.00044</v>
      </c>
      <c r="R258" s="168">
        <f t="shared" si="22"/>
        <v>0.00044</v>
      </c>
      <c r="S258" s="168">
        <v>0</v>
      </c>
      <c r="T258" s="169">
        <f t="shared" si="23"/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70" t="s">
        <v>272</v>
      </c>
      <c r="AT258" s="170" t="s">
        <v>188</v>
      </c>
      <c r="AU258" s="170" t="s">
        <v>139</v>
      </c>
      <c r="AY258" s="17" t="s">
        <v>133</v>
      </c>
      <c r="BE258" s="171">
        <f t="shared" si="24"/>
        <v>0</v>
      </c>
      <c r="BF258" s="171">
        <f t="shared" si="25"/>
        <v>0</v>
      </c>
      <c r="BG258" s="171">
        <f t="shared" si="26"/>
        <v>0</v>
      </c>
      <c r="BH258" s="171">
        <f t="shared" si="27"/>
        <v>0</v>
      </c>
      <c r="BI258" s="171">
        <f t="shared" si="28"/>
        <v>0</v>
      </c>
      <c r="BJ258" s="17" t="s">
        <v>139</v>
      </c>
      <c r="BK258" s="171">
        <f t="shared" si="29"/>
        <v>0</v>
      </c>
      <c r="BL258" s="17" t="s">
        <v>187</v>
      </c>
      <c r="BM258" s="170" t="s">
        <v>452</v>
      </c>
    </row>
    <row r="259" spans="1:65" s="2" customFormat="1" ht="21.75" customHeight="1">
      <c r="A259" s="32"/>
      <c r="B259" s="157"/>
      <c r="C259" s="196" t="s">
        <v>453</v>
      </c>
      <c r="D259" s="196" t="s">
        <v>188</v>
      </c>
      <c r="E259" s="197" t="s">
        <v>454</v>
      </c>
      <c r="F259" s="198" t="s">
        <v>455</v>
      </c>
      <c r="G259" s="199" t="s">
        <v>185</v>
      </c>
      <c r="H259" s="200">
        <v>1</v>
      </c>
      <c r="I259" s="201"/>
      <c r="J259" s="202">
        <f t="shared" si="20"/>
        <v>0</v>
      </c>
      <c r="K259" s="203"/>
      <c r="L259" s="204"/>
      <c r="M259" s="205" t="s">
        <v>1</v>
      </c>
      <c r="N259" s="206" t="s">
        <v>42</v>
      </c>
      <c r="O259" s="58"/>
      <c r="P259" s="168">
        <f t="shared" si="21"/>
        <v>0</v>
      </c>
      <c r="Q259" s="168">
        <v>0</v>
      </c>
      <c r="R259" s="168">
        <f t="shared" si="22"/>
        <v>0</v>
      </c>
      <c r="S259" s="168">
        <v>0</v>
      </c>
      <c r="T259" s="169">
        <f t="shared" si="23"/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70" t="s">
        <v>272</v>
      </c>
      <c r="AT259" s="170" t="s">
        <v>188</v>
      </c>
      <c r="AU259" s="170" t="s">
        <v>139</v>
      </c>
      <c r="AY259" s="17" t="s">
        <v>133</v>
      </c>
      <c r="BE259" s="171">
        <f t="shared" si="24"/>
        <v>0</v>
      </c>
      <c r="BF259" s="171">
        <f t="shared" si="25"/>
        <v>0</v>
      </c>
      <c r="BG259" s="171">
        <f t="shared" si="26"/>
        <v>0</v>
      </c>
      <c r="BH259" s="171">
        <f t="shared" si="27"/>
        <v>0</v>
      </c>
      <c r="BI259" s="171">
        <f t="shared" si="28"/>
        <v>0</v>
      </c>
      <c r="BJ259" s="17" t="s">
        <v>139</v>
      </c>
      <c r="BK259" s="171">
        <f t="shared" si="29"/>
        <v>0</v>
      </c>
      <c r="BL259" s="17" t="s">
        <v>187</v>
      </c>
      <c r="BM259" s="170" t="s">
        <v>456</v>
      </c>
    </row>
    <row r="260" spans="1:65" s="2" customFormat="1" ht="16.5" customHeight="1">
      <c r="A260" s="32"/>
      <c r="B260" s="157"/>
      <c r="C260" s="158" t="s">
        <v>457</v>
      </c>
      <c r="D260" s="158" t="s">
        <v>136</v>
      </c>
      <c r="E260" s="159" t="s">
        <v>458</v>
      </c>
      <c r="F260" s="160" t="s">
        <v>459</v>
      </c>
      <c r="G260" s="161" t="s">
        <v>185</v>
      </c>
      <c r="H260" s="162">
        <v>1</v>
      </c>
      <c r="I260" s="163"/>
      <c r="J260" s="164">
        <f t="shared" si="20"/>
        <v>0</v>
      </c>
      <c r="K260" s="165"/>
      <c r="L260" s="33"/>
      <c r="M260" s="166" t="s">
        <v>1</v>
      </c>
      <c r="N260" s="167" t="s">
        <v>42</v>
      </c>
      <c r="O260" s="58"/>
      <c r="P260" s="168">
        <f t="shared" si="21"/>
        <v>0</v>
      </c>
      <c r="Q260" s="168">
        <v>0.00018</v>
      </c>
      <c r="R260" s="168">
        <f t="shared" si="22"/>
        <v>0.00018</v>
      </c>
      <c r="S260" s="168">
        <v>0</v>
      </c>
      <c r="T260" s="169">
        <f t="shared" si="23"/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70" t="s">
        <v>187</v>
      </c>
      <c r="AT260" s="170" t="s">
        <v>136</v>
      </c>
      <c r="AU260" s="170" t="s">
        <v>139</v>
      </c>
      <c r="AY260" s="17" t="s">
        <v>133</v>
      </c>
      <c r="BE260" s="171">
        <f t="shared" si="24"/>
        <v>0</v>
      </c>
      <c r="BF260" s="171">
        <f t="shared" si="25"/>
        <v>0</v>
      </c>
      <c r="BG260" s="171">
        <f t="shared" si="26"/>
        <v>0</v>
      </c>
      <c r="BH260" s="171">
        <f t="shared" si="27"/>
        <v>0</v>
      </c>
      <c r="BI260" s="171">
        <f t="shared" si="28"/>
        <v>0</v>
      </c>
      <c r="BJ260" s="17" t="s">
        <v>139</v>
      </c>
      <c r="BK260" s="171">
        <f t="shared" si="29"/>
        <v>0</v>
      </c>
      <c r="BL260" s="17" t="s">
        <v>187</v>
      </c>
      <c r="BM260" s="170" t="s">
        <v>460</v>
      </c>
    </row>
    <row r="261" spans="1:65" s="2" customFormat="1" ht="21.75" customHeight="1">
      <c r="A261" s="32"/>
      <c r="B261" s="157"/>
      <c r="C261" s="196" t="s">
        <v>461</v>
      </c>
      <c r="D261" s="196" t="s">
        <v>188</v>
      </c>
      <c r="E261" s="197" t="s">
        <v>462</v>
      </c>
      <c r="F261" s="198" t="s">
        <v>463</v>
      </c>
      <c r="G261" s="199" t="s">
        <v>185</v>
      </c>
      <c r="H261" s="200">
        <v>1</v>
      </c>
      <c r="I261" s="201"/>
      <c r="J261" s="202">
        <f t="shared" si="20"/>
        <v>0</v>
      </c>
      <c r="K261" s="203"/>
      <c r="L261" s="204"/>
      <c r="M261" s="205" t="s">
        <v>1</v>
      </c>
      <c r="N261" s="206" t="s">
        <v>42</v>
      </c>
      <c r="O261" s="58"/>
      <c r="P261" s="168">
        <f t="shared" si="21"/>
        <v>0</v>
      </c>
      <c r="Q261" s="168">
        <v>0.00039</v>
      </c>
      <c r="R261" s="168">
        <f t="shared" si="22"/>
        <v>0.00039</v>
      </c>
      <c r="S261" s="168">
        <v>0</v>
      </c>
      <c r="T261" s="169">
        <f t="shared" si="23"/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70" t="s">
        <v>272</v>
      </c>
      <c r="AT261" s="170" t="s">
        <v>188</v>
      </c>
      <c r="AU261" s="170" t="s">
        <v>139</v>
      </c>
      <c r="AY261" s="17" t="s">
        <v>133</v>
      </c>
      <c r="BE261" s="171">
        <f t="shared" si="24"/>
        <v>0</v>
      </c>
      <c r="BF261" s="171">
        <f t="shared" si="25"/>
        <v>0</v>
      </c>
      <c r="BG261" s="171">
        <f t="shared" si="26"/>
        <v>0</v>
      </c>
      <c r="BH261" s="171">
        <f t="shared" si="27"/>
        <v>0</v>
      </c>
      <c r="BI261" s="171">
        <f t="shared" si="28"/>
        <v>0</v>
      </c>
      <c r="BJ261" s="17" t="s">
        <v>139</v>
      </c>
      <c r="BK261" s="171">
        <f t="shared" si="29"/>
        <v>0</v>
      </c>
      <c r="BL261" s="17" t="s">
        <v>187</v>
      </c>
      <c r="BM261" s="170" t="s">
        <v>464</v>
      </c>
    </row>
    <row r="262" spans="1:65" s="2" customFormat="1" ht="21.75" customHeight="1">
      <c r="A262" s="32"/>
      <c r="B262" s="157"/>
      <c r="C262" s="158" t="s">
        <v>465</v>
      </c>
      <c r="D262" s="158" t="s">
        <v>136</v>
      </c>
      <c r="E262" s="159" t="s">
        <v>466</v>
      </c>
      <c r="F262" s="160" t="s">
        <v>467</v>
      </c>
      <c r="G262" s="161" t="s">
        <v>224</v>
      </c>
      <c r="H262" s="162">
        <v>0.065</v>
      </c>
      <c r="I262" s="163"/>
      <c r="J262" s="164">
        <f t="shared" si="20"/>
        <v>0</v>
      </c>
      <c r="K262" s="165"/>
      <c r="L262" s="33"/>
      <c r="M262" s="166" t="s">
        <v>1</v>
      </c>
      <c r="N262" s="167" t="s">
        <v>42</v>
      </c>
      <c r="O262" s="58"/>
      <c r="P262" s="168">
        <f t="shared" si="21"/>
        <v>0</v>
      </c>
      <c r="Q262" s="168">
        <v>0</v>
      </c>
      <c r="R262" s="168">
        <f t="shared" si="22"/>
        <v>0</v>
      </c>
      <c r="S262" s="168">
        <v>0</v>
      </c>
      <c r="T262" s="169">
        <f t="shared" si="23"/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70" t="s">
        <v>187</v>
      </c>
      <c r="AT262" s="170" t="s">
        <v>136</v>
      </c>
      <c r="AU262" s="170" t="s">
        <v>139</v>
      </c>
      <c r="AY262" s="17" t="s">
        <v>133</v>
      </c>
      <c r="BE262" s="171">
        <f t="shared" si="24"/>
        <v>0</v>
      </c>
      <c r="BF262" s="171">
        <f t="shared" si="25"/>
        <v>0</v>
      </c>
      <c r="BG262" s="171">
        <f t="shared" si="26"/>
        <v>0</v>
      </c>
      <c r="BH262" s="171">
        <f t="shared" si="27"/>
        <v>0</v>
      </c>
      <c r="BI262" s="171">
        <f t="shared" si="28"/>
        <v>0</v>
      </c>
      <c r="BJ262" s="17" t="s">
        <v>139</v>
      </c>
      <c r="BK262" s="171">
        <f t="shared" si="29"/>
        <v>0</v>
      </c>
      <c r="BL262" s="17" t="s">
        <v>187</v>
      </c>
      <c r="BM262" s="170" t="s">
        <v>468</v>
      </c>
    </row>
    <row r="263" spans="1:65" s="2" customFormat="1" ht="21.75" customHeight="1">
      <c r="A263" s="32"/>
      <c r="B263" s="157"/>
      <c r="C263" s="158" t="s">
        <v>469</v>
      </c>
      <c r="D263" s="158" t="s">
        <v>136</v>
      </c>
      <c r="E263" s="159" t="s">
        <v>470</v>
      </c>
      <c r="F263" s="160" t="s">
        <v>471</v>
      </c>
      <c r="G263" s="161" t="s">
        <v>224</v>
      </c>
      <c r="H263" s="162">
        <v>0.065</v>
      </c>
      <c r="I263" s="163"/>
      <c r="J263" s="164">
        <f t="shared" si="20"/>
        <v>0</v>
      </c>
      <c r="K263" s="165"/>
      <c r="L263" s="33"/>
      <c r="M263" s="166" t="s">
        <v>1</v>
      </c>
      <c r="N263" s="167" t="s">
        <v>42</v>
      </c>
      <c r="O263" s="58"/>
      <c r="P263" s="168">
        <f t="shared" si="21"/>
        <v>0</v>
      </c>
      <c r="Q263" s="168">
        <v>0</v>
      </c>
      <c r="R263" s="168">
        <f t="shared" si="22"/>
        <v>0</v>
      </c>
      <c r="S263" s="168">
        <v>0</v>
      </c>
      <c r="T263" s="169">
        <f t="shared" si="23"/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170" t="s">
        <v>187</v>
      </c>
      <c r="AT263" s="170" t="s">
        <v>136</v>
      </c>
      <c r="AU263" s="170" t="s">
        <v>139</v>
      </c>
      <c r="AY263" s="17" t="s">
        <v>133</v>
      </c>
      <c r="BE263" s="171">
        <f t="shared" si="24"/>
        <v>0</v>
      </c>
      <c r="BF263" s="171">
        <f t="shared" si="25"/>
        <v>0</v>
      </c>
      <c r="BG263" s="171">
        <f t="shared" si="26"/>
        <v>0</v>
      </c>
      <c r="BH263" s="171">
        <f t="shared" si="27"/>
        <v>0</v>
      </c>
      <c r="BI263" s="171">
        <f t="shared" si="28"/>
        <v>0</v>
      </c>
      <c r="BJ263" s="17" t="s">
        <v>139</v>
      </c>
      <c r="BK263" s="171">
        <f t="shared" si="29"/>
        <v>0</v>
      </c>
      <c r="BL263" s="17" t="s">
        <v>187</v>
      </c>
      <c r="BM263" s="170" t="s">
        <v>472</v>
      </c>
    </row>
    <row r="264" spans="1:65" s="2" customFormat="1" ht="33" customHeight="1">
      <c r="A264" s="32"/>
      <c r="B264" s="157"/>
      <c r="C264" s="158" t="s">
        <v>473</v>
      </c>
      <c r="D264" s="158" t="s">
        <v>136</v>
      </c>
      <c r="E264" s="159" t="s">
        <v>474</v>
      </c>
      <c r="F264" s="160" t="s">
        <v>475</v>
      </c>
      <c r="G264" s="161" t="s">
        <v>476</v>
      </c>
      <c r="H264" s="162">
        <v>1</v>
      </c>
      <c r="I264" s="163"/>
      <c r="J264" s="164">
        <f t="shared" si="20"/>
        <v>0</v>
      </c>
      <c r="K264" s="165"/>
      <c r="L264" s="33"/>
      <c r="M264" s="166" t="s">
        <v>1</v>
      </c>
      <c r="N264" s="167" t="s">
        <v>42</v>
      </c>
      <c r="O264" s="58"/>
      <c r="P264" s="168">
        <f t="shared" si="21"/>
        <v>0</v>
      </c>
      <c r="Q264" s="168">
        <v>0</v>
      </c>
      <c r="R264" s="168">
        <f t="shared" si="22"/>
        <v>0</v>
      </c>
      <c r="S264" s="168">
        <v>0</v>
      </c>
      <c r="T264" s="169">
        <f t="shared" si="23"/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70" t="s">
        <v>187</v>
      </c>
      <c r="AT264" s="170" t="s">
        <v>136</v>
      </c>
      <c r="AU264" s="170" t="s">
        <v>139</v>
      </c>
      <c r="AY264" s="17" t="s">
        <v>133</v>
      </c>
      <c r="BE264" s="171">
        <f t="shared" si="24"/>
        <v>0</v>
      </c>
      <c r="BF264" s="171">
        <f t="shared" si="25"/>
        <v>0</v>
      </c>
      <c r="BG264" s="171">
        <f t="shared" si="26"/>
        <v>0</v>
      </c>
      <c r="BH264" s="171">
        <f t="shared" si="27"/>
        <v>0</v>
      </c>
      <c r="BI264" s="171">
        <f t="shared" si="28"/>
        <v>0</v>
      </c>
      <c r="BJ264" s="17" t="s">
        <v>139</v>
      </c>
      <c r="BK264" s="171">
        <f t="shared" si="29"/>
        <v>0</v>
      </c>
      <c r="BL264" s="17" t="s">
        <v>187</v>
      </c>
      <c r="BM264" s="170" t="s">
        <v>477</v>
      </c>
    </row>
    <row r="265" spans="2:63" s="12" customFormat="1" ht="22.9" customHeight="1">
      <c r="B265" s="144"/>
      <c r="D265" s="145" t="s">
        <v>75</v>
      </c>
      <c r="E265" s="155" t="s">
        <v>478</v>
      </c>
      <c r="F265" s="155" t="s">
        <v>479</v>
      </c>
      <c r="I265" s="147"/>
      <c r="J265" s="156">
        <f>BK265</f>
        <v>0</v>
      </c>
      <c r="L265" s="144"/>
      <c r="M265" s="149"/>
      <c r="N265" s="150"/>
      <c r="O265" s="150"/>
      <c r="P265" s="151">
        <f>SUM(P266:P268)</f>
        <v>0</v>
      </c>
      <c r="Q265" s="150"/>
      <c r="R265" s="151">
        <f>SUM(R266:R268)</f>
        <v>0.012</v>
      </c>
      <c r="S265" s="150"/>
      <c r="T265" s="152">
        <f>SUM(T266:T268)</f>
        <v>0</v>
      </c>
      <c r="AR265" s="145" t="s">
        <v>139</v>
      </c>
      <c r="AT265" s="153" t="s">
        <v>75</v>
      </c>
      <c r="AU265" s="153" t="s">
        <v>84</v>
      </c>
      <c r="AY265" s="145" t="s">
        <v>133</v>
      </c>
      <c r="BK265" s="154">
        <f>SUM(BK266:BK268)</f>
        <v>0</v>
      </c>
    </row>
    <row r="266" spans="1:65" s="2" customFormat="1" ht="21.75" customHeight="1">
      <c r="A266" s="32"/>
      <c r="B266" s="157"/>
      <c r="C266" s="158" t="s">
        <v>480</v>
      </c>
      <c r="D266" s="158" t="s">
        <v>136</v>
      </c>
      <c r="E266" s="159" t="s">
        <v>481</v>
      </c>
      <c r="F266" s="160" t="s">
        <v>482</v>
      </c>
      <c r="G266" s="161" t="s">
        <v>369</v>
      </c>
      <c r="H266" s="162">
        <v>1</v>
      </c>
      <c r="I266" s="163"/>
      <c r="J266" s="164">
        <f>ROUND(I266*H266,2)</f>
        <v>0</v>
      </c>
      <c r="K266" s="165"/>
      <c r="L266" s="33"/>
      <c r="M266" s="166" t="s">
        <v>1</v>
      </c>
      <c r="N266" s="167" t="s">
        <v>42</v>
      </c>
      <c r="O266" s="58"/>
      <c r="P266" s="168">
        <f>O266*H266</f>
        <v>0</v>
      </c>
      <c r="Q266" s="168">
        <v>0.012</v>
      </c>
      <c r="R266" s="168">
        <f>Q266*H266</f>
        <v>0.012</v>
      </c>
      <c r="S266" s="168">
        <v>0</v>
      </c>
      <c r="T266" s="169">
        <f>S266*H266</f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70" t="s">
        <v>187</v>
      </c>
      <c r="AT266" s="170" t="s">
        <v>136</v>
      </c>
      <c r="AU266" s="170" t="s">
        <v>139</v>
      </c>
      <c r="AY266" s="17" t="s">
        <v>133</v>
      </c>
      <c r="BE266" s="171">
        <f>IF(N266="základní",J266,0)</f>
        <v>0</v>
      </c>
      <c r="BF266" s="171">
        <f>IF(N266="snížená",J266,0)</f>
        <v>0</v>
      </c>
      <c r="BG266" s="171">
        <f>IF(N266="zákl. přenesená",J266,0)</f>
        <v>0</v>
      </c>
      <c r="BH266" s="171">
        <f>IF(N266="sníž. přenesená",J266,0)</f>
        <v>0</v>
      </c>
      <c r="BI266" s="171">
        <f>IF(N266="nulová",J266,0)</f>
        <v>0</v>
      </c>
      <c r="BJ266" s="17" t="s">
        <v>139</v>
      </c>
      <c r="BK266" s="171">
        <f>ROUND(I266*H266,2)</f>
        <v>0</v>
      </c>
      <c r="BL266" s="17" t="s">
        <v>187</v>
      </c>
      <c r="BM266" s="170" t="s">
        <v>483</v>
      </c>
    </row>
    <row r="267" spans="1:65" s="2" customFormat="1" ht="21.75" customHeight="1">
      <c r="A267" s="32"/>
      <c r="B267" s="157"/>
      <c r="C267" s="158" t="s">
        <v>484</v>
      </c>
      <c r="D267" s="158" t="s">
        <v>136</v>
      </c>
      <c r="E267" s="159" t="s">
        <v>485</v>
      </c>
      <c r="F267" s="160" t="s">
        <v>486</v>
      </c>
      <c r="G267" s="161" t="s">
        <v>224</v>
      </c>
      <c r="H267" s="162">
        <v>0.012</v>
      </c>
      <c r="I267" s="163"/>
      <c r="J267" s="164">
        <f>ROUND(I267*H267,2)</f>
        <v>0</v>
      </c>
      <c r="K267" s="165"/>
      <c r="L267" s="33"/>
      <c r="M267" s="166" t="s">
        <v>1</v>
      </c>
      <c r="N267" s="167" t="s">
        <v>42</v>
      </c>
      <c r="O267" s="58"/>
      <c r="P267" s="168">
        <f>O267*H267</f>
        <v>0</v>
      </c>
      <c r="Q267" s="168">
        <v>0</v>
      </c>
      <c r="R267" s="168">
        <f>Q267*H267</f>
        <v>0</v>
      </c>
      <c r="S267" s="168">
        <v>0</v>
      </c>
      <c r="T267" s="169">
        <f>S267*H267</f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70" t="s">
        <v>187</v>
      </c>
      <c r="AT267" s="170" t="s">
        <v>136</v>
      </c>
      <c r="AU267" s="170" t="s">
        <v>139</v>
      </c>
      <c r="AY267" s="17" t="s">
        <v>133</v>
      </c>
      <c r="BE267" s="171">
        <f>IF(N267="základní",J267,0)</f>
        <v>0</v>
      </c>
      <c r="BF267" s="171">
        <f>IF(N267="snížená",J267,0)</f>
        <v>0</v>
      </c>
      <c r="BG267" s="171">
        <f>IF(N267="zákl. přenesená",J267,0)</f>
        <v>0</v>
      </c>
      <c r="BH267" s="171">
        <f>IF(N267="sníž. přenesená",J267,0)</f>
        <v>0</v>
      </c>
      <c r="BI267" s="171">
        <f>IF(N267="nulová",J267,0)</f>
        <v>0</v>
      </c>
      <c r="BJ267" s="17" t="s">
        <v>139</v>
      </c>
      <c r="BK267" s="171">
        <f>ROUND(I267*H267,2)</f>
        <v>0</v>
      </c>
      <c r="BL267" s="17" t="s">
        <v>187</v>
      </c>
      <c r="BM267" s="170" t="s">
        <v>487</v>
      </c>
    </row>
    <row r="268" spans="1:65" s="2" customFormat="1" ht="21.75" customHeight="1">
      <c r="A268" s="32"/>
      <c r="B268" s="157"/>
      <c r="C268" s="158" t="s">
        <v>488</v>
      </c>
      <c r="D268" s="158" t="s">
        <v>136</v>
      </c>
      <c r="E268" s="159" t="s">
        <v>489</v>
      </c>
      <c r="F268" s="160" t="s">
        <v>490</v>
      </c>
      <c r="G268" s="161" t="s">
        <v>224</v>
      </c>
      <c r="H268" s="162">
        <v>0.012</v>
      </c>
      <c r="I268" s="163"/>
      <c r="J268" s="164">
        <f>ROUND(I268*H268,2)</f>
        <v>0</v>
      </c>
      <c r="K268" s="165"/>
      <c r="L268" s="33"/>
      <c r="M268" s="166" t="s">
        <v>1</v>
      </c>
      <c r="N268" s="167" t="s">
        <v>42</v>
      </c>
      <c r="O268" s="58"/>
      <c r="P268" s="168">
        <f>O268*H268</f>
        <v>0</v>
      </c>
      <c r="Q268" s="168">
        <v>0</v>
      </c>
      <c r="R268" s="168">
        <f>Q268*H268</f>
        <v>0</v>
      </c>
      <c r="S268" s="168">
        <v>0</v>
      </c>
      <c r="T268" s="169">
        <f>S268*H268</f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70" t="s">
        <v>187</v>
      </c>
      <c r="AT268" s="170" t="s">
        <v>136</v>
      </c>
      <c r="AU268" s="170" t="s">
        <v>139</v>
      </c>
      <c r="AY268" s="17" t="s">
        <v>133</v>
      </c>
      <c r="BE268" s="171">
        <f>IF(N268="základní",J268,0)</f>
        <v>0</v>
      </c>
      <c r="BF268" s="171">
        <f>IF(N268="snížená",J268,0)</f>
        <v>0</v>
      </c>
      <c r="BG268" s="171">
        <f>IF(N268="zákl. přenesená",J268,0)</f>
        <v>0</v>
      </c>
      <c r="BH268" s="171">
        <f>IF(N268="sníž. přenesená",J268,0)</f>
        <v>0</v>
      </c>
      <c r="BI268" s="171">
        <f>IF(N268="nulová",J268,0)</f>
        <v>0</v>
      </c>
      <c r="BJ268" s="17" t="s">
        <v>139</v>
      </c>
      <c r="BK268" s="171">
        <f>ROUND(I268*H268,2)</f>
        <v>0</v>
      </c>
      <c r="BL268" s="17" t="s">
        <v>187</v>
      </c>
      <c r="BM268" s="170" t="s">
        <v>491</v>
      </c>
    </row>
    <row r="269" spans="2:63" s="12" customFormat="1" ht="22.9" customHeight="1">
      <c r="B269" s="144"/>
      <c r="D269" s="145" t="s">
        <v>75</v>
      </c>
      <c r="E269" s="155" t="s">
        <v>492</v>
      </c>
      <c r="F269" s="155" t="s">
        <v>493</v>
      </c>
      <c r="I269" s="147"/>
      <c r="J269" s="156">
        <f>BK269</f>
        <v>0</v>
      </c>
      <c r="L269" s="144"/>
      <c r="M269" s="149"/>
      <c r="N269" s="150"/>
      <c r="O269" s="150"/>
      <c r="P269" s="151">
        <f>SUM(P270:P286)</f>
        <v>0</v>
      </c>
      <c r="Q269" s="150"/>
      <c r="R269" s="151">
        <f>SUM(R270:R286)</f>
        <v>0.02716</v>
      </c>
      <c r="S269" s="150"/>
      <c r="T269" s="152">
        <f>SUM(T270:T286)</f>
        <v>0</v>
      </c>
      <c r="AR269" s="145" t="s">
        <v>139</v>
      </c>
      <c r="AT269" s="153" t="s">
        <v>75</v>
      </c>
      <c r="AU269" s="153" t="s">
        <v>84</v>
      </c>
      <c r="AY269" s="145" t="s">
        <v>133</v>
      </c>
      <c r="BK269" s="154">
        <f>SUM(BK270:BK286)</f>
        <v>0</v>
      </c>
    </row>
    <row r="270" spans="1:65" s="2" customFormat="1" ht="16.5" customHeight="1">
      <c r="A270" s="32"/>
      <c r="B270" s="157"/>
      <c r="C270" s="158" t="s">
        <v>494</v>
      </c>
      <c r="D270" s="158" t="s">
        <v>136</v>
      </c>
      <c r="E270" s="159" t="s">
        <v>495</v>
      </c>
      <c r="F270" s="160" t="s">
        <v>496</v>
      </c>
      <c r="G270" s="161" t="s">
        <v>185</v>
      </c>
      <c r="H270" s="162">
        <v>2</v>
      </c>
      <c r="I270" s="163"/>
      <c r="J270" s="164">
        <f aca="true" t="shared" si="30" ref="J270:J286">ROUND(I270*H270,2)</f>
        <v>0</v>
      </c>
      <c r="K270" s="165"/>
      <c r="L270" s="33"/>
      <c r="M270" s="166" t="s">
        <v>1</v>
      </c>
      <c r="N270" s="167" t="s">
        <v>42</v>
      </c>
      <c r="O270" s="58"/>
      <c r="P270" s="168">
        <f aca="true" t="shared" si="31" ref="P270:P286">O270*H270</f>
        <v>0</v>
      </c>
      <c r="Q270" s="168">
        <v>0</v>
      </c>
      <c r="R270" s="168">
        <f aca="true" t="shared" si="32" ref="R270:R286">Q270*H270</f>
        <v>0</v>
      </c>
      <c r="S270" s="168">
        <v>0</v>
      </c>
      <c r="T270" s="169">
        <f aca="true" t="shared" si="33" ref="T270:T286">S270*H270</f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70" t="s">
        <v>187</v>
      </c>
      <c r="AT270" s="170" t="s">
        <v>136</v>
      </c>
      <c r="AU270" s="170" t="s">
        <v>139</v>
      </c>
      <c r="AY270" s="17" t="s">
        <v>133</v>
      </c>
      <c r="BE270" s="171">
        <f aca="true" t="shared" si="34" ref="BE270:BE286">IF(N270="základní",J270,0)</f>
        <v>0</v>
      </c>
      <c r="BF270" s="171">
        <f aca="true" t="shared" si="35" ref="BF270:BF286">IF(N270="snížená",J270,0)</f>
        <v>0</v>
      </c>
      <c r="BG270" s="171">
        <f aca="true" t="shared" si="36" ref="BG270:BG286">IF(N270="zákl. přenesená",J270,0)</f>
        <v>0</v>
      </c>
      <c r="BH270" s="171">
        <f aca="true" t="shared" si="37" ref="BH270:BH286">IF(N270="sníž. přenesená",J270,0)</f>
        <v>0</v>
      </c>
      <c r="BI270" s="171">
        <f aca="true" t="shared" si="38" ref="BI270:BI286">IF(N270="nulová",J270,0)</f>
        <v>0</v>
      </c>
      <c r="BJ270" s="17" t="s">
        <v>139</v>
      </c>
      <c r="BK270" s="171">
        <f aca="true" t="shared" si="39" ref="BK270:BK286">ROUND(I270*H270,2)</f>
        <v>0</v>
      </c>
      <c r="BL270" s="17" t="s">
        <v>187</v>
      </c>
      <c r="BM270" s="170" t="s">
        <v>497</v>
      </c>
    </row>
    <row r="271" spans="1:65" s="2" customFormat="1" ht="21.75" customHeight="1">
      <c r="A271" s="32"/>
      <c r="B271" s="157"/>
      <c r="C271" s="196" t="s">
        <v>498</v>
      </c>
      <c r="D271" s="196" t="s">
        <v>188</v>
      </c>
      <c r="E271" s="197" t="s">
        <v>499</v>
      </c>
      <c r="F271" s="198" t="s">
        <v>500</v>
      </c>
      <c r="G271" s="199" t="s">
        <v>185</v>
      </c>
      <c r="H271" s="200">
        <v>2</v>
      </c>
      <c r="I271" s="201"/>
      <c r="J271" s="202">
        <f t="shared" si="30"/>
        <v>0</v>
      </c>
      <c r="K271" s="203"/>
      <c r="L271" s="204"/>
      <c r="M271" s="205" t="s">
        <v>1</v>
      </c>
      <c r="N271" s="206" t="s">
        <v>42</v>
      </c>
      <c r="O271" s="58"/>
      <c r="P271" s="168">
        <f t="shared" si="31"/>
        <v>0</v>
      </c>
      <c r="Q271" s="168">
        <v>2E-05</v>
      </c>
      <c r="R271" s="168">
        <f t="shared" si="32"/>
        <v>4E-05</v>
      </c>
      <c r="S271" s="168">
        <v>0</v>
      </c>
      <c r="T271" s="169">
        <f t="shared" si="33"/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70" t="s">
        <v>272</v>
      </c>
      <c r="AT271" s="170" t="s">
        <v>188</v>
      </c>
      <c r="AU271" s="170" t="s">
        <v>139</v>
      </c>
      <c r="AY271" s="17" t="s">
        <v>133</v>
      </c>
      <c r="BE271" s="171">
        <f t="shared" si="34"/>
        <v>0</v>
      </c>
      <c r="BF271" s="171">
        <f t="shared" si="35"/>
        <v>0</v>
      </c>
      <c r="BG271" s="171">
        <f t="shared" si="36"/>
        <v>0</v>
      </c>
      <c r="BH271" s="171">
        <f t="shared" si="37"/>
        <v>0</v>
      </c>
      <c r="BI271" s="171">
        <f t="shared" si="38"/>
        <v>0</v>
      </c>
      <c r="BJ271" s="17" t="s">
        <v>139</v>
      </c>
      <c r="BK271" s="171">
        <f t="shared" si="39"/>
        <v>0</v>
      </c>
      <c r="BL271" s="17" t="s">
        <v>187</v>
      </c>
      <c r="BM271" s="170" t="s">
        <v>501</v>
      </c>
    </row>
    <row r="272" spans="1:65" s="2" customFormat="1" ht="21.75" customHeight="1">
      <c r="A272" s="32"/>
      <c r="B272" s="157"/>
      <c r="C272" s="158" t="s">
        <v>502</v>
      </c>
      <c r="D272" s="158" t="s">
        <v>136</v>
      </c>
      <c r="E272" s="159" t="s">
        <v>503</v>
      </c>
      <c r="F272" s="160" t="s">
        <v>504</v>
      </c>
      <c r="G272" s="161" t="s">
        <v>287</v>
      </c>
      <c r="H272" s="162">
        <v>50</v>
      </c>
      <c r="I272" s="163"/>
      <c r="J272" s="164">
        <f t="shared" si="30"/>
        <v>0</v>
      </c>
      <c r="K272" s="165"/>
      <c r="L272" s="33"/>
      <c r="M272" s="166" t="s">
        <v>1</v>
      </c>
      <c r="N272" s="167" t="s">
        <v>42</v>
      </c>
      <c r="O272" s="58"/>
      <c r="P272" s="168">
        <f t="shared" si="31"/>
        <v>0</v>
      </c>
      <c r="Q272" s="168">
        <v>0</v>
      </c>
      <c r="R272" s="168">
        <f t="shared" si="32"/>
        <v>0</v>
      </c>
      <c r="S272" s="168">
        <v>0</v>
      </c>
      <c r="T272" s="169">
        <f t="shared" si="33"/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70" t="s">
        <v>187</v>
      </c>
      <c r="AT272" s="170" t="s">
        <v>136</v>
      </c>
      <c r="AU272" s="170" t="s">
        <v>139</v>
      </c>
      <c r="AY272" s="17" t="s">
        <v>133</v>
      </c>
      <c r="BE272" s="171">
        <f t="shared" si="34"/>
        <v>0</v>
      </c>
      <c r="BF272" s="171">
        <f t="shared" si="35"/>
        <v>0</v>
      </c>
      <c r="BG272" s="171">
        <f t="shared" si="36"/>
        <v>0</v>
      </c>
      <c r="BH272" s="171">
        <f t="shared" si="37"/>
        <v>0</v>
      </c>
      <c r="BI272" s="171">
        <f t="shared" si="38"/>
        <v>0</v>
      </c>
      <c r="BJ272" s="17" t="s">
        <v>139</v>
      </c>
      <c r="BK272" s="171">
        <f t="shared" si="39"/>
        <v>0</v>
      </c>
      <c r="BL272" s="17" t="s">
        <v>187</v>
      </c>
      <c r="BM272" s="170" t="s">
        <v>505</v>
      </c>
    </row>
    <row r="273" spans="1:65" s="2" customFormat="1" ht="16.5" customHeight="1">
      <c r="A273" s="32"/>
      <c r="B273" s="157"/>
      <c r="C273" s="196" t="s">
        <v>506</v>
      </c>
      <c r="D273" s="196" t="s">
        <v>188</v>
      </c>
      <c r="E273" s="197" t="s">
        <v>507</v>
      </c>
      <c r="F273" s="198" t="s">
        <v>508</v>
      </c>
      <c r="G273" s="199" t="s">
        <v>287</v>
      </c>
      <c r="H273" s="200">
        <v>25</v>
      </c>
      <c r="I273" s="201"/>
      <c r="J273" s="202">
        <f t="shared" si="30"/>
        <v>0</v>
      </c>
      <c r="K273" s="203"/>
      <c r="L273" s="204"/>
      <c r="M273" s="205" t="s">
        <v>1</v>
      </c>
      <c r="N273" s="206" t="s">
        <v>42</v>
      </c>
      <c r="O273" s="58"/>
      <c r="P273" s="168">
        <f t="shared" si="31"/>
        <v>0</v>
      </c>
      <c r="Q273" s="168">
        <v>0.00017</v>
      </c>
      <c r="R273" s="168">
        <f t="shared" si="32"/>
        <v>0.00425</v>
      </c>
      <c r="S273" s="168">
        <v>0</v>
      </c>
      <c r="T273" s="169">
        <f t="shared" si="33"/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70" t="s">
        <v>272</v>
      </c>
      <c r="AT273" s="170" t="s">
        <v>188</v>
      </c>
      <c r="AU273" s="170" t="s">
        <v>139</v>
      </c>
      <c r="AY273" s="17" t="s">
        <v>133</v>
      </c>
      <c r="BE273" s="171">
        <f t="shared" si="34"/>
        <v>0</v>
      </c>
      <c r="BF273" s="171">
        <f t="shared" si="35"/>
        <v>0</v>
      </c>
      <c r="BG273" s="171">
        <f t="shared" si="36"/>
        <v>0</v>
      </c>
      <c r="BH273" s="171">
        <f t="shared" si="37"/>
        <v>0</v>
      </c>
      <c r="BI273" s="171">
        <f t="shared" si="38"/>
        <v>0</v>
      </c>
      <c r="BJ273" s="17" t="s">
        <v>139</v>
      </c>
      <c r="BK273" s="171">
        <f t="shared" si="39"/>
        <v>0</v>
      </c>
      <c r="BL273" s="17" t="s">
        <v>187</v>
      </c>
      <c r="BM273" s="170" t="s">
        <v>509</v>
      </c>
    </row>
    <row r="274" spans="1:65" s="2" customFormat="1" ht="16.5" customHeight="1">
      <c r="A274" s="32"/>
      <c r="B274" s="157"/>
      <c r="C274" s="196" t="s">
        <v>510</v>
      </c>
      <c r="D274" s="196" t="s">
        <v>188</v>
      </c>
      <c r="E274" s="197" t="s">
        <v>511</v>
      </c>
      <c r="F274" s="198" t="s">
        <v>512</v>
      </c>
      <c r="G274" s="199" t="s">
        <v>287</v>
      </c>
      <c r="H274" s="200">
        <v>5</v>
      </c>
      <c r="I274" s="201"/>
      <c r="J274" s="202">
        <f t="shared" si="30"/>
        <v>0</v>
      </c>
      <c r="K274" s="203"/>
      <c r="L274" s="204"/>
      <c r="M274" s="205" t="s">
        <v>1</v>
      </c>
      <c r="N274" s="206" t="s">
        <v>42</v>
      </c>
      <c r="O274" s="58"/>
      <c r="P274" s="168">
        <f t="shared" si="31"/>
        <v>0</v>
      </c>
      <c r="Q274" s="168">
        <v>0.00028</v>
      </c>
      <c r="R274" s="168">
        <f t="shared" si="32"/>
        <v>0.0013999999999999998</v>
      </c>
      <c r="S274" s="168">
        <v>0</v>
      </c>
      <c r="T274" s="169">
        <f t="shared" si="33"/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70" t="s">
        <v>272</v>
      </c>
      <c r="AT274" s="170" t="s">
        <v>188</v>
      </c>
      <c r="AU274" s="170" t="s">
        <v>139</v>
      </c>
      <c r="AY274" s="17" t="s">
        <v>133</v>
      </c>
      <c r="BE274" s="171">
        <f t="shared" si="34"/>
        <v>0</v>
      </c>
      <c r="BF274" s="171">
        <f t="shared" si="35"/>
        <v>0</v>
      </c>
      <c r="BG274" s="171">
        <f t="shared" si="36"/>
        <v>0</v>
      </c>
      <c r="BH274" s="171">
        <f t="shared" si="37"/>
        <v>0</v>
      </c>
      <c r="BI274" s="171">
        <f t="shared" si="38"/>
        <v>0</v>
      </c>
      <c r="BJ274" s="17" t="s">
        <v>139</v>
      </c>
      <c r="BK274" s="171">
        <f t="shared" si="39"/>
        <v>0</v>
      </c>
      <c r="BL274" s="17" t="s">
        <v>187</v>
      </c>
      <c r="BM274" s="170" t="s">
        <v>513</v>
      </c>
    </row>
    <row r="275" spans="1:65" s="2" customFormat="1" ht="21.75" customHeight="1">
      <c r="A275" s="32"/>
      <c r="B275" s="157"/>
      <c r="C275" s="158" t="s">
        <v>514</v>
      </c>
      <c r="D275" s="158" t="s">
        <v>136</v>
      </c>
      <c r="E275" s="159" t="s">
        <v>515</v>
      </c>
      <c r="F275" s="160" t="s">
        <v>516</v>
      </c>
      <c r="G275" s="161" t="s">
        <v>185</v>
      </c>
      <c r="H275" s="162">
        <v>1</v>
      </c>
      <c r="I275" s="163"/>
      <c r="J275" s="164">
        <f t="shared" si="30"/>
        <v>0</v>
      </c>
      <c r="K275" s="165"/>
      <c r="L275" s="33"/>
      <c r="M275" s="166" t="s">
        <v>1</v>
      </c>
      <c r="N275" s="167" t="s">
        <v>42</v>
      </c>
      <c r="O275" s="58"/>
      <c r="P275" s="168">
        <f t="shared" si="31"/>
        <v>0</v>
      </c>
      <c r="Q275" s="168">
        <v>0</v>
      </c>
      <c r="R275" s="168">
        <f t="shared" si="32"/>
        <v>0</v>
      </c>
      <c r="S275" s="168">
        <v>0</v>
      </c>
      <c r="T275" s="169">
        <f t="shared" si="33"/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70" t="s">
        <v>187</v>
      </c>
      <c r="AT275" s="170" t="s">
        <v>136</v>
      </c>
      <c r="AU275" s="170" t="s">
        <v>139</v>
      </c>
      <c r="AY275" s="17" t="s">
        <v>133</v>
      </c>
      <c r="BE275" s="171">
        <f t="shared" si="34"/>
        <v>0</v>
      </c>
      <c r="BF275" s="171">
        <f t="shared" si="35"/>
        <v>0</v>
      </c>
      <c r="BG275" s="171">
        <f t="shared" si="36"/>
        <v>0</v>
      </c>
      <c r="BH275" s="171">
        <f t="shared" si="37"/>
        <v>0</v>
      </c>
      <c r="BI275" s="171">
        <f t="shared" si="38"/>
        <v>0</v>
      </c>
      <c r="BJ275" s="17" t="s">
        <v>139</v>
      </c>
      <c r="BK275" s="171">
        <f t="shared" si="39"/>
        <v>0</v>
      </c>
      <c r="BL275" s="17" t="s">
        <v>187</v>
      </c>
      <c r="BM275" s="170" t="s">
        <v>517</v>
      </c>
    </row>
    <row r="276" spans="1:65" s="2" customFormat="1" ht="21.75" customHeight="1">
      <c r="A276" s="32"/>
      <c r="B276" s="157"/>
      <c r="C276" s="196" t="s">
        <v>518</v>
      </c>
      <c r="D276" s="196" t="s">
        <v>188</v>
      </c>
      <c r="E276" s="197" t="s">
        <v>519</v>
      </c>
      <c r="F276" s="198" t="s">
        <v>520</v>
      </c>
      <c r="G276" s="199" t="s">
        <v>185</v>
      </c>
      <c r="H276" s="200">
        <v>1</v>
      </c>
      <c r="I276" s="201"/>
      <c r="J276" s="202">
        <f t="shared" si="30"/>
        <v>0</v>
      </c>
      <c r="K276" s="203"/>
      <c r="L276" s="204"/>
      <c r="M276" s="205" t="s">
        <v>1</v>
      </c>
      <c r="N276" s="206" t="s">
        <v>42</v>
      </c>
      <c r="O276" s="58"/>
      <c r="P276" s="168">
        <f t="shared" si="31"/>
        <v>0</v>
      </c>
      <c r="Q276" s="168">
        <v>0.0169</v>
      </c>
      <c r="R276" s="168">
        <f t="shared" si="32"/>
        <v>0.0169</v>
      </c>
      <c r="S276" s="168">
        <v>0</v>
      </c>
      <c r="T276" s="169">
        <f t="shared" si="33"/>
        <v>0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70" t="s">
        <v>272</v>
      </c>
      <c r="AT276" s="170" t="s">
        <v>188</v>
      </c>
      <c r="AU276" s="170" t="s">
        <v>139</v>
      </c>
      <c r="AY276" s="17" t="s">
        <v>133</v>
      </c>
      <c r="BE276" s="171">
        <f t="shared" si="34"/>
        <v>0</v>
      </c>
      <c r="BF276" s="171">
        <f t="shared" si="35"/>
        <v>0</v>
      </c>
      <c r="BG276" s="171">
        <f t="shared" si="36"/>
        <v>0</v>
      </c>
      <c r="BH276" s="171">
        <f t="shared" si="37"/>
        <v>0</v>
      </c>
      <c r="BI276" s="171">
        <f t="shared" si="38"/>
        <v>0</v>
      </c>
      <c r="BJ276" s="17" t="s">
        <v>139</v>
      </c>
      <c r="BK276" s="171">
        <f t="shared" si="39"/>
        <v>0</v>
      </c>
      <c r="BL276" s="17" t="s">
        <v>187</v>
      </c>
      <c r="BM276" s="170" t="s">
        <v>521</v>
      </c>
    </row>
    <row r="277" spans="1:65" s="2" customFormat="1" ht="21.75" customHeight="1">
      <c r="A277" s="32"/>
      <c r="B277" s="157"/>
      <c r="C277" s="158" t="s">
        <v>522</v>
      </c>
      <c r="D277" s="158" t="s">
        <v>136</v>
      </c>
      <c r="E277" s="159" t="s">
        <v>523</v>
      </c>
      <c r="F277" s="160" t="s">
        <v>524</v>
      </c>
      <c r="G277" s="161" t="s">
        <v>185</v>
      </c>
      <c r="H277" s="162">
        <v>3</v>
      </c>
      <c r="I277" s="163"/>
      <c r="J277" s="164">
        <f t="shared" si="30"/>
        <v>0</v>
      </c>
      <c r="K277" s="165"/>
      <c r="L277" s="33"/>
      <c r="M277" s="166" t="s">
        <v>1</v>
      </c>
      <c r="N277" s="167" t="s">
        <v>42</v>
      </c>
      <c r="O277" s="58"/>
      <c r="P277" s="168">
        <f t="shared" si="31"/>
        <v>0</v>
      </c>
      <c r="Q277" s="168">
        <v>0</v>
      </c>
      <c r="R277" s="168">
        <f t="shared" si="32"/>
        <v>0</v>
      </c>
      <c r="S277" s="168">
        <v>0</v>
      </c>
      <c r="T277" s="169">
        <f t="shared" si="33"/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70" t="s">
        <v>187</v>
      </c>
      <c r="AT277" s="170" t="s">
        <v>136</v>
      </c>
      <c r="AU277" s="170" t="s">
        <v>139</v>
      </c>
      <c r="AY277" s="17" t="s">
        <v>133</v>
      </c>
      <c r="BE277" s="171">
        <f t="shared" si="34"/>
        <v>0</v>
      </c>
      <c r="BF277" s="171">
        <f t="shared" si="35"/>
        <v>0</v>
      </c>
      <c r="BG277" s="171">
        <f t="shared" si="36"/>
        <v>0</v>
      </c>
      <c r="BH277" s="171">
        <f t="shared" si="37"/>
        <v>0</v>
      </c>
      <c r="BI277" s="171">
        <f t="shared" si="38"/>
        <v>0</v>
      </c>
      <c r="BJ277" s="17" t="s">
        <v>139</v>
      </c>
      <c r="BK277" s="171">
        <f t="shared" si="39"/>
        <v>0</v>
      </c>
      <c r="BL277" s="17" t="s">
        <v>187</v>
      </c>
      <c r="BM277" s="170" t="s">
        <v>525</v>
      </c>
    </row>
    <row r="278" spans="1:65" s="2" customFormat="1" ht="21.75" customHeight="1">
      <c r="A278" s="32"/>
      <c r="B278" s="157"/>
      <c r="C278" s="196" t="s">
        <v>526</v>
      </c>
      <c r="D278" s="196" t="s">
        <v>188</v>
      </c>
      <c r="E278" s="197" t="s">
        <v>527</v>
      </c>
      <c r="F278" s="198" t="s">
        <v>528</v>
      </c>
      <c r="G278" s="199" t="s">
        <v>185</v>
      </c>
      <c r="H278" s="200">
        <v>3</v>
      </c>
      <c r="I278" s="201"/>
      <c r="J278" s="202">
        <f t="shared" si="30"/>
        <v>0</v>
      </c>
      <c r="K278" s="203"/>
      <c r="L278" s="204"/>
      <c r="M278" s="205" t="s">
        <v>1</v>
      </c>
      <c r="N278" s="206" t="s">
        <v>42</v>
      </c>
      <c r="O278" s="58"/>
      <c r="P278" s="168">
        <f t="shared" si="31"/>
        <v>0</v>
      </c>
      <c r="Q278" s="168">
        <v>0.0001</v>
      </c>
      <c r="R278" s="168">
        <f t="shared" si="32"/>
        <v>0.00030000000000000003</v>
      </c>
      <c r="S278" s="168">
        <v>0</v>
      </c>
      <c r="T278" s="169">
        <f t="shared" si="33"/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170" t="s">
        <v>272</v>
      </c>
      <c r="AT278" s="170" t="s">
        <v>188</v>
      </c>
      <c r="AU278" s="170" t="s">
        <v>139</v>
      </c>
      <c r="AY278" s="17" t="s">
        <v>133</v>
      </c>
      <c r="BE278" s="171">
        <f t="shared" si="34"/>
        <v>0</v>
      </c>
      <c r="BF278" s="171">
        <f t="shared" si="35"/>
        <v>0</v>
      </c>
      <c r="BG278" s="171">
        <f t="shared" si="36"/>
        <v>0</v>
      </c>
      <c r="BH278" s="171">
        <f t="shared" si="37"/>
        <v>0</v>
      </c>
      <c r="BI278" s="171">
        <f t="shared" si="38"/>
        <v>0</v>
      </c>
      <c r="BJ278" s="17" t="s">
        <v>139</v>
      </c>
      <c r="BK278" s="171">
        <f t="shared" si="39"/>
        <v>0</v>
      </c>
      <c r="BL278" s="17" t="s">
        <v>187</v>
      </c>
      <c r="BM278" s="170" t="s">
        <v>529</v>
      </c>
    </row>
    <row r="279" spans="1:65" s="2" customFormat="1" ht="21.75" customHeight="1">
      <c r="A279" s="32"/>
      <c r="B279" s="157"/>
      <c r="C279" s="158" t="s">
        <v>530</v>
      </c>
      <c r="D279" s="158" t="s">
        <v>136</v>
      </c>
      <c r="E279" s="159" t="s">
        <v>531</v>
      </c>
      <c r="F279" s="160" t="s">
        <v>532</v>
      </c>
      <c r="G279" s="161" t="s">
        <v>185</v>
      </c>
      <c r="H279" s="162">
        <v>1</v>
      </c>
      <c r="I279" s="163"/>
      <c r="J279" s="164">
        <f t="shared" si="30"/>
        <v>0</v>
      </c>
      <c r="K279" s="165"/>
      <c r="L279" s="33"/>
      <c r="M279" s="166" t="s">
        <v>1</v>
      </c>
      <c r="N279" s="167" t="s">
        <v>42</v>
      </c>
      <c r="O279" s="58"/>
      <c r="P279" s="168">
        <f t="shared" si="31"/>
        <v>0</v>
      </c>
      <c r="Q279" s="168">
        <v>0</v>
      </c>
      <c r="R279" s="168">
        <f t="shared" si="32"/>
        <v>0</v>
      </c>
      <c r="S279" s="168">
        <v>0</v>
      </c>
      <c r="T279" s="169">
        <f t="shared" si="33"/>
        <v>0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70" t="s">
        <v>187</v>
      </c>
      <c r="AT279" s="170" t="s">
        <v>136</v>
      </c>
      <c r="AU279" s="170" t="s">
        <v>139</v>
      </c>
      <c r="AY279" s="17" t="s">
        <v>133</v>
      </c>
      <c r="BE279" s="171">
        <f t="shared" si="34"/>
        <v>0</v>
      </c>
      <c r="BF279" s="171">
        <f t="shared" si="35"/>
        <v>0</v>
      </c>
      <c r="BG279" s="171">
        <f t="shared" si="36"/>
        <v>0</v>
      </c>
      <c r="BH279" s="171">
        <f t="shared" si="37"/>
        <v>0</v>
      </c>
      <c r="BI279" s="171">
        <f t="shared" si="38"/>
        <v>0</v>
      </c>
      <c r="BJ279" s="17" t="s">
        <v>139</v>
      </c>
      <c r="BK279" s="171">
        <f t="shared" si="39"/>
        <v>0</v>
      </c>
      <c r="BL279" s="17" t="s">
        <v>187</v>
      </c>
      <c r="BM279" s="170" t="s">
        <v>533</v>
      </c>
    </row>
    <row r="280" spans="1:65" s="2" customFormat="1" ht="16.5" customHeight="1">
      <c r="A280" s="32"/>
      <c r="B280" s="157"/>
      <c r="C280" s="196" t="s">
        <v>534</v>
      </c>
      <c r="D280" s="196" t="s">
        <v>188</v>
      </c>
      <c r="E280" s="197" t="s">
        <v>535</v>
      </c>
      <c r="F280" s="198" t="s">
        <v>536</v>
      </c>
      <c r="G280" s="199" t="s">
        <v>185</v>
      </c>
      <c r="H280" s="200">
        <v>1</v>
      </c>
      <c r="I280" s="201"/>
      <c r="J280" s="202">
        <f t="shared" si="30"/>
        <v>0</v>
      </c>
      <c r="K280" s="203"/>
      <c r="L280" s="204"/>
      <c r="M280" s="205" t="s">
        <v>1</v>
      </c>
      <c r="N280" s="206" t="s">
        <v>42</v>
      </c>
      <c r="O280" s="58"/>
      <c r="P280" s="168">
        <f t="shared" si="31"/>
        <v>0</v>
      </c>
      <c r="Q280" s="168">
        <v>0.00027</v>
      </c>
      <c r="R280" s="168">
        <f t="shared" si="32"/>
        <v>0.00027</v>
      </c>
      <c r="S280" s="168">
        <v>0</v>
      </c>
      <c r="T280" s="169">
        <f t="shared" si="33"/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70" t="s">
        <v>272</v>
      </c>
      <c r="AT280" s="170" t="s">
        <v>188</v>
      </c>
      <c r="AU280" s="170" t="s">
        <v>139</v>
      </c>
      <c r="AY280" s="17" t="s">
        <v>133</v>
      </c>
      <c r="BE280" s="171">
        <f t="shared" si="34"/>
        <v>0</v>
      </c>
      <c r="BF280" s="171">
        <f t="shared" si="35"/>
        <v>0</v>
      </c>
      <c r="BG280" s="171">
        <f t="shared" si="36"/>
        <v>0</v>
      </c>
      <c r="BH280" s="171">
        <f t="shared" si="37"/>
        <v>0</v>
      </c>
      <c r="BI280" s="171">
        <f t="shared" si="38"/>
        <v>0</v>
      </c>
      <c r="BJ280" s="17" t="s">
        <v>139</v>
      </c>
      <c r="BK280" s="171">
        <f t="shared" si="39"/>
        <v>0</v>
      </c>
      <c r="BL280" s="17" t="s">
        <v>187</v>
      </c>
      <c r="BM280" s="170" t="s">
        <v>537</v>
      </c>
    </row>
    <row r="281" spans="1:65" s="2" customFormat="1" ht="21.75" customHeight="1">
      <c r="A281" s="32"/>
      <c r="B281" s="157"/>
      <c r="C281" s="158" t="s">
        <v>538</v>
      </c>
      <c r="D281" s="158" t="s">
        <v>136</v>
      </c>
      <c r="E281" s="159" t="s">
        <v>539</v>
      </c>
      <c r="F281" s="160" t="s">
        <v>540</v>
      </c>
      <c r="G281" s="161" t="s">
        <v>185</v>
      </c>
      <c r="H281" s="162">
        <v>2</v>
      </c>
      <c r="I281" s="163"/>
      <c r="J281" s="164">
        <f t="shared" si="30"/>
        <v>0</v>
      </c>
      <c r="K281" s="165"/>
      <c r="L281" s="33"/>
      <c r="M281" s="166" t="s">
        <v>1</v>
      </c>
      <c r="N281" s="167" t="s">
        <v>42</v>
      </c>
      <c r="O281" s="58"/>
      <c r="P281" s="168">
        <f t="shared" si="31"/>
        <v>0</v>
      </c>
      <c r="Q281" s="168">
        <v>0</v>
      </c>
      <c r="R281" s="168">
        <f t="shared" si="32"/>
        <v>0</v>
      </c>
      <c r="S281" s="168">
        <v>0</v>
      </c>
      <c r="T281" s="169">
        <f t="shared" si="33"/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70" t="s">
        <v>187</v>
      </c>
      <c r="AT281" s="170" t="s">
        <v>136</v>
      </c>
      <c r="AU281" s="170" t="s">
        <v>139</v>
      </c>
      <c r="AY281" s="17" t="s">
        <v>133</v>
      </c>
      <c r="BE281" s="171">
        <f t="shared" si="34"/>
        <v>0</v>
      </c>
      <c r="BF281" s="171">
        <f t="shared" si="35"/>
        <v>0</v>
      </c>
      <c r="BG281" s="171">
        <f t="shared" si="36"/>
        <v>0</v>
      </c>
      <c r="BH281" s="171">
        <f t="shared" si="37"/>
        <v>0</v>
      </c>
      <c r="BI281" s="171">
        <f t="shared" si="38"/>
        <v>0</v>
      </c>
      <c r="BJ281" s="17" t="s">
        <v>139</v>
      </c>
      <c r="BK281" s="171">
        <f t="shared" si="39"/>
        <v>0</v>
      </c>
      <c r="BL281" s="17" t="s">
        <v>187</v>
      </c>
      <c r="BM281" s="170" t="s">
        <v>541</v>
      </c>
    </row>
    <row r="282" spans="1:65" s="2" customFormat="1" ht="16.5" customHeight="1">
      <c r="A282" s="32"/>
      <c r="B282" s="157"/>
      <c r="C282" s="196" t="s">
        <v>542</v>
      </c>
      <c r="D282" s="196" t="s">
        <v>188</v>
      </c>
      <c r="E282" s="197" t="s">
        <v>543</v>
      </c>
      <c r="F282" s="198" t="s">
        <v>544</v>
      </c>
      <c r="G282" s="199" t="s">
        <v>185</v>
      </c>
      <c r="H282" s="200">
        <v>2</v>
      </c>
      <c r="I282" s="201"/>
      <c r="J282" s="202">
        <f t="shared" si="30"/>
        <v>0</v>
      </c>
      <c r="K282" s="203"/>
      <c r="L282" s="204"/>
      <c r="M282" s="205" t="s">
        <v>1</v>
      </c>
      <c r="N282" s="206" t="s">
        <v>42</v>
      </c>
      <c r="O282" s="58"/>
      <c r="P282" s="168">
        <f t="shared" si="31"/>
        <v>0</v>
      </c>
      <c r="Q282" s="168">
        <v>0.0008</v>
      </c>
      <c r="R282" s="168">
        <f t="shared" si="32"/>
        <v>0.0016</v>
      </c>
      <c r="S282" s="168">
        <v>0</v>
      </c>
      <c r="T282" s="169">
        <f t="shared" si="33"/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70" t="s">
        <v>272</v>
      </c>
      <c r="AT282" s="170" t="s">
        <v>188</v>
      </c>
      <c r="AU282" s="170" t="s">
        <v>139</v>
      </c>
      <c r="AY282" s="17" t="s">
        <v>133</v>
      </c>
      <c r="BE282" s="171">
        <f t="shared" si="34"/>
        <v>0</v>
      </c>
      <c r="BF282" s="171">
        <f t="shared" si="35"/>
        <v>0</v>
      </c>
      <c r="BG282" s="171">
        <f t="shared" si="36"/>
        <v>0</v>
      </c>
      <c r="BH282" s="171">
        <f t="shared" si="37"/>
        <v>0</v>
      </c>
      <c r="BI282" s="171">
        <f t="shared" si="38"/>
        <v>0</v>
      </c>
      <c r="BJ282" s="17" t="s">
        <v>139</v>
      </c>
      <c r="BK282" s="171">
        <f t="shared" si="39"/>
        <v>0</v>
      </c>
      <c r="BL282" s="17" t="s">
        <v>187</v>
      </c>
      <c r="BM282" s="170" t="s">
        <v>545</v>
      </c>
    </row>
    <row r="283" spans="1:65" s="2" customFormat="1" ht="16.5" customHeight="1">
      <c r="A283" s="32"/>
      <c r="B283" s="157"/>
      <c r="C283" s="196" t="s">
        <v>546</v>
      </c>
      <c r="D283" s="196" t="s">
        <v>188</v>
      </c>
      <c r="E283" s="197" t="s">
        <v>547</v>
      </c>
      <c r="F283" s="198" t="s">
        <v>548</v>
      </c>
      <c r="G283" s="199" t="s">
        <v>287</v>
      </c>
      <c r="H283" s="200">
        <v>20</v>
      </c>
      <c r="I283" s="201"/>
      <c r="J283" s="202">
        <f t="shared" si="30"/>
        <v>0</v>
      </c>
      <c r="K283" s="203"/>
      <c r="L283" s="204"/>
      <c r="M283" s="205" t="s">
        <v>1</v>
      </c>
      <c r="N283" s="206" t="s">
        <v>42</v>
      </c>
      <c r="O283" s="58"/>
      <c r="P283" s="168">
        <f t="shared" si="31"/>
        <v>0</v>
      </c>
      <c r="Q283" s="168">
        <v>0.00012</v>
      </c>
      <c r="R283" s="168">
        <f t="shared" si="32"/>
        <v>0.0024000000000000002</v>
      </c>
      <c r="S283" s="168">
        <v>0</v>
      </c>
      <c r="T283" s="169">
        <f t="shared" si="33"/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70" t="s">
        <v>272</v>
      </c>
      <c r="AT283" s="170" t="s">
        <v>188</v>
      </c>
      <c r="AU283" s="170" t="s">
        <v>139</v>
      </c>
      <c r="AY283" s="17" t="s">
        <v>133</v>
      </c>
      <c r="BE283" s="171">
        <f t="shared" si="34"/>
        <v>0</v>
      </c>
      <c r="BF283" s="171">
        <f t="shared" si="35"/>
        <v>0</v>
      </c>
      <c r="BG283" s="171">
        <f t="shared" si="36"/>
        <v>0</v>
      </c>
      <c r="BH283" s="171">
        <f t="shared" si="37"/>
        <v>0</v>
      </c>
      <c r="BI283" s="171">
        <f t="shared" si="38"/>
        <v>0</v>
      </c>
      <c r="BJ283" s="17" t="s">
        <v>139</v>
      </c>
      <c r="BK283" s="171">
        <f t="shared" si="39"/>
        <v>0</v>
      </c>
      <c r="BL283" s="17" t="s">
        <v>187</v>
      </c>
      <c r="BM283" s="170" t="s">
        <v>549</v>
      </c>
    </row>
    <row r="284" spans="1:65" s="2" customFormat="1" ht="21.75" customHeight="1">
      <c r="A284" s="32"/>
      <c r="B284" s="157"/>
      <c r="C284" s="158" t="s">
        <v>550</v>
      </c>
      <c r="D284" s="158" t="s">
        <v>136</v>
      </c>
      <c r="E284" s="159" t="s">
        <v>551</v>
      </c>
      <c r="F284" s="160" t="s">
        <v>552</v>
      </c>
      <c r="G284" s="161" t="s">
        <v>185</v>
      </c>
      <c r="H284" s="162">
        <v>1</v>
      </c>
      <c r="I284" s="163"/>
      <c r="J284" s="164">
        <f t="shared" si="30"/>
        <v>0</v>
      </c>
      <c r="K284" s="165"/>
      <c r="L284" s="33"/>
      <c r="M284" s="166" t="s">
        <v>1</v>
      </c>
      <c r="N284" s="167" t="s">
        <v>42</v>
      </c>
      <c r="O284" s="58"/>
      <c r="P284" s="168">
        <f t="shared" si="31"/>
        <v>0</v>
      </c>
      <c r="Q284" s="168">
        <v>0</v>
      </c>
      <c r="R284" s="168">
        <f t="shared" si="32"/>
        <v>0</v>
      </c>
      <c r="S284" s="168">
        <v>0</v>
      </c>
      <c r="T284" s="169">
        <f t="shared" si="33"/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70" t="s">
        <v>187</v>
      </c>
      <c r="AT284" s="170" t="s">
        <v>136</v>
      </c>
      <c r="AU284" s="170" t="s">
        <v>139</v>
      </c>
      <c r="AY284" s="17" t="s">
        <v>133</v>
      </c>
      <c r="BE284" s="171">
        <f t="shared" si="34"/>
        <v>0</v>
      </c>
      <c r="BF284" s="171">
        <f t="shared" si="35"/>
        <v>0</v>
      </c>
      <c r="BG284" s="171">
        <f t="shared" si="36"/>
        <v>0</v>
      </c>
      <c r="BH284" s="171">
        <f t="shared" si="37"/>
        <v>0</v>
      </c>
      <c r="BI284" s="171">
        <f t="shared" si="38"/>
        <v>0</v>
      </c>
      <c r="BJ284" s="17" t="s">
        <v>139</v>
      </c>
      <c r="BK284" s="171">
        <f t="shared" si="39"/>
        <v>0</v>
      </c>
      <c r="BL284" s="17" t="s">
        <v>187</v>
      </c>
      <c r="BM284" s="170" t="s">
        <v>553</v>
      </c>
    </row>
    <row r="285" spans="1:65" s="2" customFormat="1" ht="21.75" customHeight="1">
      <c r="A285" s="32"/>
      <c r="B285" s="157"/>
      <c r="C285" s="158" t="s">
        <v>554</v>
      </c>
      <c r="D285" s="158" t="s">
        <v>136</v>
      </c>
      <c r="E285" s="159" t="s">
        <v>555</v>
      </c>
      <c r="F285" s="160" t="s">
        <v>556</v>
      </c>
      <c r="G285" s="161" t="s">
        <v>224</v>
      </c>
      <c r="H285" s="162">
        <v>0.027</v>
      </c>
      <c r="I285" s="163"/>
      <c r="J285" s="164">
        <f t="shared" si="30"/>
        <v>0</v>
      </c>
      <c r="K285" s="165"/>
      <c r="L285" s="33"/>
      <c r="M285" s="166" t="s">
        <v>1</v>
      </c>
      <c r="N285" s="167" t="s">
        <v>42</v>
      </c>
      <c r="O285" s="58"/>
      <c r="P285" s="168">
        <f t="shared" si="31"/>
        <v>0</v>
      </c>
      <c r="Q285" s="168">
        <v>0</v>
      </c>
      <c r="R285" s="168">
        <f t="shared" si="32"/>
        <v>0</v>
      </c>
      <c r="S285" s="168">
        <v>0</v>
      </c>
      <c r="T285" s="169">
        <f t="shared" si="33"/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70" t="s">
        <v>187</v>
      </c>
      <c r="AT285" s="170" t="s">
        <v>136</v>
      </c>
      <c r="AU285" s="170" t="s">
        <v>139</v>
      </c>
      <c r="AY285" s="17" t="s">
        <v>133</v>
      </c>
      <c r="BE285" s="171">
        <f t="shared" si="34"/>
        <v>0</v>
      </c>
      <c r="BF285" s="171">
        <f t="shared" si="35"/>
        <v>0</v>
      </c>
      <c r="BG285" s="171">
        <f t="shared" si="36"/>
        <v>0</v>
      </c>
      <c r="BH285" s="171">
        <f t="shared" si="37"/>
        <v>0</v>
      </c>
      <c r="BI285" s="171">
        <f t="shared" si="38"/>
        <v>0</v>
      </c>
      <c r="BJ285" s="17" t="s">
        <v>139</v>
      </c>
      <c r="BK285" s="171">
        <f t="shared" si="39"/>
        <v>0</v>
      </c>
      <c r="BL285" s="17" t="s">
        <v>187</v>
      </c>
      <c r="BM285" s="170" t="s">
        <v>557</v>
      </c>
    </row>
    <row r="286" spans="1:65" s="2" customFormat="1" ht="21.75" customHeight="1">
      <c r="A286" s="32"/>
      <c r="B286" s="157"/>
      <c r="C286" s="158" t="s">
        <v>558</v>
      </c>
      <c r="D286" s="158" t="s">
        <v>136</v>
      </c>
      <c r="E286" s="159" t="s">
        <v>559</v>
      </c>
      <c r="F286" s="160" t="s">
        <v>560</v>
      </c>
      <c r="G286" s="161" t="s">
        <v>224</v>
      </c>
      <c r="H286" s="162">
        <v>0.027</v>
      </c>
      <c r="I286" s="163"/>
      <c r="J286" s="164">
        <f t="shared" si="30"/>
        <v>0</v>
      </c>
      <c r="K286" s="165"/>
      <c r="L286" s="33"/>
      <c r="M286" s="166" t="s">
        <v>1</v>
      </c>
      <c r="N286" s="167" t="s">
        <v>42</v>
      </c>
      <c r="O286" s="58"/>
      <c r="P286" s="168">
        <f t="shared" si="31"/>
        <v>0</v>
      </c>
      <c r="Q286" s="168">
        <v>0</v>
      </c>
      <c r="R286" s="168">
        <f t="shared" si="32"/>
        <v>0</v>
      </c>
      <c r="S286" s="168">
        <v>0</v>
      </c>
      <c r="T286" s="169">
        <f t="shared" si="33"/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70" t="s">
        <v>187</v>
      </c>
      <c r="AT286" s="170" t="s">
        <v>136</v>
      </c>
      <c r="AU286" s="170" t="s">
        <v>139</v>
      </c>
      <c r="AY286" s="17" t="s">
        <v>133</v>
      </c>
      <c r="BE286" s="171">
        <f t="shared" si="34"/>
        <v>0</v>
      </c>
      <c r="BF286" s="171">
        <f t="shared" si="35"/>
        <v>0</v>
      </c>
      <c r="BG286" s="171">
        <f t="shared" si="36"/>
        <v>0</v>
      </c>
      <c r="BH286" s="171">
        <f t="shared" si="37"/>
        <v>0</v>
      </c>
      <c r="BI286" s="171">
        <f t="shared" si="38"/>
        <v>0</v>
      </c>
      <c r="BJ286" s="17" t="s">
        <v>139</v>
      </c>
      <c r="BK286" s="171">
        <f t="shared" si="39"/>
        <v>0</v>
      </c>
      <c r="BL286" s="17" t="s">
        <v>187</v>
      </c>
      <c r="BM286" s="170" t="s">
        <v>561</v>
      </c>
    </row>
    <row r="287" spans="2:63" s="12" customFormat="1" ht="22.9" customHeight="1">
      <c r="B287" s="144"/>
      <c r="D287" s="145" t="s">
        <v>75</v>
      </c>
      <c r="E287" s="155" t="s">
        <v>562</v>
      </c>
      <c r="F287" s="155" t="s">
        <v>563</v>
      </c>
      <c r="I287" s="147"/>
      <c r="J287" s="156">
        <f>BK287</f>
        <v>0</v>
      </c>
      <c r="L287" s="144"/>
      <c r="M287" s="149"/>
      <c r="N287" s="150"/>
      <c r="O287" s="150"/>
      <c r="P287" s="151">
        <f>SUM(P288:P292)</f>
        <v>0</v>
      </c>
      <c r="Q287" s="150"/>
      <c r="R287" s="151">
        <f>SUM(R288:R292)</f>
        <v>0.01</v>
      </c>
      <c r="S287" s="150"/>
      <c r="T287" s="152">
        <f>SUM(T288:T292)</f>
        <v>0.004</v>
      </c>
      <c r="AR287" s="145" t="s">
        <v>139</v>
      </c>
      <c r="AT287" s="153" t="s">
        <v>75</v>
      </c>
      <c r="AU287" s="153" t="s">
        <v>84</v>
      </c>
      <c r="AY287" s="145" t="s">
        <v>133</v>
      </c>
      <c r="BK287" s="154">
        <f>SUM(BK288:BK292)</f>
        <v>0</v>
      </c>
    </row>
    <row r="288" spans="1:65" s="2" customFormat="1" ht="16.5" customHeight="1">
      <c r="A288" s="32"/>
      <c r="B288" s="157"/>
      <c r="C288" s="158" t="s">
        <v>564</v>
      </c>
      <c r="D288" s="158" t="s">
        <v>136</v>
      </c>
      <c r="E288" s="159" t="s">
        <v>565</v>
      </c>
      <c r="F288" s="160" t="s">
        <v>566</v>
      </c>
      <c r="G288" s="161" t="s">
        <v>185</v>
      </c>
      <c r="H288" s="162">
        <v>2</v>
      </c>
      <c r="I288" s="163"/>
      <c r="J288" s="164">
        <f>ROUND(I288*H288,2)</f>
        <v>0</v>
      </c>
      <c r="K288" s="165"/>
      <c r="L288" s="33"/>
      <c r="M288" s="166" t="s">
        <v>1</v>
      </c>
      <c r="N288" s="167" t="s">
        <v>42</v>
      </c>
      <c r="O288" s="58"/>
      <c r="P288" s="168">
        <f>O288*H288</f>
        <v>0</v>
      </c>
      <c r="Q288" s="168">
        <v>0</v>
      </c>
      <c r="R288" s="168">
        <f>Q288*H288</f>
        <v>0</v>
      </c>
      <c r="S288" s="168">
        <v>0</v>
      </c>
      <c r="T288" s="169">
        <f>S288*H288</f>
        <v>0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70" t="s">
        <v>187</v>
      </c>
      <c r="AT288" s="170" t="s">
        <v>136</v>
      </c>
      <c r="AU288" s="170" t="s">
        <v>139</v>
      </c>
      <c r="AY288" s="17" t="s">
        <v>133</v>
      </c>
      <c r="BE288" s="171">
        <f>IF(N288="základní",J288,0)</f>
        <v>0</v>
      </c>
      <c r="BF288" s="171">
        <f>IF(N288="snížená",J288,0)</f>
        <v>0</v>
      </c>
      <c r="BG288" s="171">
        <f>IF(N288="zákl. přenesená",J288,0)</f>
        <v>0</v>
      </c>
      <c r="BH288" s="171">
        <f>IF(N288="sníž. přenesená",J288,0)</f>
        <v>0</v>
      </c>
      <c r="BI288" s="171">
        <f>IF(N288="nulová",J288,0)</f>
        <v>0</v>
      </c>
      <c r="BJ288" s="17" t="s">
        <v>139</v>
      </c>
      <c r="BK288" s="171">
        <f>ROUND(I288*H288,2)</f>
        <v>0</v>
      </c>
      <c r="BL288" s="17" t="s">
        <v>187</v>
      </c>
      <c r="BM288" s="170" t="s">
        <v>567</v>
      </c>
    </row>
    <row r="289" spans="1:65" s="2" customFormat="1" ht="16.5" customHeight="1">
      <c r="A289" s="32"/>
      <c r="B289" s="157"/>
      <c r="C289" s="196" t="s">
        <v>568</v>
      </c>
      <c r="D289" s="196" t="s">
        <v>188</v>
      </c>
      <c r="E289" s="197" t="s">
        <v>569</v>
      </c>
      <c r="F289" s="198" t="s">
        <v>570</v>
      </c>
      <c r="G289" s="199" t="s">
        <v>185</v>
      </c>
      <c r="H289" s="200">
        <v>2</v>
      </c>
      <c r="I289" s="201"/>
      <c r="J289" s="202">
        <f>ROUND(I289*H289,2)</f>
        <v>0</v>
      </c>
      <c r="K289" s="203"/>
      <c r="L289" s="204"/>
      <c r="M289" s="205" t="s">
        <v>1</v>
      </c>
      <c r="N289" s="206" t="s">
        <v>42</v>
      </c>
      <c r="O289" s="58"/>
      <c r="P289" s="168">
        <f>O289*H289</f>
        <v>0</v>
      </c>
      <c r="Q289" s="168">
        <v>0.005</v>
      </c>
      <c r="R289" s="168">
        <f>Q289*H289</f>
        <v>0.01</v>
      </c>
      <c r="S289" s="168">
        <v>0</v>
      </c>
      <c r="T289" s="169">
        <f>S289*H289</f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70" t="s">
        <v>272</v>
      </c>
      <c r="AT289" s="170" t="s">
        <v>188</v>
      </c>
      <c r="AU289" s="170" t="s">
        <v>139</v>
      </c>
      <c r="AY289" s="17" t="s">
        <v>133</v>
      </c>
      <c r="BE289" s="171">
        <f>IF(N289="základní",J289,0)</f>
        <v>0</v>
      </c>
      <c r="BF289" s="171">
        <f>IF(N289="snížená",J289,0)</f>
        <v>0</v>
      </c>
      <c r="BG289" s="171">
        <f>IF(N289="zákl. přenesená",J289,0)</f>
        <v>0</v>
      </c>
      <c r="BH289" s="171">
        <f>IF(N289="sníž. přenesená",J289,0)</f>
        <v>0</v>
      </c>
      <c r="BI289" s="171">
        <f>IF(N289="nulová",J289,0)</f>
        <v>0</v>
      </c>
      <c r="BJ289" s="17" t="s">
        <v>139</v>
      </c>
      <c r="BK289" s="171">
        <f>ROUND(I289*H289,2)</f>
        <v>0</v>
      </c>
      <c r="BL289" s="17" t="s">
        <v>187</v>
      </c>
      <c r="BM289" s="170" t="s">
        <v>571</v>
      </c>
    </row>
    <row r="290" spans="1:65" s="2" customFormat="1" ht="21.75" customHeight="1">
      <c r="A290" s="32"/>
      <c r="B290" s="157"/>
      <c r="C290" s="158" t="s">
        <v>572</v>
      </c>
      <c r="D290" s="158" t="s">
        <v>136</v>
      </c>
      <c r="E290" s="159" t="s">
        <v>573</v>
      </c>
      <c r="F290" s="160" t="s">
        <v>574</v>
      </c>
      <c r="G290" s="161" t="s">
        <v>185</v>
      </c>
      <c r="H290" s="162">
        <v>2</v>
      </c>
      <c r="I290" s="163"/>
      <c r="J290" s="164">
        <f>ROUND(I290*H290,2)</f>
        <v>0</v>
      </c>
      <c r="K290" s="165"/>
      <c r="L290" s="33"/>
      <c r="M290" s="166" t="s">
        <v>1</v>
      </c>
      <c r="N290" s="167" t="s">
        <v>42</v>
      </c>
      <c r="O290" s="58"/>
      <c r="P290" s="168">
        <f>O290*H290</f>
        <v>0</v>
      </c>
      <c r="Q290" s="168">
        <v>0</v>
      </c>
      <c r="R290" s="168">
        <f>Q290*H290</f>
        <v>0</v>
      </c>
      <c r="S290" s="168">
        <v>0.002</v>
      </c>
      <c r="T290" s="169">
        <f>S290*H290</f>
        <v>0.004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70" t="s">
        <v>187</v>
      </c>
      <c r="AT290" s="170" t="s">
        <v>136</v>
      </c>
      <c r="AU290" s="170" t="s">
        <v>139</v>
      </c>
      <c r="AY290" s="17" t="s">
        <v>133</v>
      </c>
      <c r="BE290" s="171">
        <f>IF(N290="základní",J290,0)</f>
        <v>0</v>
      </c>
      <c r="BF290" s="171">
        <f>IF(N290="snížená",J290,0)</f>
        <v>0</v>
      </c>
      <c r="BG290" s="171">
        <f>IF(N290="zákl. přenesená",J290,0)</f>
        <v>0</v>
      </c>
      <c r="BH290" s="171">
        <f>IF(N290="sníž. přenesená",J290,0)</f>
        <v>0</v>
      </c>
      <c r="BI290" s="171">
        <f>IF(N290="nulová",J290,0)</f>
        <v>0</v>
      </c>
      <c r="BJ290" s="17" t="s">
        <v>139</v>
      </c>
      <c r="BK290" s="171">
        <f>ROUND(I290*H290,2)</f>
        <v>0</v>
      </c>
      <c r="BL290" s="17" t="s">
        <v>187</v>
      </c>
      <c r="BM290" s="170" t="s">
        <v>575</v>
      </c>
    </row>
    <row r="291" spans="1:65" s="2" customFormat="1" ht="21.75" customHeight="1">
      <c r="A291" s="32"/>
      <c r="B291" s="157"/>
      <c r="C291" s="158" t="s">
        <v>576</v>
      </c>
      <c r="D291" s="158" t="s">
        <v>136</v>
      </c>
      <c r="E291" s="159" t="s">
        <v>577</v>
      </c>
      <c r="F291" s="160" t="s">
        <v>578</v>
      </c>
      <c r="G291" s="161" t="s">
        <v>224</v>
      </c>
      <c r="H291" s="162">
        <v>0.01</v>
      </c>
      <c r="I291" s="163"/>
      <c r="J291" s="164">
        <f>ROUND(I291*H291,2)</f>
        <v>0</v>
      </c>
      <c r="K291" s="165"/>
      <c r="L291" s="33"/>
      <c r="M291" s="166" t="s">
        <v>1</v>
      </c>
      <c r="N291" s="167" t="s">
        <v>42</v>
      </c>
      <c r="O291" s="58"/>
      <c r="P291" s="168">
        <f>O291*H291</f>
        <v>0</v>
      </c>
      <c r="Q291" s="168">
        <v>0</v>
      </c>
      <c r="R291" s="168">
        <f>Q291*H291</f>
        <v>0</v>
      </c>
      <c r="S291" s="168">
        <v>0</v>
      </c>
      <c r="T291" s="169">
        <f>S291*H291</f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70" t="s">
        <v>187</v>
      </c>
      <c r="AT291" s="170" t="s">
        <v>136</v>
      </c>
      <c r="AU291" s="170" t="s">
        <v>139</v>
      </c>
      <c r="AY291" s="17" t="s">
        <v>133</v>
      </c>
      <c r="BE291" s="171">
        <f>IF(N291="základní",J291,0)</f>
        <v>0</v>
      </c>
      <c r="BF291" s="171">
        <f>IF(N291="snížená",J291,0)</f>
        <v>0</v>
      </c>
      <c r="BG291" s="171">
        <f>IF(N291="zákl. přenesená",J291,0)</f>
        <v>0</v>
      </c>
      <c r="BH291" s="171">
        <f>IF(N291="sníž. přenesená",J291,0)</f>
        <v>0</v>
      </c>
      <c r="BI291" s="171">
        <f>IF(N291="nulová",J291,0)</f>
        <v>0</v>
      </c>
      <c r="BJ291" s="17" t="s">
        <v>139</v>
      </c>
      <c r="BK291" s="171">
        <f>ROUND(I291*H291,2)</f>
        <v>0</v>
      </c>
      <c r="BL291" s="17" t="s">
        <v>187</v>
      </c>
      <c r="BM291" s="170" t="s">
        <v>579</v>
      </c>
    </row>
    <row r="292" spans="1:65" s="2" customFormat="1" ht="21.75" customHeight="1">
      <c r="A292" s="32"/>
      <c r="B292" s="157"/>
      <c r="C292" s="158" t="s">
        <v>580</v>
      </c>
      <c r="D292" s="158" t="s">
        <v>136</v>
      </c>
      <c r="E292" s="159" t="s">
        <v>581</v>
      </c>
      <c r="F292" s="160" t="s">
        <v>582</v>
      </c>
      <c r="G292" s="161" t="s">
        <v>224</v>
      </c>
      <c r="H292" s="162">
        <v>0.01</v>
      </c>
      <c r="I292" s="163"/>
      <c r="J292" s="164">
        <f>ROUND(I292*H292,2)</f>
        <v>0</v>
      </c>
      <c r="K292" s="165"/>
      <c r="L292" s="33"/>
      <c r="M292" s="166" t="s">
        <v>1</v>
      </c>
      <c r="N292" s="167" t="s">
        <v>42</v>
      </c>
      <c r="O292" s="58"/>
      <c r="P292" s="168">
        <f>O292*H292</f>
        <v>0</v>
      </c>
      <c r="Q292" s="168">
        <v>0</v>
      </c>
      <c r="R292" s="168">
        <f>Q292*H292</f>
        <v>0</v>
      </c>
      <c r="S292" s="168">
        <v>0</v>
      </c>
      <c r="T292" s="169">
        <f>S292*H292</f>
        <v>0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70" t="s">
        <v>187</v>
      </c>
      <c r="AT292" s="170" t="s">
        <v>136</v>
      </c>
      <c r="AU292" s="170" t="s">
        <v>139</v>
      </c>
      <c r="AY292" s="17" t="s">
        <v>133</v>
      </c>
      <c r="BE292" s="171">
        <f>IF(N292="základní",J292,0)</f>
        <v>0</v>
      </c>
      <c r="BF292" s="171">
        <f>IF(N292="snížená",J292,0)</f>
        <v>0</v>
      </c>
      <c r="BG292" s="171">
        <f>IF(N292="zákl. přenesená",J292,0)</f>
        <v>0</v>
      </c>
      <c r="BH292" s="171">
        <f>IF(N292="sníž. přenesená",J292,0)</f>
        <v>0</v>
      </c>
      <c r="BI292" s="171">
        <f>IF(N292="nulová",J292,0)</f>
        <v>0</v>
      </c>
      <c r="BJ292" s="17" t="s">
        <v>139</v>
      </c>
      <c r="BK292" s="171">
        <f>ROUND(I292*H292,2)</f>
        <v>0</v>
      </c>
      <c r="BL292" s="17" t="s">
        <v>187</v>
      </c>
      <c r="BM292" s="170" t="s">
        <v>583</v>
      </c>
    </row>
    <row r="293" spans="2:63" s="12" customFormat="1" ht="22.9" customHeight="1">
      <c r="B293" s="144"/>
      <c r="D293" s="145" t="s">
        <v>75</v>
      </c>
      <c r="E293" s="155" t="s">
        <v>584</v>
      </c>
      <c r="F293" s="155" t="s">
        <v>585</v>
      </c>
      <c r="I293" s="147"/>
      <c r="J293" s="156">
        <f>BK293</f>
        <v>0</v>
      </c>
      <c r="L293" s="144"/>
      <c r="M293" s="149"/>
      <c r="N293" s="150"/>
      <c r="O293" s="150"/>
      <c r="P293" s="151">
        <f>SUM(P294:P309)</f>
        <v>0</v>
      </c>
      <c r="Q293" s="150"/>
      <c r="R293" s="151">
        <f>SUM(R294:R309)</f>
        <v>0.3558913</v>
      </c>
      <c r="S293" s="150"/>
      <c r="T293" s="152">
        <f>SUM(T294:T309)</f>
        <v>0</v>
      </c>
      <c r="AR293" s="145" t="s">
        <v>139</v>
      </c>
      <c r="AT293" s="153" t="s">
        <v>75</v>
      </c>
      <c r="AU293" s="153" t="s">
        <v>84</v>
      </c>
      <c r="AY293" s="145" t="s">
        <v>133</v>
      </c>
      <c r="BK293" s="154">
        <f>SUM(BK294:BK309)</f>
        <v>0</v>
      </c>
    </row>
    <row r="294" spans="1:65" s="2" customFormat="1" ht="21.75" customHeight="1">
      <c r="A294" s="32"/>
      <c r="B294" s="157"/>
      <c r="C294" s="158" t="s">
        <v>586</v>
      </c>
      <c r="D294" s="158" t="s">
        <v>136</v>
      </c>
      <c r="E294" s="159" t="s">
        <v>587</v>
      </c>
      <c r="F294" s="160" t="s">
        <v>588</v>
      </c>
      <c r="G294" s="161" t="s">
        <v>137</v>
      </c>
      <c r="H294" s="162">
        <v>13.39</v>
      </c>
      <c r="I294" s="163"/>
      <c r="J294" s="164">
        <f>ROUND(I294*H294,2)</f>
        <v>0</v>
      </c>
      <c r="K294" s="165"/>
      <c r="L294" s="33"/>
      <c r="M294" s="166" t="s">
        <v>1</v>
      </c>
      <c r="N294" s="167" t="s">
        <v>42</v>
      </c>
      <c r="O294" s="58"/>
      <c r="P294" s="168">
        <f>O294*H294</f>
        <v>0</v>
      </c>
      <c r="Q294" s="168">
        <v>0.02541</v>
      </c>
      <c r="R294" s="168">
        <f>Q294*H294</f>
        <v>0.3402399</v>
      </c>
      <c r="S294" s="168">
        <v>0</v>
      </c>
      <c r="T294" s="169">
        <f>S294*H294</f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70" t="s">
        <v>187</v>
      </c>
      <c r="AT294" s="170" t="s">
        <v>136</v>
      </c>
      <c r="AU294" s="170" t="s">
        <v>139</v>
      </c>
      <c r="AY294" s="17" t="s">
        <v>133</v>
      </c>
      <c r="BE294" s="171">
        <f>IF(N294="základní",J294,0)</f>
        <v>0</v>
      </c>
      <c r="BF294" s="171">
        <f>IF(N294="snížená",J294,0)</f>
        <v>0</v>
      </c>
      <c r="BG294" s="171">
        <f>IF(N294="zákl. přenesená",J294,0)</f>
        <v>0</v>
      </c>
      <c r="BH294" s="171">
        <f>IF(N294="sníž. přenesená",J294,0)</f>
        <v>0</v>
      </c>
      <c r="BI294" s="171">
        <f>IF(N294="nulová",J294,0)</f>
        <v>0</v>
      </c>
      <c r="BJ294" s="17" t="s">
        <v>139</v>
      </c>
      <c r="BK294" s="171">
        <f>ROUND(I294*H294,2)</f>
        <v>0</v>
      </c>
      <c r="BL294" s="17" t="s">
        <v>187</v>
      </c>
      <c r="BM294" s="170" t="s">
        <v>589</v>
      </c>
    </row>
    <row r="295" spans="2:51" s="13" customFormat="1" ht="11.25">
      <c r="B295" s="172"/>
      <c r="D295" s="173" t="s">
        <v>140</v>
      </c>
      <c r="E295" s="174" t="s">
        <v>1</v>
      </c>
      <c r="F295" s="175" t="s">
        <v>291</v>
      </c>
      <c r="H295" s="176">
        <v>5.2</v>
      </c>
      <c r="I295" s="177"/>
      <c r="L295" s="172"/>
      <c r="M295" s="178"/>
      <c r="N295" s="179"/>
      <c r="O295" s="179"/>
      <c r="P295" s="179"/>
      <c r="Q295" s="179"/>
      <c r="R295" s="179"/>
      <c r="S295" s="179"/>
      <c r="T295" s="180"/>
      <c r="AT295" s="174" t="s">
        <v>140</v>
      </c>
      <c r="AU295" s="174" t="s">
        <v>139</v>
      </c>
      <c r="AV295" s="13" t="s">
        <v>139</v>
      </c>
      <c r="AW295" s="13" t="s">
        <v>33</v>
      </c>
      <c r="AX295" s="13" t="s">
        <v>76</v>
      </c>
      <c r="AY295" s="174" t="s">
        <v>133</v>
      </c>
    </row>
    <row r="296" spans="2:51" s="13" customFormat="1" ht="11.25">
      <c r="B296" s="172"/>
      <c r="D296" s="173" t="s">
        <v>140</v>
      </c>
      <c r="E296" s="174" t="s">
        <v>1</v>
      </c>
      <c r="F296" s="175" t="s">
        <v>590</v>
      </c>
      <c r="H296" s="176">
        <v>5.72</v>
      </c>
      <c r="I296" s="177"/>
      <c r="L296" s="172"/>
      <c r="M296" s="178"/>
      <c r="N296" s="179"/>
      <c r="O296" s="179"/>
      <c r="P296" s="179"/>
      <c r="Q296" s="179"/>
      <c r="R296" s="179"/>
      <c r="S296" s="179"/>
      <c r="T296" s="180"/>
      <c r="AT296" s="174" t="s">
        <v>140</v>
      </c>
      <c r="AU296" s="174" t="s">
        <v>139</v>
      </c>
      <c r="AV296" s="13" t="s">
        <v>139</v>
      </c>
      <c r="AW296" s="13" t="s">
        <v>33</v>
      </c>
      <c r="AX296" s="13" t="s">
        <v>76</v>
      </c>
      <c r="AY296" s="174" t="s">
        <v>133</v>
      </c>
    </row>
    <row r="297" spans="2:51" s="13" customFormat="1" ht="11.25">
      <c r="B297" s="172"/>
      <c r="D297" s="173" t="s">
        <v>140</v>
      </c>
      <c r="E297" s="174" t="s">
        <v>1</v>
      </c>
      <c r="F297" s="175" t="s">
        <v>591</v>
      </c>
      <c r="H297" s="176">
        <v>2.47</v>
      </c>
      <c r="I297" s="177"/>
      <c r="L297" s="172"/>
      <c r="M297" s="178"/>
      <c r="N297" s="179"/>
      <c r="O297" s="179"/>
      <c r="P297" s="179"/>
      <c r="Q297" s="179"/>
      <c r="R297" s="179"/>
      <c r="S297" s="179"/>
      <c r="T297" s="180"/>
      <c r="AT297" s="174" t="s">
        <v>140</v>
      </c>
      <c r="AU297" s="174" t="s">
        <v>139</v>
      </c>
      <c r="AV297" s="13" t="s">
        <v>139</v>
      </c>
      <c r="AW297" s="13" t="s">
        <v>33</v>
      </c>
      <c r="AX297" s="13" t="s">
        <v>76</v>
      </c>
      <c r="AY297" s="174" t="s">
        <v>133</v>
      </c>
    </row>
    <row r="298" spans="2:51" s="14" customFormat="1" ht="11.25">
      <c r="B298" s="181"/>
      <c r="D298" s="173" t="s">
        <v>140</v>
      </c>
      <c r="E298" s="182" t="s">
        <v>1</v>
      </c>
      <c r="F298" s="183" t="s">
        <v>142</v>
      </c>
      <c r="H298" s="184">
        <v>13.39</v>
      </c>
      <c r="I298" s="185"/>
      <c r="L298" s="181"/>
      <c r="M298" s="186"/>
      <c r="N298" s="187"/>
      <c r="O298" s="187"/>
      <c r="P298" s="187"/>
      <c r="Q298" s="187"/>
      <c r="R298" s="187"/>
      <c r="S298" s="187"/>
      <c r="T298" s="188"/>
      <c r="AT298" s="182" t="s">
        <v>140</v>
      </c>
      <c r="AU298" s="182" t="s">
        <v>139</v>
      </c>
      <c r="AV298" s="14" t="s">
        <v>138</v>
      </c>
      <c r="AW298" s="14" t="s">
        <v>33</v>
      </c>
      <c r="AX298" s="14" t="s">
        <v>84</v>
      </c>
      <c r="AY298" s="182" t="s">
        <v>133</v>
      </c>
    </row>
    <row r="299" spans="1:65" s="2" customFormat="1" ht="21.75" customHeight="1">
      <c r="A299" s="32"/>
      <c r="B299" s="157"/>
      <c r="C299" s="158" t="s">
        <v>592</v>
      </c>
      <c r="D299" s="158" t="s">
        <v>136</v>
      </c>
      <c r="E299" s="159" t="s">
        <v>593</v>
      </c>
      <c r="F299" s="160" t="s">
        <v>594</v>
      </c>
      <c r="G299" s="161" t="s">
        <v>287</v>
      </c>
      <c r="H299" s="162">
        <v>23.06</v>
      </c>
      <c r="I299" s="163"/>
      <c r="J299" s="164">
        <f>ROUND(I299*H299,2)</f>
        <v>0</v>
      </c>
      <c r="K299" s="165"/>
      <c r="L299" s="33"/>
      <c r="M299" s="166" t="s">
        <v>1</v>
      </c>
      <c r="N299" s="167" t="s">
        <v>42</v>
      </c>
      <c r="O299" s="58"/>
      <c r="P299" s="168">
        <f>O299*H299</f>
        <v>0</v>
      </c>
      <c r="Q299" s="168">
        <v>4E-05</v>
      </c>
      <c r="R299" s="168">
        <f>Q299*H299</f>
        <v>0.0009224</v>
      </c>
      <c r="S299" s="168">
        <v>0</v>
      </c>
      <c r="T299" s="169">
        <f>S299*H299</f>
        <v>0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170" t="s">
        <v>187</v>
      </c>
      <c r="AT299" s="170" t="s">
        <v>136</v>
      </c>
      <c r="AU299" s="170" t="s">
        <v>139</v>
      </c>
      <c r="AY299" s="17" t="s">
        <v>133</v>
      </c>
      <c r="BE299" s="171">
        <f>IF(N299="základní",J299,0)</f>
        <v>0</v>
      </c>
      <c r="BF299" s="171">
        <f>IF(N299="snížená",J299,0)</f>
        <v>0</v>
      </c>
      <c r="BG299" s="171">
        <f>IF(N299="zákl. přenesená",J299,0)</f>
        <v>0</v>
      </c>
      <c r="BH299" s="171">
        <f>IF(N299="sníž. přenesená",J299,0)</f>
        <v>0</v>
      </c>
      <c r="BI299" s="171">
        <f>IF(N299="nulová",J299,0)</f>
        <v>0</v>
      </c>
      <c r="BJ299" s="17" t="s">
        <v>139</v>
      </c>
      <c r="BK299" s="171">
        <f>ROUND(I299*H299,2)</f>
        <v>0</v>
      </c>
      <c r="BL299" s="17" t="s">
        <v>187</v>
      </c>
      <c r="BM299" s="170" t="s">
        <v>595</v>
      </c>
    </row>
    <row r="300" spans="2:51" s="13" customFormat="1" ht="11.25">
      <c r="B300" s="172"/>
      <c r="D300" s="173" t="s">
        <v>140</v>
      </c>
      <c r="E300" s="174" t="s">
        <v>1</v>
      </c>
      <c r="F300" s="175" t="s">
        <v>596</v>
      </c>
      <c r="H300" s="176">
        <v>7.46</v>
      </c>
      <c r="I300" s="177"/>
      <c r="L300" s="172"/>
      <c r="M300" s="178"/>
      <c r="N300" s="179"/>
      <c r="O300" s="179"/>
      <c r="P300" s="179"/>
      <c r="Q300" s="179"/>
      <c r="R300" s="179"/>
      <c r="S300" s="179"/>
      <c r="T300" s="180"/>
      <c r="AT300" s="174" t="s">
        <v>140</v>
      </c>
      <c r="AU300" s="174" t="s">
        <v>139</v>
      </c>
      <c r="AV300" s="13" t="s">
        <v>139</v>
      </c>
      <c r="AW300" s="13" t="s">
        <v>33</v>
      </c>
      <c r="AX300" s="13" t="s">
        <v>76</v>
      </c>
      <c r="AY300" s="174" t="s">
        <v>133</v>
      </c>
    </row>
    <row r="301" spans="2:51" s="13" customFormat="1" ht="11.25">
      <c r="B301" s="172"/>
      <c r="D301" s="173" t="s">
        <v>140</v>
      </c>
      <c r="E301" s="174" t="s">
        <v>1</v>
      </c>
      <c r="F301" s="175" t="s">
        <v>597</v>
      </c>
      <c r="H301" s="176">
        <v>15.6</v>
      </c>
      <c r="I301" s="177"/>
      <c r="L301" s="172"/>
      <c r="M301" s="178"/>
      <c r="N301" s="179"/>
      <c r="O301" s="179"/>
      <c r="P301" s="179"/>
      <c r="Q301" s="179"/>
      <c r="R301" s="179"/>
      <c r="S301" s="179"/>
      <c r="T301" s="180"/>
      <c r="AT301" s="174" t="s">
        <v>140</v>
      </c>
      <c r="AU301" s="174" t="s">
        <v>139</v>
      </c>
      <c r="AV301" s="13" t="s">
        <v>139</v>
      </c>
      <c r="AW301" s="13" t="s">
        <v>33</v>
      </c>
      <c r="AX301" s="13" t="s">
        <v>76</v>
      </c>
      <c r="AY301" s="174" t="s">
        <v>133</v>
      </c>
    </row>
    <row r="302" spans="2:51" s="14" customFormat="1" ht="11.25">
      <c r="B302" s="181"/>
      <c r="D302" s="173" t="s">
        <v>140</v>
      </c>
      <c r="E302" s="182" t="s">
        <v>1</v>
      </c>
      <c r="F302" s="183" t="s">
        <v>142</v>
      </c>
      <c r="H302" s="184">
        <v>23.06</v>
      </c>
      <c r="I302" s="185"/>
      <c r="L302" s="181"/>
      <c r="M302" s="186"/>
      <c r="N302" s="187"/>
      <c r="O302" s="187"/>
      <c r="P302" s="187"/>
      <c r="Q302" s="187"/>
      <c r="R302" s="187"/>
      <c r="S302" s="187"/>
      <c r="T302" s="188"/>
      <c r="AT302" s="182" t="s">
        <v>140</v>
      </c>
      <c r="AU302" s="182" t="s">
        <v>139</v>
      </c>
      <c r="AV302" s="14" t="s">
        <v>138</v>
      </c>
      <c r="AW302" s="14" t="s">
        <v>33</v>
      </c>
      <c r="AX302" s="14" t="s">
        <v>84</v>
      </c>
      <c r="AY302" s="182" t="s">
        <v>133</v>
      </c>
    </row>
    <row r="303" spans="1:65" s="2" customFormat="1" ht="16.5" customHeight="1">
      <c r="A303" s="32"/>
      <c r="B303" s="157"/>
      <c r="C303" s="158" t="s">
        <v>598</v>
      </c>
      <c r="D303" s="158" t="s">
        <v>136</v>
      </c>
      <c r="E303" s="159" t="s">
        <v>599</v>
      </c>
      <c r="F303" s="160" t="s">
        <v>600</v>
      </c>
      <c r="G303" s="161" t="s">
        <v>137</v>
      </c>
      <c r="H303" s="162">
        <v>13.39</v>
      </c>
      <c r="I303" s="163"/>
      <c r="J303" s="164">
        <f>ROUND(I303*H303,2)</f>
        <v>0</v>
      </c>
      <c r="K303" s="165"/>
      <c r="L303" s="33"/>
      <c r="M303" s="166" t="s">
        <v>1</v>
      </c>
      <c r="N303" s="167" t="s">
        <v>42</v>
      </c>
      <c r="O303" s="58"/>
      <c r="P303" s="168">
        <f>O303*H303</f>
        <v>0</v>
      </c>
      <c r="Q303" s="168">
        <v>0</v>
      </c>
      <c r="R303" s="168">
        <f>Q303*H303</f>
        <v>0</v>
      </c>
      <c r="S303" s="168">
        <v>0</v>
      </c>
      <c r="T303" s="169">
        <f>S303*H303</f>
        <v>0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170" t="s">
        <v>187</v>
      </c>
      <c r="AT303" s="170" t="s">
        <v>136</v>
      </c>
      <c r="AU303" s="170" t="s">
        <v>139</v>
      </c>
      <c r="AY303" s="17" t="s">
        <v>133</v>
      </c>
      <c r="BE303" s="171">
        <f>IF(N303="základní",J303,0)</f>
        <v>0</v>
      </c>
      <c r="BF303" s="171">
        <f>IF(N303="snížená",J303,0)</f>
        <v>0</v>
      </c>
      <c r="BG303" s="171">
        <f>IF(N303="zákl. přenesená",J303,0)</f>
        <v>0</v>
      </c>
      <c r="BH303" s="171">
        <f>IF(N303="sníž. přenesená",J303,0)</f>
        <v>0</v>
      </c>
      <c r="BI303" s="171">
        <f>IF(N303="nulová",J303,0)</f>
        <v>0</v>
      </c>
      <c r="BJ303" s="17" t="s">
        <v>139</v>
      </c>
      <c r="BK303" s="171">
        <f>ROUND(I303*H303,2)</f>
        <v>0</v>
      </c>
      <c r="BL303" s="17" t="s">
        <v>187</v>
      </c>
      <c r="BM303" s="170" t="s">
        <v>601</v>
      </c>
    </row>
    <row r="304" spans="1:65" s="2" customFormat="1" ht="21.75" customHeight="1">
      <c r="A304" s="32"/>
      <c r="B304" s="157"/>
      <c r="C304" s="158" t="s">
        <v>602</v>
      </c>
      <c r="D304" s="158" t="s">
        <v>136</v>
      </c>
      <c r="E304" s="159" t="s">
        <v>603</v>
      </c>
      <c r="F304" s="160" t="s">
        <v>604</v>
      </c>
      <c r="G304" s="161" t="s">
        <v>137</v>
      </c>
      <c r="H304" s="162">
        <v>13.39</v>
      </c>
      <c r="I304" s="163"/>
      <c r="J304" s="164">
        <f>ROUND(I304*H304,2)</f>
        <v>0</v>
      </c>
      <c r="K304" s="165"/>
      <c r="L304" s="33"/>
      <c r="M304" s="166" t="s">
        <v>1</v>
      </c>
      <c r="N304" s="167" t="s">
        <v>42</v>
      </c>
      <c r="O304" s="58"/>
      <c r="P304" s="168">
        <f>O304*H304</f>
        <v>0</v>
      </c>
      <c r="Q304" s="168">
        <v>0.0007</v>
      </c>
      <c r="R304" s="168">
        <f>Q304*H304</f>
        <v>0.009373000000000001</v>
      </c>
      <c r="S304" s="168">
        <v>0</v>
      </c>
      <c r="T304" s="169">
        <f>S304*H304</f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70" t="s">
        <v>187</v>
      </c>
      <c r="AT304" s="170" t="s">
        <v>136</v>
      </c>
      <c r="AU304" s="170" t="s">
        <v>139</v>
      </c>
      <c r="AY304" s="17" t="s">
        <v>133</v>
      </c>
      <c r="BE304" s="171">
        <f>IF(N304="základní",J304,0)</f>
        <v>0</v>
      </c>
      <c r="BF304" s="171">
        <f>IF(N304="snížená",J304,0)</f>
        <v>0</v>
      </c>
      <c r="BG304" s="171">
        <f>IF(N304="zákl. přenesená",J304,0)</f>
        <v>0</v>
      </c>
      <c r="BH304" s="171">
        <f>IF(N304="sníž. přenesená",J304,0)</f>
        <v>0</v>
      </c>
      <c r="BI304" s="171">
        <f>IF(N304="nulová",J304,0)</f>
        <v>0</v>
      </c>
      <c r="BJ304" s="17" t="s">
        <v>139</v>
      </c>
      <c r="BK304" s="171">
        <f>ROUND(I304*H304,2)</f>
        <v>0</v>
      </c>
      <c r="BL304" s="17" t="s">
        <v>187</v>
      </c>
      <c r="BM304" s="170" t="s">
        <v>605</v>
      </c>
    </row>
    <row r="305" spans="1:65" s="2" customFormat="1" ht="16.5" customHeight="1">
      <c r="A305" s="32"/>
      <c r="B305" s="157"/>
      <c r="C305" s="158" t="s">
        <v>606</v>
      </c>
      <c r="D305" s="158" t="s">
        <v>136</v>
      </c>
      <c r="E305" s="159" t="s">
        <v>607</v>
      </c>
      <c r="F305" s="160" t="s">
        <v>608</v>
      </c>
      <c r="G305" s="161" t="s">
        <v>137</v>
      </c>
      <c r="H305" s="162">
        <v>26.78</v>
      </c>
      <c r="I305" s="163"/>
      <c r="J305" s="164">
        <f>ROUND(I305*H305,2)</f>
        <v>0</v>
      </c>
      <c r="K305" s="165"/>
      <c r="L305" s="33"/>
      <c r="M305" s="166" t="s">
        <v>1</v>
      </c>
      <c r="N305" s="167" t="s">
        <v>42</v>
      </c>
      <c r="O305" s="58"/>
      <c r="P305" s="168">
        <f>O305*H305</f>
        <v>0</v>
      </c>
      <c r="Q305" s="168">
        <v>0.0002</v>
      </c>
      <c r="R305" s="168">
        <f>Q305*H305</f>
        <v>0.0053560000000000005</v>
      </c>
      <c r="S305" s="168">
        <v>0</v>
      </c>
      <c r="T305" s="169">
        <f>S305*H305</f>
        <v>0</v>
      </c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R305" s="170" t="s">
        <v>187</v>
      </c>
      <c r="AT305" s="170" t="s">
        <v>136</v>
      </c>
      <c r="AU305" s="170" t="s">
        <v>139</v>
      </c>
      <c r="AY305" s="17" t="s">
        <v>133</v>
      </c>
      <c r="BE305" s="171">
        <f>IF(N305="základní",J305,0)</f>
        <v>0</v>
      </c>
      <c r="BF305" s="171">
        <f>IF(N305="snížená",J305,0)</f>
        <v>0</v>
      </c>
      <c r="BG305" s="171">
        <f>IF(N305="zákl. přenesená",J305,0)</f>
        <v>0</v>
      </c>
      <c r="BH305" s="171">
        <f>IF(N305="sníž. přenesená",J305,0)</f>
        <v>0</v>
      </c>
      <c r="BI305" s="171">
        <f>IF(N305="nulová",J305,0)</f>
        <v>0</v>
      </c>
      <c r="BJ305" s="17" t="s">
        <v>139</v>
      </c>
      <c r="BK305" s="171">
        <f>ROUND(I305*H305,2)</f>
        <v>0</v>
      </c>
      <c r="BL305" s="17" t="s">
        <v>187</v>
      </c>
      <c r="BM305" s="170" t="s">
        <v>609</v>
      </c>
    </row>
    <row r="306" spans="2:51" s="13" customFormat="1" ht="11.25">
      <c r="B306" s="172"/>
      <c r="D306" s="173" t="s">
        <v>140</v>
      </c>
      <c r="E306" s="174" t="s">
        <v>1</v>
      </c>
      <c r="F306" s="175" t="s">
        <v>610</v>
      </c>
      <c r="H306" s="176">
        <v>26.78</v>
      </c>
      <c r="I306" s="177"/>
      <c r="L306" s="172"/>
      <c r="M306" s="178"/>
      <c r="N306" s="179"/>
      <c r="O306" s="179"/>
      <c r="P306" s="179"/>
      <c r="Q306" s="179"/>
      <c r="R306" s="179"/>
      <c r="S306" s="179"/>
      <c r="T306" s="180"/>
      <c r="AT306" s="174" t="s">
        <v>140</v>
      </c>
      <c r="AU306" s="174" t="s">
        <v>139</v>
      </c>
      <c r="AV306" s="13" t="s">
        <v>139</v>
      </c>
      <c r="AW306" s="13" t="s">
        <v>33</v>
      </c>
      <c r="AX306" s="13" t="s">
        <v>76</v>
      </c>
      <c r="AY306" s="174" t="s">
        <v>133</v>
      </c>
    </row>
    <row r="307" spans="2:51" s="14" customFormat="1" ht="11.25">
      <c r="B307" s="181"/>
      <c r="D307" s="173" t="s">
        <v>140</v>
      </c>
      <c r="E307" s="182" t="s">
        <v>1</v>
      </c>
      <c r="F307" s="183" t="s">
        <v>142</v>
      </c>
      <c r="H307" s="184">
        <v>26.78</v>
      </c>
      <c r="I307" s="185"/>
      <c r="L307" s="181"/>
      <c r="M307" s="186"/>
      <c r="N307" s="187"/>
      <c r="O307" s="187"/>
      <c r="P307" s="187"/>
      <c r="Q307" s="187"/>
      <c r="R307" s="187"/>
      <c r="S307" s="187"/>
      <c r="T307" s="188"/>
      <c r="AT307" s="182" t="s">
        <v>140</v>
      </c>
      <c r="AU307" s="182" t="s">
        <v>139</v>
      </c>
      <c r="AV307" s="14" t="s">
        <v>138</v>
      </c>
      <c r="AW307" s="14" t="s">
        <v>33</v>
      </c>
      <c r="AX307" s="14" t="s">
        <v>84</v>
      </c>
      <c r="AY307" s="182" t="s">
        <v>133</v>
      </c>
    </row>
    <row r="308" spans="1:65" s="2" customFormat="1" ht="21.75" customHeight="1">
      <c r="A308" s="32"/>
      <c r="B308" s="157"/>
      <c r="C308" s="158" t="s">
        <v>611</v>
      </c>
      <c r="D308" s="158" t="s">
        <v>136</v>
      </c>
      <c r="E308" s="159" t="s">
        <v>612</v>
      </c>
      <c r="F308" s="160" t="s">
        <v>613</v>
      </c>
      <c r="G308" s="161" t="s">
        <v>224</v>
      </c>
      <c r="H308" s="162">
        <v>0.356</v>
      </c>
      <c r="I308" s="163"/>
      <c r="J308" s="164">
        <f>ROUND(I308*H308,2)</f>
        <v>0</v>
      </c>
      <c r="K308" s="165"/>
      <c r="L308" s="33"/>
      <c r="M308" s="166" t="s">
        <v>1</v>
      </c>
      <c r="N308" s="167" t="s">
        <v>42</v>
      </c>
      <c r="O308" s="58"/>
      <c r="P308" s="168">
        <f>O308*H308</f>
        <v>0</v>
      </c>
      <c r="Q308" s="168">
        <v>0</v>
      </c>
      <c r="R308" s="168">
        <f>Q308*H308</f>
        <v>0</v>
      </c>
      <c r="S308" s="168">
        <v>0</v>
      </c>
      <c r="T308" s="169">
        <f>S308*H308</f>
        <v>0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70" t="s">
        <v>187</v>
      </c>
      <c r="AT308" s="170" t="s">
        <v>136</v>
      </c>
      <c r="AU308" s="170" t="s">
        <v>139</v>
      </c>
      <c r="AY308" s="17" t="s">
        <v>133</v>
      </c>
      <c r="BE308" s="171">
        <f>IF(N308="základní",J308,0)</f>
        <v>0</v>
      </c>
      <c r="BF308" s="171">
        <f>IF(N308="snížená",J308,0)</f>
        <v>0</v>
      </c>
      <c r="BG308" s="171">
        <f>IF(N308="zákl. přenesená",J308,0)</f>
        <v>0</v>
      </c>
      <c r="BH308" s="171">
        <f>IF(N308="sníž. přenesená",J308,0)</f>
        <v>0</v>
      </c>
      <c r="BI308" s="171">
        <f>IF(N308="nulová",J308,0)</f>
        <v>0</v>
      </c>
      <c r="BJ308" s="17" t="s">
        <v>139</v>
      </c>
      <c r="BK308" s="171">
        <f>ROUND(I308*H308,2)</f>
        <v>0</v>
      </c>
      <c r="BL308" s="17" t="s">
        <v>187</v>
      </c>
      <c r="BM308" s="170" t="s">
        <v>614</v>
      </c>
    </row>
    <row r="309" spans="1:65" s="2" customFormat="1" ht="21.75" customHeight="1">
      <c r="A309" s="32"/>
      <c r="B309" s="157"/>
      <c r="C309" s="158" t="s">
        <v>615</v>
      </c>
      <c r="D309" s="158" t="s">
        <v>136</v>
      </c>
      <c r="E309" s="159" t="s">
        <v>616</v>
      </c>
      <c r="F309" s="160" t="s">
        <v>617</v>
      </c>
      <c r="G309" s="161" t="s">
        <v>224</v>
      </c>
      <c r="H309" s="162">
        <v>0.356</v>
      </c>
      <c r="I309" s="163"/>
      <c r="J309" s="164">
        <f>ROUND(I309*H309,2)</f>
        <v>0</v>
      </c>
      <c r="K309" s="165"/>
      <c r="L309" s="33"/>
      <c r="M309" s="166" t="s">
        <v>1</v>
      </c>
      <c r="N309" s="167" t="s">
        <v>42</v>
      </c>
      <c r="O309" s="58"/>
      <c r="P309" s="168">
        <f>O309*H309</f>
        <v>0</v>
      </c>
      <c r="Q309" s="168">
        <v>0</v>
      </c>
      <c r="R309" s="168">
        <f>Q309*H309</f>
        <v>0</v>
      </c>
      <c r="S309" s="168">
        <v>0</v>
      </c>
      <c r="T309" s="169">
        <f>S309*H309</f>
        <v>0</v>
      </c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R309" s="170" t="s">
        <v>187</v>
      </c>
      <c r="AT309" s="170" t="s">
        <v>136</v>
      </c>
      <c r="AU309" s="170" t="s">
        <v>139</v>
      </c>
      <c r="AY309" s="17" t="s">
        <v>133</v>
      </c>
      <c r="BE309" s="171">
        <f>IF(N309="základní",J309,0)</f>
        <v>0</v>
      </c>
      <c r="BF309" s="171">
        <f>IF(N309="snížená",J309,0)</f>
        <v>0</v>
      </c>
      <c r="BG309" s="171">
        <f>IF(N309="zákl. přenesená",J309,0)</f>
        <v>0</v>
      </c>
      <c r="BH309" s="171">
        <f>IF(N309="sníž. přenesená",J309,0)</f>
        <v>0</v>
      </c>
      <c r="BI309" s="171">
        <f>IF(N309="nulová",J309,0)</f>
        <v>0</v>
      </c>
      <c r="BJ309" s="17" t="s">
        <v>139</v>
      </c>
      <c r="BK309" s="171">
        <f>ROUND(I309*H309,2)</f>
        <v>0</v>
      </c>
      <c r="BL309" s="17" t="s">
        <v>187</v>
      </c>
      <c r="BM309" s="170" t="s">
        <v>618</v>
      </c>
    </row>
    <row r="310" spans="2:63" s="12" customFormat="1" ht="22.9" customHeight="1">
      <c r="B310" s="144"/>
      <c r="D310" s="145" t="s">
        <v>75</v>
      </c>
      <c r="E310" s="155" t="s">
        <v>619</v>
      </c>
      <c r="F310" s="155" t="s">
        <v>620</v>
      </c>
      <c r="I310" s="147"/>
      <c r="J310" s="156">
        <f>BK310</f>
        <v>0</v>
      </c>
      <c r="L310" s="144"/>
      <c r="M310" s="149"/>
      <c r="N310" s="150"/>
      <c r="O310" s="150"/>
      <c r="P310" s="151">
        <f>SUM(P311:P325)</f>
        <v>0</v>
      </c>
      <c r="Q310" s="150"/>
      <c r="R310" s="151">
        <f>SUM(R311:R325)</f>
        <v>0.037</v>
      </c>
      <c r="S310" s="150"/>
      <c r="T310" s="152">
        <f>SUM(T311:T325)</f>
        <v>0.079866</v>
      </c>
      <c r="AR310" s="145" t="s">
        <v>139</v>
      </c>
      <c r="AT310" s="153" t="s">
        <v>75</v>
      </c>
      <c r="AU310" s="153" t="s">
        <v>84</v>
      </c>
      <c r="AY310" s="145" t="s">
        <v>133</v>
      </c>
      <c r="BK310" s="154">
        <f>SUM(BK311:BK325)</f>
        <v>0</v>
      </c>
    </row>
    <row r="311" spans="1:65" s="2" customFormat="1" ht="21.75" customHeight="1">
      <c r="A311" s="32"/>
      <c r="B311" s="157"/>
      <c r="C311" s="158" t="s">
        <v>621</v>
      </c>
      <c r="D311" s="158" t="s">
        <v>136</v>
      </c>
      <c r="E311" s="159" t="s">
        <v>622</v>
      </c>
      <c r="F311" s="160" t="s">
        <v>623</v>
      </c>
      <c r="G311" s="161" t="s">
        <v>137</v>
      </c>
      <c r="H311" s="162">
        <v>3.24</v>
      </c>
      <c r="I311" s="163"/>
      <c r="J311" s="164">
        <f>ROUND(I311*H311,2)</f>
        <v>0</v>
      </c>
      <c r="K311" s="165"/>
      <c r="L311" s="33"/>
      <c r="M311" s="166" t="s">
        <v>1</v>
      </c>
      <c r="N311" s="167" t="s">
        <v>42</v>
      </c>
      <c r="O311" s="58"/>
      <c r="P311" s="168">
        <f>O311*H311</f>
        <v>0</v>
      </c>
      <c r="Q311" s="168">
        <v>0</v>
      </c>
      <c r="R311" s="168">
        <f>Q311*H311</f>
        <v>0</v>
      </c>
      <c r="S311" s="168">
        <v>0.02465</v>
      </c>
      <c r="T311" s="169">
        <f>S311*H311</f>
        <v>0.079866</v>
      </c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R311" s="170" t="s">
        <v>187</v>
      </c>
      <c r="AT311" s="170" t="s">
        <v>136</v>
      </c>
      <c r="AU311" s="170" t="s">
        <v>139</v>
      </c>
      <c r="AY311" s="17" t="s">
        <v>133</v>
      </c>
      <c r="BE311" s="171">
        <f>IF(N311="základní",J311,0)</f>
        <v>0</v>
      </c>
      <c r="BF311" s="171">
        <f>IF(N311="snížená",J311,0)</f>
        <v>0</v>
      </c>
      <c r="BG311" s="171">
        <f>IF(N311="zákl. přenesená",J311,0)</f>
        <v>0</v>
      </c>
      <c r="BH311" s="171">
        <f>IF(N311="sníž. přenesená",J311,0)</f>
        <v>0</v>
      </c>
      <c r="BI311" s="171">
        <f>IF(N311="nulová",J311,0)</f>
        <v>0</v>
      </c>
      <c r="BJ311" s="17" t="s">
        <v>139</v>
      </c>
      <c r="BK311" s="171">
        <f>ROUND(I311*H311,2)</f>
        <v>0</v>
      </c>
      <c r="BL311" s="17" t="s">
        <v>187</v>
      </c>
      <c r="BM311" s="170" t="s">
        <v>624</v>
      </c>
    </row>
    <row r="312" spans="2:51" s="15" customFormat="1" ht="11.25">
      <c r="B312" s="189"/>
      <c r="D312" s="173" t="s">
        <v>140</v>
      </c>
      <c r="E312" s="190" t="s">
        <v>1</v>
      </c>
      <c r="F312" s="191" t="s">
        <v>625</v>
      </c>
      <c r="H312" s="190" t="s">
        <v>1</v>
      </c>
      <c r="I312" s="192"/>
      <c r="L312" s="189"/>
      <c r="M312" s="193"/>
      <c r="N312" s="194"/>
      <c r="O312" s="194"/>
      <c r="P312" s="194"/>
      <c r="Q312" s="194"/>
      <c r="R312" s="194"/>
      <c r="S312" s="194"/>
      <c r="T312" s="195"/>
      <c r="AT312" s="190" t="s">
        <v>140</v>
      </c>
      <c r="AU312" s="190" t="s">
        <v>139</v>
      </c>
      <c r="AV312" s="15" t="s">
        <v>84</v>
      </c>
      <c r="AW312" s="15" t="s">
        <v>33</v>
      </c>
      <c r="AX312" s="15" t="s">
        <v>76</v>
      </c>
      <c r="AY312" s="190" t="s">
        <v>133</v>
      </c>
    </row>
    <row r="313" spans="2:51" s="13" customFormat="1" ht="11.25">
      <c r="B313" s="172"/>
      <c r="D313" s="173" t="s">
        <v>140</v>
      </c>
      <c r="E313" s="174" t="s">
        <v>1</v>
      </c>
      <c r="F313" s="175" t="s">
        <v>626</v>
      </c>
      <c r="H313" s="176">
        <v>3.24</v>
      </c>
      <c r="I313" s="177"/>
      <c r="L313" s="172"/>
      <c r="M313" s="178"/>
      <c r="N313" s="179"/>
      <c r="O313" s="179"/>
      <c r="P313" s="179"/>
      <c r="Q313" s="179"/>
      <c r="R313" s="179"/>
      <c r="S313" s="179"/>
      <c r="T313" s="180"/>
      <c r="AT313" s="174" t="s">
        <v>140</v>
      </c>
      <c r="AU313" s="174" t="s">
        <v>139</v>
      </c>
      <c r="AV313" s="13" t="s">
        <v>139</v>
      </c>
      <c r="AW313" s="13" t="s">
        <v>33</v>
      </c>
      <c r="AX313" s="13" t="s">
        <v>76</v>
      </c>
      <c r="AY313" s="174" t="s">
        <v>133</v>
      </c>
    </row>
    <row r="314" spans="2:51" s="14" customFormat="1" ht="11.25">
      <c r="B314" s="181"/>
      <c r="D314" s="173" t="s">
        <v>140</v>
      </c>
      <c r="E314" s="182" t="s">
        <v>1</v>
      </c>
      <c r="F314" s="183" t="s">
        <v>142</v>
      </c>
      <c r="H314" s="184">
        <v>3.24</v>
      </c>
      <c r="I314" s="185"/>
      <c r="L314" s="181"/>
      <c r="M314" s="186"/>
      <c r="N314" s="187"/>
      <c r="O314" s="187"/>
      <c r="P314" s="187"/>
      <c r="Q314" s="187"/>
      <c r="R314" s="187"/>
      <c r="S314" s="187"/>
      <c r="T314" s="188"/>
      <c r="AT314" s="182" t="s">
        <v>140</v>
      </c>
      <c r="AU314" s="182" t="s">
        <v>139</v>
      </c>
      <c r="AV314" s="14" t="s">
        <v>138</v>
      </c>
      <c r="AW314" s="14" t="s">
        <v>33</v>
      </c>
      <c r="AX314" s="14" t="s">
        <v>84</v>
      </c>
      <c r="AY314" s="182" t="s">
        <v>133</v>
      </c>
    </row>
    <row r="315" spans="1:65" s="2" customFormat="1" ht="21.75" customHeight="1">
      <c r="A315" s="32"/>
      <c r="B315" s="157"/>
      <c r="C315" s="158" t="s">
        <v>627</v>
      </c>
      <c r="D315" s="158" t="s">
        <v>136</v>
      </c>
      <c r="E315" s="159" t="s">
        <v>628</v>
      </c>
      <c r="F315" s="160" t="s">
        <v>629</v>
      </c>
      <c r="G315" s="161" t="s">
        <v>185</v>
      </c>
      <c r="H315" s="162">
        <v>2</v>
      </c>
      <c r="I315" s="163"/>
      <c r="J315" s="164">
        <f aca="true" t="shared" si="40" ref="J315:J325">ROUND(I315*H315,2)</f>
        <v>0</v>
      </c>
      <c r="K315" s="165"/>
      <c r="L315" s="33"/>
      <c r="M315" s="166" t="s">
        <v>1</v>
      </c>
      <c r="N315" s="167" t="s">
        <v>42</v>
      </c>
      <c r="O315" s="58"/>
      <c r="P315" s="168">
        <f aca="true" t="shared" si="41" ref="P315:P325">O315*H315</f>
        <v>0</v>
      </c>
      <c r="Q315" s="168">
        <v>0</v>
      </c>
      <c r="R315" s="168">
        <f aca="true" t="shared" si="42" ref="R315:R325">Q315*H315</f>
        <v>0</v>
      </c>
      <c r="S315" s="168">
        <v>0</v>
      </c>
      <c r="T315" s="169">
        <f aca="true" t="shared" si="43" ref="T315:T325">S315*H315</f>
        <v>0</v>
      </c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R315" s="170" t="s">
        <v>187</v>
      </c>
      <c r="AT315" s="170" t="s">
        <v>136</v>
      </c>
      <c r="AU315" s="170" t="s">
        <v>139</v>
      </c>
      <c r="AY315" s="17" t="s">
        <v>133</v>
      </c>
      <c r="BE315" s="171">
        <f aca="true" t="shared" si="44" ref="BE315:BE325">IF(N315="základní",J315,0)</f>
        <v>0</v>
      </c>
      <c r="BF315" s="171">
        <f aca="true" t="shared" si="45" ref="BF315:BF325">IF(N315="snížená",J315,0)</f>
        <v>0</v>
      </c>
      <c r="BG315" s="171">
        <f aca="true" t="shared" si="46" ref="BG315:BG325">IF(N315="zákl. přenesená",J315,0)</f>
        <v>0</v>
      </c>
      <c r="BH315" s="171">
        <f aca="true" t="shared" si="47" ref="BH315:BH325">IF(N315="sníž. přenesená",J315,0)</f>
        <v>0</v>
      </c>
      <c r="BI315" s="171">
        <f aca="true" t="shared" si="48" ref="BI315:BI325">IF(N315="nulová",J315,0)</f>
        <v>0</v>
      </c>
      <c r="BJ315" s="17" t="s">
        <v>139</v>
      </c>
      <c r="BK315" s="171">
        <f aca="true" t="shared" si="49" ref="BK315:BK325">ROUND(I315*H315,2)</f>
        <v>0</v>
      </c>
      <c r="BL315" s="17" t="s">
        <v>187</v>
      </c>
      <c r="BM315" s="170" t="s">
        <v>630</v>
      </c>
    </row>
    <row r="316" spans="1:65" s="2" customFormat="1" ht="16.5" customHeight="1">
      <c r="A316" s="32"/>
      <c r="B316" s="157"/>
      <c r="C316" s="196" t="s">
        <v>631</v>
      </c>
      <c r="D316" s="196" t="s">
        <v>188</v>
      </c>
      <c r="E316" s="197" t="s">
        <v>632</v>
      </c>
      <c r="F316" s="198" t="s">
        <v>633</v>
      </c>
      <c r="G316" s="199" t="s">
        <v>185</v>
      </c>
      <c r="H316" s="200">
        <v>2</v>
      </c>
      <c r="I316" s="201"/>
      <c r="J316" s="202">
        <f t="shared" si="40"/>
        <v>0</v>
      </c>
      <c r="K316" s="203"/>
      <c r="L316" s="204"/>
      <c r="M316" s="205" t="s">
        <v>1</v>
      </c>
      <c r="N316" s="206" t="s">
        <v>42</v>
      </c>
      <c r="O316" s="58"/>
      <c r="P316" s="168">
        <f t="shared" si="41"/>
        <v>0</v>
      </c>
      <c r="Q316" s="168">
        <v>0.0155</v>
      </c>
      <c r="R316" s="168">
        <f t="shared" si="42"/>
        <v>0.031</v>
      </c>
      <c r="S316" s="168">
        <v>0</v>
      </c>
      <c r="T316" s="169">
        <f t="shared" si="43"/>
        <v>0</v>
      </c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R316" s="170" t="s">
        <v>272</v>
      </c>
      <c r="AT316" s="170" t="s">
        <v>188</v>
      </c>
      <c r="AU316" s="170" t="s">
        <v>139</v>
      </c>
      <c r="AY316" s="17" t="s">
        <v>133</v>
      </c>
      <c r="BE316" s="171">
        <f t="shared" si="44"/>
        <v>0</v>
      </c>
      <c r="BF316" s="171">
        <f t="shared" si="45"/>
        <v>0</v>
      </c>
      <c r="BG316" s="171">
        <f t="shared" si="46"/>
        <v>0</v>
      </c>
      <c r="BH316" s="171">
        <f t="shared" si="47"/>
        <v>0</v>
      </c>
      <c r="BI316" s="171">
        <f t="shared" si="48"/>
        <v>0</v>
      </c>
      <c r="BJ316" s="17" t="s">
        <v>139</v>
      </c>
      <c r="BK316" s="171">
        <f t="shared" si="49"/>
        <v>0</v>
      </c>
      <c r="BL316" s="17" t="s">
        <v>187</v>
      </c>
      <c r="BM316" s="170" t="s">
        <v>634</v>
      </c>
    </row>
    <row r="317" spans="1:65" s="2" customFormat="1" ht="21.75" customHeight="1">
      <c r="A317" s="32"/>
      <c r="B317" s="157"/>
      <c r="C317" s="196" t="s">
        <v>635</v>
      </c>
      <c r="D317" s="196" t="s">
        <v>188</v>
      </c>
      <c r="E317" s="197" t="s">
        <v>636</v>
      </c>
      <c r="F317" s="198" t="s">
        <v>637</v>
      </c>
      <c r="G317" s="199" t="s">
        <v>185</v>
      </c>
      <c r="H317" s="200">
        <v>2</v>
      </c>
      <c r="I317" s="201"/>
      <c r="J317" s="202">
        <f t="shared" si="40"/>
        <v>0</v>
      </c>
      <c r="K317" s="203"/>
      <c r="L317" s="204"/>
      <c r="M317" s="205" t="s">
        <v>1</v>
      </c>
      <c r="N317" s="206" t="s">
        <v>42</v>
      </c>
      <c r="O317" s="58"/>
      <c r="P317" s="168">
        <f t="shared" si="41"/>
        <v>0</v>
      </c>
      <c r="Q317" s="168">
        <v>0.0012</v>
      </c>
      <c r="R317" s="168">
        <f t="shared" si="42"/>
        <v>0.0024</v>
      </c>
      <c r="S317" s="168">
        <v>0</v>
      </c>
      <c r="T317" s="169">
        <f t="shared" si="43"/>
        <v>0</v>
      </c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R317" s="170" t="s">
        <v>272</v>
      </c>
      <c r="AT317" s="170" t="s">
        <v>188</v>
      </c>
      <c r="AU317" s="170" t="s">
        <v>139</v>
      </c>
      <c r="AY317" s="17" t="s">
        <v>133</v>
      </c>
      <c r="BE317" s="171">
        <f t="shared" si="44"/>
        <v>0</v>
      </c>
      <c r="BF317" s="171">
        <f t="shared" si="45"/>
        <v>0</v>
      </c>
      <c r="BG317" s="171">
        <f t="shared" si="46"/>
        <v>0</v>
      </c>
      <c r="BH317" s="171">
        <f t="shared" si="47"/>
        <v>0</v>
      </c>
      <c r="BI317" s="171">
        <f t="shared" si="48"/>
        <v>0</v>
      </c>
      <c r="BJ317" s="17" t="s">
        <v>139</v>
      </c>
      <c r="BK317" s="171">
        <f t="shared" si="49"/>
        <v>0</v>
      </c>
      <c r="BL317" s="17" t="s">
        <v>187</v>
      </c>
      <c r="BM317" s="170" t="s">
        <v>638</v>
      </c>
    </row>
    <row r="318" spans="1:65" s="2" customFormat="1" ht="16.5" customHeight="1">
      <c r="A318" s="32"/>
      <c r="B318" s="157"/>
      <c r="C318" s="158" t="s">
        <v>639</v>
      </c>
      <c r="D318" s="158" t="s">
        <v>136</v>
      </c>
      <c r="E318" s="159" t="s">
        <v>640</v>
      </c>
      <c r="F318" s="160" t="s">
        <v>641</v>
      </c>
      <c r="G318" s="161" t="s">
        <v>185</v>
      </c>
      <c r="H318" s="162">
        <v>2</v>
      </c>
      <c r="I318" s="163"/>
      <c r="J318" s="164">
        <f t="shared" si="40"/>
        <v>0</v>
      </c>
      <c r="K318" s="165"/>
      <c r="L318" s="33"/>
      <c r="M318" s="166" t="s">
        <v>1</v>
      </c>
      <c r="N318" s="167" t="s">
        <v>42</v>
      </c>
      <c r="O318" s="58"/>
      <c r="P318" s="168">
        <f t="shared" si="41"/>
        <v>0</v>
      </c>
      <c r="Q318" s="168">
        <v>0</v>
      </c>
      <c r="R318" s="168">
        <f t="shared" si="42"/>
        <v>0</v>
      </c>
      <c r="S318" s="168">
        <v>0</v>
      </c>
      <c r="T318" s="169">
        <f t="shared" si="43"/>
        <v>0</v>
      </c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R318" s="170" t="s">
        <v>187</v>
      </c>
      <c r="AT318" s="170" t="s">
        <v>136</v>
      </c>
      <c r="AU318" s="170" t="s">
        <v>139</v>
      </c>
      <c r="AY318" s="17" t="s">
        <v>133</v>
      </c>
      <c r="BE318" s="171">
        <f t="shared" si="44"/>
        <v>0</v>
      </c>
      <c r="BF318" s="171">
        <f t="shared" si="45"/>
        <v>0</v>
      </c>
      <c r="BG318" s="171">
        <f t="shared" si="46"/>
        <v>0</v>
      </c>
      <c r="BH318" s="171">
        <f t="shared" si="47"/>
        <v>0</v>
      </c>
      <c r="BI318" s="171">
        <f t="shared" si="48"/>
        <v>0</v>
      </c>
      <c r="BJ318" s="17" t="s">
        <v>139</v>
      </c>
      <c r="BK318" s="171">
        <f t="shared" si="49"/>
        <v>0</v>
      </c>
      <c r="BL318" s="17" t="s">
        <v>187</v>
      </c>
      <c r="BM318" s="170" t="s">
        <v>642</v>
      </c>
    </row>
    <row r="319" spans="1:65" s="2" customFormat="1" ht="16.5" customHeight="1">
      <c r="A319" s="32"/>
      <c r="B319" s="157"/>
      <c r="C319" s="196" t="s">
        <v>643</v>
      </c>
      <c r="D319" s="196" t="s">
        <v>188</v>
      </c>
      <c r="E319" s="197" t="s">
        <v>644</v>
      </c>
      <c r="F319" s="198" t="s">
        <v>645</v>
      </c>
      <c r="G319" s="199" t="s">
        <v>185</v>
      </c>
      <c r="H319" s="200">
        <v>2</v>
      </c>
      <c r="I319" s="201"/>
      <c r="J319" s="202">
        <f t="shared" si="40"/>
        <v>0</v>
      </c>
      <c r="K319" s="203"/>
      <c r="L319" s="204"/>
      <c r="M319" s="205" t="s">
        <v>1</v>
      </c>
      <c r="N319" s="206" t="s">
        <v>42</v>
      </c>
      <c r="O319" s="58"/>
      <c r="P319" s="168">
        <f t="shared" si="41"/>
        <v>0</v>
      </c>
      <c r="Q319" s="168">
        <v>0.00045</v>
      </c>
      <c r="R319" s="168">
        <f t="shared" si="42"/>
        <v>0.0009</v>
      </c>
      <c r="S319" s="168">
        <v>0</v>
      </c>
      <c r="T319" s="169">
        <f t="shared" si="43"/>
        <v>0</v>
      </c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R319" s="170" t="s">
        <v>272</v>
      </c>
      <c r="AT319" s="170" t="s">
        <v>188</v>
      </c>
      <c r="AU319" s="170" t="s">
        <v>139</v>
      </c>
      <c r="AY319" s="17" t="s">
        <v>133</v>
      </c>
      <c r="BE319" s="171">
        <f t="shared" si="44"/>
        <v>0</v>
      </c>
      <c r="BF319" s="171">
        <f t="shared" si="45"/>
        <v>0</v>
      </c>
      <c r="BG319" s="171">
        <f t="shared" si="46"/>
        <v>0</v>
      </c>
      <c r="BH319" s="171">
        <f t="shared" si="47"/>
        <v>0</v>
      </c>
      <c r="BI319" s="171">
        <f t="shared" si="48"/>
        <v>0</v>
      </c>
      <c r="BJ319" s="17" t="s">
        <v>139</v>
      </c>
      <c r="BK319" s="171">
        <f t="shared" si="49"/>
        <v>0</v>
      </c>
      <c r="BL319" s="17" t="s">
        <v>187</v>
      </c>
      <c r="BM319" s="170" t="s">
        <v>646</v>
      </c>
    </row>
    <row r="320" spans="1:65" s="2" customFormat="1" ht="21.75" customHeight="1">
      <c r="A320" s="32"/>
      <c r="B320" s="157"/>
      <c r="C320" s="158" t="s">
        <v>647</v>
      </c>
      <c r="D320" s="158" t="s">
        <v>136</v>
      </c>
      <c r="E320" s="159" t="s">
        <v>648</v>
      </c>
      <c r="F320" s="160" t="s">
        <v>649</v>
      </c>
      <c r="G320" s="161" t="s">
        <v>185</v>
      </c>
      <c r="H320" s="162">
        <v>2</v>
      </c>
      <c r="I320" s="163"/>
      <c r="J320" s="164">
        <f t="shared" si="40"/>
        <v>0</v>
      </c>
      <c r="K320" s="165"/>
      <c r="L320" s="33"/>
      <c r="M320" s="166" t="s">
        <v>1</v>
      </c>
      <c r="N320" s="167" t="s">
        <v>42</v>
      </c>
      <c r="O320" s="58"/>
      <c r="P320" s="168">
        <f t="shared" si="41"/>
        <v>0</v>
      </c>
      <c r="Q320" s="168">
        <v>0</v>
      </c>
      <c r="R320" s="168">
        <f t="shared" si="42"/>
        <v>0</v>
      </c>
      <c r="S320" s="168">
        <v>0</v>
      </c>
      <c r="T320" s="169">
        <f t="shared" si="43"/>
        <v>0</v>
      </c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R320" s="170" t="s">
        <v>187</v>
      </c>
      <c r="AT320" s="170" t="s">
        <v>136</v>
      </c>
      <c r="AU320" s="170" t="s">
        <v>139</v>
      </c>
      <c r="AY320" s="17" t="s">
        <v>133</v>
      </c>
      <c r="BE320" s="171">
        <f t="shared" si="44"/>
        <v>0</v>
      </c>
      <c r="BF320" s="171">
        <f t="shared" si="45"/>
        <v>0</v>
      </c>
      <c r="BG320" s="171">
        <f t="shared" si="46"/>
        <v>0</v>
      </c>
      <c r="BH320" s="171">
        <f t="shared" si="47"/>
        <v>0</v>
      </c>
      <c r="BI320" s="171">
        <f t="shared" si="48"/>
        <v>0</v>
      </c>
      <c r="BJ320" s="17" t="s">
        <v>139</v>
      </c>
      <c r="BK320" s="171">
        <f t="shared" si="49"/>
        <v>0</v>
      </c>
      <c r="BL320" s="17" t="s">
        <v>187</v>
      </c>
      <c r="BM320" s="170" t="s">
        <v>650</v>
      </c>
    </row>
    <row r="321" spans="1:65" s="2" customFormat="1" ht="16.5" customHeight="1">
      <c r="A321" s="32"/>
      <c r="B321" s="157"/>
      <c r="C321" s="196" t="s">
        <v>651</v>
      </c>
      <c r="D321" s="196" t="s">
        <v>188</v>
      </c>
      <c r="E321" s="197" t="s">
        <v>652</v>
      </c>
      <c r="F321" s="198" t="s">
        <v>653</v>
      </c>
      <c r="G321" s="199" t="s">
        <v>185</v>
      </c>
      <c r="H321" s="200">
        <v>2</v>
      </c>
      <c r="I321" s="201"/>
      <c r="J321" s="202">
        <f t="shared" si="40"/>
        <v>0</v>
      </c>
      <c r="K321" s="203"/>
      <c r="L321" s="204"/>
      <c r="M321" s="205" t="s">
        <v>1</v>
      </c>
      <c r="N321" s="206" t="s">
        <v>42</v>
      </c>
      <c r="O321" s="58"/>
      <c r="P321" s="168">
        <f t="shared" si="41"/>
        <v>0</v>
      </c>
      <c r="Q321" s="168">
        <v>0.00135</v>
      </c>
      <c r="R321" s="168">
        <f t="shared" si="42"/>
        <v>0.0027</v>
      </c>
      <c r="S321" s="168">
        <v>0</v>
      </c>
      <c r="T321" s="169">
        <f t="shared" si="43"/>
        <v>0</v>
      </c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R321" s="170" t="s">
        <v>272</v>
      </c>
      <c r="AT321" s="170" t="s">
        <v>188</v>
      </c>
      <c r="AU321" s="170" t="s">
        <v>139</v>
      </c>
      <c r="AY321" s="17" t="s">
        <v>133</v>
      </c>
      <c r="BE321" s="171">
        <f t="shared" si="44"/>
        <v>0</v>
      </c>
      <c r="BF321" s="171">
        <f t="shared" si="45"/>
        <v>0</v>
      </c>
      <c r="BG321" s="171">
        <f t="shared" si="46"/>
        <v>0</v>
      </c>
      <c r="BH321" s="171">
        <f t="shared" si="47"/>
        <v>0</v>
      </c>
      <c r="BI321" s="171">
        <f t="shared" si="48"/>
        <v>0</v>
      </c>
      <c r="BJ321" s="17" t="s">
        <v>139</v>
      </c>
      <c r="BK321" s="171">
        <f t="shared" si="49"/>
        <v>0</v>
      </c>
      <c r="BL321" s="17" t="s">
        <v>187</v>
      </c>
      <c r="BM321" s="170" t="s">
        <v>654</v>
      </c>
    </row>
    <row r="322" spans="1:65" s="2" customFormat="1" ht="21.75" customHeight="1">
      <c r="A322" s="32"/>
      <c r="B322" s="157"/>
      <c r="C322" s="158" t="s">
        <v>655</v>
      </c>
      <c r="D322" s="158" t="s">
        <v>136</v>
      </c>
      <c r="E322" s="159" t="s">
        <v>656</v>
      </c>
      <c r="F322" s="160" t="s">
        <v>657</v>
      </c>
      <c r="G322" s="161" t="s">
        <v>224</v>
      </c>
      <c r="H322" s="162">
        <v>0.037</v>
      </c>
      <c r="I322" s="163"/>
      <c r="J322" s="164">
        <f t="shared" si="40"/>
        <v>0</v>
      </c>
      <c r="K322" s="165"/>
      <c r="L322" s="33"/>
      <c r="M322" s="166" t="s">
        <v>1</v>
      </c>
      <c r="N322" s="167" t="s">
        <v>42</v>
      </c>
      <c r="O322" s="58"/>
      <c r="P322" s="168">
        <f t="shared" si="41"/>
        <v>0</v>
      </c>
      <c r="Q322" s="168">
        <v>0</v>
      </c>
      <c r="R322" s="168">
        <f t="shared" si="42"/>
        <v>0</v>
      </c>
      <c r="S322" s="168">
        <v>0</v>
      </c>
      <c r="T322" s="169">
        <f t="shared" si="43"/>
        <v>0</v>
      </c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R322" s="170" t="s">
        <v>187</v>
      </c>
      <c r="AT322" s="170" t="s">
        <v>136</v>
      </c>
      <c r="AU322" s="170" t="s">
        <v>139</v>
      </c>
      <c r="AY322" s="17" t="s">
        <v>133</v>
      </c>
      <c r="BE322" s="171">
        <f t="shared" si="44"/>
        <v>0</v>
      </c>
      <c r="BF322" s="171">
        <f t="shared" si="45"/>
        <v>0</v>
      </c>
      <c r="BG322" s="171">
        <f t="shared" si="46"/>
        <v>0</v>
      </c>
      <c r="BH322" s="171">
        <f t="shared" si="47"/>
        <v>0</v>
      </c>
      <c r="BI322" s="171">
        <f t="shared" si="48"/>
        <v>0</v>
      </c>
      <c r="BJ322" s="17" t="s">
        <v>139</v>
      </c>
      <c r="BK322" s="171">
        <f t="shared" si="49"/>
        <v>0</v>
      </c>
      <c r="BL322" s="17" t="s">
        <v>187</v>
      </c>
      <c r="BM322" s="170" t="s">
        <v>658</v>
      </c>
    </row>
    <row r="323" spans="1:65" s="2" customFormat="1" ht="21.75" customHeight="1">
      <c r="A323" s="32"/>
      <c r="B323" s="157"/>
      <c r="C323" s="158" t="s">
        <v>659</v>
      </c>
      <c r="D323" s="158" t="s">
        <v>136</v>
      </c>
      <c r="E323" s="159" t="s">
        <v>660</v>
      </c>
      <c r="F323" s="160" t="s">
        <v>661</v>
      </c>
      <c r="G323" s="161" t="s">
        <v>224</v>
      </c>
      <c r="H323" s="162">
        <v>0.037</v>
      </c>
      <c r="I323" s="163"/>
      <c r="J323" s="164">
        <f t="shared" si="40"/>
        <v>0</v>
      </c>
      <c r="K323" s="165"/>
      <c r="L323" s="33"/>
      <c r="M323" s="166" t="s">
        <v>1</v>
      </c>
      <c r="N323" s="167" t="s">
        <v>42</v>
      </c>
      <c r="O323" s="58"/>
      <c r="P323" s="168">
        <f t="shared" si="41"/>
        <v>0</v>
      </c>
      <c r="Q323" s="168">
        <v>0</v>
      </c>
      <c r="R323" s="168">
        <f t="shared" si="42"/>
        <v>0</v>
      </c>
      <c r="S323" s="168">
        <v>0</v>
      </c>
      <c r="T323" s="169">
        <f t="shared" si="43"/>
        <v>0</v>
      </c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R323" s="170" t="s">
        <v>187</v>
      </c>
      <c r="AT323" s="170" t="s">
        <v>136</v>
      </c>
      <c r="AU323" s="170" t="s">
        <v>139</v>
      </c>
      <c r="AY323" s="17" t="s">
        <v>133</v>
      </c>
      <c r="BE323" s="171">
        <f t="shared" si="44"/>
        <v>0</v>
      </c>
      <c r="BF323" s="171">
        <f t="shared" si="45"/>
        <v>0</v>
      </c>
      <c r="BG323" s="171">
        <f t="shared" si="46"/>
        <v>0</v>
      </c>
      <c r="BH323" s="171">
        <f t="shared" si="47"/>
        <v>0</v>
      </c>
      <c r="BI323" s="171">
        <f t="shared" si="48"/>
        <v>0</v>
      </c>
      <c r="BJ323" s="17" t="s">
        <v>139</v>
      </c>
      <c r="BK323" s="171">
        <f t="shared" si="49"/>
        <v>0</v>
      </c>
      <c r="BL323" s="17" t="s">
        <v>187</v>
      </c>
      <c r="BM323" s="170" t="s">
        <v>662</v>
      </c>
    </row>
    <row r="324" spans="1:65" s="2" customFormat="1" ht="21.75" customHeight="1">
      <c r="A324" s="32"/>
      <c r="B324" s="157"/>
      <c r="C324" s="158" t="s">
        <v>663</v>
      </c>
      <c r="D324" s="158" t="s">
        <v>136</v>
      </c>
      <c r="E324" s="159" t="s">
        <v>664</v>
      </c>
      <c r="F324" s="160" t="s">
        <v>665</v>
      </c>
      <c r="G324" s="161" t="s">
        <v>476</v>
      </c>
      <c r="H324" s="162">
        <v>1</v>
      </c>
      <c r="I324" s="163"/>
      <c r="J324" s="164">
        <f t="shared" si="40"/>
        <v>0</v>
      </c>
      <c r="K324" s="165"/>
      <c r="L324" s="33"/>
      <c r="M324" s="166" t="s">
        <v>1</v>
      </c>
      <c r="N324" s="167" t="s">
        <v>42</v>
      </c>
      <c r="O324" s="58"/>
      <c r="P324" s="168">
        <f t="shared" si="41"/>
        <v>0</v>
      </c>
      <c r="Q324" s="168">
        <v>0</v>
      </c>
      <c r="R324" s="168">
        <f t="shared" si="42"/>
        <v>0</v>
      </c>
      <c r="S324" s="168">
        <v>0</v>
      </c>
      <c r="T324" s="169">
        <f t="shared" si="43"/>
        <v>0</v>
      </c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R324" s="170" t="s">
        <v>187</v>
      </c>
      <c r="AT324" s="170" t="s">
        <v>136</v>
      </c>
      <c r="AU324" s="170" t="s">
        <v>139</v>
      </c>
      <c r="AY324" s="17" t="s">
        <v>133</v>
      </c>
      <c r="BE324" s="171">
        <f t="shared" si="44"/>
        <v>0</v>
      </c>
      <c r="BF324" s="171">
        <f t="shared" si="45"/>
        <v>0</v>
      </c>
      <c r="BG324" s="171">
        <f t="shared" si="46"/>
        <v>0</v>
      </c>
      <c r="BH324" s="171">
        <f t="shared" si="47"/>
        <v>0</v>
      </c>
      <c r="BI324" s="171">
        <f t="shared" si="48"/>
        <v>0</v>
      </c>
      <c r="BJ324" s="17" t="s">
        <v>139</v>
      </c>
      <c r="BK324" s="171">
        <f t="shared" si="49"/>
        <v>0</v>
      </c>
      <c r="BL324" s="17" t="s">
        <v>187</v>
      </c>
      <c r="BM324" s="170" t="s">
        <v>666</v>
      </c>
    </row>
    <row r="325" spans="1:65" s="2" customFormat="1" ht="21.75" customHeight="1">
      <c r="A325" s="32"/>
      <c r="B325" s="157"/>
      <c r="C325" s="158" t="s">
        <v>667</v>
      </c>
      <c r="D325" s="158" t="s">
        <v>136</v>
      </c>
      <c r="E325" s="159" t="s">
        <v>668</v>
      </c>
      <c r="F325" s="160" t="s">
        <v>669</v>
      </c>
      <c r="G325" s="161" t="s">
        <v>476</v>
      </c>
      <c r="H325" s="162">
        <v>2</v>
      </c>
      <c r="I325" s="163"/>
      <c r="J325" s="164">
        <f t="shared" si="40"/>
        <v>0</v>
      </c>
      <c r="K325" s="165"/>
      <c r="L325" s="33"/>
      <c r="M325" s="166" t="s">
        <v>1</v>
      </c>
      <c r="N325" s="167" t="s">
        <v>42</v>
      </c>
      <c r="O325" s="58"/>
      <c r="P325" s="168">
        <f t="shared" si="41"/>
        <v>0</v>
      </c>
      <c r="Q325" s="168">
        <v>0</v>
      </c>
      <c r="R325" s="168">
        <f t="shared" si="42"/>
        <v>0</v>
      </c>
      <c r="S325" s="168">
        <v>0</v>
      </c>
      <c r="T325" s="169">
        <f t="shared" si="43"/>
        <v>0</v>
      </c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R325" s="170" t="s">
        <v>187</v>
      </c>
      <c r="AT325" s="170" t="s">
        <v>136</v>
      </c>
      <c r="AU325" s="170" t="s">
        <v>139</v>
      </c>
      <c r="AY325" s="17" t="s">
        <v>133</v>
      </c>
      <c r="BE325" s="171">
        <f t="shared" si="44"/>
        <v>0</v>
      </c>
      <c r="BF325" s="171">
        <f t="shared" si="45"/>
        <v>0</v>
      </c>
      <c r="BG325" s="171">
        <f t="shared" si="46"/>
        <v>0</v>
      </c>
      <c r="BH325" s="171">
        <f t="shared" si="47"/>
        <v>0</v>
      </c>
      <c r="BI325" s="171">
        <f t="shared" si="48"/>
        <v>0</v>
      </c>
      <c r="BJ325" s="17" t="s">
        <v>139</v>
      </c>
      <c r="BK325" s="171">
        <f t="shared" si="49"/>
        <v>0</v>
      </c>
      <c r="BL325" s="17" t="s">
        <v>187</v>
      </c>
      <c r="BM325" s="170" t="s">
        <v>670</v>
      </c>
    </row>
    <row r="326" spans="2:63" s="12" customFormat="1" ht="22.9" customHeight="1">
      <c r="B326" s="144"/>
      <c r="D326" s="145" t="s">
        <v>75</v>
      </c>
      <c r="E326" s="155" t="s">
        <v>671</v>
      </c>
      <c r="F326" s="155" t="s">
        <v>672</v>
      </c>
      <c r="I326" s="147"/>
      <c r="J326" s="156">
        <f>BK326</f>
        <v>0</v>
      </c>
      <c r="L326" s="144"/>
      <c r="M326" s="149"/>
      <c r="N326" s="150"/>
      <c r="O326" s="150"/>
      <c r="P326" s="151">
        <f>SUM(P327:P335)</f>
        <v>0</v>
      </c>
      <c r="Q326" s="150"/>
      <c r="R326" s="151">
        <f>SUM(R327:R335)</f>
        <v>0.2037969</v>
      </c>
      <c r="S326" s="150"/>
      <c r="T326" s="152">
        <f>SUM(T327:T335)</f>
        <v>0</v>
      </c>
      <c r="AR326" s="145" t="s">
        <v>139</v>
      </c>
      <c r="AT326" s="153" t="s">
        <v>75</v>
      </c>
      <c r="AU326" s="153" t="s">
        <v>84</v>
      </c>
      <c r="AY326" s="145" t="s">
        <v>133</v>
      </c>
      <c r="BK326" s="154">
        <f>SUM(BK327:BK335)</f>
        <v>0</v>
      </c>
    </row>
    <row r="327" spans="1:65" s="2" customFormat="1" ht="21.75" customHeight="1">
      <c r="A327" s="32"/>
      <c r="B327" s="157"/>
      <c r="C327" s="158" t="s">
        <v>673</v>
      </c>
      <c r="D327" s="158" t="s">
        <v>136</v>
      </c>
      <c r="E327" s="159" t="s">
        <v>674</v>
      </c>
      <c r="F327" s="160" t="s">
        <v>675</v>
      </c>
      <c r="G327" s="161" t="s">
        <v>137</v>
      </c>
      <c r="H327" s="162">
        <v>3.33</v>
      </c>
      <c r="I327" s="163"/>
      <c r="J327" s="164">
        <f>ROUND(I327*H327,2)</f>
        <v>0</v>
      </c>
      <c r="K327" s="165"/>
      <c r="L327" s="33"/>
      <c r="M327" s="166" t="s">
        <v>1</v>
      </c>
      <c r="N327" s="167" t="s">
        <v>42</v>
      </c>
      <c r="O327" s="58"/>
      <c r="P327" s="168">
        <f>O327*H327</f>
        <v>0</v>
      </c>
      <c r="Q327" s="168">
        <v>0.03767</v>
      </c>
      <c r="R327" s="168">
        <f>Q327*H327</f>
        <v>0.1254411</v>
      </c>
      <c r="S327" s="168">
        <v>0</v>
      </c>
      <c r="T327" s="169">
        <f>S327*H327</f>
        <v>0</v>
      </c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R327" s="170" t="s">
        <v>187</v>
      </c>
      <c r="AT327" s="170" t="s">
        <v>136</v>
      </c>
      <c r="AU327" s="170" t="s">
        <v>139</v>
      </c>
      <c r="AY327" s="17" t="s">
        <v>133</v>
      </c>
      <c r="BE327" s="171">
        <f>IF(N327="základní",J327,0)</f>
        <v>0</v>
      </c>
      <c r="BF327" s="171">
        <f>IF(N327="snížená",J327,0)</f>
        <v>0</v>
      </c>
      <c r="BG327" s="171">
        <f>IF(N327="zákl. přenesená",J327,0)</f>
        <v>0</v>
      </c>
      <c r="BH327" s="171">
        <f>IF(N327="sníž. přenesená",J327,0)</f>
        <v>0</v>
      </c>
      <c r="BI327" s="171">
        <f>IF(N327="nulová",J327,0)</f>
        <v>0</v>
      </c>
      <c r="BJ327" s="17" t="s">
        <v>139</v>
      </c>
      <c r="BK327" s="171">
        <f>ROUND(I327*H327,2)</f>
        <v>0</v>
      </c>
      <c r="BL327" s="17" t="s">
        <v>187</v>
      </c>
      <c r="BM327" s="170" t="s">
        <v>676</v>
      </c>
    </row>
    <row r="328" spans="2:51" s="13" customFormat="1" ht="11.25">
      <c r="B328" s="172"/>
      <c r="D328" s="173" t="s">
        <v>140</v>
      </c>
      <c r="E328" s="174" t="s">
        <v>1</v>
      </c>
      <c r="F328" s="175" t="s">
        <v>141</v>
      </c>
      <c r="H328" s="176">
        <v>3.33</v>
      </c>
      <c r="I328" s="177"/>
      <c r="L328" s="172"/>
      <c r="M328" s="178"/>
      <c r="N328" s="179"/>
      <c r="O328" s="179"/>
      <c r="P328" s="179"/>
      <c r="Q328" s="179"/>
      <c r="R328" s="179"/>
      <c r="S328" s="179"/>
      <c r="T328" s="180"/>
      <c r="AT328" s="174" t="s">
        <v>140</v>
      </c>
      <c r="AU328" s="174" t="s">
        <v>139</v>
      </c>
      <c r="AV328" s="13" t="s">
        <v>139</v>
      </c>
      <c r="AW328" s="13" t="s">
        <v>33</v>
      </c>
      <c r="AX328" s="13" t="s">
        <v>76</v>
      </c>
      <c r="AY328" s="174" t="s">
        <v>133</v>
      </c>
    </row>
    <row r="329" spans="2:51" s="14" customFormat="1" ht="11.25">
      <c r="B329" s="181"/>
      <c r="D329" s="173" t="s">
        <v>140</v>
      </c>
      <c r="E329" s="182" t="s">
        <v>1</v>
      </c>
      <c r="F329" s="183" t="s">
        <v>142</v>
      </c>
      <c r="H329" s="184">
        <v>3.33</v>
      </c>
      <c r="I329" s="185"/>
      <c r="L329" s="181"/>
      <c r="M329" s="186"/>
      <c r="N329" s="187"/>
      <c r="O329" s="187"/>
      <c r="P329" s="187"/>
      <c r="Q329" s="187"/>
      <c r="R329" s="187"/>
      <c r="S329" s="187"/>
      <c r="T329" s="188"/>
      <c r="AT329" s="182" t="s">
        <v>140</v>
      </c>
      <c r="AU329" s="182" t="s">
        <v>139</v>
      </c>
      <c r="AV329" s="14" t="s">
        <v>138</v>
      </c>
      <c r="AW329" s="14" t="s">
        <v>33</v>
      </c>
      <c r="AX329" s="14" t="s">
        <v>84</v>
      </c>
      <c r="AY329" s="182" t="s">
        <v>133</v>
      </c>
    </row>
    <row r="330" spans="1:65" s="2" customFormat="1" ht="16.5" customHeight="1">
      <c r="A330" s="32"/>
      <c r="B330" s="157"/>
      <c r="C330" s="158" t="s">
        <v>677</v>
      </c>
      <c r="D330" s="158" t="s">
        <v>136</v>
      </c>
      <c r="E330" s="159" t="s">
        <v>678</v>
      </c>
      <c r="F330" s="160" t="s">
        <v>679</v>
      </c>
      <c r="G330" s="161" t="s">
        <v>137</v>
      </c>
      <c r="H330" s="162">
        <v>3.33</v>
      </c>
      <c r="I330" s="163"/>
      <c r="J330" s="164">
        <f>ROUND(I330*H330,2)</f>
        <v>0</v>
      </c>
      <c r="K330" s="165"/>
      <c r="L330" s="33"/>
      <c r="M330" s="166" t="s">
        <v>1</v>
      </c>
      <c r="N330" s="167" t="s">
        <v>42</v>
      </c>
      <c r="O330" s="58"/>
      <c r="P330" s="168">
        <f>O330*H330</f>
        <v>0</v>
      </c>
      <c r="Q330" s="168">
        <v>0.0003</v>
      </c>
      <c r="R330" s="168">
        <f>Q330*H330</f>
        <v>0.0009989999999999999</v>
      </c>
      <c r="S330" s="168">
        <v>0</v>
      </c>
      <c r="T330" s="169">
        <f>S330*H330</f>
        <v>0</v>
      </c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R330" s="170" t="s">
        <v>187</v>
      </c>
      <c r="AT330" s="170" t="s">
        <v>136</v>
      </c>
      <c r="AU330" s="170" t="s">
        <v>139</v>
      </c>
      <c r="AY330" s="17" t="s">
        <v>133</v>
      </c>
      <c r="BE330" s="171">
        <f>IF(N330="základní",J330,0)</f>
        <v>0</v>
      </c>
      <c r="BF330" s="171">
        <f>IF(N330="snížená",J330,0)</f>
        <v>0</v>
      </c>
      <c r="BG330" s="171">
        <f>IF(N330="zákl. přenesená",J330,0)</f>
        <v>0</v>
      </c>
      <c r="BH330" s="171">
        <f>IF(N330="sníž. přenesená",J330,0)</f>
        <v>0</v>
      </c>
      <c r="BI330" s="171">
        <f>IF(N330="nulová",J330,0)</f>
        <v>0</v>
      </c>
      <c r="BJ330" s="17" t="s">
        <v>139</v>
      </c>
      <c r="BK330" s="171">
        <f>ROUND(I330*H330,2)</f>
        <v>0</v>
      </c>
      <c r="BL330" s="17" t="s">
        <v>187</v>
      </c>
      <c r="BM330" s="170" t="s">
        <v>680</v>
      </c>
    </row>
    <row r="331" spans="1:65" s="2" customFormat="1" ht="16.5" customHeight="1">
      <c r="A331" s="32"/>
      <c r="B331" s="157"/>
      <c r="C331" s="196" t="s">
        <v>681</v>
      </c>
      <c r="D331" s="196" t="s">
        <v>188</v>
      </c>
      <c r="E331" s="197" t="s">
        <v>682</v>
      </c>
      <c r="F331" s="198" t="s">
        <v>683</v>
      </c>
      <c r="G331" s="199" t="s">
        <v>137</v>
      </c>
      <c r="H331" s="200">
        <v>4.029</v>
      </c>
      <c r="I331" s="201"/>
      <c r="J331" s="202">
        <f>ROUND(I331*H331,2)</f>
        <v>0</v>
      </c>
      <c r="K331" s="203"/>
      <c r="L331" s="204"/>
      <c r="M331" s="205" t="s">
        <v>1</v>
      </c>
      <c r="N331" s="206" t="s">
        <v>42</v>
      </c>
      <c r="O331" s="58"/>
      <c r="P331" s="168">
        <f>O331*H331</f>
        <v>0</v>
      </c>
      <c r="Q331" s="168">
        <v>0.0192</v>
      </c>
      <c r="R331" s="168">
        <f>Q331*H331</f>
        <v>0.07735679999999999</v>
      </c>
      <c r="S331" s="168">
        <v>0</v>
      </c>
      <c r="T331" s="169">
        <f>S331*H331</f>
        <v>0</v>
      </c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R331" s="170" t="s">
        <v>272</v>
      </c>
      <c r="AT331" s="170" t="s">
        <v>188</v>
      </c>
      <c r="AU331" s="170" t="s">
        <v>139</v>
      </c>
      <c r="AY331" s="17" t="s">
        <v>133</v>
      </c>
      <c r="BE331" s="171">
        <f>IF(N331="základní",J331,0)</f>
        <v>0</v>
      </c>
      <c r="BF331" s="171">
        <f>IF(N331="snížená",J331,0)</f>
        <v>0</v>
      </c>
      <c r="BG331" s="171">
        <f>IF(N331="zákl. přenesená",J331,0)</f>
        <v>0</v>
      </c>
      <c r="BH331" s="171">
        <f>IF(N331="sníž. přenesená",J331,0)</f>
        <v>0</v>
      </c>
      <c r="BI331" s="171">
        <f>IF(N331="nulová",J331,0)</f>
        <v>0</v>
      </c>
      <c r="BJ331" s="17" t="s">
        <v>139</v>
      </c>
      <c r="BK331" s="171">
        <f>ROUND(I331*H331,2)</f>
        <v>0</v>
      </c>
      <c r="BL331" s="17" t="s">
        <v>187</v>
      </c>
      <c r="BM331" s="170" t="s">
        <v>684</v>
      </c>
    </row>
    <row r="332" spans="2:51" s="13" customFormat="1" ht="11.25">
      <c r="B332" s="172"/>
      <c r="D332" s="173" t="s">
        <v>140</v>
      </c>
      <c r="E332" s="174" t="s">
        <v>1</v>
      </c>
      <c r="F332" s="175" t="s">
        <v>685</v>
      </c>
      <c r="H332" s="176">
        <v>3.663</v>
      </c>
      <c r="I332" s="177"/>
      <c r="L332" s="172"/>
      <c r="M332" s="178"/>
      <c r="N332" s="179"/>
      <c r="O332" s="179"/>
      <c r="P332" s="179"/>
      <c r="Q332" s="179"/>
      <c r="R332" s="179"/>
      <c r="S332" s="179"/>
      <c r="T332" s="180"/>
      <c r="AT332" s="174" t="s">
        <v>140</v>
      </c>
      <c r="AU332" s="174" t="s">
        <v>139</v>
      </c>
      <c r="AV332" s="13" t="s">
        <v>139</v>
      </c>
      <c r="AW332" s="13" t="s">
        <v>33</v>
      </c>
      <c r="AX332" s="13" t="s">
        <v>84</v>
      </c>
      <c r="AY332" s="174" t="s">
        <v>133</v>
      </c>
    </row>
    <row r="333" spans="2:51" s="13" customFormat="1" ht="11.25">
      <c r="B333" s="172"/>
      <c r="D333" s="173" t="s">
        <v>140</v>
      </c>
      <c r="F333" s="175" t="s">
        <v>686</v>
      </c>
      <c r="H333" s="176">
        <v>4.029</v>
      </c>
      <c r="I333" s="177"/>
      <c r="L333" s="172"/>
      <c r="M333" s="178"/>
      <c r="N333" s="179"/>
      <c r="O333" s="179"/>
      <c r="P333" s="179"/>
      <c r="Q333" s="179"/>
      <c r="R333" s="179"/>
      <c r="S333" s="179"/>
      <c r="T333" s="180"/>
      <c r="AT333" s="174" t="s">
        <v>140</v>
      </c>
      <c r="AU333" s="174" t="s">
        <v>139</v>
      </c>
      <c r="AV333" s="13" t="s">
        <v>139</v>
      </c>
      <c r="AW333" s="13" t="s">
        <v>3</v>
      </c>
      <c r="AX333" s="13" t="s">
        <v>84</v>
      </c>
      <c r="AY333" s="174" t="s">
        <v>133</v>
      </c>
    </row>
    <row r="334" spans="1:65" s="2" customFormat="1" ht="21.75" customHeight="1">
      <c r="A334" s="32"/>
      <c r="B334" s="157"/>
      <c r="C334" s="158" t="s">
        <v>687</v>
      </c>
      <c r="D334" s="158" t="s">
        <v>136</v>
      </c>
      <c r="E334" s="159" t="s">
        <v>688</v>
      </c>
      <c r="F334" s="160" t="s">
        <v>689</v>
      </c>
      <c r="G334" s="161" t="s">
        <v>224</v>
      </c>
      <c r="H334" s="162">
        <v>0.204</v>
      </c>
      <c r="I334" s="163"/>
      <c r="J334" s="164">
        <f>ROUND(I334*H334,2)</f>
        <v>0</v>
      </c>
      <c r="K334" s="165"/>
      <c r="L334" s="33"/>
      <c r="M334" s="166" t="s">
        <v>1</v>
      </c>
      <c r="N334" s="167" t="s">
        <v>42</v>
      </c>
      <c r="O334" s="58"/>
      <c r="P334" s="168">
        <f>O334*H334</f>
        <v>0</v>
      </c>
      <c r="Q334" s="168">
        <v>0</v>
      </c>
      <c r="R334" s="168">
        <f>Q334*H334</f>
        <v>0</v>
      </c>
      <c r="S334" s="168">
        <v>0</v>
      </c>
      <c r="T334" s="169">
        <f>S334*H334</f>
        <v>0</v>
      </c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R334" s="170" t="s">
        <v>187</v>
      </c>
      <c r="AT334" s="170" t="s">
        <v>136</v>
      </c>
      <c r="AU334" s="170" t="s">
        <v>139</v>
      </c>
      <c r="AY334" s="17" t="s">
        <v>133</v>
      </c>
      <c r="BE334" s="171">
        <f>IF(N334="základní",J334,0)</f>
        <v>0</v>
      </c>
      <c r="BF334" s="171">
        <f>IF(N334="snížená",J334,0)</f>
        <v>0</v>
      </c>
      <c r="BG334" s="171">
        <f>IF(N334="zákl. přenesená",J334,0)</f>
        <v>0</v>
      </c>
      <c r="BH334" s="171">
        <f>IF(N334="sníž. přenesená",J334,0)</f>
        <v>0</v>
      </c>
      <c r="BI334" s="171">
        <f>IF(N334="nulová",J334,0)</f>
        <v>0</v>
      </c>
      <c r="BJ334" s="17" t="s">
        <v>139</v>
      </c>
      <c r="BK334" s="171">
        <f>ROUND(I334*H334,2)</f>
        <v>0</v>
      </c>
      <c r="BL334" s="17" t="s">
        <v>187</v>
      </c>
      <c r="BM334" s="170" t="s">
        <v>690</v>
      </c>
    </row>
    <row r="335" spans="1:65" s="2" customFormat="1" ht="21.75" customHeight="1">
      <c r="A335" s="32"/>
      <c r="B335" s="157"/>
      <c r="C335" s="158" t="s">
        <v>691</v>
      </c>
      <c r="D335" s="158" t="s">
        <v>136</v>
      </c>
      <c r="E335" s="159" t="s">
        <v>692</v>
      </c>
      <c r="F335" s="160" t="s">
        <v>693</v>
      </c>
      <c r="G335" s="161" t="s">
        <v>224</v>
      </c>
      <c r="H335" s="162">
        <v>0.204</v>
      </c>
      <c r="I335" s="163"/>
      <c r="J335" s="164">
        <f>ROUND(I335*H335,2)</f>
        <v>0</v>
      </c>
      <c r="K335" s="165"/>
      <c r="L335" s="33"/>
      <c r="M335" s="166" t="s">
        <v>1</v>
      </c>
      <c r="N335" s="167" t="s">
        <v>42</v>
      </c>
      <c r="O335" s="58"/>
      <c r="P335" s="168">
        <f>O335*H335</f>
        <v>0</v>
      </c>
      <c r="Q335" s="168">
        <v>0</v>
      </c>
      <c r="R335" s="168">
        <f>Q335*H335</f>
        <v>0</v>
      </c>
      <c r="S335" s="168">
        <v>0</v>
      </c>
      <c r="T335" s="169">
        <f>S335*H335</f>
        <v>0</v>
      </c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R335" s="170" t="s">
        <v>187</v>
      </c>
      <c r="AT335" s="170" t="s">
        <v>136</v>
      </c>
      <c r="AU335" s="170" t="s">
        <v>139</v>
      </c>
      <c r="AY335" s="17" t="s">
        <v>133</v>
      </c>
      <c r="BE335" s="171">
        <f>IF(N335="základní",J335,0)</f>
        <v>0</v>
      </c>
      <c r="BF335" s="171">
        <f>IF(N335="snížená",J335,0)</f>
        <v>0</v>
      </c>
      <c r="BG335" s="171">
        <f>IF(N335="zákl. přenesená",J335,0)</f>
        <v>0</v>
      </c>
      <c r="BH335" s="171">
        <f>IF(N335="sníž. přenesená",J335,0)</f>
        <v>0</v>
      </c>
      <c r="BI335" s="171">
        <f>IF(N335="nulová",J335,0)</f>
        <v>0</v>
      </c>
      <c r="BJ335" s="17" t="s">
        <v>139</v>
      </c>
      <c r="BK335" s="171">
        <f>ROUND(I335*H335,2)</f>
        <v>0</v>
      </c>
      <c r="BL335" s="17" t="s">
        <v>187</v>
      </c>
      <c r="BM335" s="170" t="s">
        <v>694</v>
      </c>
    </row>
    <row r="336" spans="2:63" s="12" customFormat="1" ht="22.9" customHeight="1">
      <c r="B336" s="144"/>
      <c r="D336" s="145" t="s">
        <v>75</v>
      </c>
      <c r="E336" s="155" t="s">
        <v>695</v>
      </c>
      <c r="F336" s="155" t="s">
        <v>696</v>
      </c>
      <c r="I336" s="147"/>
      <c r="J336" s="156">
        <f>BK336</f>
        <v>0</v>
      </c>
      <c r="L336" s="144"/>
      <c r="M336" s="149"/>
      <c r="N336" s="150"/>
      <c r="O336" s="150"/>
      <c r="P336" s="151">
        <f>SUM(P337:P346)</f>
        <v>0</v>
      </c>
      <c r="Q336" s="150"/>
      <c r="R336" s="151">
        <f>SUM(R337:R346)</f>
        <v>0.0005863</v>
      </c>
      <c r="S336" s="150"/>
      <c r="T336" s="152">
        <f>SUM(T337:T346)</f>
        <v>0.009720000000000001</v>
      </c>
      <c r="AR336" s="145" t="s">
        <v>139</v>
      </c>
      <c r="AT336" s="153" t="s">
        <v>75</v>
      </c>
      <c r="AU336" s="153" t="s">
        <v>84</v>
      </c>
      <c r="AY336" s="145" t="s">
        <v>133</v>
      </c>
      <c r="BK336" s="154">
        <f>SUM(BK337:BK346)</f>
        <v>0</v>
      </c>
    </row>
    <row r="337" spans="1:65" s="2" customFormat="1" ht="21.75" customHeight="1">
      <c r="A337" s="32"/>
      <c r="B337" s="157"/>
      <c r="C337" s="158" t="s">
        <v>697</v>
      </c>
      <c r="D337" s="158" t="s">
        <v>136</v>
      </c>
      <c r="E337" s="159" t="s">
        <v>698</v>
      </c>
      <c r="F337" s="160" t="s">
        <v>699</v>
      </c>
      <c r="G337" s="161" t="s">
        <v>137</v>
      </c>
      <c r="H337" s="162">
        <v>3.24</v>
      </c>
      <c r="I337" s="163"/>
      <c r="J337" s="164">
        <f>ROUND(I337*H337,2)</f>
        <v>0</v>
      </c>
      <c r="K337" s="165"/>
      <c r="L337" s="33"/>
      <c r="M337" s="166" t="s">
        <v>1</v>
      </c>
      <c r="N337" s="167" t="s">
        <v>42</v>
      </c>
      <c r="O337" s="58"/>
      <c r="P337" s="168">
        <f>O337*H337</f>
        <v>0</v>
      </c>
      <c r="Q337" s="168">
        <v>0</v>
      </c>
      <c r="R337" s="168">
        <f>Q337*H337</f>
        <v>0</v>
      </c>
      <c r="S337" s="168">
        <v>0.003</v>
      </c>
      <c r="T337" s="169">
        <f>S337*H337</f>
        <v>0.009720000000000001</v>
      </c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R337" s="170" t="s">
        <v>187</v>
      </c>
      <c r="AT337" s="170" t="s">
        <v>136</v>
      </c>
      <c r="AU337" s="170" t="s">
        <v>139</v>
      </c>
      <c r="AY337" s="17" t="s">
        <v>133</v>
      </c>
      <c r="BE337" s="171">
        <f>IF(N337="základní",J337,0)</f>
        <v>0</v>
      </c>
      <c r="BF337" s="171">
        <f>IF(N337="snížená",J337,0)</f>
        <v>0</v>
      </c>
      <c r="BG337" s="171">
        <f>IF(N337="zákl. přenesená",J337,0)</f>
        <v>0</v>
      </c>
      <c r="BH337" s="171">
        <f>IF(N337="sníž. přenesená",J337,0)</f>
        <v>0</v>
      </c>
      <c r="BI337" s="171">
        <f>IF(N337="nulová",J337,0)</f>
        <v>0</v>
      </c>
      <c r="BJ337" s="17" t="s">
        <v>139</v>
      </c>
      <c r="BK337" s="171">
        <f>ROUND(I337*H337,2)</f>
        <v>0</v>
      </c>
      <c r="BL337" s="17" t="s">
        <v>187</v>
      </c>
      <c r="BM337" s="170" t="s">
        <v>700</v>
      </c>
    </row>
    <row r="338" spans="2:51" s="15" customFormat="1" ht="11.25">
      <c r="B338" s="189"/>
      <c r="D338" s="173" t="s">
        <v>140</v>
      </c>
      <c r="E338" s="190" t="s">
        <v>1</v>
      </c>
      <c r="F338" s="191" t="s">
        <v>701</v>
      </c>
      <c r="H338" s="190" t="s">
        <v>1</v>
      </c>
      <c r="I338" s="192"/>
      <c r="L338" s="189"/>
      <c r="M338" s="193"/>
      <c r="N338" s="194"/>
      <c r="O338" s="194"/>
      <c r="P338" s="194"/>
      <c r="Q338" s="194"/>
      <c r="R338" s="194"/>
      <c r="S338" s="194"/>
      <c r="T338" s="195"/>
      <c r="AT338" s="190" t="s">
        <v>140</v>
      </c>
      <c r="AU338" s="190" t="s">
        <v>139</v>
      </c>
      <c r="AV338" s="15" t="s">
        <v>84</v>
      </c>
      <c r="AW338" s="15" t="s">
        <v>33</v>
      </c>
      <c r="AX338" s="15" t="s">
        <v>76</v>
      </c>
      <c r="AY338" s="190" t="s">
        <v>133</v>
      </c>
    </row>
    <row r="339" spans="2:51" s="13" customFormat="1" ht="11.25">
      <c r="B339" s="172"/>
      <c r="D339" s="173" t="s">
        <v>140</v>
      </c>
      <c r="E339" s="174" t="s">
        <v>1</v>
      </c>
      <c r="F339" s="175" t="s">
        <v>626</v>
      </c>
      <c r="H339" s="176">
        <v>3.24</v>
      </c>
      <c r="I339" s="177"/>
      <c r="L339" s="172"/>
      <c r="M339" s="178"/>
      <c r="N339" s="179"/>
      <c r="O339" s="179"/>
      <c r="P339" s="179"/>
      <c r="Q339" s="179"/>
      <c r="R339" s="179"/>
      <c r="S339" s="179"/>
      <c r="T339" s="180"/>
      <c r="AT339" s="174" t="s">
        <v>140</v>
      </c>
      <c r="AU339" s="174" t="s">
        <v>139</v>
      </c>
      <c r="AV339" s="13" t="s">
        <v>139</v>
      </c>
      <c r="AW339" s="13" t="s">
        <v>33</v>
      </c>
      <c r="AX339" s="13" t="s">
        <v>76</v>
      </c>
      <c r="AY339" s="174" t="s">
        <v>133</v>
      </c>
    </row>
    <row r="340" spans="2:51" s="14" customFormat="1" ht="11.25">
      <c r="B340" s="181"/>
      <c r="D340" s="173" t="s">
        <v>140</v>
      </c>
      <c r="E340" s="182" t="s">
        <v>1</v>
      </c>
      <c r="F340" s="183" t="s">
        <v>142</v>
      </c>
      <c r="H340" s="184">
        <v>3.24</v>
      </c>
      <c r="I340" s="185"/>
      <c r="L340" s="181"/>
      <c r="M340" s="186"/>
      <c r="N340" s="187"/>
      <c r="O340" s="187"/>
      <c r="P340" s="187"/>
      <c r="Q340" s="187"/>
      <c r="R340" s="187"/>
      <c r="S340" s="187"/>
      <c r="T340" s="188"/>
      <c r="AT340" s="182" t="s">
        <v>140</v>
      </c>
      <c r="AU340" s="182" t="s">
        <v>139</v>
      </c>
      <c r="AV340" s="14" t="s">
        <v>138</v>
      </c>
      <c r="AW340" s="14" t="s">
        <v>33</v>
      </c>
      <c r="AX340" s="14" t="s">
        <v>84</v>
      </c>
      <c r="AY340" s="182" t="s">
        <v>133</v>
      </c>
    </row>
    <row r="341" spans="1:65" s="2" customFormat="1" ht="16.5" customHeight="1">
      <c r="A341" s="32"/>
      <c r="B341" s="157"/>
      <c r="C341" s="158" t="s">
        <v>702</v>
      </c>
      <c r="D341" s="158" t="s">
        <v>136</v>
      </c>
      <c r="E341" s="159" t="s">
        <v>703</v>
      </c>
      <c r="F341" s="160" t="s">
        <v>704</v>
      </c>
      <c r="G341" s="161" t="s">
        <v>287</v>
      </c>
      <c r="H341" s="162">
        <v>2.2</v>
      </c>
      <c r="I341" s="163"/>
      <c r="J341" s="164">
        <f>ROUND(I341*H341,2)</f>
        <v>0</v>
      </c>
      <c r="K341" s="165"/>
      <c r="L341" s="33"/>
      <c r="M341" s="166" t="s">
        <v>1</v>
      </c>
      <c r="N341" s="167" t="s">
        <v>42</v>
      </c>
      <c r="O341" s="58"/>
      <c r="P341" s="168">
        <f>O341*H341</f>
        <v>0</v>
      </c>
      <c r="Q341" s="168">
        <v>1E-05</v>
      </c>
      <c r="R341" s="168">
        <f>Q341*H341</f>
        <v>2.2000000000000003E-05</v>
      </c>
      <c r="S341" s="168">
        <v>0</v>
      </c>
      <c r="T341" s="169">
        <f>S341*H341</f>
        <v>0</v>
      </c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R341" s="170" t="s">
        <v>187</v>
      </c>
      <c r="AT341" s="170" t="s">
        <v>136</v>
      </c>
      <c r="AU341" s="170" t="s">
        <v>139</v>
      </c>
      <c r="AY341" s="17" t="s">
        <v>133</v>
      </c>
      <c r="BE341" s="171">
        <f>IF(N341="základní",J341,0)</f>
        <v>0</v>
      </c>
      <c r="BF341" s="171">
        <f>IF(N341="snížená",J341,0)</f>
        <v>0</v>
      </c>
      <c r="BG341" s="171">
        <f>IF(N341="zákl. přenesená",J341,0)</f>
        <v>0</v>
      </c>
      <c r="BH341" s="171">
        <f>IF(N341="sníž. přenesená",J341,0)</f>
        <v>0</v>
      </c>
      <c r="BI341" s="171">
        <f>IF(N341="nulová",J341,0)</f>
        <v>0</v>
      </c>
      <c r="BJ341" s="17" t="s">
        <v>139</v>
      </c>
      <c r="BK341" s="171">
        <f>ROUND(I341*H341,2)</f>
        <v>0</v>
      </c>
      <c r="BL341" s="17" t="s">
        <v>187</v>
      </c>
      <c r="BM341" s="170" t="s">
        <v>705</v>
      </c>
    </row>
    <row r="342" spans="2:51" s="13" customFormat="1" ht="11.25">
      <c r="B342" s="172"/>
      <c r="D342" s="173" t="s">
        <v>140</v>
      </c>
      <c r="E342" s="174" t="s">
        <v>1</v>
      </c>
      <c r="F342" s="175" t="s">
        <v>706</v>
      </c>
      <c r="H342" s="176">
        <v>2.2</v>
      </c>
      <c r="I342" s="177"/>
      <c r="L342" s="172"/>
      <c r="M342" s="178"/>
      <c r="N342" s="179"/>
      <c r="O342" s="179"/>
      <c r="P342" s="179"/>
      <c r="Q342" s="179"/>
      <c r="R342" s="179"/>
      <c r="S342" s="179"/>
      <c r="T342" s="180"/>
      <c r="AT342" s="174" t="s">
        <v>140</v>
      </c>
      <c r="AU342" s="174" t="s">
        <v>139</v>
      </c>
      <c r="AV342" s="13" t="s">
        <v>139</v>
      </c>
      <c r="AW342" s="13" t="s">
        <v>33</v>
      </c>
      <c r="AX342" s="13" t="s">
        <v>84</v>
      </c>
      <c r="AY342" s="174" t="s">
        <v>133</v>
      </c>
    </row>
    <row r="343" spans="1:65" s="2" customFormat="1" ht="16.5" customHeight="1">
      <c r="A343" s="32"/>
      <c r="B343" s="157"/>
      <c r="C343" s="196" t="s">
        <v>707</v>
      </c>
      <c r="D343" s="196" t="s">
        <v>188</v>
      </c>
      <c r="E343" s="197" t="s">
        <v>708</v>
      </c>
      <c r="F343" s="198" t="s">
        <v>709</v>
      </c>
      <c r="G343" s="199" t="s">
        <v>287</v>
      </c>
      <c r="H343" s="200">
        <v>2.565</v>
      </c>
      <c r="I343" s="201"/>
      <c r="J343" s="202">
        <f>ROUND(I343*H343,2)</f>
        <v>0</v>
      </c>
      <c r="K343" s="203"/>
      <c r="L343" s="204"/>
      <c r="M343" s="205" t="s">
        <v>1</v>
      </c>
      <c r="N343" s="206" t="s">
        <v>42</v>
      </c>
      <c r="O343" s="58"/>
      <c r="P343" s="168">
        <f>O343*H343</f>
        <v>0</v>
      </c>
      <c r="Q343" s="168">
        <v>0.00022</v>
      </c>
      <c r="R343" s="168">
        <f>Q343*H343</f>
        <v>0.0005643</v>
      </c>
      <c r="S343" s="168">
        <v>0</v>
      </c>
      <c r="T343" s="169">
        <f>S343*H343</f>
        <v>0</v>
      </c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R343" s="170" t="s">
        <v>272</v>
      </c>
      <c r="AT343" s="170" t="s">
        <v>188</v>
      </c>
      <c r="AU343" s="170" t="s">
        <v>139</v>
      </c>
      <c r="AY343" s="17" t="s">
        <v>133</v>
      </c>
      <c r="BE343" s="171">
        <f>IF(N343="základní",J343,0)</f>
        <v>0</v>
      </c>
      <c r="BF343" s="171">
        <f>IF(N343="snížená",J343,0)</f>
        <v>0</v>
      </c>
      <c r="BG343" s="171">
        <f>IF(N343="zákl. přenesená",J343,0)</f>
        <v>0</v>
      </c>
      <c r="BH343" s="171">
        <f>IF(N343="sníž. přenesená",J343,0)</f>
        <v>0</v>
      </c>
      <c r="BI343" s="171">
        <f>IF(N343="nulová",J343,0)</f>
        <v>0</v>
      </c>
      <c r="BJ343" s="17" t="s">
        <v>139</v>
      </c>
      <c r="BK343" s="171">
        <f>ROUND(I343*H343,2)</f>
        <v>0</v>
      </c>
      <c r="BL343" s="17" t="s">
        <v>187</v>
      </c>
      <c r="BM343" s="170" t="s">
        <v>710</v>
      </c>
    </row>
    <row r="344" spans="2:51" s="13" customFormat="1" ht="11.25">
      <c r="B344" s="172"/>
      <c r="D344" s="173" t="s">
        <v>140</v>
      </c>
      <c r="F344" s="175" t="s">
        <v>711</v>
      </c>
      <c r="H344" s="176">
        <v>2.565</v>
      </c>
      <c r="I344" s="177"/>
      <c r="L344" s="172"/>
      <c r="M344" s="178"/>
      <c r="N344" s="179"/>
      <c r="O344" s="179"/>
      <c r="P344" s="179"/>
      <c r="Q344" s="179"/>
      <c r="R344" s="179"/>
      <c r="S344" s="179"/>
      <c r="T344" s="180"/>
      <c r="AT344" s="174" t="s">
        <v>140</v>
      </c>
      <c r="AU344" s="174" t="s">
        <v>139</v>
      </c>
      <c r="AV344" s="13" t="s">
        <v>139</v>
      </c>
      <c r="AW344" s="13" t="s">
        <v>3</v>
      </c>
      <c r="AX344" s="13" t="s">
        <v>84</v>
      </c>
      <c r="AY344" s="174" t="s">
        <v>133</v>
      </c>
    </row>
    <row r="345" spans="1:65" s="2" customFormat="1" ht="21.75" customHeight="1">
      <c r="A345" s="32"/>
      <c r="B345" s="157"/>
      <c r="C345" s="158" t="s">
        <v>712</v>
      </c>
      <c r="D345" s="158" t="s">
        <v>136</v>
      </c>
      <c r="E345" s="159" t="s">
        <v>713</v>
      </c>
      <c r="F345" s="160" t="s">
        <v>714</v>
      </c>
      <c r="G345" s="161" t="s">
        <v>224</v>
      </c>
      <c r="H345" s="162">
        <v>0.001</v>
      </c>
      <c r="I345" s="163"/>
      <c r="J345" s="164">
        <f>ROUND(I345*H345,2)</f>
        <v>0</v>
      </c>
      <c r="K345" s="165"/>
      <c r="L345" s="33"/>
      <c r="M345" s="166" t="s">
        <v>1</v>
      </c>
      <c r="N345" s="167" t="s">
        <v>42</v>
      </c>
      <c r="O345" s="58"/>
      <c r="P345" s="168">
        <f>O345*H345</f>
        <v>0</v>
      </c>
      <c r="Q345" s="168">
        <v>0</v>
      </c>
      <c r="R345" s="168">
        <f>Q345*H345</f>
        <v>0</v>
      </c>
      <c r="S345" s="168">
        <v>0</v>
      </c>
      <c r="T345" s="169">
        <f>S345*H345</f>
        <v>0</v>
      </c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R345" s="170" t="s">
        <v>187</v>
      </c>
      <c r="AT345" s="170" t="s">
        <v>136</v>
      </c>
      <c r="AU345" s="170" t="s">
        <v>139</v>
      </c>
      <c r="AY345" s="17" t="s">
        <v>133</v>
      </c>
      <c r="BE345" s="171">
        <f>IF(N345="základní",J345,0)</f>
        <v>0</v>
      </c>
      <c r="BF345" s="171">
        <f>IF(N345="snížená",J345,0)</f>
        <v>0</v>
      </c>
      <c r="BG345" s="171">
        <f>IF(N345="zákl. přenesená",J345,0)</f>
        <v>0</v>
      </c>
      <c r="BH345" s="171">
        <f>IF(N345="sníž. přenesená",J345,0)</f>
        <v>0</v>
      </c>
      <c r="BI345" s="171">
        <f>IF(N345="nulová",J345,0)</f>
        <v>0</v>
      </c>
      <c r="BJ345" s="17" t="s">
        <v>139</v>
      </c>
      <c r="BK345" s="171">
        <f>ROUND(I345*H345,2)</f>
        <v>0</v>
      </c>
      <c r="BL345" s="17" t="s">
        <v>187</v>
      </c>
      <c r="BM345" s="170" t="s">
        <v>715</v>
      </c>
    </row>
    <row r="346" spans="1:65" s="2" customFormat="1" ht="21.75" customHeight="1">
      <c r="A346" s="32"/>
      <c r="B346" s="157"/>
      <c r="C346" s="158" t="s">
        <v>716</v>
      </c>
      <c r="D346" s="158" t="s">
        <v>136</v>
      </c>
      <c r="E346" s="159" t="s">
        <v>717</v>
      </c>
      <c r="F346" s="160" t="s">
        <v>718</v>
      </c>
      <c r="G346" s="161" t="s">
        <v>224</v>
      </c>
      <c r="H346" s="162">
        <v>0.001</v>
      </c>
      <c r="I346" s="163"/>
      <c r="J346" s="164">
        <f>ROUND(I346*H346,2)</f>
        <v>0</v>
      </c>
      <c r="K346" s="165"/>
      <c r="L346" s="33"/>
      <c r="M346" s="166" t="s">
        <v>1</v>
      </c>
      <c r="N346" s="167" t="s">
        <v>42</v>
      </c>
      <c r="O346" s="58"/>
      <c r="P346" s="168">
        <f>O346*H346</f>
        <v>0</v>
      </c>
      <c r="Q346" s="168">
        <v>0</v>
      </c>
      <c r="R346" s="168">
        <f>Q346*H346</f>
        <v>0</v>
      </c>
      <c r="S346" s="168">
        <v>0</v>
      </c>
      <c r="T346" s="169">
        <f>S346*H346</f>
        <v>0</v>
      </c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R346" s="170" t="s">
        <v>187</v>
      </c>
      <c r="AT346" s="170" t="s">
        <v>136</v>
      </c>
      <c r="AU346" s="170" t="s">
        <v>139</v>
      </c>
      <c r="AY346" s="17" t="s">
        <v>133</v>
      </c>
      <c r="BE346" s="171">
        <f>IF(N346="základní",J346,0)</f>
        <v>0</v>
      </c>
      <c r="BF346" s="171">
        <f>IF(N346="snížená",J346,0)</f>
        <v>0</v>
      </c>
      <c r="BG346" s="171">
        <f>IF(N346="zákl. přenesená",J346,0)</f>
        <v>0</v>
      </c>
      <c r="BH346" s="171">
        <f>IF(N346="sníž. přenesená",J346,0)</f>
        <v>0</v>
      </c>
      <c r="BI346" s="171">
        <f>IF(N346="nulová",J346,0)</f>
        <v>0</v>
      </c>
      <c r="BJ346" s="17" t="s">
        <v>139</v>
      </c>
      <c r="BK346" s="171">
        <f>ROUND(I346*H346,2)</f>
        <v>0</v>
      </c>
      <c r="BL346" s="17" t="s">
        <v>187</v>
      </c>
      <c r="BM346" s="170" t="s">
        <v>719</v>
      </c>
    </row>
    <row r="347" spans="2:63" s="12" customFormat="1" ht="22.9" customHeight="1">
      <c r="B347" s="144"/>
      <c r="D347" s="145" t="s">
        <v>75</v>
      </c>
      <c r="E347" s="155" t="s">
        <v>720</v>
      </c>
      <c r="F347" s="155" t="s">
        <v>721</v>
      </c>
      <c r="I347" s="147"/>
      <c r="J347" s="156">
        <f>BK347</f>
        <v>0</v>
      </c>
      <c r="L347" s="144"/>
      <c r="M347" s="149"/>
      <c r="N347" s="150"/>
      <c r="O347" s="150"/>
      <c r="P347" s="151">
        <f>SUM(P348:P363)</f>
        <v>0</v>
      </c>
      <c r="Q347" s="150"/>
      <c r="R347" s="151">
        <f>SUM(R348:R363)</f>
        <v>1.0760348</v>
      </c>
      <c r="S347" s="150"/>
      <c r="T347" s="152">
        <f>SUM(T348:T363)</f>
        <v>0</v>
      </c>
      <c r="AR347" s="145" t="s">
        <v>139</v>
      </c>
      <c r="AT347" s="153" t="s">
        <v>75</v>
      </c>
      <c r="AU347" s="153" t="s">
        <v>84</v>
      </c>
      <c r="AY347" s="145" t="s">
        <v>133</v>
      </c>
      <c r="BK347" s="154">
        <f>SUM(BK348:BK363)</f>
        <v>0</v>
      </c>
    </row>
    <row r="348" spans="1:65" s="2" customFormat="1" ht="21.75" customHeight="1">
      <c r="A348" s="32"/>
      <c r="B348" s="157"/>
      <c r="C348" s="158" t="s">
        <v>722</v>
      </c>
      <c r="D348" s="158" t="s">
        <v>136</v>
      </c>
      <c r="E348" s="159" t="s">
        <v>723</v>
      </c>
      <c r="F348" s="160" t="s">
        <v>724</v>
      </c>
      <c r="G348" s="161" t="s">
        <v>287</v>
      </c>
      <c r="H348" s="162">
        <v>10.36</v>
      </c>
      <c r="I348" s="163"/>
      <c r="J348" s="164">
        <f>ROUND(I348*H348,2)</f>
        <v>0</v>
      </c>
      <c r="K348" s="165"/>
      <c r="L348" s="33"/>
      <c r="M348" s="166" t="s">
        <v>1</v>
      </c>
      <c r="N348" s="167" t="s">
        <v>42</v>
      </c>
      <c r="O348" s="58"/>
      <c r="P348" s="168">
        <f>O348*H348</f>
        <v>0</v>
      </c>
      <c r="Q348" s="168">
        <v>0.00035</v>
      </c>
      <c r="R348" s="168">
        <f>Q348*H348</f>
        <v>0.003626</v>
      </c>
      <c r="S348" s="168">
        <v>0</v>
      </c>
      <c r="T348" s="169">
        <f>S348*H348</f>
        <v>0</v>
      </c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R348" s="170" t="s">
        <v>187</v>
      </c>
      <c r="AT348" s="170" t="s">
        <v>136</v>
      </c>
      <c r="AU348" s="170" t="s">
        <v>139</v>
      </c>
      <c r="AY348" s="17" t="s">
        <v>133</v>
      </c>
      <c r="BE348" s="171">
        <f>IF(N348="základní",J348,0)</f>
        <v>0</v>
      </c>
      <c r="BF348" s="171">
        <f>IF(N348="snížená",J348,0)</f>
        <v>0</v>
      </c>
      <c r="BG348" s="171">
        <f>IF(N348="zákl. přenesená",J348,0)</f>
        <v>0</v>
      </c>
      <c r="BH348" s="171">
        <f>IF(N348="sníž. přenesená",J348,0)</f>
        <v>0</v>
      </c>
      <c r="BI348" s="171">
        <f>IF(N348="nulová",J348,0)</f>
        <v>0</v>
      </c>
      <c r="BJ348" s="17" t="s">
        <v>139</v>
      </c>
      <c r="BK348" s="171">
        <f>ROUND(I348*H348,2)</f>
        <v>0</v>
      </c>
      <c r="BL348" s="17" t="s">
        <v>187</v>
      </c>
      <c r="BM348" s="170" t="s">
        <v>725</v>
      </c>
    </row>
    <row r="349" spans="2:51" s="13" customFormat="1" ht="11.25">
      <c r="B349" s="172"/>
      <c r="D349" s="173" t="s">
        <v>140</v>
      </c>
      <c r="E349" s="174" t="s">
        <v>1</v>
      </c>
      <c r="F349" s="175" t="s">
        <v>289</v>
      </c>
      <c r="H349" s="176">
        <v>4.18</v>
      </c>
      <c r="I349" s="177"/>
      <c r="L349" s="172"/>
      <c r="M349" s="178"/>
      <c r="N349" s="179"/>
      <c r="O349" s="179"/>
      <c r="P349" s="179"/>
      <c r="Q349" s="179"/>
      <c r="R349" s="179"/>
      <c r="S349" s="179"/>
      <c r="T349" s="180"/>
      <c r="AT349" s="174" t="s">
        <v>140</v>
      </c>
      <c r="AU349" s="174" t="s">
        <v>139</v>
      </c>
      <c r="AV349" s="13" t="s">
        <v>139</v>
      </c>
      <c r="AW349" s="13" t="s">
        <v>33</v>
      </c>
      <c r="AX349" s="13" t="s">
        <v>76</v>
      </c>
      <c r="AY349" s="174" t="s">
        <v>133</v>
      </c>
    </row>
    <row r="350" spans="2:51" s="13" customFormat="1" ht="11.25">
      <c r="B350" s="172"/>
      <c r="D350" s="173" t="s">
        <v>140</v>
      </c>
      <c r="E350" s="174" t="s">
        <v>1</v>
      </c>
      <c r="F350" s="175" t="s">
        <v>726</v>
      </c>
      <c r="H350" s="176">
        <v>6.18</v>
      </c>
      <c r="I350" s="177"/>
      <c r="L350" s="172"/>
      <c r="M350" s="178"/>
      <c r="N350" s="179"/>
      <c r="O350" s="179"/>
      <c r="P350" s="179"/>
      <c r="Q350" s="179"/>
      <c r="R350" s="179"/>
      <c r="S350" s="179"/>
      <c r="T350" s="180"/>
      <c r="AT350" s="174" t="s">
        <v>140</v>
      </c>
      <c r="AU350" s="174" t="s">
        <v>139</v>
      </c>
      <c r="AV350" s="13" t="s">
        <v>139</v>
      </c>
      <c r="AW350" s="13" t="s">
        <v>33</v>
      </c>
      <c r="AX350" s="13" t="s">
        <v>76</v>
      </c>
      <c r="AY350" s="174" t="s">
        <v>133</v>
      </c>
    </row>
    <row r="351" spans="2:51" s="14" customFormat="1" ht="11.25">
      <c r="B351" s="181"/>
      <c r="D351" s="173" t="s">
        <v>140</v>
      </c>
      <c r="E351" s="182" t="s">
        <v>1</v>
      </c>
      <c r="F351" s="183" t="s">
        <v>142</v>
      </c>
      <c r="H351" s="184">
        <v>10.36</v>
      </c>
      <c r="I351" s="185"/>
      <c r="L351" s="181"/>
      <c r="M351" s="186"/>
      <c r="N351" s="187"/>
      <c r="O351" s="187"/>
      <c r="P351" s="187"/>
      <c r="Q351" s="187"/>
      <c r="R351" s="187"/>
      <c r="S351" s="187"/>
      <c r="T351" s="188"/>
      <c r="AT351" s="182" t="s">
        <v>140</v>
      </c>
      <c r="AU351" s="182" t="s">
        <v>139</v>
      </c>
      <c r="AV351" s="14" t="s">
        <v>138</v>
      </c>
      <c r="AW351" s="14" t="s">
        <v>33</v>
      </c>
      <c r="AX351" s="14" t="s">
        <v>84</v>
      </c>
      <c r="AY351" s="182" t="s">
        <v>133</v>
      </c>
    </row>
    <row r="352" spans="1:65" s="2" customFormat="1" ht="16.5" customHeight="1">
      <c r="A352" s="32"/>
      <c r="B352" s="157"/>
      <c r="C352" s="196" t="s">
        <v>727</v>
      </c>
      <c r="D352" s="196" t="s">
        <v>188</v>
      </c>
      <c r="E352" s="197" t="s">
        <v>728</v>
      </c>
      <c r="F352" s="198" t="s">
        <v>729</v>
      </c>
      <c r="G352" s="199" t="s">
        <v>185</v>
      </c>
      <c r="H352" s="200">
        <v>28.49</v>
      </c>
      <c r="I352" s="201"/>
      <c r="J352" s="202">
        <f>ROUND(I352*H352,2)</f>
        <v>0</v>
      </c>
      <c r="K352" s="203"/>
      <c r="L352" s="204"/>
      <c r="M352" s="205" t="s">
        <v>1</v>
      </c>
      <c r="N352" s="206" t="s">
        <v>42</v>
      </c>
      <c r="O352" s="58"/>
      <c r="P352" s="168">
        <f>O352*H352</f>
        <v>0</v>
      </c>
      <c r="Q352" s="168">
        <v>0</v>
      </c>
      <c r="R352" s="168">
        <f>Q352*H352</f>
        <v>0</v>
      </c>
      <c r="S352" s="168">
        <v>0</v>
      </c>
      <c r="T352" s="169">
        <f>S352*H352</f>
        <v>0</v>
      </c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R352" s="170" t="s">
        <v>272</v>
      </c>
      <c r="AT352" s="170" t="s">
        <v>188</v>
      </c>
      <c r="AU352" s="170" t="s">
        <v>139</v>
      </c>
      <c r="AY352" s="17" t="s">
        <v>133</v>
      </c>
      <c r="BE352" s="171">
        <f>IF(N352="základní",J352,0)</f>
        <v>0</v>
      </c>
      <c r="BF352" s="171">
        <f>IF(N352="snížená",J352,0)</f>
        <v>0</v>
      </c>
      <c r="BG352" s="171">
        <f>IF(N352="zákl. přenesená",J352,0)</f>
        <v>0</v>
      </c>
      <c r="BH352" s="171">
        <f>IF(N352="sníž. přenesená",J352,0)</f>
        <v>0</v>
      </c>
      <c r="BI352" s="171">
        <f>IF(N352="nulová",J352,0)</f>
        <v>0</v>
      </c>
      <c r="BJ352" s="17" t="s">
        <v>139</v>
      </c>
      <c r="BK352" s="171">
        <f>ROUND(I352*H352,2)</f>
        <v>0</v>
      </c>
      <c r="BL352" s="17" t="s">
        <v>187</v>
      </c>
      <c r="BM352" s="170" t="s">
        <v>730</v>
      </c>
    </row>
    <row r="353" spans="2:51" s="13" customFormat="1" ht="11.25">
      <c r="B353" s="172"/>
      <c r="D353" s="173" t="s">
        <v>140</v>
      </c>
      <c r="E353" s="174" t="s">
        <v>1</v>
      </c>
      <c r="F353" s="175" t="s">
        <v>731</v>
      </c>
      <c r="H353" s="176">
        <v>28.49</v>
      </c>
      <c r="I353" s="177"/>
      <c r="L353" s="172"/>
      <c r="M353" s="178"/>
      <c r="N353" s="179"/>
      <c r="O353" s="179"/>
      <c r="P353" s="179"/>
      <c r="Q353" s="179"/>
      <c r="R353" s="179"/>
      <c r="S353" s="179"/>
      <c r="T353" s="180"/>
      <c r="AT353" s="174" t="s">
        <v>140</v>
      </c>
      <c r="AU353" s="174" t="s">
        <v>139</v>
      </c>
      <c r="AV353" s="13" t="s">
        <v>139</v>
      </c>
      <c r="AW353" s="13" t="s">
        <v>33</v>
      </c>
      <c r="AX353" s="13" t="s">
        <v>84</v>
      </c>
      <c r="AY353" s="174" t="s">
        <v>133</v>
      </c>
    </row>
    <row r="354" spans="1:65" s="2" customFormat="1" ht="21.75" customHeight="1">
      <c r="A354" s="32"/>
      <c r="B354" s="157"/>
      <c r="C354" s="158" t="s">
        <v>732</v>
      </c>
      <c r="D354" s="158" t="s">
        <v>136</v>
      </c>
      <c r="E354" s="159" t="s">
        <v>733</v>
      </c>
      <c r="F354" s="160" t="s">
        <v>734</v>
      </c>
      <c r="G354" s="161" t="s">
        <v>137</v>
      </c>
      <c r="H354" s="162">
        <v>21.04</v>
      </c>
      <c r="I354" s="163"/>
      <c r="J354" s="164">
        <f>ROUND(I354*H354,2)</f>
        <v>0</v>
      </c>
      <c r="K354" s="165"/>
      <c r="L354" s="33"/>
      <c r="M354" s="166" t="s">
        <v>1</v>
      </c>
      <c r="N354" s="167" t="s">
        <v>42</v>
      </c>
      <c r="O354" s="58"/>
      <c r="P354" s="168">
        <f>O354*H354</f>
        <v>0</v>
      </c>
      <c r="Q354" s="168">
        <v>0.03362</v>
      </c>
      <c r="R354" s="168">
        <f>Q354*H354</f>
        <v>0.7073647999999999</v>
      </c>
      <c r="S354" s="168">
        <v>0</v>
      </c>
      <c r="T354" s="169">
        <f>S354*H354</f>
        <v>0</v>
      </c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R354" s="170" t="s">
        <v>187</v>
      </c>
      <c r="AT354" s="170" t="s">
        <v>136</v>
      </c>
      <c r="AU354" s="170" t="s">
        <v>139</v>
      </c>
      <c r="AY354" s="17" t="s">
        <v>133</v>
      </c>
      <c r="BE354" s="171">
        <f>IF(N354="základní",J354,0)</f>
        <v>0</v>
      </c>
      <c r="BF354" s="171">
        <f>IF(N354="snížená",J354,0)</f>
        <v>0</v>
      </c>
      <c r="BG354" s="171">
        <f>IF(N354="zákl. přenesená",J354,0)</f>
        <v>0</v>
      </c>
      <c r="BH354" s="171">
        <f>IF(N354="sníž. přenesená",J354,0)</f>
        <v>0</v>
      </c>
      <c r="BI354" s="171">
        <f>IF(N354="nulová",J354,0)</f>
        <v>0</v>
      </c>
      <c r="BJ354" s="17" t="s">
        <v>139</v>
      </c>
      <c r="BK354" s="171">
        <f>ROUND(I354*H354,2)</f>
        <v>0</v>
      </c>
      <c r="BL354" s="17" t="s">
        <v>187</v>
      </c>
      <c r="BM354" s="170" t="s">
        <v>735</v>
      </c>
    </row>
    <row r="355" spans="2:51" s="13" customFormat="1" ht="11.25">
      <c r="B355" s="172"/>
      <c r="D355" s="173" t="s">
        <v>140</v>
      </c>
      <c r="E355" s="174" t="s">
        <v>1</v>
      </c>
      <c r="F355" s="175" t="s">
        <v>736</v>
      </c>
      <c r="H355" s="176">
        <v>8.36</v>
      </c>
      <c r="I355" s="177"/>
      <c r="L355" s="172"/>
      <c r="M355" s="178"/>
      <c r="N355" s="179"/>
      <c r="O355" s="179"/>
      <c r="P355" s="179"/>
      <c r="Q355" s="179"/>
      <c r="R355" s="179"/>
      <c r="S355" s="179"/>
      <c r="T355" s="180"/>
      <c r="AT355" s="174" t="s">
        <v>140</v>
      </c>
      <c r="AU355" s="174" t="s">
        <v>139</v>
      </c>
      <c r="AV355" s="13" t="s">
        <v>139</v>
      </c>
      <c r="AW355" s="13" t="s">
        <v>33</v>
      </c>
      <c r="AX355" s="13" t="s">
        <v>76</v>
      </c>
      <c r="AY355" s="174" t="s">
        <v>133</v>
      </c>
    </row>
    <row r="356" spans="2:51" s="13" customFormat="1" ht="11.25">
      <c r="B356" s="172"/>
      <c r="D356" s="173" t="s">
        <v>140</v>
      </c>
      <c r="E356" s="174" t="s">
        <v>1</v>
      </c>
      <c r="F356" s="175" t="s">
        <v>737</v>
      </c>
      <c r="H356" s="176">
        <v>12.68</v>
      </c>
      <c r="I356" s="177"/>
      <c r="L356" s="172"/>
      <c r="M356" s="178"/>
      <c r="N356" s="179"/>
      <c r="O356" s="179"/>
      <c r="P356" s="179"/>
      <c r="Q356" s="179"/>
      <c r="R356" s="179"/>
      <c r="S356" s="179"/>
      <c r="T356" s="180"/>
      <c r="AT356" s="174" t="s">
        <v>140</v>
      </c>
      <c r="AU356" s="174" t="s">
        <v>139</v>
      </c>
      <c r="AV356" s="13" t="s">
        <v>139</v>
      </c>
      <c r="AW356" s="13" t="s">
        <v>33</v>
      </c>
      <c r="AX356" s="13" t="s">
        <v>76</v>
      </c>
      <c r="AY356" s="174" t="s">
        <v>133</v>
      </c>
    </row>
    <row r="357" spans="2:51" s="14" customFormat="1" ht="11.25">
      <c r="B357" s="181"/>
      <c r="D357" s="173" t="s">
        <v>140</v>
      </c>
      <c r="E357" s="182" t="s">
        <v>1</v>
      </c>
      <c r="F357" s="183" t="s">
        <v>142</v>
      </c>
      <c r="H357" s="184">
        <v>21.04</v>
      </c>
      <c r="I357" s="185"/>
      <c r="L357" s="181"/>
      <c r="M357" s="186"/>
      <c r="N357" s="187"/>
      <c r="O357" s="187"/>
      <c r="P357" s="187"/>
      <c r="Q357" s="187"/>
      <c r="R357" s="187"/>
      <c r="S357" s="187"/>
      <c r="T357" s="188"/>
      <c r="AT357" s="182" t="s">
        <v>140</v>
      </c>
      <c r="AU357" s="182" t="s">
        <v>139</v>
      </c>
      <c r="AV357" s="14" t="s">
        <v>138</v>
      </c>
      <c r="AW357" s="14" t="s">
        <v>33</v>
      </c>
      <c r="AX357" s="14" t="s">
        <v>84</v>
      </c>
      <c r="AY357" s="182" t="s">
        <v>133</v>
      </c>
    </row>
    <row r="358" spans="1:65" s="2" customFormat="1" ht="21.75" customHeight="1">
      <c r="A358" s="32"/>
      <c r="B358" s="157"/>
      <c r="C358" s="196" t="s">
        <v>738</v>
      </c>
      <c r="D358" s="196" t="s">
        <v>188</v>
      </c>
      <c r="E358" s="197" t="s">
        <v>739</v>
      </c>
      <c r="F358" s="198" t="s">
        <v>740</v>
      </c>
      <c r="G358" s="199" t="s">
        <v>137</v>
      </c>
      <c r="H358" s="200">
        <v>23.144</v>
      </c>
      <c r="I358" s="201"/>
      <c r="J358" s="202">
        <f>ROUND(I358*H358,2)</f>
        <v>0</v>
      </c>
      <c r="K358" s="203"/>
      <c r="L358" s="204"/>
      <c r="M358" s="205" t="s">
        <v>1</v>
      </c>
      <c r="N358" s="206" t="s">
        <v>42</v>
      </c>
      <c r="O358" s="58"/>
      <c r="P358" s="168">
        <f>O358*H358</f>
        <v>0</v>
      </c>
      <c r="Q358" s="168">
        <v>0.0155</v>
      </c>
      <c r="R358" s="168">
        <f>Q358*H358</f>
        <v>0.358732</v>
      </c>
      <c r="S358" s="168">
        <v>0</v>
      </c>
      <c r="T358" s="169">
        <f>S358*H358</f>
        <v>0</v>
      </c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R358" s="170" t="s">
        <v>272</v>
      </c>
      <c r="AT358" s="170" t="s">
        <v>188</v>
      </c>
      <c r="AU358" s="170" t="s">
        <v>139</v>
      </c>
      <c r="AY358" s="17" t="s">
        <v>133</v>
      </c>
      <c r="BE358" s="171">
        <f>IF(N358="základní",J358,0)</f>
        <v>0</v>
      </c>
      <c r="BF358" s="171">
        <f>IF(N358="snížená",J358,0)</f>
        <v>0</v>
      </c>
      <c r="BG358" s="171">
        <f>IF(N358="zákl. přenesená",J358,0)</f>
        <v>0</v>
      </c>
      <c r="BH358" s="171">
        <f>IF(N358="sníž. přenesená",J358,0)</f>
        <v>0</v>
      </c>
      <c r="BI358" s="171">
        <f>IF(N358="nulová",J358,0)</f>
        <v>0</v>
      </c>
      <c r="BJ358" s="17" t="s">
        <v>139</v>
      </c>
      <c r="BK358" s="171">
        <f>ROUND(I358*H358,2)</f>
        <v>0</v>
      </c>
      <c r="BL358" s="17" t="s">
        <v>187</v>
      </c>
      <c r="BM358" s="170" t="s">
        <v>741</v>
      </c>
    </row>
    <row r="359" spans="2:51" s="13" customFormat="1" ht="11.25">
      <c r="B359" s="172"/>
      <c r="D359" s="173" t="s">
        <v>140</v>
      </c>
      <c r="E359" s="174" t="s">
        <v>1</v>
      </c>
      <c r="F359" s="175" t="s">
        <v>742</v>
      </c>
      <c r="H359" s="176">
        <v>23.144</v>
      </c>
      <c r="I359" s="177"/>
      <c r="L359" s="172"/>
      <c r="M359" s="178"/>
      <c r="N359" s="179"/>
      <c r="O359" s="179"/>
      <c r="P359" s="179"/>
      <c r="Q359" s="179"/>
      <c r="R359" s="179"/>
      <c r="S359" s="179"/>
      <c r="T359" s="180"/>
      <c r="AT359" s="174" t="s">
        <v>140</v>
      </c>
      <c r="AU359" s="174" t="s">
        <v>139</v>
      </c>
      <c r="AV359" s="13" t="s">
        <v>139</v>
      </c>
      <c r="AW359" s="13" t="s">
        <v>33</v>
      </c>
      <c r="AX359" s="13" t="s">
        <v>84</v>
      </c>
      <c r="AY359" s="174" t="s">
        <v>133</v>
      </c>
    </row>
    <row r="360" spans="1:65" s="2" customFormat="1" ht="16.5" customHeight="1">
      <c r="A360" s="32"/>
      <c r="B360" s="157"/>
      <c r="C360" s="158" t="s">
        <v>743</v>
      </c>
      <c r="D360" s="158" t="s">
        <v>136</v>
      </c>
      <c r="E360" s="159" t="s">
        <v>744</v>
      </c>
      <c r="F360" s="160" t="s">
        <v>745</v>
      </c>
      <c r="G360" s="161" t="s">
        <v>137</v>
      </c>
      <c r="H360" s="162">
        <v>21.04</v>
      </c>
      <c r="I360" s="163"/>
      <c r="J360" s="164">
        <f>ROUND(I360*H360,2)</f>
        <v>0</v>
      </c>
      <c r="K360" s="165"/>
      <c r="L360" s="33"/>
      <c r="M360" s="166" t="s">
        <v>1</v>
      </c>
      <c r="N360" s="167" t="s">
        <v>42</v>
      </c>
      <c r="O360" s="58"/>
      <c r="P360" s="168">
        <f>O360*H360</f>
        <v>0</v>
      </c>
      <c r="Q360" s="168">
        <v>0.0003</v>
      </c>
      <c r="R360" s="168">
        <f>Q360*H360</f>
        <v>0.006311999999999999</v>
      </c>
      <c r="S360" s="168">
        <v>0</v>
      </c>
      <c r="T360" s="169">
        <f>S360*H360</f>
        <v>0</v>
      </c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R360" s="170" t="s">
        <v>187</v>
      </c>
      <c r="AT360" s="170" t="s">
        <v>136</v>
      </c>
      <c r="AU360" s="170" t="s">
        <v>139</v>
      </c>
      <c r="AY360" s="17" t="s">
        <v>133</v>
      </c>
      <c r="BE360" s="171">
        <f>IF(N360="základní",J360,0)</f>
        <v>0</v>
      </c>
      <c r="BF360" s="171">
        <f>IF(N360="snížená",J360,0)</f>
        <v>0</v>
      </c>
      <c r="BG360" s="171">
        <f>IF(N360="zákl. přenesená",J360,0)</f>
        <v>0</v>
      </c>
      <c r="BH360" s="171">
        <f>IF(N360="sníž. přenesená",J360,0)</f>
        <v>0</v>
      </c>
      <c r="BI360" s="171">
        <f>IF(N360="nulová",J360,0)</f>
        <v>0</v>
      </c>
      <c r="BJ360" s="17" t="s">
        <v>139</v>
      </c>
      <c r="BK360" s="171">
        <f>ROUND(I360*H360,2)</f>
        <v>0</v>
      </c>
      <c r="BL360" s="17" t="s">
        <v>187</v>
      </c>
      <c r="BM360" s="170" t="s">
        <v>746</v>
      </c>
    </row>
    <row r="361" spans="1:65" s="2" customFormat="1" ht="21.75" customHeight="1">
      <c r="A361" s="32"/>
      <c r="B361" s="157"/>
      <c r="C361" s="158" t="s">
        <v>747</v>
      </c>
      <c r="D361" s="158" t="s">
        <v>136</v>
      </c>
      <c r="E361" s="159" t="s">
        <v>748</v>
      </c>
      <c r="F361" s="160" t="s">
        <v>749</v>
      </c>
      <c r="G361" s="161" t="s">
        <v>224</v>
      </c>
      <c r="H361" s="162">
        <v>1.076</v>
      </c>
      <c r="I361" s="163"/>
      <c r="J361" s="164">
        <f>ROUND(I361*H361,2)</f>
        <v>0</v>
      </c>
      <c r="K361" s="165"/>
      <c r="L361" s="33"/>
      <c r="M361" s="166" t="s">
        <v>1</v>
      </c>
      <c r="N361" s="167" t="s">
        <v>42</v>
      </c>
      <c r="O361" s="58"/>
      <c r="P361" s="168">
        <f>O361*H361</f>
        <v>0</v>
      </c>
      <c r="Q361" s="168">
        <v>0</v>
      </c>
      <c r="R361" s="168">
        <f>Q361*H361</f>
        <v>0</v>
      </c>
      <c r="S361" s="168">
        <v>0</v>
      </c>
      <c r="T361" s="169">
        <f>S361*H361</f>
        <v>0</v>
      </c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R361" s="170" t="s">
        <v>187</v>
      </c>
      <c r="AT361" s="170" t="s">
        <v>136</v>
      </c>
      <c r="AU361" s="170" t="s">
        <v>139</v>
      </c>
      <c r="AY361" s="17" t="s">
        <v>133</v>
      </c>
      <c r="BE361" s="171">
        <f>IF(N361="základní",J361,0)</f>
        <v>0</v>
      </c>
      <c r="BF361" s="171">
        <f>IF(N361="snížená",J361,0)</f>
        <v>0</v>
      </c>
      <c r="BG361" s="171">
        <f>IF(N361="zákl. přenesená",J361,0)</f>
        <v>0</v>
      </c>
      <c r="BH361" s="171">
        <f>IF(N361="sníž. přenesená",J361,0)</f>
        <v>0</v>
      </c>
      <c r="BI361" s="171">
        <f>IF(N361="nulová",J361,0)</f>
        <v>0</v>
      </c>
      <c r="BJ361" s="17" t="s">
        <v>139</v>
      </c>
      <c r="BK361" s="171">
        <f>ROUND(I361*H361,2)</f>
        <v>0</v>
      </c>
      <c r="BL361" s="17" t="s">
        <v>187</v>
      </c>
      <c r="BM361" s="170" t="s">
        <v>750</v>
      </c>
    </row>
    <row r="362" spans="1:65" s="2" customFormat="1" ht="21.75" customHeight="1">
      <c r="A362" s="32"/>
      <c r="B362" s="157"/>
      <c r="C362" s="158" t="s">
        <v>751</v>
      </c>
      <c r="D362" s="158" t="s">
        <v>136</v>
      </c>
      <c r="E362" s="159" t="s">
        <v>752</v>
      </c>
      <c r="F362" s="160" t="s">
        <v>753</v>
      </c>
      <c r="G362" s="161" t="s">
        <v>224</v>
      </c>
      <c r="H362" s="162">
        <v>1.076</v>
      </c>
      <c r="I362" s="163"/>
      <c r="J362" s="164">
        <f>ROUND(I362*H362,2)</f>
        <v>0</v>
      </c>
      <c r="K362" s="165"/>
      <c r="L362" s="33"/>
      <c r="M362" s="166" t="s">
        <v>1</v>
      </c>
      <c r="N362" s="167" t="s">
        <v>42</v>
      </c>
      <c r="O362" s="58"/>
      <c r="P362" s="168">
        <f>O362*H362</f>
        <v>0</v>
      </c>
      <c r="Q362" s="168">
        <v>0</v>
      </c>
      <c r="R362" s="168">
        <f>Q362*H362</f>
        <v>0</v>
      </c>
      <c r="S362" s="168">
        <v>0</v>
      </c>
      <c r="T362" s="169">
        <f>S362*H362</f>
        <v>0</v>
      </c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R362" s="170" t="s">
        <v>187</v>
      </c>
      <c r="AT362" s="170" t="s">
        <v>136</v>
      </c>
      <c r="AU362" s="170" t="s">
        <v>139</v>
      </c>
      <c r="AY362" s="17" t="s">
        <v>133</v>
      </c>
      <c r="BE362" s="171">
        <f>IF(N362="základní",J362,0)</f>
        <v>0</v>
      </c>
      <c r="BF362" s="171">
        <f>IF(N362="snížená",J362,0)</f>
        <v>0</v>
      </c>
      <c r="BG362" s="171">
        <f>IF(N362="zákl. přenesená",J362,0)</f>
        <v>0</v>
      </c>
      <c r="BH362" s="171">
        <f>IF(N362="sníž. přenesená",J362,0)</f>
        <v>0</v>
      </c>
      <c r="BI362" s="171">
        <f>IF(N362="nulová",J362,0)</f>
        <v>0</v>
      </c>
      <c r="BJ362" s="17" t="s">
        <v>139</v>
      </c>
      <c r="BK362" s="171">
        <f>ROUND(I362*H362,2)</f>
        <v>0</v>
      </c>
      <c r="BL362" s="17" t="s">
        <v>187</v>
      </c>
      <c r="BM362" s="170" t="s">
        <v>754</v>
      </c>
    </row>
    <row r="363" spans="1:65" s="2" customFormat="1" ht="16.5" customHeight="1">
      <c r="A363" s="32"/>
      <c r="B363" s="157"/>
      <c r="C363" s="158" t="s">
        <v>755</v>
      </c>
      <c r="D363" s="158" t="s">
        <v>136</v>
      </c>
      <c r="E363" s="159" t="s">
        <v>756</v>
      </c>
      <c r="F363" s="160" t="s">
        <v>757</v>
      </c>
      <c r="G363" s="161" t="s">
        <v>476</v>
      </c>
      <c r="H363" s="162">
        <v>1</v>
      </c>
      <c r="I363" s="163"/>
      <c r="J363" s="164">
        <f>ROUND(I363*H363,2)</f>
        <v>0</v>
      </c>
      <c r="K363" s="165"/>
      <c r="L363" s="33"/>
      <c r="M363" s="166" t="s">
        <v>1</v>
      </c>
      <c r="N363" s="167" t="s">
        <v>42</v>
      </c>
      <c r="O363" s="58"/>
      <c r="P363" s="168">
        <f>O363*H363</f>
        <v>0</v>
      </c>
      <c r="Q363" s="168">
        <v>0</v>
      </c>
      <c r="R363" s="168">
        <f>Q363*H363</f>
        <v>0</v>
      </c>
      <c r="S363" s="168">
        <v>0</v>
      </c>
      <c r="T363" s="169">
        <f>S363*H363</f>
        <v>0</v>
      </c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R363" s="170" t="s">
        <v>187</v>
      </c>
      <c r="AT363" s="170" t="s">
        <v>136</v>
      </c>
      <c r="AU363" s="170" t="s">
        <v>139</v>
      </c>
      <c r="AY363" s="17" t="s">
        <v>133</v>
      </c>
      <c r="BE363" s="171">
        <f>IF(N363="základní",J363,0)</f>
        <v>0</v>
      </c>
      <c r="BF363" s="171">
        <f>IF(N363="snížená",J363,0)</f>
        <v>0</v>
      </c>
      <c r="BG363" s="171">
        <f>IF(N363="zákl. přenesená",J363,0)</f>
        <v>0</v>
      </c>
      <c r="BH363" s="171">
        <f>IF(N363="sníž. přenesená",J363,0)</f>
        <v>0</v>
      </c>
      <c r="BI363" s="171">
        <f>IF(N363="nulová",J363,0)</f>
        <v>0</v>
      </c>
      <c r="BJ363" s="17" t="s">
        <v>139</v>
      </c>
      <c r="BK363" s="171">
        <f>ROUND(I363*H363,2)</f>
        <v>0</v>
      </c>
      <c r="BL363" s="17" t="s">
        <v>187</v>
      </c>
      <c r="BM363" s="170" t="s">
        <v>758</v>
      </c>
    </row>
    <row r="364" spans="2:63" s="12" customFormat="1" ht="22.9" customHeight="1">
      <c r="B364" s="144"/>
      <c r="D364" s="145" t="s">
        <v>75</v>
      </c>
      <c r="E364" s="155" t="s">
        <v>759</v>
      </c>
      <c r="F364" s="155" t="s">
        <v>760</v>
      </c>
      <c r="I364" s="147"/>
      <c r="J364" s="156">
        <f>BK364</f>
        <v>0</v>
      </c>
      <c r="L364" s="144"/>
      <c r="M364" s="149"/>
      <c r="N364" s="150"/>
      <c r="O364" s="150"/>
      <c r="P364" s="151">
        <f>SUM(P365:P369)</f>
        <v>0</v>
      </c>
      <c r="Q364" s="150"/>
      <c r="R364" s="151">
        <f>SUM(R365:R369)</f>
        <v>0.001617</v>
      </c>
      <c r="S364" s="150"/>
      <c r="T364" s="152">
        <f>SUM(T365:T369)</f>
        <v>0</v>
      </c>
      <c r="AR364" s="145" t="s">
        <v>139</v>
      </c>
      <c r="AT364" s="153" t="s">
        <v>75</v>
      </c>
      <c r="AU364" s="153" t="s">
        <v>84</v>
      </c>
      <c r="AY364" s="145" t="s">
        <v>133</v>
      </c>
      <c r="BK364" s="154">
        <f>SUM(BK365:BK369)</f>
        <v>0</v>
      </c>
    </row>
    <row r="365" spans="1:65" s="2" customFormat="1" ht="21.75" customHeight="1">
      <c r="A365" s="32"/>
      <c r="B365" s="157"/>
      <c r="C365" s="158" t="s">
        <v>761</v>
      </c>
      <c r="D365" s="158" t="s">
        <v>136</v>
      </c>
      <c r="E365" s="159" t="s">
        <v>762</v>
      </c>
      <c r="F365" s="160" t="s">
        <v>763</v>
      </c>
      <c r="G365" s="161" t="s">
        <v>137</v>
      </c>
      <c r="H365" s="162">
        <v>4.9</v>
      </c>
      <c r="I365" s="163"/>
      <c r="J365" s="164">
        <f>ROUND(I365*H365,2)</f>
        <v>0</v>
      </c>
      <c r="K365" s="165"/>
      <c r="L365" s="33"/>
      <c r="M365" s="166" t="s">
        <v>1</v>
      </c>
      <c r="N365" s="167" t="s">
        <v>42</v>
      </c>
      <c r="O365" s="58"/>
      <c r="P365" s="168">
        <f>O365*H365</f>
        <v>0</v>
      </c>
      <c r="Q365" s="168">
        <v>7E-05</v>
      </c>
      <c r="R365" s="168">
        <f>Q365*H365</f>
        <v>0.000343</v>
      </c>
      <c r="S365" s="168">
        <v>0</v>
      </c>
      <c r="T365" s="169">
        <f>S365*H365</f>
        <v>0</v>
      </c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R365" s="170" t="s">
        <v>187</v>
      </c>
      <c r="AT365" s="170" t="s">
        <v>136</v>
      </c>
      <c r="AU365" s="170" t="s">
        <v>139</v>
      </c>
      <c r="AY365" s="17" t="s">
        <v>133</v>
      </c>
      <c r="BE365" s="171">
        <f>IF(N365="základní",J365,0)</f>
        <v>0</v>
      </c>
      <c r="BF365" s="171">
        <f>IF(N365="snížená",J365,0)</f>
        <v>0</v>
      </c>
      <c r="BG365" s="171">
        <f>IF(N365="zákl. přenesená",J365,0)</f>
        <v>0</v>
      </c>
      <c r="BH365" s="171">
        <f>IF(N365="sníž. přenesená",J365,0)</f>
        <v>0</v>
      </c>
      <c r="BI365" s="171">
        <f>IF(N365="nulová",J365,0)</f>
        <v>0</v>
      </c>
      <c r="BJ365" s="17" t="s">
        <v>139</v>
      </c>
      <c r="BK365" s="171">
        <f>ROUND(I365*H365,2)</f>
        <v>0</v>
      </c>
      <c r="BL365" s="17" t="s">
        <v>187</v>
      </c>
      <c r="BM365" s="170" t="s">
        <v>764</v>
      </c>
    </row>
    <row r="366" spans="1:65" s="2" customFormat="1" ht="21.75" customHeight="1">
      <c r="A366" s="32"/>
      <c r="B366" s="157"/>
      <c r="C366" s="158" t="s">
        <v>765</v>
      </c>
      <c r="D366" s="158" t="s">
        <v>136</v>
      </c>
      <c r="E366" s="159" t="s">
        <v>766</v>
      </c>
      <c r="F366" s="160" t="s">
        <v>767</v>
      </c>
      <c r="G366" s="161" t="s">
        <v>137</v>
      </c>
      <c r="H366" s="162">
        <v>4.9</v>
      </c>
      <c r="I366" s="163"/>
      <c r="J366" s="164">
        <f>ROUND(I366*H366,2)</f>
        <v>0</v>
      </c>
      <c r="K366" s="165"/>
      <c r="L366" s="33"/>
      <c r="M366" s="166" t="s">
        <v>1</v>
      </c>
      <c r="N366" s="167" t="s">
        <v>42</v>
      </c>
      <c r="O366" s="58"/>
      <c r="P366" s="168">
        <f>O366*H366</f>
        <v>0</v>
      </c>
      <c r="Q366" s="168">
        <v>0.00014</v>
      </c>
      <c r="R366" s="168">
        <f>Q366*H366</f>
        <v>0.000686</v>
      </c>
      <c r="S366" s="168">
        <v>0</v>
      </c>
      <c r="T366" s="169">
        <f>S366*H366</f>
        <v>0</v>
      </c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R366" s="170" t="s">
        <v>187</v>
      </c>
      <c r="AT366" s="170" t="s">
        <v>136</v>
      </c>
      <c r="AU366" s="170" t="s">
        <v>139</v>
      </c>
      <c r="AY366" s="17" t="s">
        <v>133</v>
      </c>
      <c r="BE366" s="171">
        <f>IF(N366="základní",J366,0)</f>
        <v>0</v>
      </c>
      <c r="BF366" s="171">
        <f>IF(N366="snížená",J366,0)</f>
        <v>0</v>
      </c>
      <c r="BG366" s="171">
        <f>IF(N366="zákl. přenesená",J366,0)</f>
        <v>0</v>
      </c>
      <c r="BH366" s="171">
        <f>IF(N366="sníž. přenesená",J366,0)</f>
        <v>0</v>
      </c>
      <c r="BI366" s="171">
        <f>IF(N366="nulová",J366,0)</f>
        <v>0</v>
      </c>
      <c r="BJ366" s="17" t="s">
        <v>139</v>
      </c>
      <c r="BK366" s="171">
        <f>ROUND(I366*H366,2)</f>
        <v>0</v>
      </c>
      <c r="BL366" s="17" t="s">
        <v>187</v>
      </c>
      <c r="BM366" s="170" t="s">
        <v>768</v>
      </c>
    </row>
    <row r="367" spans="2:51" s="15" customFormat="1" ht="11.25">
      <c r="B367" s="189"/>
      <c r="D367" s="173" t="s">
        <v>140</v>
      </c>
      <c r="E367" s="190" t="s">
        <v>1</v>
      </c>
      <c r="F367" s="191" t="s">
        <v>769</v>
      </c>
      <c r="H367" s="190" t="s">
        <v>1</v>
      </c>
      <c r="I367" s="192"/>
      <c r="L367" s="189"/>
      <c r="M367" s="193"/>
      <c r="N367" s="194"/>
      <c r="O367" s="194"/>
      <c r="P367" s="194"/>
      <c r="Q367" s="194"/>
      <c r="R367" s="194"/>
      <c r="S367" s="194"/>
      <c r="T367" s="195"/>
      <c r="AT367" s="190" t="s">
        <v>140</v>
      </c>
      <c r="AU367" s="190" t="s">
        <v>139</v>
      </c>
      <c r="AV367" s="15" t="s">
        <v>84</v>
      </c>
      <c r="AW367" s="15" t="s">
        <v>33</v>
      </c>
      <c r="AX367" s="15" t="s">
        <v>76</v>
      </c>
      <c r="AY367" s="190" t="s">
        <v>133</v>
      </c>
    </row>
    <row r="368" spans="2:51" s="13" customFormat="1" ht="11.25">
      <c r="B368" s="172"/>
      <c r="D368" s="173" t="s">
        <v>140</v>
      </c>
      <c r="E368" s="174" t="s">
        <v>1</v>
      </c>
      <c r="F368" s="175" t="s">
        <v>770</v>
      </c>
      <c r="H368" s="176">
        <v>4.9</v>
      </c>
      <c r="I368" s="177"/>
      <c r="L368" s="172"/>
      <c r="M368" s="178"/>
      <c r="N368" s="179"/>
      <c r="O368" s="179"/>
      <c r="P368" s="179"/>
      <c r="Q368" s="179"/>
      <c r="R368" s="179"/>
      <c r="S368" s="179"/>
      <c r="T368" s="180"/>
      <c r="AT368" s="174" t="s">
        <v>140</v>
      </c>
      <c r="AU368" s="174" t="s">
        <v>139</v>
      </c>
      <c r="AV368" s="13" t="s">
        <v>139</v>
      </c>
      <c r="AW368" s="13" t="s">
        <v>33</v>
      </c>
      <c r="AX368" s="13" t="s">
        <v>84</v>
      </c>
      <c r="AY368" s="174" t="s">
        <v>133</v>
      </c>
    </row>
    <row r="369" spans="1:65" s="2" customFormat="1" ht="21.75" customHeight="1">
      <c r="A369" s="32"/>
      <c r="B369" s="157"/>
      <c r="C369" s="158" t="s">
        <v>771</v>
      </c>
      <c r="D369" s="158" t="s">
        <v>136</v>
      </c>
      <c r="E369" s="159" t="s">
        <v>772</v>
      </c>
      <c r="F369" s="160" t="s">
        <v>773</v>
      </c>
      <c r="G369" s="161" t="s">
        <v>137</v>
      </c>
      <c r="H369" s="162">
        <v>4.9</v>
      </c>
      <c r="I369" s="163"/>
      <c r="J369" s="164">
        <f>ROUND(I369*H369,2)</f>
        <v>0</v>
      </c>
      <c r="K369" s="165"/>
      <c r="L369" s="33"/>
      <c r="M369" s="166" t="s">
        <v>1</v>
      </c>
      <c r="N369" s="167" t="s">
        <v>42</v>
      </c>
      <c r="O369" s="58"/>
      <c r="P369" s="168">
        <f>O369*H369</f>
        <v>0</v>
      </c>
      <c r="Q369" s="168">
        <v>0.00012</v>
      </c>
      <c r="R369" s="168">
        <f>Q369*H369</f>
        <v>0.0005880000000000001</v>
      </c>
      <c r="S369" s="168">
        <v>0</v>
      </c>
      <c r="T369" s="169">
        <f>S369*H369</f>
        <v>0</v>
      </c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R369" s="170" t="s">
        <v>187</v>
      </c>
      <c r="AT369" s="170" t="s">
        <v>136</v>
      </c>
      <c r="AU369" s="170" t="s">
        <v>139</v>
      </c>
      <c r="AY369" s="17" t="s">
        <v>133</v>
      </c>
      <c r="BE369" s="171">
        <f>IF(N369="základní",J369,0)</f>
        <v>0</v>
      </c>
      <c r="BF369" s="171">
        <f>IF(N369="snížená",J369,0)</f>
        <v>0</v>
      </c>
      <c r="BG369" s="171">
        <f>IF(N369="zákl. přenesená",J369,0)</f>
        <v>0</v>
      </c>
      <c r="BH369" s="171">
        <f>IF(N369="sníž. přenesená",J369,0)</f>
        <v>0</v>
      </c>
      <c r="BI369" s="171">
        <f>IF(N369="nulová",J369,0)</f>
        <v>0</v>
      </c>
      <c r="BJ369" s="17" t="s">
        <v>139</v>
      </c>
      <c r="BK369" s="171">
        <f>ROUND(I369*H369,2)</f>
        <v>0</v>
      </c>
      <c r="BL369" s="17" t="s">
        <v>187</v>
      </c>
      <c r="BM369" s="170" t="s">
        <v>774</v>
      </c>
    </row>
    <row r="370" spans="2:63" s="12" customFormat="1" ht="22.9" customHeight="1">
      <c r="B370" s="144"/>
      <c r="D370" s="145" t="s">
        <v>75</v>
      </c>
      <c r="E370" s="155" t="s">
        <v>775</v>
      </c>
      <c r="F370" s="155" t="s">
        <v>776</v>
      </c>
      <c r="I370" s="147"/>
      <c r="J370" s="156">
        <f>BK370</f>
        <v>0</v>
      </c>
      <c r="L370" s="144"/>
      <c r="M370" s="149"/>
      <c r="N370" s="150"/>
      <c r="O370" s="150"/>
      <c r="P370" s="151">
        <f>SUM(P371:P387)</f>
        <v>0</v>
      </c>
      <c r="Q370" s="150"/>
      <c r="R370" s="151">
        <f>SUM(R371:R387)</f>
        <v>0.03339802</v>
      </c>
      <c r="S370" s="150"/>
      <c r="T370" s="152">
        <f>SUM(T371:T387)</f>
        <v>0.006758</v>
      </c>
      <c r="AR370" s="145" t="s">
        <v>139</v>
      </c>
      <c r="AT370" s="153" t="s">
        <v>75</v>
      </c>
      <c r="AU370" s="153" t="s">
        <v>84</v>
      </c>
      <c r="AY370" s="145" t="s">
        <v>133</v>
      </c>
      <c r="BK370" s="154">
        <f>SUM(BK371:BK387)</f>
        <v>0</v>
      </c>
    </row>
    <row r="371" spans="1:65" s="2" customFormat="1" ht="21.75" customHeight="1">
      <c r="A371" s="32"/>
      <c r="B371" s="157"/>
      <c r="C371" s="158" t="s">
        <v>777</v>
      </c>
      <c r="D371" s="158" t="s">
        <v>136</v>
      </c>
      <c r="E371" s="159" t="s">
        <v>194</v>
      </c>
      <c r="F371" s="160" t="s">
        <v>195</v>
      </c>
      <c r="G371" s="161" t="s">
        <v>137</v>
      </c>
      <c r="H371" s="162">
        <v>31.346</v>
      </c>
      <c r="I371" s="163"/>
      <c r="J371" s="164">
        <f>ROUND(I371*H371,2)</f>
        <v>0</v>
      </c>
      <c r="K371" s="165"/>
      <c r="L371" s="33"/>
      <c r="M371" s="166" t="s">
        <v>1</v>
      </c>
      <c r="N371" s="167" t="s">
        <v>42</v>
      </c>
      <c r="O371" s="58"/>
      <c r="P371" s="168">
        <f>O371*H371</f>
        <v>0</v>
      </c>
      <c r="Q371" s="168">
        <v>0</v>
      </c>
      <c r="R371" s="168">
        <f>Q371*H371</f>
        <v>0</v>
      </c>
      <c r="S371" s="168">
        <v>0</v>
      </c>
      <c r="T371" s="169">
        <f>S371*H371</f>
        <v>0</v>
      </c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R371" s="170" t="s">
        <v>187</v>
      </c>
      <c r="AT371" s="170" t="s">
        <v>136</v>
      </c>
      <c r="AU371" s="170" t="s">
        <v>139</v>
      </c>
      <c r="AY371" s="17" t="s">
        <v>133</v>
      </c>
      <c r="BE371" s="171">
        <f>IF(N371="základní",J371,0)</f>
        <v>0</v>
      </c>
      <c r="BF371" s="171">
        <f>IF(N371="snížená",J371,0)</f>
        <v>0</v>
      </c>
      <c r="BG371" s="171">
        <f>IF(N371="zákl. přenesená",J371,0)</f>
        <v>0</v>
      </c>
      <c r="BH371" s="171">
        <f>IF(N371="sníž. přenesená",J371,0)</f>
        <v>0</v>
      </c>
      <c r="BI371" s="171">
        <f>IF(N371="nulová",J371,0)</f>
        <v>0</v>
      </c>
      <c r="BJ371" s="17" t="s">
        <v>139</v>
      </c>
      <c r="BK371" s="171">
        <f>ROUND(I371*H371,2)</f>
        <v>0</v>
      </c>
      <c r="BL371" s="17" t="s">
        <v>187</v>
      </c>
      <c r="BM371" s="170" t="s">
        <v>778</v>
      </c>
    </row>
    <row r="372" spans="2:51" s="15" customFormat="1" ht="11.25">
      <c r="B372" s="189"/>
      <c r="D372" s="173" t="s">
        <v>140</v>
      </c>
      <c r="E372" s="190" t="s">
        <v>1</v>
      </c>
      <c r="F372" s="191" t="s">
        <v>199</v>
      </c>
      <c r="H372" s="190" t="s">
        <v>1</v>
      </c>
      <c r="I372" s="192"/>
      <c r="L372" s="189"/>
      <c r="M372" s="193"/>
      <c r="N372" s="194"/>
      <c r="O372" s="194"/>
      <c r="P372" s="194"/>
      <c r="Q372" s="194"/>
      <c r="R372" s="194"/>
      <c r="S372" s="194"/>
      <c r="T372" s="195"/>
      <c r="AT372" s="190" t="s">
        <v>140</v>
      </c>
      <c r="AU372" s="190" t="s">
        <v>139</v>
      </c>
      <c r="AV372" s="15" t="s">
        <v>84</v>
      </c>
      <c r="AW372" s="15" t="s">
        <v>33</v>
      </c>
      <c r="AX372" s="15" t="s">
        <v>76</v>
      </c>
      <c r="AY372" s="190" t="s">
        <v>133</v>
      </c>
    </row>
    <row r="373" spans="2:51" s="13" customFormat="1" ht="11.25">
      <c r="B373" s="172"/>
      <c r="D373" s="173" t="s">
        <v>140</v>
      </c>
      <c r="E373" s="174" t="s">
        <v>1</v>
      </c>
      <c r="F373" s="175" t="s">
        <v>779</v>
      </c>
      <c r="H373" s="176">
        <v>6.41</v>
      </c>
      <c r="I373" s="177"/>
      <c r="L373" s="172"/>
      <c r="M373" s="178"/>
      <c r="N373" s="179"/>
      <c r="O373" s="179"/>
      <c r="P373" s="179"/>
      <c r="Q373" s="179"/>
      <c r="R373" s="179"/>
      <c r="S373" s="179"/>
      <c r="T373" s="180"/>
      <c r="AT373" s="174" t="s">
        <v>140</v>
      </c>
      <c r="AU373" s="174" t="s">
        <v>139</v>
      </c>
      <c r="AV373" s="13" t="s">
        <v>139</v>
      </c>
      <c r="AW373" s="13" t="s">
        <v>33</v>
      </c>
      <c r="AX373" s="13" t="s">
        <v>76</v>
      </c>
      <c r="AY373" s="174" t="s">
        <v>133</v>
      </c>
    </row>
    <row r="374" spans="2:51" s="15" customFormat="1" ht="11.25">
      <c r="B374" s="189"/>
      <c r="D374" s="173" t="s">
        <v>140</v>
      </c>
      <c r="E374" s="190" t="s">
        <v>1</v>
      </c>
      <c r="F374" s="191" t="s">
        <v>780</v>
      </c>
      <c r="H374" s="190" t="s">
        <v>1</v>
      </c>
      <c r="I374" s="192"/>
      <c r="L374" s="189"/>
      <c r="M374" s="193"/>
      <c r="N374" s="194"/>
      <c r="O374" s="194"/>
      <c r="P374" s="194"/>
      <c r="Q374" s="194"/>
      <c r="R374" s="194"/>
      <c r="S374" s="194"/>
      <c r="T374" s="195"/>
      <c r="AT374" s="190" t="s">
        <v>140</v>
      </c>
      <c r="AU374" s="190" t="s">
        <v>139</v>
      </c>
      <c r="AV374" s="15" t="s">
        <v>84</v>
      </c>
      <c r="AW374" s="15" t="s">
        <v>33</v>
      </c>
      <c r="AX374" s="15" t="s">
        <v>76</v>
      </c>
      <c r="AY374" s="190" t="s">
        <v>133</v>
      </c>
    </row>
    <row r="375" spans="2:51" s="13" customFormat="1" ht="11.25">
      <c r="B375" s="172"/>
      <c r="D375" s="173" t="s">
        <v>140</v>
      </c>
      <c r="E375" s="174" t="s">
        <v>1</v>
      </c>
      <c r="F375" s="175" t="s">
        <v>781</v>
      </c>
      <c r="H375" s="176">
        <v>2.508</v>
      </c>
      <c r="I375" s="177"/>
      <c r="L375" s="172"/>
      <c r="M375" s="178"/>
      <c r="N375" s="179"/>
      <c r="O375" s="179"/>
      <c r="P375" s="179"/>
      <c r="Q375" s="179"/>
      <c r="R375" s="179"/>
      <c r="S375" s="179"/>
      <c r="T375" s="180"/>
      <c r="AT375" s="174" t="s">
        <v>140</v>
      </c>
      <c r="AU375" s="174" t="s">
        <v>139</v>
      </c>
      <c r="AV375" s="13" t="s">
        <v>139</v>
      </c>
      <c r="AW375" s="13" t="s">
        <v>33</v>
      </c>
      <c r="AX375" s="13" t="s">
        <v>76</v>
      </c>
      <c r="AY375" s="174" t="s">
        <v>133</v>
      </c>
    </row>
    <row r="376" spans="2:51" s="13" customFormat="1" ht="11.25">
      <c r="B376" s="172"/>
      <c r="D376" s="173" t="s">
        <v>140</v>
      </c>
      <c r="E376" s="174" t="s">
        <v>1</v>
      </c>
      <c r="F376" s="175" t="s">
        <v>782</v>
      </c>
      <c r="H376" s="176">
        <v>3.708</v>
      </c>
      <c r="I376" s="177"/>
      <c r="L376" s="172"/>
      <c r="M376" s="178"/>
      <c r="N376" s="179"/>
      <c r="O376" s="179"/>
      <c r="P376" s="179"/>
      <c r="Q376" s="179"/>
      <c r="R376" s="179"/>
      <c r="S376" s="179"/>
      <c r="T376" s="180"/>
      <c r="AT376" s="174" t="s">
        <v>140</v>
      </c>
      <c r="AU376" s="174" t="s">
        <v>139</v>
      </c>
      <c r="AV376" s="13" t="s">
        <v>139</v>
      </c>
      <c r="AW376" s="13" t="s">
        <v>33</v>
      </c>
      <c r="AX376" s="13" t="s">
        <v>76</v>
      </c>
      <c r="AY376" s="174" t="s">
        <v>133</v>
      </c>
    </row>
    <row r="377" spans="2:51" s="15" customFormat="1" ht="11.25">
      <c r="B377" s="189"/>
      <c r="D377" s="173" t="s">
        <v>140</v>
      </c>
      <c r="E377" s="190" t="s">
        <v>1</v>
      </c>
      <c r="F377" s="191" t="s">
        <v>783</v>
      </c>
      <c r="H377" s="190" t="s">
        <v>1</v>
      </c>
      <c r="I377" s="192"/>
      <c r="L377" s="189"/>
      <c r="M377" s="193"/>
      <c r="N377" s="194"/>
      <c r="O377" s="194"/>
      <c r="P377" s="194"/>
      <c r="Q377" s="194"/>
      <c r="R377" s="194"/>
      <c r="S377" s="194"/>
      <c r="T377" s="195"/>
      <c r="AT377" s="190" t="s">
        <v>140</v>
      </c>
      <c r="AU377" s="190" t="s">
        <v>139</v>
      </c>
      <c r="AV377" s="15" t="s">
        <v>84</v>
      </c>
      <c r="AW377" s="15" t="s">
        <v>33</v>
      </c>
      <c r="AX377" s="15" t="s">
        <v>76</v>
      </c>
      <c r="AY377" s="190" t="s">
        <v>133</v>
      </c>
    </row>
    <row r="378" spans="2:51" s="13" customFormat="1" ht="11.25">
      <c r="B378" s="172"/>
      <c r="D378" s="173" t="s">
        <v>140</v>
      </c>
      <c r="E378" s="174" t="s">
        <v>1</v>
      </c>
      <c r="F378" s="175" t="s">
        <v>784</v>
      </c>
      <c r="H378" s="176">
        <v>18.72</v>
      </c>
      <c r="I378" s="177"/>
      <c r="L378" s="172"/>
      <c r="M378" s="178"/>
      <c r="N378" s="179"/>
      <c r="O378" s="179"/>
      <c r="P378" s="179"/>
      <c r="Q378" s="179"/>
      <c r="R378" s="179"/>
      <c r="S378" s="179"/>
      <c r="T378" s="180"/>
      <c r="AT378" s="174" t="s">
        <v>140</v>
      </c>
      <c r="AU378" s="174" t="s">
        <v>139</v>
      </c>
      <c r="AV378" s="13" t="s">
        <v>139</v>
      </c>
      <c r="AW378" s="13" t="s">
        <v>33</v>
      </c>
      <c r="AX378" s="13" t="s">
        <v>76</v>
      </c>
      <c r="AY378" s="174" t="s">
        <v>133</v>
      </c>
    </row>
    <row r="379" spans="2:51" s="14" customFormat="1" ht="11.25">
      <c r="B379" s="181"/>
      <c r="D379" s="173" t="s">
        <v>140</v>
      </c>
      <c r="E379" s="182" t="s">
        <v>1</v>
      </c>
      <c r="F379" s="183" t="s">
        <v>142</v>
      </c>
      <c r="H379" s="184">
        <v>31.345999999999997</v>
      </c>
      <c r="I379" s="185"/>
      <c r="L379" s="181"/>
      <c r="M379" s="186"/>
      <c r="N379" s="187"/>
      <c r="O379" s="187"/>
      <c r="P379" s="187"/>
      <c r="Q379" s="187"/>
      <c r="R379" s="187"/>
      <c r="S379" s="187"/>
      <c r="T379" s="188"/>
      <c r="AT379" s="182" t="s">
        <v>140</v>
      </c>
      <c r="AU379" s="182" t="s">
        <v>139</v>
      </c>
      <c r="AV379" s="14" t="s">
        <v>138</v>
      </c>
      <c r="AW379" s="14" t="s">
        <v>33</v>
      </c>
      <c r="AX379" s="14" t="s">
        <v>84</v>
      </c>
      <c r="AY379" s="182" t="s">
        <v>133</v>
      </c>
    </row>
    <row r="380" spans="1:65" s="2" customFormat="1" ht="16.5" customHeight="1">
      <c r="A380" s="32"/>
      <c r="B380" s="157"/>
      <c r="C380" s="158" t="s">
        <v>785</v>
      </c>
      <c r="D380" s="158" t="s">
        <v>136</v>
      </c>
      <c r="E380" s="159" t="s">
        <v>786</v>
      </c>
      <c r="F380" s="160" t="s">
        <v>787</v>
      </c>
      <c r="G380" s="161" t="s">
        <v>137</v>
      </c>
      <c r="H380" s="162">
        <v>21.8</v>
      </c>
      <c r="I380" s="163"/>
      <c r="J380" s="164">
        <f>ROUND(I380*H380,2)</f>
        <v>0</v>
      </c>
      <c r="K380" s="165"/>
      <c r="L380" s="33"/>
      <c r="M380" s="166" t="s">
        <v>1</v>
      </c>
      <c r="N380" s="167" t="s">
        <v>42</v>
      </c>
      <c r="O380" s="58"/>
      <c r="P380" s="168">
        <f>O380*H380</f>
        <v>0</v>
      </c>
      <c r="Q380" s="168">
        <v>0.001</v>
      </c>
      <c r="R380" s="168">
        <f>Q380*H380</f>
        <v>0.0218</v>
      </c>
      <c r="S380" s="168">
        <v>0.00031</v>
      </c>
      <c r="T380" s="169">
        <f>S380*H380</f>
        <v>0.006758</v>
      </c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R380" s="170" t="s">
        <v>187</v>
      </c>
      <c r="AT380" s="170" t="s">
        <v>136</v>
      </c>
      <c r="AU380" s="170" t="s">
        <v>139</v>
      </c>
      <c r="AY380" s="17" t="s">
        <v>133</v>
      </c>
      <c r="BE380" s="171">
        <f>IF(N380="základní",J380,0)</f>
        <v>0</v>
      </c>
      <c r="BF380" s="171">
        <f>IF(N380="snížená",J380,0)</f>
        <v>0</v>
      </c>
      <c r="BG380" s="171">
        <f>IF(N380="zákl. přenesená",J380,0)</f>
        <v>0</v>
      </c>
      <c r="BH380" s="171">
        <f>IF(N380="sníž. přenesená",J380,0)</f>
        <v>0</v>
      </c>
      <c r="BI380" s="171">
        <f>IF(N380="nulová",J380,0)</f>
        <v>0</v>
      </c>
      <c r="BJ380" s="17" t="s">
        <v>139</v>
      </c>
      <c r="BK380" s="171">
        <f>ROUND(I380*H380,2)</f>
        <v>0</v>
      </c>
      <c r="BL380" s="17" t="s">
        <v>187</v>
      </c>
      <c r="BM380" s="170" t="s">
        <v>788</v>
      </c>
    </row>
    <row r="381" spans="2:51" s="15" customFormat="1" ht="11.25">
      <c r="B381" s="189"/>
      <c r="D381" s="173" t="s">
        <v>140</v>
      </c>
      <c r="E381" s="190" t="s">
        <v>1</v>
      </c>
      <c r="F381" s="191" t="s">
        <v>783</v>
      </c>
      <c r="H381" s="190" t="s">
        <v>1</v>
      </c>
      <c r="I381" s="192"/>
      <c r="L381" s="189"/>
      <c r="M381" s="193"/>
      <c r="N381" s="194"/>
      <c r="O381" s="194"/>
      <c r="P381" s="194"/>
      <c r="Q381" s="194"/>
      <c r="R381" s="194"/>
      <c r="S381" s="194"/>
      <c r="T381" s="195"/>
      <c r="AT381" s="190" t="s">
        <v>140</v>
      </c>
      <c r="AU381" s="190" t="s">
        <v>139</v>
      </c>
      <c r="AV381" s="15" t="s">
        <v>84</v>
      </c>
      <c r="AW381" s="15" t="s">
        <v>33</v>
      </c>
      <c r="AX381" s="15" t="s">
        <v>76</v>
      </c>
      <c r="AY381" s="190" t="s">
        <v>133</v>
      </c>
    </row>
    <row r="382" spans="2:51" s="13" customFormat="1" ht="11.25">
      <c r="B382" s="172"/>
      <c r="D382" s="173" t="s">
        <v>140</v>
      </c>
      <c r="E382" s="174" t="s">
        <v>1</v>
      </c>
      <c r="F382" s="175" t="s">
        <v>789</v>
      </c>
      <c r="H382" s="176">
        <v>18.72</v>
      </c>
      <c r="I382" s="177"/>
      <c r="L382" s="172"/>
      <c r="M382" s="178"/>
      <c r="N382" s="179"/>
      <c r="O382" s="179"/>
      <c r="P382" s="179"/>
      <c r="Q382" s="179"/>
      <c r="R382" s="179"/>
      <c r="S382" s="179"/>
      <c r="T382" s="180"/>
      <c r="AT382" s="174" t="s">
        <v>140</v>
      </c>
      <c r="AU382" s="174" t="s">
        <v>139</v>
      </c>
      <c r="AV382" s="13" t="s">
        <v>139</v>
      </c>
      <c r="AW382" s="13" t="s">
        <v>33</v>
      </c>
      <c r="AX382" s="13" t="s">
        <v>76</v>
      </c>
      <c r="AY382" s="174" t="s">
        <v>133</v>
      </c>
    </row>
    <row r="383" spans="2:51" s="15" customFormat="1" ht="11.25">
      <c r="B383" s="189"/>
      <c r="D383" s="173" t="s">
        <v>140</v>
      </c>
      <c r="E383" s="190" t="s">
        <v>1</v>
      </c>
      <c r="F383" s="191" t="s">
        <v>790</v>
      </c>
      <c r="H383" s="190" t="s">
        <v>1</v>
      </c>
      <c r="I383" s="192"/>
      <c r="L383" s="189"/>
      <c r="M383" s="193"/>
      <c r="N383" s="194"/>
      <c r="O383" s="194"/>
      <c r="P383" s="194"/>
      <c r="Q383" s="194"/>
      <c r="R383" s="194"/>
      <c r="S383" s="194"/>
      <c r="T383" s="195"/>
      <c r="AT383" s="190" t="s">
        <v>140</v>
      </c>
      <c r="AU383" s="190" t="s">
        <v>139</v>
      </c>
      <c r="AV383" s="15" t="s">
        <v>84</v>
      </c>
      <c r="AW383" s="15" t="s">
        <v>33</v>
      </c>
      <c r="AX383" s="15" t="s">
        <v>76</v>
      </c>
      <c r="AY383" s="190" t="s">
        <v>133</v>
      </c>
    </row>
    <row r="384" spans="2:51" s="13" customFormat="1" ht="11.25">
      <c r="B384" s="172"/>
      <c r="D384" s="173" t="s">
        <v>140</v>
      </c>
      <c r="E384" s="174" t="s">
        <v>1</v>
      </c>
      <c r="F384" s="175" t="s">
        <v>791</v>
      </c>
      <c r="H384" s="176">
        <v>3.08</v>
      </c>
      <c r="I384" s="177"/>
      <c r="L384" s="172"/>
      <c r="M384" s="178"/>
      <c r="N384" s="179"/>
      <c r="O384" s="179"/>
      <c r="P384" s="179"/>
      <c r="Q384" s="179"/>
      <c r="R384" s="179"/>
      <c r="S384" s="179"/>
      <c r="T384" s="180"/>
      <c r="AT384" s="174" t="s">
        <v>140</v>
      </c>
      <c r="AU384" s="174" t="s">
        <v>139</v>
      </c>
      <c r="AV384" s="13" t="s">
        <v>139</v>
      </c>
      <c r="AW384" s="13" t="s">
        <v>33</v>
      </c>
      <c r="AX384" s="13" t="s">
        <v>76</v>
      </c>
      <c r="AY384" s="174" t="s">
        <v>133</v>
      </c>
    </row>
    <row r="385" spans="2:51" s="14" customFormat="1" ht="11.25">
      <c r="B385" s="181"/>
      <c r="D385" s="173" t="s">
        <v>140</v>
      </c>
      <c r="E385" s="182" t="s">
        <v>1</v>
      </c>
      <c r="F385" s="183" t="s">
        <v>142</v>
      </c>
      <c r="H385" s="184">
        <v>21.799999999999997</v>
      </c>
      <c r="I385" s="185"/>
      <c r="L385" s="181"/>
      <c r="M385" s="186"/>
      <c r="N385" s="187"/>
      <c r="O385" s="187"/>
      <c r="P385" s="187"/>
      <c r="Q385" s="187"/>
      <c r="R385" s="187"/>
      <c r="S385" s="187"/>
      <c r="T385" s="188"/>
      <c r="AT385" s="182" t="s">
        <v>140</v>
      </c>
      <c r="AU385" s="182" t="s">
        <v>139</v>
      </c>
      <c r="AV385" s="14" t="s">
        <v>138</v>
      </c>
      <c r="AW385" s="14" t="s">
        <v>33</v>
      </c>
      <c r="AX385" s="14" t="s">
        <v>84</v>
      </c>
      <c r="AY385" s="182" t="s">
        <v>133</v>
      </c>
    </row>
    <row r="386" spans="1:65" s="2" customFormat="1" ht="21.75" customHeight="1">
      <c r="A386" s="32"/>
      <c r="B386" s="157"/>
      <c r="C386" s="158" t="s">
        <v>792</v>
      </c>
      <c r="D386" s="158" t="s">
        <v>136</v>
      </c>
      <c r="E386" s="159" t="s">
        <v>793</v>
      </c>
      <c r="F386" s="160" t="s">
        <v>794</v>
      </c>
      <c r="G386" s="161" t="s">
        <v>137</v>
      </c>
      <c r="H386" s="162">
        <v>31.346</v>
      </c>
      <c r="I386" s="163"/>
      <c r="J386" s="164">
        <f>ROUND(I386*H386,2)</f>
        <v>0</v>
      </c>
      <c r="K386" s="165"/>
      <c r="L386" s="33"/>
      <c r="M386" s="166" t="s">
        <v>1</v>
      </c>
      <c r="N386" s="167" t="s">
        <v>42</v>
      </c>
      <c r="O386" s="58"/>
      <c r="P386" s="168">
        <f>O386*H386</f>
        <v>0</v>
      </c>
      <c r="Q386" s="168">
        <v>0.00021</v>
      </c>
      <c r="R386" s="168">
        <f>Q386*H386</f>
        <v>0.006582660000000001</v>
      </c>
      <c r="S386" s="168">
        <v>0</v>
      </c>
      <c r="T386" s="169">
        <f>S386*H386</f>
        <v>0</v>
      </c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R386" s="170" t="s">
        <v>187</v>
      </c>
      <c r="AT386" s="170" t="s">
        <v>136</v>
      </c>
      <c r="AU386" s="170" t="s">
        <v>139</v>
      </c>
      <c r="AY386" s="17" t="s">
        <v>133</v>
      </c>
      <c r="BE386" s="171">
        <f>IF(N386="základní",J386,0)</f>
        <v>0</v>
      </c>
      <c r="BF386" s="171">
        <f>IF(N386="snížená",J386,0)</f>
        <v>0</v>
      </c>
      <c r="BG386" s="171">
        <f>IF(N386="zákl. přenesená",J386,0)</f>
        <v>0</v>
      </c>
      <c r="BH386" s="171">
        <f>IF(N386="sníž. přenesená",J386,0)</f>
        <v>0</v>
      </c>
      <c r="BI386" s="171">
        <f>IF(N386="nulová",J386,0)</f>
        <v>0</v>
      </c>
      <c r="BJ386" s="17" t="s">
        <v>139</v>
      </c>
      <c r="BK386" s="171">
        <f>ROUND(I386*H386,2)</f>
        <v>0</v>
      </c>
      <c r="BL386" s="17" t="s">
        <v>187</v>
      </c>
      <c r="BM386" s="170" t="s">
        <v>795</v>
      </c>
    </row>
    <row r="387" spans="1:65" s="2" customFormat="1" ht="21.75" customHeight="1">
      <c r="A387" s="32"/>
      <c r="B387" s="157"/>
      <c r="C387" s="158" t="s">
        <v>796</v>
      </c>
      <c r="D387" s="158" t="s">
        <v>136</v>
      </c>
      <c r="E387" s="159" t="s">
        <v>797</v>
      </c>
      <c r="F387" s="160" t="s">
        <v>798</v>
      </c>
      <c r="G387" s="161" t="s">
        <v>137</v>
      </c>
      <c r="H387" s="162">
        <v>31.346</v>
      </c>
      <c r="I387" s="163"/>
      <c r="J387" s="164">
        <f>ROUND(I387*H387,2)</f>
        <v>0</v>
      </c>
      <c r="K387" s="165"/>
      <c r="L387" s="33"/>
      <c r="M387" s="166" t="s">
        <v>1</v>
      </c>
      <c r="N387" s="167" t="s">
        <v>42</v>
      </c>
      <c r="O387" s="58"/>
      <c r="P387" s="168">
        <f>O387*H387</f>
        <v>0</v>
      </c>
      <c r="Q387" s="168">
        <v>0.00016</v>
      </c>
      <c r="R387" s="168">
        <f>Q387*H387</f>
        <v>0.005015360000000001</v>
      </c>
      <c r="S387" s="168">
        <v>0</v>
      </c>
      <c r="T387" s="169">
        <f>S387*H387</f>
        <v>0</v>
      </c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R387" s="170" t="s">
        <v>187</v>
      </c>
      <c r="AT387" s="170" t="s">
        <v>136</v>
      </c>
      <c r="AU387" s="170" t="s">
        <v>139</v>
      </c>
      <c r="AY387" s="17" t="s">
        <v>133</v>
      </c>
      <c r="BE387" s="171">
        <f>IF(N387="základní",J387,0)</f>
        <v>0</v>
      </c>
      <c r="BF387" s="171">
        <f>IF(N387="snížená",J387,0)</f>
        <v>0</v>
      </c>
      <c r="BG387" s="171">
        <f>IF(N387="zákl. přenesená",J387,0)</f>
        <v>0</v>
      </c>
      <c r="BH387" s="171">
        <f>IF(N387="sníž. přenesená",J387,0)</f>
        <v>0</v>
      </c>
      <c r="BI387" s="171">
        <f>IF(N387="nulová",J387,0)</f>
        <v>0</v>
      </c>
      <c r="BJ387" s="17" t="s">
        <v>139</v>
      </c>
      <c r="BK387" s="171">
        <f>ROUND(I387*H387,2)</f>
        <v>0</v>
      </c>
      <c r="BL387" s="17" t="s">
        <v>187</v>
      </c>
      <c r="BM387" s="170" t="s">
        <v>799</v>
      </c>
    </row>
    <row r="388" spans="2:63" s="12" customFormat="1" ht="25.9" customHeight="1">
      <c r="B388" s="144"/>
      <c r="D388" s="145" t="s">
        <v>75</v>
      </c>
      <c r="E388" s="146" t="s">
        <v>800</v>
      </c>
      <c r="F388" s="146" t="s">
        <v>801</v>
      </c>
      <c r="I388" s="147"/>
      <c r="J388" s="148">
        <f>BK388</f>
        <v>0</v>
      </c>
      <c r="L388" s="144"/>
      <c r="M388" s="149"/>
      <c r="N388" s="150"/>
      <c r="O388" s="150"/>
      <c r="P388" s="151">
        <f>SUM(P389:P408)</f>
        <v>0</v>
      </c>
      <c r="Q388" s="150"/>
      <c r="R388" s="151">
        <f>SUM(R389:R408)</f>
        <v>0</v>
      </c>
      <c r="S388" s="150"/>
      <c r="T388" s="152">
        <f>SUM(T389:T408)</f>
        <v>0</v>
      </c>
      <c r="AR388" s="145" t="s">
        <v>138</v>
      </c>
      <c r="AT388" s="153" t="s">
        <v>75</v>
      </c>
      <c r="AU388" s="153" t="s">
        <v>76</v>
      </c>
      <c r="AY388" s="145" t="s">
        <v>133</v>
      </c>
      <c r="BK388" s="154">
        <f>SUM(BK389:BK408)</f>
        <v>0</v>
      </c>
    </row>
    <row r="389" spans="1:65" s="2" customFormat="1" ht="16.5" customHeight="1">
      <c r="A389" s="32"/>
      <c r="B389" s="157"/>
      <c r="C389" s="158" t="s">
        <v>802</v>
      </c>
      <c r="D389" s="158" t="s">
        <v>136</v>
      </c>
      <c r="E389" s="159" t="s">
        <v>803</v>
      </c>
      <c r="F389" s="160" t="s">
        <v>804</v>
      </c>
      <c r="G389" s="161" t="s">
        <v>805</v>
      </c>
      <c r="H389" s="162">
        <v>50</v>
      </c>
      <c r="I389" s="163"/>
      <c r="J389" s="164">
        <f>ROUND(I389*H389,2)</f>
        <v>0</v>
      </c>
      <c r="K389" s="165"/>
      <c r="L389" s="33"/>
      <c r="M389" s="166" t="s">
        <v>1</v>
      </c>
      <c r="N389" s="167" t="s">
        <v>42</v>
      </c>
      <c r="O389" s="58"/>
      <c r="P389" s="168">
        <f>O389*H389</f>
        <v>0</v>
      </c>
      <c r="Q389" s="168">
        <v>0</v>
      </c>
      <c r="R389" s="168">
        <f>Q389*H389</f>
        <v>0</v>
      </c>
      <c r="S389" s="168">
        <v>0</v>
      </c>
      <c r="T389" s="169">
        <f>S389*H389</f>
        <v>0</v>
      </c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R389" s="170" t="s">
        <v>806</v>
      </c>
      <c r="AT389" s="170" t="s">
        <v>136</v>
      </c>
      <c r="AU389" s="170" t="s">
        <v>84</v>
      </c>
      <c r="AY389" s="17" t="s">
        <v>133</v>
      </c>
      <c r="BE389" s="171">
        <f>IF(N389="základní",J389,0)</f>
        <v>0</v>
      </c>
      <c r="BF389" s="171">
        <f>IF(N389="snížená",J389,0)</f>
        <v>0</v>
      </c>
      <c r="BG389" s="171">
        <f>IF(N389="zákl. přenesená",J389,0)</f>
        <v>0</v>
      </c>
      <c r="BH389" s="171">
        <f>IF(N389="sníž. přenesená",J389,0)</f>
        <v>0</v>
      </c>
      <c r="BI389" s="171">
        <f>IF(N389="nulová",J389,0)</f>
        <v>0</v>
      </c>
      <c r="BJ389" s="17" t="s">
        <v>139</v>
      </c>
      <c r="BK389" s="171">
        <f>ROUND(I389*H389,2)</f>
        <v>0</v>
      </c>
      <c r="BL389" s="17" t="s">
        <v>806</v>
      </c>
      <c r="BM389" s="170" t="s">
        <v>807</v>
      </c>
    </row>
    <row r="390" spans="2:51" s="15" customFormat="1" ht="22.5">
      <c r="B390" s="189"/>
      <c r="D390" s="173" t="s">
        <v>140</v>
      </c>
      <c r="E390" s="190" t="s">
        <v>1</v>
      </c>
      <c r="F390" s="191" t="s">
        <v>808</v>
      </c>
      <c r="H390" s="190" t="s">
        <v>1</v>
      </c>
      <c r="I390" s="192"/>
      <c r="L390" s="189"/>
      <c r="M390" s="193"/>
      <c r="N390" s="194"/>
      <c r="O390" s="194"/>
      <c r="P390" s="194"/>
      <c r="Q390" s="194"/>
      <c r="R390" s="194"/>
      <c r="S390" s="194"/>
      <c r="T390" s="195"/>
      <c r="AT390" s="190" t="s">
        <v>140</v>
      </c>
      <c r="AU390" s="190" t="s">
        <v>84</v>
      </c>
      <c r="AV390" s="15" t="s">
        <v>84</v>
      </c>
      <c r="AW390" s="15" t="s">
        <v>33</v>
      </c>
      <c r="AX390" s="15" t="s">
        <v>76</v>
      </c>
      <c r="AY390" s="190" t="s">
        <v>133</v>
      </c>
    </row>
    <row r="391" spans="2:51" s="15" customFormat="1" ht="11.25">
      <c r="B391" s="189"/>
      <c r="D391" s="173" t="s">
        <v>140</v>
      </c>
      <c r="E391" s="190" t="s">
        <v>1</v>
      </c>
      <c r="F391" s="191" t="s">
        <v>809</v>
      </c>
      <c r="H391" s="190" t="s">
        <v>1</v>
      </c>
      <c r="I391" s="192"/>
      <c r="L391" s="189"/>
      <c r="M391" s="193"/>
      <c r="N391" s="194"/>
      <c r="O391" s="194"/>
      <c r="P391" s="194"/>
      <c r="Q391" s="194"/>
      <c r="R391" s="194"/>
      <c r="S391" s="194"/>
      <c r="T391" s="195"/>
      <c r="AT391" s="190" t="s">
        <v>140</v>
      </c>
      <c r="AU391" s="190" t="s">
        <v>84</v>
      </c>
      <c r="AV391" s="15" t="s">
        <v>84</v>
      </c>
      <c r="AW391" s="15" t="s">
        <v>33</v>
      </c>
      <c r="AX391" s="15" t="s">
        <v>76</v>
      </c>
      <c r="AY391" s="190" t="s">
        <v>133</v>
      </c>
    </row>
    <row r="392" spans="2:51" s="13" customFormat="1" ht="11.25">
      <c r="B392" s="172"/>
      <c r="D392" s="173" t="s">
        <v>140</v>
      </c>
      <c r="E392" s="174" t="s">
        <v>1</v>
      </c>
      <c r="F392" s="175" t="s">
        <v>187</v>
      </c>
      <c r="H392" s="176">
        <v>16</v>
      </c>
      <c r="I392" s="177"/>
      <c r="L392" s="172"/>
      <c r="M392" s="178"/>
      <c r="N392" s="179"/>
      <c r="O392" s="179"/>
      <c r="P392" s="179"/>
      <c r="Q392" s="179"/>
      <c r="R392" s="179"/>
      <c r="S392" s="179"/>
      <c r="T392" s="180"/>
      <c r="AT392" s="174" t="s">
        <v>140</v>
      </c>
      <c r="AU392" s="174" t="s">
        <v>84</v>
      </c>
      <c r="AV392" s="13" t="s">
        <v>139</v>
      </c>
      <c r="AW392" s="13" t="s">
        <v>33</v>
      </c>
      <c r="AX392" s="13" t="s">
        <v>76</v>
      </c>
      <c r="AY392" s="174" t="s">
        <v>133</v>
      </c>
    </row>
    <row r="393" spans="2:51" s="15" customFormat="1" ht="11.25">
      <c r="B393" s="189"/>
      <c r="D393" s="173" t="s">
        <v>140</v>
      </c>
      <c r="E393" s="190" t="s">
        <v>1</v>
      </c>
      <c r="F393" s="191" t="s">
        <v>810</v>
      </c>
      <c r="H393" s="190" t="s">
        <v>1</v>
      </c>
      <c r="I393" s="192"/>
      <c r="L393" s="189"/>
      <c r="M393" s="193"/>
      <c r="N393" s="194"/>
      <c r="O393" s="194"/>
      <c r="P393" s="194"/>
      <c r="Q393" s="194"/>
      <c r="R393" s="194"/>
      <c r="S393" s="194"/>
      <c r="T393" s="195"/>
      <c r="AT393" s="190" t="s">
        <v>140</v>
      </c>
      <c r="AU393" s="190" t="s">
        <v>84</v>
      </c>
      <c r="AV393" s="15" t="s">
        <v>84</v>
      </c>
      <c r="AW393" s="15" t="s">
        <v>33</v>
      </c>
      <c r="AX393" s="15" t="s">
        <v>76</v>
      </c>
      <c r="AY393" s="190" t="s">
        <v>133</v>
      </c>
    </row>
    <row r="394" spans="2:51" s="13" customFormat="1" ht="11.25">
      <c r="B394" s="172"/>
      <c r="D394" s="173" t="s">
        <v>140</v>
      </c>
      <c r="E394" s="174" t="s">
        <v>1</v>
      </c>
      <c r="F394" s="175" t="s">
        <v>187</v>
      </c>
      <c r="H394" s="176">
        <v>16</v>
      </c>
      <c r="I394" s="177"/>
      <c r="L394" s="172"/>
      <c r="M394" s="178"/>
      <c r="N394" s="179"/>
      <c r="O394" s="179"/>
      <c r="P394" s="179"/>
      <c r="Q394" s="179"/>
      <c r="R394" s="179"/>
      <c r="S394" s="179"/>
      <c r="T394" s="180"/>
      <c r="AT394" s="174" t="s">
        <v>140</v>
      </c>
      <c r="AU394" s="174" t="s">
        <v>84</v>
      </c>
      <c r="AV394" s="13" t="s">
        <v>139</v>
      </c>
      <c r="AW394" s="13" t="s">
        <v>33</v>
      </c>
      <c r="AX394" s="13" t="s">
        <v>76</v>
      </c>
      <c r="AY394" s="174" t="s">
        <v>133</v>
      </c>
    </row>
    <row r="395" spans="2:51" s="15" customFormat="1" ht="22.5">
      <c r="B395" s="189"/>
      <c r="D395" s="173" t="s">
        <v>140</v>
      </c>
      <c r="E395" s="190" t="s">
        <v>1</v>
      </c>
      <c r="F395" s="191" t="s">
        <v>811</v>
      </c>
      <c r="H395" s="190" t="s">
        <v>1</v>
      </c>
      <c r="I395" s="192"/>
      <c r="L395" s="189"/>
      <c r="M395" s="193"/>
      <c r="N395" s="194"/>
      <c r="O395" s="194"/>
      <c r="P395" s="194"/>
      <c r="Q395" s="194"/>
      <c r="R395" s="194"/>
      <c r="S395" s="194"/>
      <c r="T395" s="195"/>
      <c r="AT395" s="190" t="s">
        <v>140</v>
      </c>
      <c r="AU395" s="190" t="s">
        <v>84</v>
      </c>
      <c r="AV395" s="15" t="s">
        <v>84</v>
      </c>
      <c r="AW395" s="15" t="s">
        <v>33</v>
      </c>
      <c r="AX395" s="15" t="s">
        <v>76</v>
      </c>
      <c r="AY395" s="190" t="s">
        <v>133</v>
      </c>
    </row>
    <row r="396" spans="2:51" s="13" customFormat="1" ht="11.25">
      <c r="B396" s="172"/>
      <c r="D396" s="173" t="s">
        <v>140</v>
      </c>
      <c r="E396" s="174" t="s">
        <v>1</v>
      </c>
      <c r="F396" s="175" t="s">
        <v>139</v>
      </c>
      <c r="H396" s="176">
        <v>2</v>
      </c>
      <c r="I396" s="177"/>
      <c r="L396" s="172"/>
      <c r="M396" s="178"/>
      <c r="N396" s="179"/>
      <c r="O396" s="179"/>
      <c r="P396" s="179"/>
      <c r="Q396" s="179"/>
      <c r="R396" s="179"/>
      <c r="S396" s="179"/>
      <c r="T396" s="180"/>
      <c r="AT396" s="174" t="s">
        <v>140</v>
      </c>
      <c r="AU396" s="174" t="s">
        <v>84</v>
      </c>
      <c r="AV396" s="13" t="s">
        <v>139</v>
      </c>
      <c r="AW396" s="13" t="s">
        <v>33</v>
      </c>
      <c r="AX396" s="13" t="s">
        <v>76</v>
      </c>
      <c r="AY396" s="174" t="s">
        <v>133</v>
      </c>
    </row>
    <row r="397" spans="2:51" s="15" customFormat="1" ht="11.25">
      <c r="B397" s="189"/>
      <c r="D397" s="173" t="s">
        <v>140</v>
      </c>
      <c r="E397" s="190" t="s">
        <v>1</v>
      </c>
      <c r="F397" s="191" t="s">
        <v>812</v>
      </c>
      <c r="H397" s="190" t="s">
        <v>1</v>
      </c>
      <c r="I397" s="192"/>
      <c r="L397" s="189"/>
      <c r="M397" s="193"/>
      <c r="N397" s="194"/>
      <c r="O397" s="194"/>
      <c r="P397" s="194"/>
      <c r="Q397" s="194"/>
      <c r="R397" s="194"/>
      <c r="S397" s="194"/>
      <c r="T397" s="195"/>
      <c r="AT397" s="190" t="s">
        <v>140</v>
      </c>
      <c r="AU397" s="190" t="s">
        <v>84</v>
      </c>
      <c r="AV397" s="15" t="s">
        <v>84</v>
      </c>
      <c r="AW397" s="15" t="s">
        <v>33</v>
      </c>
      <c r="AX397" s="15" t="s">
        <v>76</v>
      </c>
      <c r="AY397" s="190" t="s">
        <v>133</v>
      </c>
    </row>
    <row r="398" spans="2:51" s="13" customFormat="1" ht="11.25">
      <c r="B398" s="172"/>
      <c r="D398" s="173" t="s">
        <v>140</v>
      </c>
      <c r="E398" s="174" t="s">
        <v>1</v>
      </c>
      <c r="F398" s="175" t="s">
        <v>156</v>
      </c>
      <c r="H398" s="176">
        <v>8</v>
      </c>
      <c r="I398" s="177"/>
      <c r="L398" s="172"/>
      <c r="M398" s="178"/>
      <c r="N398" s="179"/>
      <c r="O398" s="179"/>
      <c r="P398" s="179"/>
      <c r="Q398" s="179"/>
      <c r="R398" s="179"/>
      <c r="S398" s="179"/>
      <c r="T398" s="180"/>
      <c r="AT398" s="174" t="s">
        <v>140</v>
      </c>
      <c r="AU398" s="174" t="s">
        <v>84</v>
      </c>
      <c r="AV398" s="13" t="s">
        <v>139</v>
      </c>
      <c r="AW398" s="13" t="s">
        <v>33</v>
      </c>
      <c r="AX398" s="13" t="s">
        <v>76</v>
      </c>
      <c r="AY398" s="174" t="s">
        <v>133</v>
      </c>
    </row>
    <row r="399" spans="2:51" s="15" customFormat="1" ht="11.25">
      <c r="B399" s="189"/>
      <c r="D399" s="173" t="s">
        <v>140</v>
      </c>
      <c r="E399" s="190" t="s">
        <v>1</v>
      </c>
      <c r="F399" s="191" t="s">
        <v>813</v>
      </c>
      <c r="H399" s="190" t="s">
        <v>1</v>
      </c>
      <c r="I399" s="192"/>
      <c r="L399" s="189"/>
      <c r="M399" s="193"/>
      <c r="N399" s="194"/>
      <c r="O399" s="194"/>
      <c r="P399" s="194"/>
      <c r="Q399" s="194"/>
      <c r="R399" s="194"/>
      <c r="S399" s="194"/>
      <c r="T399" s="195"/>
      <c r="AT399" s="190" t="s">
        <v>140</v>
      </c>
      <c r="AU399" s="190" t="s">
        <v>84</v>
      </c>
      <c r="AV399" s="15" t="s">
        <v>84</v>
      </c>
      <c r="AW399" s="15" t="s">
        <v>33</v>
      </c>
      <c r="AX399" s="15" t="s">
        <v>76</v>
      </c>
      <c r="AY399" s="190" t="s">
        <v>133</v>
      </c>
    </row>
    <row r="400" spans="2:51" s="13" customFormat="1" ht="11.25">
      <c r="B400" s="172"/>
      <c r="D400" s="173" t="s">
        <v>140</v>
      </c>
      <c r="E400" s="174" t="s">
        <v>1</v>
      </c>
      <c r="F400" s="175" t="s">
        <v>156</v>
      </c>
      <c r="H400" s="176">
        <v>8</v>
      </c>
      <c r="I400" s="177"/>
      <c r="L400" s="172"/>
      <c r="M400" s="178"/>
      <c r="N400" s="179"/>
      <c r="O400" s="179"/>
      <c r="P400" s="179"/>
      <c r="Q400" s="179"/>
      <c r="R400" s="179"/>
      <c r="S400" s="179"/>
      <c r="T400" s="180"/>
      <c r="AT400" s="174" t="s">
        <v>140</v>
      </c>
      <c r="AU400" s="174" t="s">
        <v>84</v>
      </c>
      <c r="AV400" s="13" t="s">
        <v>139</v>
      </c>
      <c r="AW400" s="13" t="s">
        <v>33</v>
      </c>
      <c r="AX400" s="13" t="s">
        <v>76</v>
      </c>
      <c r="AY400" s="174" t="s">
        <v>133</v>
      </c>
    </row>
    <row r="401" spans="2:51" s="14" customFormat="1" ht="11.25">
      <c r="B401" s="181"/>
      <c r="D401" s="173" t="s">
        <v>140</v>
      </c>
      <c r="E401" s="182" t="s">
        <v>1</v>
      </c>
      <c r="F401" s="183" t="s">
        <v>142</v>
      </c>
      <c r="H401" s="184">
        <v>50</v>
      </c>
      <c r="I401" s="185"/>
      <c r="L401" s="181"/>
      <c r="M401" s="186"/>
      <c r="N401" s="187"/>
      <c r="O401" s="187"/>
      <c r="P401" s="187"/>
      <c r="Q401" s="187"/>
      <c r="R401" s="187"/>
      <c r="S401" s="187"/>
      <c r="T401" s="188"/>
      <c r="AT401" s="182" t="s">
        <v>140</v>
      </c>
      <c r="AU401" s="182" t="s">
        <v>84</v>
      </c>
      <c r="AV401" s="14" t="s">
        <v>138</v>
      </c>
      <c r="AW401" s="14" t="s">
        <v>33</v>
      </c>
      <c r="AX401" s="14" t="s">
        <v>84</v>
      </c>
      <c r="AY401" s="182" t="s">
        <v>133</v>
      </c>
    </row>
    <row r="402" spans="1:65" s="2" customFormat="1" ht="16.5" customHeight="1">
      <c r="A402" s="32"/>
      <c r="B402" s="157"/>
      <c r="C402" s="158" t="s">
        <v>814</v>
      </c>
      <c r="D402" s="158" t="s">
        <v>136</v>
      </c>
      <c r="E402" s="159" t="s">
        <v>815</v>
      </c>
      <c r="F402" s="160" t="s">
        <v>816</v>
      </c>
      <c r="G402" s="161" t="s">
        <v>805</v>
      </c>
      <c r="H402" s="162">
        <v>8</v>
      </c>
      <c r="I402" s="163"/>
      <c r="J402" s="164">
        <f>ROUND(I402*H402,2)</f>
        <v>0</v>
      </c>
      <c r="K402" s="165"/>
      <c r="L402" s="33"/>
      <c r="M402" s="166" t="s">
        <v>1</v>
      </c>
      <c r="N402" s="167" t="s">
        <v>42</v>
      </c>
      <c r="O402" s="58"/>
      <c r="P402" s="168">
        <f>O402*H402</f>
        <v>0</v>
      </c>
      <c r="Q402" s="168">
        <v>0</v>
      </c>
      <c r="R402" s="168">
        <f>Q402*H402</f>
        <v>0</v>
      </c>
      <c r="S402" s="168">
        <v>0</v>
      </c>
      <c r="T402" s="169">
        <f>S402*H402</f>
        <v>0</v>
      </c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R402" s="170" t="s">
        <v>806</v>
      </c>
      <c r="AT402" s="170" t="s">
        <v>136</v>
      </c>
      <c r="AU402" s="170" t="s">
        <v>84</v>
      </c>
      <c r="AY402" s="17" t="s">
        <v>133</v>
      </c>
      <c r="BE402" s="171">
        <f>IF(N402="základní",J402,0)</f>
        <v>0</v>
      </c>
      <c r="BF402" s="171">
        <f>IF(N402="snížená",J402,0)</f>
        <v>0</v>
      </c>
      <c r="BG402" s="171">
        <f>IF(N402="zákl. přenesená",J402,0)</f>
        <v>0</v>
      </c>
      <c r="BH402" s="171">
        <f>IF(N402="sníž. přenesená",J402,0)</f>
        <v>0</v>
      </c>
      <c r="BI402" s="171">
        <f>IF(N402="nulová",J402,0)</f>
        <v>0</v>
      </c>
      <c r="BJ402" s="17" t="s">
        <v>139</v>
      </c>
      <c r="BK402" s="171">
        <f>ROUND(I402*H402,2)</f>
        <v>0</v>
      </c>
      <c r="BL402" s="17" t="s">
        <v>806</v>
      </c>
      <c r="BM402" s="170" t="s">
        <v>817</v>
      </c>
    </row>
    <row r="403" spans="2:51" s="15" customFormat="1" ht="22.5">
      <c r="B403" s="189"/>
      <c r="D403" s="173" t="s">
        <v>140</v>
      </c>
      <c r="E403" s="190" t="s">
        <v>1</v>
      </c>
      <c r="F403" s="191" t="s">
        <v>818</v>
      </c>
      <c r="H403" s="190" t="s">
        <v>1</v>
      </c>
      <c r="I403" s="192"/>
      <c r="L403" s="189"/>
      <c r="M403" s="193"/>
      <c r="N403" s="194"/>
      <c r="O403" s="194"/>
      <c r="P403" s="194"/>
      <c r="Q403" s="194"/>
      <c r="R403" s="194"/>
      <c r="S403" s="194"/>
      <c r="T403" s="195"/>
      <c r="AT403" s="190" t="s">
        <v>140</v>
      </c>
      <c r="AU403" s="190" t="s">
        <v>84</v>
      </c>
      <c r="AV403" s="15" t="s">
        <v>84</v>
      </c>
      <c r="AW403" s="15" t="s">
        <v>33</v>
      </c>
      <c r="AX403" s="15" t="s">
        <v>76</v>
      </c>
      <c r="AY403" s="190" t="s">
        <v>133</v>
      </c>
    </row>
    <row r="404" spans="2:51" s="13" customFormat="1" ht="11.25">
      <c r="B404" s="172"/>
      <c r="D404" s="173" t="s">
        <v>140</v>
      </c>
      <c r="E404" s="174" t="s">
        <v>1</v>
      </c>
      <c r="F404" s="175" t="s">
        <v>156</v>
      </c>
      <c r="H404" s="176">
        <v>8</v>
      </c>
      <c r="I404" s="177"/>
      <c r="L404" s="172"/>
      <c r="M404" s="178"/>
      <c r="N404" s="179"/>
      <c r="O404" s="179"/>
      <c r="P404" s="179"/>
      <c r="Q404" s="179"/>
      <c r="R404" s="179"/>
      <c r="S404" s="179"/>
      <c r="T404" s="180"/>
      <c r="AT404" s="174" t="s">
        <v>140</v>
      </c>
      <c r="AU404" s="174" t="s">
        <v>84</v>
      </c>
      <c r="AV404" s="13" t="s">
        <v>139</v>
      </c>
      <c r="AW404" s="13" t="s">
        <v>33</v>
      </c>
      <c r="AX404" s="13" t="s">
        <v>76</v>
      </c>
      <c r="AY404" s="174" t="s">
        <v>133</v>
      </c>
    </row>
    <row r="405" spans="2:51" s="14" customFormat="1" ht="11.25">
      <c r="B405" s="181"/>
      <c r="D405" s="173" t="s">
        <v>140</v>
      </c>
      <c r="E405" s="182" t="s">
        <v>1</v>
      </c>
      <c r="F405" s="183" t="s">
        <v>142</v>
      </c>
      <c r="H405" s="184">
        <v>8</v>
      </c>
      <c r="I405" s="185"/>
      <c r="L405" s="181"/>
      <c r="M405" s="186"/>
      <c r="N405" s="187"/>
      <c r="O405" s="187"/>
      <c r="P405" s="187"/>
      <c r="Q405" s="187"/>
      <c r="R405" s="187"/>
      <c r="S405" s="187"/>
      <c r="T405" s="188"/>
      <c r="AT405" s="182" t="s">
        <v>140</v>
      </c>
      <c r="AU405" s="182" t="s">
        <v>84</v>
      </c>
      <c r="AV405" s="14" t="s">
        <v>138</v>
      </c>
      <c r="AW405" s="14" t="s">
        <v>33</v>
      </c>
      <c r="AX405" s="14" t="s">
        <v>84</v>
      </c>
      <c r="AY405" s="182" t="s">
        <v>133</v>
      </c>
    </row>
    <row r="406" spans="1:65" s="2" customFormat="1" ht="16.5" customHeight="1">
      <c r="A406" s="32"/>
      <c r="B406" s="157"/>
      <c r="C406" s="158" t="s">
        <v>819</v>
      </c>
      <c r="D406" s="158" t="s">
        <v>136</v>
      </c>
      <c r="E406" s="159" t="s">
        <v>820</v>
      </c>
      <c r="F406" s="160" t="s">
        <v>821</v>
      </c>
      <c r="G406" s="161" t="s">
        <v>805</v>
      </c>
      <c r="H406" s="162">
        <v>4</v>
      </c>
      <c r="I406" s="163"/>
      <c r="J406" s="164">
        <f>ROUND(I406*H406,2)</f>
        <v>0</v>
      </c>
      <c r="K406" s="165"/>
      <c r="L406" s="33"/>
      <c r="M406" s="166" t="s">
        <v>1</v>
      </c>
      <c r="N406" s="167" t="s">
        <v>42</v>
      </c>
      <c r="O406" s="58"/>
      <c r="P406" s="168">
        <f>O406*H406</f>
        <v>0</v>
      </c>
      <c r="Q406" s="168">
        <v>0</v>
      </c>
      <c r="R406" s="168">
        <f>Q406*H406</f>
        <v>0</v>
      </c>
      <c r="S406" s="168">
        <v>0</v>
      </c>
      <c r="T406" s="169">
        <f>S406*H406</f>
        <v>0</v>
      </c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R406" s="170" t="s">
        <v>806</v>
      </c>
      <c r="AT406" s="170" t="s">
        <v>136</v>
      </c>
      <c r="AU406" s="170" t="s">
        <v>84</v>
      </c>
      <c r="AY406" s="17" t="s">
        <v>133</v>
      </c>
      <c r="BE406" s="171">
        <f>IF(N406="základní",J406,0)</f>
        <v>0</v>
      </c>
      <c r="BF406" s="171">
        <f>IF(N406="snížená",J406,0)</f>
        <v>0</v>
      </c>
      <c r="BG406" s="171">
        <f>IF(N406="zákl. přenesená",J406,0)</f>
        <v>0</v>
      </c>
      <c r="BH406" s="171">
        <f>IF(N406="sníž. přenesená",J406,0)</f>
        <v>0</v>
      </c>
      <c r="BI406" s="171">
        <f>IF(N406="nulová",J406,0)</f>
        <v>0</v>
      </c>
      <c r="BJ406" s="17" t="s">
        <v>139</v>
      </c>
      <c r="BK406" s="171">
        <f>ROUND(I406*H406,2)</f>
        <v>0</v>
      </c>
      <c r="BL406" s="17" t="s">
        <v>806</v>
      </c>
      <c r="BM406" s="170" t="s">
        <v>822</v>
      </c>
    </row>
    <row r="407" spans="2:51" s="15" customFormat="1" ht="11.25">
      <c r="B407" s="189"/>
      <c r="D407" s="173" t="s">
        <v>140</v>
      </c>
      <c r="E407" s="190" t="s">
        <v>1</v>
      </c>
      <c r="F407" s="191" t="s">
        <v>823</v>
      </c>
      <c r="H407" s="190" t="s">
        <v>1</v>
      </c>
      <c r="I407" s="192"/>
      <c r="L407" s="189"/>
      <c r="M407" s="193"/>
      <c r="N407" s="194"/>
      <c r="O407" s="194"/>
      <c r="P407" s="194"/>
      <c r="Q407" s="194"/>
      <c r="R407" s="194"/>
      <c r="S407" s="194"/>
      <c r="T407" s="195"/>
      <c r="AT407" s="190" t="s">
        <v>140</v>
      </c>
      <c r="AU407" s="190" t="s">
        <v>84</v>
      </c>
      <c r="AV407" s="15" t="s">
        <v>84</v>
      </c>
      <c r="AW407" s="15" t="s">
        <v>33</v>
      </c>
      <c r="AX407" s="15" t="s">
        <v>76</v>
      </c>
      <c r="AY407" s="190" t="s">
        <v>133</v>
      </c>
    </row>
    <row r="408" spans="2:51" s="13" customFormat="1" ht="11.25">
      <c r="B408" s="172"/>
      <c r="D408" s="173" t="s">
        <v>140</v>
      </c>
      <c r="E408" s="174" t="s">
        <v>1</v>
      </c>
      <c r="F408" s="175" t="s">
        <v>138</v>
      </c>
      <c r="H408" s="176">
        <v>4</v>
      </c>
      <c r="I408" s="177"/>
      <c r="L408" s="172"/>
      <c r="M408" s="178"/>
      <c r="N408" s="179"/>
      <c r="O408" s="179"/>
      <c r="P408" s="179"/>
      <c r="Q408" s="179"/>
      <c r="R408" s="179"/>
      <c r="S408" s="179"/>
      <c r="T408" s="180"/>
      <c r="AT408" s="174" t="s">
        <v>140</v>
      </c>
      <c r="AU408" s="174" t="s">
        <v>84</v>
      </c>
      <c r="AV408" s="13" t="s">
        <v>139</v>
      </c>
      <c r="AW408" s="13" t="s">
        <v>33</v>
      </c>
      <c r="AX408" s="13" t="s">
        <v>84</v>
      </c>
      <c r="AY408" s="174" t="s">
        <v>133</v>
      </c>
    </row>
    <row r="409" spans="2:63" s="12" customFormat="1" ht="25.9" customHeight="1">
      <c r="B409" s="144"/>
      <c r="D409" s="145" t="s">
        <v>75</v>
      </c>
      <c r="E409" s="146" t="s">
        <v>824</v>
      </c>
      <c r="F409" s="146" t="s">
        <v>825</v>
      </c>
      <c r="I409" s="147"/>
      <c r="J409" s="148">
        <f>BK409</f>
        <v>0</v>
      </c>
      <c r="L409" s="144"/>
      <c r="M409" s="149"/>
      <c r="N409" s="150"/>
      <c r="O409" s="150"/>
      <c r="P409" s="151">
        <f>P410+P412</f>
        <v>0</v>
      </c>
      <c r="Q409" s="150"/>
      <c r="R409" s="151">
        <f>R410+R412</f>
        <v>0</v>
      </c>
      <c r="S409" s="150"/>
      <c r="T409" s="152">
        <f>T410+T412</f>
        <v>0</v>
      </c>
      <c r="AR409" s="145" t="s">
        <v>143</v>
      </c>
      <c r="AT409" s="153" t="s">
        <v>75</v>
      </c>
      <c r="AU409" s="153" t="s">
        <v>76</v>
      </c>
      <c r="AY409" s="145" t="s">
        <v>133</v>
      </c>
      <c r="BK409" s="154">
        <f>BK410+BK412</f>
        <v>0</v>
      </c>
    </row>
    <row r="410" spans="2:63" s="12" customFormat="1" ht="22.9" customHeight="1">
      <c r="B410" s="144"/>
      <c r="D410" s="145" t="s">
        <v>75</v>
      </c>
      <c r="E410" s="155" t="s">
        <v>826</v>
      </c>
      <c r="F410" s="155" t="s">
        <v>827</v>
      </c>
      <c r="I410" s="147"/>
      <c r="J410" s="156">
        <f>BK410</f>
        <v>0</v>
      </c>
      <c r="L410" s="144"/>
      <c r="M410" s="149"/>
      <c r="N410" s="150"/>
      <c r="O410" s="150"/>
      <c r="P410" s="151">
        <f>P411</f>
        <v>0</v>
      </c>
      <c r="Q410" s="150"/>
      <c r="R410" s="151">
        <f>R411</f>
        <v>0</v>
      </c>
      <c r="S410" s="150"/>
      <c r="T410" s="152">
        <f>T411</f>
        <v>0</v>
      </c>
      <c r="AR410" s="145" t="s">
        <v>143</v>
      </c>
      <c r="AT410" s="153" t="s">
        <v>75</v>
      </c>
      <c r="AU410" s="153" t="s">
        <v>84</v>
      </c>
      <c r="AY410" s="145" t="s">
        <v>133</v>
      </c>
      <c r="BK410" s="154">
        <f>BK411</f>
        <v>0</v>
      </c>
    </row>
    <row r="411" spans="1:65" s="2" customFormat="1" ht="16.5" customHeight="1">
      <c r="A411" s="32"/>
      <c r="B411" s="157"/>
      <c r="C411" s="158" t="s">
        <v>828</v>
      </c>
      <c r="D411" s="158" t="s">
        <v>136</v>
      </c>
      <c r="E411" s="159" t="s">
        <v>829</v>
      </c>
      <c r="F411" s="160" t="s">
        <v>827</v>
      </c>
      <c r="G411" s="161" t="s">
        <v>369</v>
      </c>
      <c r="H411" s="162">
        <v>1</v>
      </c>
      <c r="I411" s="163"/>
      <c r="J411" s="164">
        <f>ROUND(I411*H411,2)</f>
        <v>0</v>
      </c>
      <c r="K411" s="165"/>
      <c r="L411" s="33"/>
      <c r="M411" s="166" t="s">
        <v>1</v>
      </c>
      <c r="N411" s="167" t="s">
        <v>42</v>
      </c>
      <c r="O411" s="58"/>
      <c r="P411" s="168">
        <f>O411*H411</f>
        <v>0</v>
      </c>
      <c r="Q411" s="168">
        <v>0</v>
      </c>
      <c r="R411" s="168">
        <f>Q411*H411</f>
        <v>0</v>
      </c>
      <c r="S411" s="168">
        <v>0</v>
      </c>
      <c r="T411" s="169">
        <f>S411*H411</f>
        <v>0</v>
      </c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  <c r="AE411" s="32"/>
      <c r="AR411" s="170" t="s">
        <v>830</v>
      </c>
      <c r="AT411" s="170" t="s">
        <v>136</v>
      </c>
      <c r="AU411" s="170" t="s">
        <v>139</v>
      </c>
      <c r="AY411" s="17" t="s">
        <v>133</v>
      </c>
      <c r="BE411" s="171">
        <f>IF(N411="základní",J411,0)</f>
        <v>0</v>
      </c>
      <c r="BF411" s="171">
        <f>IF(N411="snížená",J411,0)</f>
        <v>0</v>
      </c>
      <c r="BG411" s="171">
        <f>IF(N411="zákl. přenesená",J411,0)</f>
        <v>0</v>
      </c>
      <c r="BH411" s="171">
        <f>IF(N411="sníž. přenesená",J411,0)</f>
        <v>0</v>
      </c>
      <c r="BI411" s="171">
        <f>IF(N411="nulová",J411,0)</f>
        <v>0</v>
      </c>
      <c r="BJ411" s="17" t="s">
        <v>139</v>
      </c>
      <c r="BK411" s="171">
        <f>ROUND(I411*H411,2)</f>
        <v>0</v>
      </c>
      <c r="BL411" s="17" t="s">
        <v>830</v>
      </c>
      <c r="BM411" s="170" t="s">
        <v>831</v>
      </c>
    </row>
    <row r="412" spans="2:63" s="12" customFormat="1" ht="22.9" customHeight="1">
      <c r="B412" s="144"/>
      <c r="D412" s="145" t="s">
        <v>75</v>
      </c>
      <c r="E412" s="155" t="s">
        <v>832</v>
      </c>
      <c r="F412" s="155" t="s">
        <v>833</v>
      </c>
      <c r="I412" s="147"/>
      <c r="J412" s="156">
        <f>BK412</f>
        <v>0</v>
      </c>
      <c r="L412" s="144"/>
      <c r="M412" s="149"/>
      <c r="N412" s="150"/>
      <c r="O412" s="150"/>
      <c r="P412" s="151">
        <f>P413</f>
        <v>0</v>
      </c>
      <c r="Q412" s="150"/>
      <c r="R412" s="151">
        <f>R413</f>
        <v>0</v>
      </c>
      <c r="S412" s="150"/>
      <c r="T412" s="152">
        <f>T413</f>
        <v>0</v>
      </c>
      <c r="AR412" s="145" t="s">
        <v>143</v>
      </c>
      <c r="AT412" s="153" t="s">
        <v>75</v>
      </c>
      <c r="AU412" s="153" t="s">
        <v>84</v>
      </c>
      <c r="AY412" s="145" t="s">
        <v>133</v>
      </c>
      <c r="BK412" s="154">
        <f>BK413</f>
        <v>0</v>
      </c>
    </row>
    <row r="413" spans="1:65" s="2" customFormat="1" ht="16.5" customHeight="1">
      <c r="A413" s="32"/>
      <c r="B413" s="157"/>
      <c r="C413" s="158" t="s">
        <v>834</v>
      </c>
      <c r="D413" s="158" t="s">
        <v>136</v>
      </c>
      <c r="E413" s="159" t="s">
        <v>835</v>
      </c>
      <c r="F413" s="160" t="s">
        <v>833</v>
      </c>
      <c r="G413" s="161" t="s">
        <v>369</v>
      </c>
      <c r="H413" s="162">
        <v>1</v>
      </c>
      <c r="I413" s="163"/>
      <c r="J413" s="164">
        <f>ROUND(I413*H413,2)</f>
        <v>0</v>
      </c>
      <c r="K413" s="165"/>
      <c r="L413" s="33"/>
      <c r="M413" s="207" t="s">
        <v>1</v>
      </c>
      <c r="N413" s="208" t="s">
        <v>42</v>
      </c>
      <c r="O413" s="209"/>
      <c r="P413" s="210">
        <f>O413*H413</f>
        <v>0</v>
      </c>
      <c r="Q413" s="210">
        <v>0</v>
      </c>
      <c r="R413" s="210">
        <f>Q413*H413</f>
        <v>0</v>
      </c>
      <c r="S413" s="210">
        <v>0</v>
      </c>
      <c r="T413" s="211">
        <f>S413*H413</f>
        <v>0</v>
      </c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  <c r="AE413" s="32"/>
      <c r="AR413" s="170" t="s">
        <v>830</v>
      </c>
      <c r="AT413" s="170" t="s">
        <v>136</v>
      </c>
      <c r="AU413" s="170" t="s">
        <v>139</v>
      </c>
      <c r="AY413" s="17" t="s">
        <v>133</v>
      </c>
      <c r="BE413" s="171">
        <f>IF(N413="základní",J413,0)</f>
        <v>0</v>
      </c>
      <c r="BF413" s="171">
        <f>IF(N413="snížená",J413,0)</f>
        <v>0</v>
      </c>
      <c r="BG413" s="171">
        <f>IF(N413="zákl. přenesená",J413,0)</f>
        <v>0</v>
      </c>
      <c r="BH413" s="171">
        <f>IF(N413="sníž. přenesená",J413,0)</f>
        <v>0</v>
      </c>
      <c r="BI413" s="171">
        <f>IF(N413="nulová",J413,0)</f>
        <v>0</v>
      </c>
      <c r="BJ413" s="17" t="s">
        <v>139</v>
      </c>
      <c r="BK413" s="171">
        <f>ROUND(I413*H413,2)</f>
        <v>0</v>
      </c>
      <c r="BL413" s="17" t="s">
        <v>830</v>
      </c>
      <c r="BM413" s="170" t="s">
        <v>836</v>
      </c>
    </row>
    <row r="414" spans="1:31" s="2" customFormat="1" ht="6.95" customHeight="1">
      <c r="A414" s="32"/>
      <c r="B414" s="47"/>
      <c r="C414" s="48"/>
      <c r="D414" s="48"/>
      <c r="E414" s="48"/>
      <c r="F414" s="48"/>
      <c r="G414" s="48"/>
      <c r="H414" s="48"/>
      <c r="I414" s="116"/>
      <c r="J414" s="48"/>
      <c r="K414" s="48"/>
      <c r="L414" s="33"/>
      <c r="M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  <c r="AA414" s="32"/>
      <c r="AB414" s="32"/>
      <c r="AC414" s="32"/>
      <c r="AD414" s="32"/>
      <c r="AE414" s="32"/>
    </row>
    <row r="415" ht="11.25"/>
    <row r="416" ht="11.25"/>
    <row r="417" ht="11.25"/>
    <row r="418" ht="11.25"/>
    <row r="419" ht="11.25"/>
    <row r="420" ht="11.25"/>
    <row r="421" ht="11.25"/>
    <row r="422" ht="11.25"/>
    <row r="423" ht="11.25"/>
    <row r="424" ht="11.25"/>
    <row r="425" ht="11.25"/>
    <row r="426" ht="11.25"/>
    <row r="427" ht="11.25"/>
  </sheetData>
  <autoFilter ref="C139:K413"/>
  <mergeCells count="9">
    <mergeCell ref="E87:H87"/>
    <mergeCell ref="E130:H130"/>
    <mergeCell ref="E132:H13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Pitáková Iveta</cp:lastModifiedBy>
  <dcterms:created xsi:type="dcterms:W3CDTF">2020-06-02T05:42:23Z</dcterms:created>
  <dcterms:modified xsi:type="dcterms:W3CDTF">2021-02-18T12:31:45Z</dcterms:modified>
  <cp:category/>
  <cp:version/>
  <cp:contentType/>
  <cp:contentStatus/>
</cp:coreProperties>
</file>