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52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G28" i="12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G77" i="12" s="1"/>
  <c r="I59" i="1" s="1"/>
  <c r="I78" i="12"/>
  <c r="I77" i="12" s="1"/>
  <c r="K78" i="12"/>
  <c r="K77" i="12" s="1"/>
  <c r="O78" i="12"/>
  <c r="O77" i="12" s="1"/>
  <c r="Q78" i="12"/>
  <c r="Q77" i="12" s="1"/>
  <c r="V78" i="12"/>
  <c r="V77" i="12" s="1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M97" i="12" s="1"/>
  <c r="I98" i="12"/>
  <c r="I97" i="12" s="1"/>
  <c r="K98" i="12"/>
  <c r="K97" i="12" s="1"/>
  <c r="O98" i="12"/>
  <c r="O97" i="12" s="1"/>
  <c r="Q98" i="12"/>
  <c r="Q97" i="12" s="1"/>
  <c r="V98" i="12"/>
  <c r="V97" i="12" s="1"/>
  <c r="G100" i="12"/>
  <c r="M100" i="12" s="1"/>
  <c r="I100" i="12"/>
  <c r="K100" i="12"/>
  <c r="O100" i="12"/>
  <c r="Q100" i="12"/>
  <c r="V100" i="12"/>
  <c r="G101" i="12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AF111" i="12"/>
  <c r="I20" i="1"/>
  <c r="M9" i="12" l="1"/>
  <c r="G8" i="12"/>
  <c r="G36" i="12"/>
  <c r="I53" i="1" s="1"/>
  <c r="G42" i="12"/>
  <c r="I55" i="1" s="1"/>
  <c r="V61" i="12"/>
  <c r="M24" i="12"/>
  <c r="M23" i="12" s="1"/>
  <c r="K79" i="12"/>
  <c r="K88" i="12"/>
  <c r="Q106" i="12"/>
  <c r="Q49" i="12"/>
  <c r="I99" i="12"/>
  <c r="I106" i="12"/>
  <c r="K99" i="12"/>
  <c r="G66" i="12"/>
  <c r="I58" i="1" s="1"/>
  <c r="G61" i="12"/>
  <c r="I57" i="1" s="1"/>
  <c r="G49" i="12"/>
  <c r="I56" i="1" s="1"/>
  <c r="G25" i="12"/>
  <c r="I52" i="1" s="1"/>
  <c r="K8" i="12"/>
  <c r="O42" i="12"/>
  <c r="V25" i="12"/>
  <c r="O106" i="12"/>
  <c r="Q99" i="12"/>
  <c r="G41" i="1"/>
  <c r="G39" i="1"/>
  <c r="G42" i="1" s="1"/>
  <c r="G25" i="1" s="1"/>
  <c r="A25" i="1" s="1"/>
  <c r="A26" i="1" s="1"/>
  <c r="G26" i="1" s="1"/>
  <c r="K106" i="12"/>
  <c r="G97" i="12"/>
  <c r="I62" i="1" s="1"/>
  <c r="I18" i="1" s="1"/>
  <c r="V88" i="12"/>
  <c r="V79" i="12"/>
  <c r="O66" i="12"/>
  <c r="I49" i="12"/>
  <c r="O49" i="12"/>
  <c r="O8" i="12"/>
  <c r="G40" i="1"/>
  <c r="V106" i="12"/>
  <c r="V99" i="12"/>
  <c r="G88" i="12"/>
  <c r="I61" i="1" s="1"/>
  <c r="K66" i="12"/>
  <c r="Q66" i="12"/>
  <c r="I66" i="12"/>
  <c r="Q61" i="12"/>
  <c r="I61" i="12"/>
  <c r="O61" i="12"/>
  <c r="K49" i="12"/>
  <c r="K42" i="12"/>
  <c r="Q42" i="12"/>
  <c r="I42" i="12"/>
  <c r="G38" i="12"/>
  <c r="I54" i="1" s="1"/>
  <c r="O25" i="12"/>
  <c r="G20" i="12"/>
  <c r="I50" i="1" s="1"/>
  <c r="V8" i="12"/>
  <c r="I8" i="12"/>
  <c r="O99" i="12"/>
  <c r="G99" i="12"/>
  <c r="I63" i="1" s="1"/>
  <c r="Q88" i="12"/>
  <c r="I88" i="12"/>
  <c r="O88" i="12"/>
  <c r="Q79" i="12"/>
  <c r="I79" i="12"/>
  <c r="O79" i="12"/>
  <c r="V66" i="12"/>
  <c r="K61" i="12"/>
  <c r="V49" i="12"/>
  <c r="V42" i="12"/>
  <c r="K25" i="12"/>
  <c r="Q25" i="12"/>
  <c r="I25" i="12"/>
  <c r="Q8" i="12"/>
  <c r="M79" i="12"/>
  <c r="M106" i="12"/>
  <c r="AE111" i="12"/>
  <c r="G106" i="12"/>
  <c r="I64" i="1" s="1"/>
  <c r="I19" i="1" s="1"/>
  <c r="M101" i="12"/>
  <c r="M99" i="12" s="1"/>
  <c r="M89" i="12"/>
  <c r="M88" i="12" s="1"/>
  <c r="G79" i="12"/>
  <c r="I60" i="1" s="1"/>
  <c r="M78" i="12"/>
  <c r="M77" i="12" s="1"/>
  <c r="M62" i="12"/>
  <c r="M61" i="12" s="1"/>
  <c r="M50" i="12"/>
  <c r="M49" i="12" s="1"/>
  <c r="M28" i="12"/>
  <c r="M25" i="12" s="1"/>
  <c r="M16" i="12"/>
  <c r="M66" i="12"/>
  <c r="M44" i="12"/>
  <c r="M42" i="12" s="1"/>
  <c r="J28" i="1"/>
  <c r="J26" i="1"/>
  <c r="G38" i="1"/>
  <c r="F38" i="1"/>
  <c r="J23" i="1"/>
  <c r="J24" i="1"/>
  <c r="J25" i="1"/>
  <c r="J27" i="1"/>
  <c r="E24" i="1"/>
  <c r="E26" i="1"/>
  <c r="M8" i="12" l="1"/>
  <c r="G111" i="12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5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<sst xmlns="http://schemas.openxmlformats.org/spreadsheetml/2006/main" count="676" uniqueCount="295">
  <si>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</si>
  <si>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</si>
  <si>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</si>
  <si>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</si>
  <si>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</si>
  <si>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</si>
  <si>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</si>
  <si>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</si>
  <si>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</si>
  <si>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</si>
  <si>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</si>
  <si>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</si>
  <si>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</si>
  <si>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</si>
  <si>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</si>
  <si>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</si>
  <si>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</si>
  <si>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</si>
  <si>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</si>
  <si>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</si>
  <si>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</si>
  <si>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</si>
  <si>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</si>
  <si>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</si>
  <si>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</si>
  <si>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</si>
  <si>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</si>
  <si>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</si>
  <si>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</si>
  <si>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</si>
  <si>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</si>
  <si>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</si>
  <si>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</si>
  <si>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</si>
  <si>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</si>
  <si>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</si>
  <si>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</si>
  <si>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</si>
  <si>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</si>
  <si>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</si>
  <si>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</si>
  <si>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</si>
  <si>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</si>
  <si>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</si>
  <si>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</si>
  <si>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</si>
  <si>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</si>
  <si>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</si>
  <si>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</si>
  <si>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</si>
  <si>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</si>
  <si>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</si>
  <si>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</si>
  <si>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</si>
  <si>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</si>
  <si>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</si>
  <si>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</si>
  <si>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</si>
  <si>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</si>
  <si>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</si>
  <si>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</si>
  <si>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</si>
  <si>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</si>
  <si>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</si>
  <si>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</si>
  <si>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</si>
  <si>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</si>
  <si>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</si>
  <si>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</si>
  <si>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</si>
  <si>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</si>
  <si>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</si>
  <si>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</si>
  <si>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</si>
  <si>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</si>
  <si>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</si>
  <si>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</si>
  <si>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</si>
  <si>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</si>
  <si>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</si>
  <si>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</si>
  <si>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</si>
  <si>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</si>
  <si>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</si>
  <si>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</si>
  <si>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</si>
  <si>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</si>
  <si>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</si>
  <si>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</si>
  <si>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</si>
  <si>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</si>
  <si>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</si>
  <si>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</si>
  <si>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</si>
  <si>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</si>
  <si>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</si>
  <si>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</si>
  <si>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</si>
  <si>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</si>
  <si>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</si>
  <si>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</si>
  <si>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</si>
  <si>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</si>
  <si>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</si>
  <si>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</si>
  <si>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</si>
  <si>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</si>
  <si>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</si>
  <si>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</si>
  <si>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</si>
  <si>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</si>
  <si>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</si>
  <si>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</si>
  <si>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</si>
  <si>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</si>
  <si>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</si>
  <si>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</si>
  <si>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</si>
  <si>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</si>
  <si>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</si>
  <si>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</si>
  <si>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</si>
  <si>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</si>
  <si>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</si>
  <si>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</si>
  <si>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</si>
  <si>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</si>
  <si>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</si>
  <si>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</si>
  <si>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</si>
  <si>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</si>
  <si>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</si>
  <si>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</si>
  <si>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</si>
  <si>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</si>
  <si>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</si>
  <si>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</si>
  <si>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</si>
  <si>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</si>
  <si>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</si>
  <si>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</si>
  <si>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</si>
  <si>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</si>
  <si>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</si>
  <si>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</si>
  <si>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</si>
  <si>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</si>
  <si>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</si>
  <si>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</si>
  <si>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</si>
  <si>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</si>
  <si>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</si>
  <si>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</si>
  <si>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</si>
  <si>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</si>
  <si>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</si>
  <si>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</si>
  <si>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</si>
  <si>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</si>
  <si>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</si>
  <si>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</si>
  <si>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</si>
  <si>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</si>
  <si>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</si>
  <si>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</si>
  <si>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</si>
  <si>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</si>
  <si>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</si>
  <si>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</si>
  <si>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</si>
  <si>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</si>
  <si>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</si>
  <si>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</si>
  <si>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</si>
  <si>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</si>
  <si>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</si>
  <si>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</si>
  <si>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</si>
  <si>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</si>
  <si>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</si>
  <si>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</si>
  <si>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</si>
  <si>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</si>
  <si>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</si>
  <si>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</si>
  <si>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</si>
  <si>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</si>
  <si>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</si>
  <si>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</si>
  <si>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</si>
  <si>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</si>
  <si>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</si>
  <si>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</si>
  <si>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</si>
  <si>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</si>
  <si>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</si>
  <si>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</si>
  <si>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</si>
  <si>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</si>
  <si>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</si>
  <si>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</si>
  <si>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</si>
  <si>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</si>
  <si>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</si>
  <si>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</si>
  <si>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</si>
  <si>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</si>
  <si>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</si>
  <si>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</si>
  <si>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</si>
  <si>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</si>
  <si>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</si>
  <si>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</si>
  <si>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</si>
  <si>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</si>
  <si>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</si>
  <si>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</si>
  <si>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</si>
  <si>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</si>
  <si>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</si>
  <si>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</si>
  <si>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</si>
  <si>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</si>
  <si>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</si>
  <si>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Ventil</t>
  </si>
  <si>
    <t>Ventil kulový k WC, pračce, umyvadlům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</si>
  <si>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</si>
  <si>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</si>
  <si>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</si>
  <si>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</si>
  <si>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</si>
  <si>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</si>
  <si>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</si>
  <si>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</si>
  <si>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</si>
  <si>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</si>
  <si>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</si>
  <si>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</si>
  <si>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</si>
  <si>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</si>
  <si>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</si>
  <si>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</si>
  <si>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</si>
  <si>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</si>
  <si>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</si>
  <si>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</si>
  <si>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</si>
  <si>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</si>
  <si>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</si>
  <si>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</si>
  <si>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</si>
  <si>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</si>
  <si>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</si>
  <si>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</si>
  <si>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</si>
  <si>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</si>
  <si>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</si>
  <si>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</si>
  <si>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</si>
  <si>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</si>
  <si>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</si>
  <si>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</si>
  <si>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</si>
  <si>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</si>
  <si>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</si>
  <si>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</si>
  <si>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</si>
  <si>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</si>
  <si>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</si>
  <si>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</si>
  <si>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</si>
  <si>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</si>
  <si>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</si>
  <si>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</si>
  <si>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</si>
  <si>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</si>
  <si>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</si>
  <si>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</si>
  <si>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</si>
  <si>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</si>
  <si>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</si>
  <si>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</si>
  <si>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Baterie umyvadlová, dřezová,záruka min.5 let,český výrobce</t>
  </si>
  <si>
    <t>Rozpočet Volgogradská spchový kout</t>
  </si>
  <si>
    <t>Rozpočet Volgogradská sprchový kout</t>
  </si>
  <si>
    <t>D+M elektroinstalacnich praci včetně 2x revize</t>
  </si>
  <si>
    <t>24*1,1</t>
  </si>
  <si>
    <t>Rekonstrukce G57 Volgogradská, O-Zábřeh</t>
  </si>
  <si>
    <t>D+M Revizní dvířka Z LAMINA do  SDK příčky, 800x900 mm</t>
  </si>
  <si>
    <t>WC KOMBI (duální splachování)</t>
  </si>
  <si>
    <t>22+4</t>
  </si>
  <si>
    <t>Obklad vnitř.stěn,keram.režný,hladký, MC, 30x20 cm, dekor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</si>
  <si>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</si>
  <si>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</si>
  <si>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 xml:space="preserve">Obkládačka pórov. 300x200x6,8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</si>
</sst>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3"/>
      <c r="B2" s="80" t="s">
        <v>24</v>
      </c>
      <c r="C2" s="81"/>
      <c r="D2" s="82" t="s">
        <v>50</v>
      </c>
      <c r="E2" s="206" t="s">
        <v>51</v>
      </c>
      <c r="F2" s="207"/>
      <c r="G2" s="207"/>
      <c r="H2" s="207"/>
      <c r="I2" s="207"/>
      <c r="J2" s="208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9" t="s">
        <v>46</v>
      </c>
      <c r="F3" s="210"/>
      <c r="G3" s="210"/>
      <c r="H3" s="210"/>
      <c r="I3" s="210"/>
      <c r="J3" s="211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284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3"/>
      <c r="E11" s="213"/>
      <c r="F11" s="213"/>
      <c r="G11" s="213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3"/>
      <c r="F16" s="204"/>
      <c r="G16" s="203"/>
      <c r="H16" s="204"/>
      <c r="I16" s="203">
        <f>SUMIF(F49:F64,A16,I49:I64)+SUMIF(F49:F64,"PSU",I49:I64)</f>
        <v>0</v>
      </c>
      <c r="J16" s="205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3"/>
      <c r="F17" s="204"/>
      <c r="G17" s="203"/>
      <c r="H17" s="204"/>
      <c r="I17" s="203">
        <f>SUMIF(F49:F64,A17,I49:I64)</f>
        <v>0</v>
      </c>
      <c r="J17" s="205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3"/>
      <c r="F18" s="204"/>
      <c r="G18" s="203"/>
      <c r="H18" s="204"/>
      <c r="I18" s="203">
        <f>SUMIF(F49:F64,A18,I49:I64)</f>
        <v>0</v>
      </c>
      <c r="J18" s="205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3"/>
      <c r="F19" s="204"/>
      <c r="G19" s="203"/>
      <c r="H19" s="204"/>
      <c r="I19" s="203">
        <f>SUMIF(F49:F64,A19,I49:I64)</f>
        <v>0</v>
      </c>
      <c r="J19" s="205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3"/>
      <c r="F20" s="204"/>
      <c r="G20" s="203"/>
      <c r="H20" s="204"/>
      <c r="I20" s="203">
        <f>SUMIF(F49:F64,A20,I49:I64)</f>
        <v>0</v>
      </c>
      <c r="J20" s="205"/>
    </row>
    <row r="21" spans="1:10" ht="23.25" customHeight="1" x14ac:dyDescent="0.2">
      <c r="A21" s="3"/>
      <c r="B21" s="74" t="s">
        <v>31</v>
      </c>
      <c r="C21" s="75"/>
      <c r="D21" s="76"/>
      <c r="E21" s="216"/>
      <c r="F21" s="217"/>
      <c r="G21" s="216"/>
      <c r="H21" s="217"/>
      <c r="I21" s="216">
        <f>SUM(I16:J20)</f>
        <v>0</v>
      </c>
      <c r="J21" s="228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6">
        <f>ZakladDPHSniVypocet</f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4">
        <f>IF(A24&gt;50, ROUNDUP(A23, 0), ROUNDDOWN(A23, 0))</f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6">
        <f>ZakladDPHZaklVypocet</f>
        <v>0</v>
      </c>
      <c r="H25" s="227"/>
      <c r="I25" s="227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0">
        <f>IF(A26&gt;50, ROUNDUP(A25, 0), ROUNDDOWN(A25, 0))</f>
        <v>0</v>
      </c>
      <c r="H26" s="201"/>
      <c r="I26" s="201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2">
        <f>CenaCelkem-(ZakladDPHSni+DPHSni+ZakladDPHZakl+DPHZakl)</f>
        <v>0</v>
      </c>
      <c r="H27" s="202"/>
      <c r="I27" s="202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0">
        <f>ZakladDPHSniVypocet+ZakladDPHZaklVypocet</f>
        <v>0</v>
      </c>
      <c r="H28" s="230"/>
      <c r="I28" s="230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9">
        <f>IF(A29&gt;50, ROUNDUP(A27, 0), ROUNDDOWN(A27, 0))</f>
        <v>0</v>
      </c>
      <c r="H29" s="229"/>
      <c r="I29" s="229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3" t="s">
        <v>2</v>
      </c>
      <c r="E35" s="22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1"/>
      <c r="D39" s="232"/>
      <c r="E39" s="232"/>
      <c r="F39" s="105">
        <f>'01 02 Pol'!AE111</f>
        <v>0</v>
      </c>
      <c r="G39" s="106">
        <f>'01 02 Pol'!AF111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3" t="s">
        <v>46</v>
      </c>
      <c r="D40" s="234"/>
      <c r="E40" s="234"/>
      <c r="F40" s="110">
        <f>'01 02 Pol'!AE111</f>
        <v>0</v>
      </c>
      <c r="G40" s="111">
        <f>'01 02 Pol'!AF111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1" t="s">
        <v>44</v>
      </c>
      <c r="D41" s="232"/>
      <c r="E41" s="232"/>
      <c r="F41" s="114">
        <f>'01 02 Pol'!AE111</f>
        <v>0</v>
      </c>
      <c r="G41" s="107">
        <f>'01 02 Pol'!AF111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5" t="s">
        <v>53</v>
      </c>
      <c r="C42" s="236"/>
      <c r="D42" s="236"/>
      <c r="E42" s="237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8" t="s">
        <v>58</v>
      </c>
      <c r="D49" s="239"/>
      <c r="E49" s="239"/>
      <c r="F49" s="137" t="s">
        <v>26</v>
      </c>
      <c r="G49" s="138"/>
      <c r="H49" s="138"/>
      <c r="I49" s="138">
        <f>'01 02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59</v>
      </c>
      <c r="C50" s="238" t="s">
        <v>60</v>
      </c>
      <c r="D50" s="239"/>
      <c r="E50" s="239"/>
      <c r="F50" s="137" t="s">
        <v>26</v>
      </c>
      <c r="G50" s="138"/>
      <c r="H50" s="138"/>
      <c r="I50" s="138">
        <f>'01 02 Pol'!G20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61</v>
      </c>
      <c r="C51" s="238" t="s">
        <v>62</v>
      </c>
      <c r="D51" s="239"/>
      <c r="E51" s="239"/>
      <c r="F51" s="137" t="s">
        <v>26</v>
      </c>
      <c r="G51" s="138"/>
      <c r="H51" s="138"/>
      <c r="I51" s="138">
        <f>'01 02 Pol'!G23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63</v>
      </c>
      <c r="C52" s="238" t="s">
        <v>64</v>
      </c>
      <c r="D52" s="239"/>
      <c r="E52" s="239"/>
      <c r="F52" s="137" t="s">
        <v>26</v>
      </c>
      <c r="G52" s="138"/>
      <c r="H52" s="138"/>
      <c r="I52" s="138">
        <f>'01 02 Pol'!G25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65</v>
      </c>
      <c r="C53" s="238" t="s">
        <v>66</v>
      </c>
      <c r="D53" s="239"/>
      <c r="E53" s="239"/>
      <c r="F53" s="137" t="s">
        <v>26</v>
      </c>
      <c r="G53" s="138"/>
      <c r="H53" s="138"/>
      <c r="I53" s="138">
        <f>'01 02 Pol'!G36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67</v>
      </c>
      <c r="C54" s="238" t="s">
        <v>68</v>
      </c>
      <c r="D54" s="239"/>
      <c r="E54" s="239"/>
      <c r="F54" s="137" t="s">
        <v>27</v>
      </c>
      <c r="G54" s="138"/>
      <c r="H54" s="138"/>
      <c r="I54" s="138">
        <f>'01 02 Pol'!G38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69</v>
      </c>
      <c r="C55" s="238" t="s">
        <v>70</v>
      </c>
      <c r="D55" s="239"/>
      <c r="E55" s="239"/>
      <c r="F55" s="137" t="s">
        <v>27</v>
      </c>
      <c r="G55" s="138"/>
      <c r="H55" s="138"/>
      <c r="I55" s="138">
        <f>'01 02 Pol'!G42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71</v>
      </c>
      <c r="C56" s="238" t="s">
        <v>72</v>
      </c>
      <c r="D56" s="239"/>
      <c r="E56" s="239"/>
      <c r="F56" s="137" t="s">
        <v>27</v>
      </c>
      <c r="G56" s="138"/>
      <c r="H56" s="138"/>
      <c r="I56" s="138">
        <f>'01 02 Pol'!G49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73</v>
      </c>
      <c r="C57" s="238" t="s">
        <v>74</v>
      </c>
      <c r="D57" s="239"/>
      <c r="E57" s="239"/>
      <c r="F57" s="137" t="s">
        <v>27</v>
      </c>
      <c r="G57" s="138"/>
      <c r="H57" s="138"/>
      <c r="I57" s="138">
        <f>'01 02 Pol'!G61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75</v>
      </c>
      <c r="C58" s="238" t="s">
        <v>76</v>
      </c>
      <c r="D58" s="239"/>
      <c r="E58" s="239"/>
      <c r="F58" s="137" t="s">
        <v>27</v>
      </c>
      <c r="G58" s="138"/>
      <c r="H58" s="138"/>
      <c r="I58" s="138">
        <f>'01 02 Pol'!G66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77</v>
      </c>
      <c r="C59" s="238" t="s">
        <v>78</v>
      </c>
      <c r="D59" s="239"/>
      <c r="E59" s="239"/>
      <c r="F59" s="137" t="s">
        <v>27</v>
      </c>
      <c r="G59" s="138"/>
      <c r="H59" s="138"/>
      <c r="I59" s="138">
        <f>'01 02 Pol'!G77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79</v>
      </c>
      <c r="C60" s="238" t="s">
        <v>80</v>
      </c>
      <c r="D60" s="239"/>
      <c r="E60" s="239"/>
      <c r="F60" s="137" t="s">
        <v>27</v>
      </c>
      <c r="G60" s="138"/>
      <c r="H60" s="138"/>
      <c r="I60" s="138">
        <f>'01 02 Pol'!G79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81</v>
      </c>
      <c r="C61" s="238" t="s">
        <v>82</v>
      </c>
      <c r="D61" s="239"/>
      <c r="E61" s="239"/>
      <c r="F61" s="137" t="s">
        <v>27</v>
      </c>
      <c r="G61" s="138"/>
      <c r="H61" s="138"/>
      <c r="I61" s="138">
        <f>'01 02 Pol'!G88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83</v>
      </c>
      <c r="C62" s="238" t="s">
        <v>84</v>
      </c>
      <c r="D62" s="239"/>
      <c r="E62" s="239"/>
      <c r="F62" s="137" t="s">
        <v>28</v>
      </c>
      <c r="G62" s="138"/>
      <c r="H62" s="138"/>
      <c r="I62" s="138">
        <f>'01 02 Pol'!G97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85</v>
      </c>
      <c r="C63" s="238" t="s">
        <v>86</v>
      </c>
      <c r="D63" s="239"/>
      <c r="E63" s="239"/>
      <c r="F63" s="137" t="s">
        <v>87</v>
      </c>
      <c r="G63" s="138"/>
      <c r="H63" s="138"/>
      <c r="I63" s="138">
        <f>'01 02 Pol'!G99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88</v>
      </c>
      <c r="C64" s="238" t="s">
        <v>29</v>
      </c>
      <c r="D64" s="239"/>
      <c r="E64" s="239"/>
      <c r="F64" s="137" t="s">
        <v>88</v>
      </c>
      <c r="G64" s="138"/>
      <c r="H64" s="138"/>
      <c r="I64" s="138">
        <f>'01 02 Pol'!G106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4:E6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6"/>
  <sheetViews>
    <sheetView tabSelected="1" workbookViewId="0">
      <pane ySplit="7" topLeftCell="A92" activePane="bottomLeft" state="frozen"/>
      <selection pane="bottomLeft" activeCell="C70" sqref="C7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287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283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0.46</v>
      </c>
      <c r="P8" s="165"/>
      <c r="Q8" s="165">
        <f>SUM(Q9:Q19)</f>
        <v>0</v>
      </c>
      <c r="R8" s="165"/>
      <c r="S8" s="165"/>
      <c r="T8" s="165"/>
      <c r="U8" s="165"/>
      <c r="V8" s="165">
        <f>SUM(V9:V19)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292</v>
      </c>
      <c r="D9" s="174" t="s">
        <v>117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118</v>
      </c>
      <c r="T9" s="161" t="s">
        <v>118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120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293</v>
      </c>
      <c r="D12" s="174" t="s">
        <v>117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118</v>
      </c>
      <c r="T12" s="161" t="s">
        <v>118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127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4</v>
      </c>
      <c r="B16" s="173" t="s">
        <v>128</v>
      </c>
      <c r="C16" s="187" t="s">
        <v>129</v>
      </c>
      <c r="D16" s="174" t="s">
        <v>117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118</v>
      </c>
      <c r="T16" s="161" t="s">
        <v>118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130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131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8">
        <v>5</v>
      </c>
      <c r="B19" s="179" t="s">
        <v>132</v>
      </c>
      <c r="C19" s="189" t="s">
        <v>133</v>
      </c>
      <c r="D19" s="180" t="s">
        <v>134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118</v>
      </c>
      <c r="T19" s="161" t="s">
        <v>118</v>
      </c>
      <c r="U19" s="161">
        <v>1.6850000000000001</v>
      </c>
      <c r="V19" s="161">
        <f>ROUND(E19*U19,2)</f>
        <v>1.69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6" t="s">
        <v>114</v>
      </c>
      <c r="B20" s="167" t="s">
        <v>59</v>
      </c>
      <c r="C20" s="186" t="s">
        <v>60</v>
      </c>
      <c r="D20" s="168"/>
      <c r="E20" s="169"/>
      <c r="F20" s="170"/>
      <c r="G20" s="171">
        <f>SUMIF(AG21:AG22,"&lt;&gt;NOR",G21:G22)</f>
        <v>0</v>
      </c>
      <c r="H20" s="165"/>
      <c r="I20" s="165">
        <f>SUM(I21:I22)</f>
        <v>0</v>
      </c>
      <c r="J20" s="165"/>
      <c r="K20" s="165">
        <f>SUM(K21:K22)</f>
        <v>0</v>
      </c>
      <c r="L20" s="165"/>
      <c r="M20" s="165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5"/>
      <c r="S20" s="165"/>
      <c r="T20" s="165"/>
      <c r="U20" s="165"/>
      <c r="V20" s="165">
        <f>SUM(V21:V22)</f>
        <v>0.33</v>
      </c>
      <c r="W20" s="165"/>
      <c r="AG20" t="s">
        <v>115</v>
      </c>
    </row>
    <row r="21" spans="1:60" outlineLevel="1" x14ac:dyDescent="0.2">
      <c r="A21" s="172">
        <v>6</v>
      </c>
      <c r="B21" s="173" t="s">
        <v>135</v>
      </c>
      <c r="C21" s="187" t="s">
        <v>136</v>
      </c>
      <c r="D21" s="174" t="s">
        <v>117</v>
      </c>
      <c r="E21" s="175">
        <v>0.9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118</v>
      </c>
      <c r="T21" s="161" t="s">
        <v>118</v>
      </c>
      <c r="U21" s="161">
        <v>0.36199999999999999</v>
      </c>
      <c r="V21" s="161">
        <f>ROUND(E21*U21,2)</f>
        <v>0.33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137</v>
      </c>
      <c r="D22" s="163"/>
      <c r="E22" s="164">
        <v>0.9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114</v>
      </c>
      <c r="B23" s="167" t="s">
        <v>61</v>
      </c>
      <c r="C23" s="186" t="s">
        <v>62</v>
      </c>
      <c r="D23" s="168"/>
      <c r="E23" s="169"/>
      <c r="F23" s="170"/>
      <c r="G23" s="171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5"/>
      <c r="S23" s="165"/>
      <c r="T23" s="165"/>
      <c r="U23" s="165"/>
      <c r="V23" s="165">
        <f>SUM(V24:V24)</f>
        <v>0.56999999999999995</v>
      </c>
      <c r="W23" s="165"/>
      <c r="AG23" t="s">
        <v>115</v>
      </c>
    </row>
    <row r="24" spans="1:60" outlineLevel="1" x14ac:dyDescent="0.2">
      <c r="A24" s="178">
        <v>7</v>
      </c>
      <c r="B24" s="179" t="s">
        <v>138</v>
      </c>
      <c r="C24" s="189" t="s">
        <v>139</v>
      </c>
      <c r="D24" s="180" t="s">
        <v>117</v>
      </c>
      <c r="E24" s="181">
        <v>3.1960000000000002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1.2099999999999999E-3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118</v>
      </c>
      <c r="T24" s="161" t="s">
        <v>118</v>
      </c>
      <c r="U24" s="161">
        <v>0.17699999999999999</v>
      </c>
      <c r="V24" s="161">
        <f>ROUND(E24*U24,2)</f>
        <v>0.56999999999999995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114</v>
      </c>
      <c r="B25" s="167" t="s">
        <v>63</v>
      </c>
      <c r="C25" s="186" t="s">
        <v>64</v>
      </c>
      <c r="D25" s="168"/>
      <c r="E25" s="169"/>
      <c r="F25" s="170"/>
      <c r="G25" s="171">
        <f>SUMIF(AG26:AG35,"&lt;&gt;NOR",G26:G35)</f>
        <v>0</v>
      </c>
      <c r="H25" s="165"/>
      <c r="I25" s="165">
        <f>SUM(I26:I35)</f>
        <v>0</v>
      </c>
      <c r="J25" s="165"/>
      <c r="K25" s="165">
        <f>SUM(K26:K35)</f>
        <v>0</v>
      </c>
      <c r="L25" s="165"/>
      <c r="M25" s="165">
        <f>SUM(M26:M35)</f>
        <v>0</v>
      </c>
      <c r="N25" s="165"/>
      <c r="O25" s="165">
        <f>SUM(O26:O35)</f>
        <v>0.02</v>
      </c>
      <c r="P25" s="165"/>
      <c r="Q25" s="165">
        <f>SUM(Q26:Q35)</f>
        <v>0.41000000000000003</v>
      </c>
      <c r="R25" s="165"/>
      <c r="S25" s="165"/>
      <c r="T25" s="165"/>
      <c r="U25" s="165"/>
      <c r="V25" s="165">
        <f>SUM(V26:V35)</f>
        <v>14.809999999999999</v>
      </c>
      <c r="W25" s="165"/>
      <c r="AG25" t="s">
        <v>115</v>
      </c>
    </row>
    <row r="26" spans="1:60" outlineLevel="1" x14ac:dyDescent="0.2">
      <c r="A26" s="172">
        <v>8</v>
      </c>
      <c r="B26" s="173" t="s">
        <v>140</v>
      </c>
      <c r="C26" s="187" t="s">
        <v>141</v>
      </c>
      <c r="D26" s="174" t="s">
        <v>117</v>
      </c>
      <c r="E26" s="175">
        <v>18.100000000000001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118</v>
      </c>
      <c r="T26" s="161" t="s">
        <v>118</v>
      </c>
      <c r="U26" s="161">
        <v>0.308</v>
      </c>
      <c r="V26" s="161">
        <f>ROUND(E26*U26,2)</f>
        <v>5.57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142</v>
      </c>
      <c r="D27" s="163"/>
      <c r="E27" s="164">
        <v>18.100000000000001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8">
        <v>9</v>
      </c>
      <c r="B28" s="179" t="s">
        <v>143</v>
      </c>
      <c r="C28" s="189" t="s">
        <v>144</v>
      </c>
      <c r="D28" s="180" t="s">
        <v>117</v>
      </c>
      <c r="E28" s="181">
        <v>2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0</v>
      </c>
      <c r="O28" s="161">
        <f>ROUND(E28*N28,2)</f>
        <v>0</v>
      </c>
      <c r="P28" s="161">
        <v>6.6000000000000003E-2</v>
      </c>
      <c r="Q28" s="161">
        <f>ROUND(E28*P28,2)</f>
        <v>0.13</v>
      </c>
      <c r="R28" s="161"/>
      <c r="S28" s="161" t="s">
        <v>118</v>
      </c>
      <c r="T28" s="161" t="s">
        <v>118</v>
      </c>
      <c r="U28" s="161">
        <v>2.3519999999999999</v>
      </c>
      <c r="V28" s="161">
        <f>ROUND(E28*U28,2)</f>
        <v>4.7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8">
        <v>10</v>
      </c>
      <c r="B29" s="179" t="s">
        <v>145</v>
      </c>
      <c r="C29" s="189" t="s">
        <v>146</v>
      </c>
      <c r="D29" s="180" t="s">
        <v>147</v>
      </c>
      <c r="E29" s="181">
        <v>5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4.8999999999999998E-4</v>
      </c>
      <c r="O29" s="161">
        <f>ROUND(E29*N29,2)</f>
        <v>0</v>
      </c>
      <c r="P29" s="161">
        <v>2E-3</v>
      </c>
      <c r="Q29" s="161">
        <f>ROUND(E29*P29,2)</f>
        <v>0.01</v>
      </c>
      <c r="R29" s="161"/>
      <c r="S29" s="161" t="s">
        <v>118</v>
      </c>
      <c r="T29" s="161" t="s">
        <v>118</v>
      </c>
      <c r="U29" s="161">
        <v>0.40899999999999997</v>
      </c>
      <c r="V29" s="161">
        <f>ROUND(E29*U29,2)</f>
        <v>2.0499999999999998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11</v>
      </c>
      <c r="B30" s="173" t="s">
        <v>148</v>
      </c>
      <c r="C30" s="187" t="s">
        <v>149</v>
      </c>
      <c r="D30" s="174" t="s">
        <v>117</v>
      </c>
      <c r="E30" s="175">
        <v>4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6.8000000000000005E-2</v>
      </c>
      <c r="Q30" s="161">
        <f>ROUND(E30*P30,2)</f>
        <v>0.27</v>
      </c>
      <c r="R30" s="161"/>
      <c r="S30" s="161" t="s">
        <v>118</v>
      </c>
      <c r="T30" s="161" t="s">
        <v>118</v>
      </c>
      <c r="U30" s="161">
        <v>0.3</v>
      </c>
      <c r="V30" s="161">
        <f>ROUND(E30*U30,2)</f>
        <v>1.2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>
        <v>4</v>
      </c>
      <c r="D31" s="163"/>
      <c r="E31" s="164">
        <v>4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150</v>
      </c>
      <c r="C32" s="189" t="s">
        <v>151</v>
      </c>
      <c r="D32" s="180" t="s">
        <v>134</v>
      </c>
      <c r="E32" s="181">
        <v>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152</v>
      </c>
      <c r="T32" s="161" t="s">
        <v>153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154</v>
      </c>
      <c r="C33" s="189" t="s">
        <v>155</v>
      </c>
      <c r="D33" s="180" t="s">
        <v>156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152</v>
      </c>
      <c r="T33" s="161" t="s">
        <v>153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157</v>
      </c>
      <c r="C34" s="189" t="s">
        <v>158</v>
      </c>
      <c r="D34" s="180" t="s">
        <v>156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152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8">
        <v>15</v>
      </c>
      <c r="B35" s="179"/>
      <c r="C35" s="195" t="s">
        <v>288</v>
      </c>
      <c r="D35" s="180" t="s">
        <v>134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2.1250000000000002E-2</v>
      </c>
      <c r="O35" s="161">
        <f>ROUND(E35*N35,2)</f>
        <v>0.02</v>
      </c>
      <c r="P35" s="161">
        <v>0</v>
      </c>
      <c r="Q35" s="161">
        <f>ROUND(E35*P35,2)</f>
        <v>0</v>
      </c>
      <c r="R35" s="161"/>
      <c r="S35" s="161" t="s">
        <v>152</v>
      </c>
      <c r="T35" s="161" t="s">
        <v>153</v>
      </c>
      <c r="U35" s="161">
        <v>1.29</v>
      </c>
      <c r="V35" s="161">
        <f>ROUND(E35*U35,2)</f>
        <v>1.29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114</v>
      </c>
      <c r="B36" s="167" t="s">
        <v>65</v>
      </c>
      <c r="C36" s="186" t="s">
        <v>66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115</v>
      </c>
    </row>
    <row r="37" spans="1:60" outlineLevel="1" x14ac:dyDescent="0.2">
      <c r="A37" s="178">
        <v>16</v>
      </c>
      <c r="B37" s="179" t="s">
        <v>160</v>
      </c>
      <c r="C37" s="189" t="s">
        <v>161</v>
      </c>
      <c r="D37" s="180" t="s">
        <v>162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118</v>
      </c>
      <c r="T37" s="161" t="s">
        <v>118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114</v>
      </c>
      <c r="B38" s="167" t="s">
        <v>67</v>
      </c>
      <c r="C38" s="186" t="s">
        <v>68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115</v>
      </c>
    </row>
    <row r="39" spans="1:60" ht="22.5" outlineLevel="1" x14ac:dyDescent="0.2">
      <c r="A39" s="172">
        <v>17</v>
      </c>
      <c r="B39" s="173" t="s">
        <v>164</v>
      </c>
      <c r="C39" s="187" t="s">
        <v>281</v>
      </c>
      <c r="D39" s="174" t="s">
        <v>117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118</v>
      </c>
      <c r="T39" s="161" t="s">
        <v>118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166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167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114</v>
      </c>
      <c r="B42" s="167" t="s">
        <v>69</v>
      </c>
      <c r="C42" s="186" t="s">
        <v>70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115</v>
      </c>
    </row>
    <row r="43" spans="1:60" outlineLevel="1" x14ac:dyDescent="0.2">
      <c r="A43" s="178">
        <v>18</v>
      </c>
      <c r="B43" s="179" t="s">
        <v>168</v>
      </c>
      <c r="C43" s="189" t="s">
        <v>169</v>
      </c>
      <c r="D43" s="180" t="s">
        <v>147</v>
      </c>
      <c r="E43" s="181">
        <v>1</v>
      </c>
      <c r="F43" s="182"/>
      <c r="G43" s="183">
        <f t="shared" ref="G43:G48" si="0">ROUND(E43*F43,2)</f>
        <v>0</v>
      </c>
      <c r="H43" s="162"/>
      <c r="I43" s="161">
        <f t="shared" ref="I43:I48" si="1">ROUND(E43*H43,2)</f>
        <v>0</v>
      </c>
      <c r="J43" s="162"/>
      <c r="K43" s="161">
        <f t="shared" ref="K43:K48" si="2">ROUND(E43*J43,2)</f>
        <v>0</v>
      </c>
      <c r="L43" s="161">
        <v>15</v>
      </c>
      <c r="M43" s="161">
        <f t="shared" ref="M43:M48" si="3">G43*(1+L43/100)</f>
        <v>0</v>
      </c>
      <c r="N43" s="161">
        <v>3.8000000000000002E-4</v>
      </c>
      <c r="O43" s="161">
        <f t="shared" ref="O43:O48" si="4">ROUND(E43*N43,2)</f>
        <v>0</v>
      </c>
      <c r="P43" s="161">
        <v>0</v>
      </c>
      <c r="Q43" s="161">
        <f t="shared" ref="Q43:Q48" si="5">ROUND(E43*P43,2)</f>
        <v>0</v>
      </c>
      <c r="R43" s="161"/>
      <c r="S43" s="161" t="s">
        <v>118</v>
      </c>
      <c r="T43" s="161" t="s">
        <v>118</v>
      </c>
      <c r="U43" s="161">
        <v>0.32</v>
      </c>
      <c r="V43" s="161">
        <f t="shared" ref="V43:V48" si="6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171</v>
      </c>
      <c r="C44" s="189" t="s">
        <v>172</v>
      </c>
      <c r="D44" s="180" t="s">
        <v>147</v>
      </c>
      <c r="E44" s="181">
        <v>2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15</v>
      </c>
      <c r="M44" s="161">
        <f t="shared" si="3"/>
        <v>0</v>
      </c>
      <c r="N44" s="161">
        <v>4.6999999999999999E-4</v>
      </c>
      <c r="O44" s="161">
        <f t="shared" si="4"/>
        <v>0</v>
      </c>
      <c r="P44" s="161">
        <v>0</v>
      </c>
      <c r="Q44" s="161">
        <f t="shared" si="5"/>
        <v>0</v>
      </c>
      <c r="R44" s="161"/>
      <c r="S44" s="161" t="s">
        <v>118</v>
      </c>
      <c r="T44" s="161" t="s">
        <v>118</v>
      </c>
      <c r="U44" s="161">
        <v>0.35899999999999999</v>
      </c>
      <c r="V44" s="161">
        <f t="shared" si="6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173</v>
      </c>
      <c r="C45" s="189" t="s">
        <v>174</v>
      </c>
      <c r="D45" s="180" t="s">
        <v>147</v>
      </c>
      <c r="E45" s="181">
        <v>1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6.9999999999999999E-4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118</v>
      </c>
      <c r="T45" s="161" t="s">
        <v>118</v>
      </c>
      <c r="U45" s="161">
        <v>0.45200000000000001</v>
      </c>
      <c r="V45" s="161">
        <f t="shared" si="6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175</v>
      </c>
      <c r="C46" s="189" t="s">
        <v>176</v>
      </c>
      <c r="D46" s="180" t="s">
        <v>134</v>
      </c>
      <c r="E46" s="181">
        <v>3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0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118</v>
      </c>
      <c r="T46" s="161" t="s">
        <v>118</v>
      </c>
      <c r="U46" s="161">
        <v>0.17399999999999999</v>
      </c>
      <c r="V46" s="161">
        <f t="shared" si="6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177</v>
      </c>
      <c r="C47" s="187" t="s">
        <v>178</v>
      </c>
      <c r="D47" s="174" t="s">
        <v>134</v>
      </c>
      <c r="E47" s="175">
        <v>1</v>
      </c>
      <c r="F47" s="176"/>
      <c r="G47" s="177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152</v>
      </c>
      <c r="T47" s="161" t="s">
        <v>153</v>
      </c>
      <c r="U47" s="161">
        <v>0</v>
      </c>
      <c r="V47" s="161">
        <f t="shared" si="6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179</v>
      </c>
      <c r="C48" s="190" t="s">
        <v>180</v>
      </c>
      <c r="D48" s="160" t="s">
        <v>0</v>
      </c>
      <c r="E48" s="184"/>
      <c r="F48" s="162"/>
      <c r="G48" s="161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118</v>
      </c>
      <c r="T48" s="161" t="s">
        <v>118</v>
      </c>
      <c r="U48" s="161">
        <v>0</v>
      </c>
      <c r="V48" s="161">
        <f t="shared" si="6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114</v>
      </c>
      <c r="B49" s="167" t="s">
        <v>71</v>
      </c>
      <c r="C49" s="186" t="s">
        <v>72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0.06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12.360000000000001</v>
      </c>
      <c r="W49" s="165"/>
      <c r="AG49" t="s">
        <v>115</v>
      </c>
    </row>
    <row r="50" spans="1:60" outlineLevel="1" x14ac:dyDescent="0.2">
      <c r="A50" s="178">
        <v>24</v>
      </c>
      <c r="B50" s="179" t="s">
        <v>182</v>
      </c>
      <c r="C50" s="189" t="s">
        <v>183</v>
      </c>
      <c r="D50" s="180" t="s">
        <v>134</v>
      </c>
      <c r="E50" s="181">
        <v>15</v>
      </c>
      <c r="F50" s="182"/>
      <c r="G50" s="183">
        <f t="shared" ref="G50:G60" si="7">ROUND(E50*F50,2)</f>
        <v>0</v>
      </c>
      <c r="H50" s="162"/>
      <c r="I50" s="161">
        <f t="shared" ref="I50:I60" si="8">ROUND(E50*H50,2)</f>
        <v>0</v>
      </c>
      <c r="J50" s="162"/>
      <c r="K50" s="161">
        <f t="shared" ref="K50:K60" si="9">ROUND(E50*J50,2)</f>
        <v>0</v>
      </c>
      <c r="L50" s="161">
        <v>15</v>
      </c>
      <c r="M50" s="161">
        <f t="shared" ref="M50:M60" si="10">G50*(1+L50/100)</f>
        <v>0</v>
      </c>
      <c r="N50" s="161">
        <v>0</v>
      </c>
      <c r="O50" s="161">
        <f t="shared" ref="O50:O60" si="11">ROUND(E50*N50,2)</f>
        <v>0</v>
      </c>
      <c r="P50" s="161">
        <v>0</v>
      </c>
      <c r="Q50" s="161">
        <f t="shared" ref="Q50:Q60" si="12">ROUND(E50*P50,2)</f>
        <v>0</v>
      </c>
      <c r="R50" s="161"/>
      <c r="S50" s="161" t="s">
        <v>118</v>
      </c>
      <c r="T50" s="161" t="s">
        <v>118</v>
      </c>
      <c r="U50" s="161">
        <v>1.7899999999999999E-2</v>
      </c>
      <c r="V50" s="161">
        <f t="shared" ref="V50:V60" si="13">ROUND(E50*U50,2)</f>
        <v>0.27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184</v>
      </c>
      <c r="C51" s="189" t="s">
        <v>185</v>
      </c>
      <c r="D51" s="180" t="s">
        <v>134</v>
      </c>
      <c r="E51" s="181">
        <v>15</v>
      </c>
      <c r="F51" s="182"/>
      <c r="G51" s="183">
        <f t="shared" si="7"/>
        <v>0</v>
      </c>
      <c r="H51" s="162"/>
      <c r="I51" s="161">
        <f t="shared" si="8"/>
        <v>0</v>
      </c>
      <c r="J51" s="162"/>
      <c r="K51" s="161">
        <f t="shared" si="9"/>
        <v>0</v>
      </c>
      <c r="L51" s="161">
        <v>15</v>
      </c>
      <c r="M51" s="161">
        <f t="shared" si="10"/>
        <v>0</v>
      </c>
      <c r="N51" s="161">
        <v>0</v>
      </c>
      <c r="O51" s="161">
        <f t="shared" si="11"/>
        <v>0</v>
      </c>
      <c r="P51" s="161">
        <v>0</v>
      </c>
      <c r="Q51" s="161">
        <f t="shared" si="12"/>
        <v>0</v>
      </c>
      <c r="R51" s="161"/>
      <c r="S51" s="161" t="s">
        <v>118</v>
      </c>
      <c r="T51" s="161" t="s">
        <v>118</v>
      </c>
      <c r="U51" s="161">
        <v>7.6880000000000004E-2</v>
      </c>
      <c r="V51" s="161">
        <f t="shared" si="13"/>
        <v>1.1499999999999999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186</v>
      </c>
      <c r="C52" s="189" t="s">
        <v>187</v>
      </c>
      <c r="D52" s="180" t="s">
        <v>147</v>
      </c>
      <c r="E52" s="194">
        <v>6.5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4.0099999999999997E-3</v>
      </c>
      <c r="O52" s="161">
        <f t="shared" si="11"/>
        <v>0.03</v>
      </c>
      <c r="P52" s="161">
        <v>0</v>
      </c>
      <c r="Q52" s="161">
        <f t="shared" si="12"/>
        <v>0</v>
      </c>
      <c r="R52" s="161"/>
      <c r="S52" s="161" t="s">
        <v>118</v>
      </c>
      <c r="T52" s="161" t="s">
        <v>118</v>
      </c>
      <c r="U52" s="161">
        <v>0.54290000000000005</v>
      </c>
      <c r="V52" s="161">
        <f t="shared" si="13"/>
        <v>3.53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188</v>
      </c>
      <c r="C53" s="189" t="s">
        <v>189</v>
      </c>
      <c r="D53" s="180" t="s">
        <v>147</v>
      </c>
      <c r="E53" s="194">
        <v>5.5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5.2199999999999998E-3</v>
      </c>
      <c r="O53" s="161">
        <f t="shared" si="11"/>
        <v>0.03</v>
      </c>
      <c r="P53" s="161">
        <v>0</v>
      </c>
      <c r="Q53" s="161">
        <f t="shared" si="12"/>
        <v>0</v>
      </c>
      <c r="R53" s="161"/>
      <c r="S53" s="161" t="s">
        <v>118</v>
      </c>
      <c r="T53" s="161" t="s">
        <v>118</v>
      </c>
      <c r="U53" s="161">
        <v>0.63429999999999997</v>
      </c>
      <c r="V53" s="161">
        <f t="shared" si="13"/>
        <v>3.49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190</v>
      </c>
      <c r="C54" s="189" t="s">
        <v>191</v>
      </c>
      <c r="D54" s="180" t="s">
        <v>134</v>
      </c>
      <c r="E54" s="181">
        <v>2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6.3000000000000003E-4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118</v>
      </c>
      <c r="T54" s="161" t="s">
        <v>118</v>
      </c>
      <c r="U54" s="161">
        <v>0.27200000000000002</v>
      </c>
      <c r="V54" s="161">
        <f t="shared" si="13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192</v>
      </c>
      <c r="C55" s="189" t="s">
        <v>193</v>
      </c>
      <c r="D55" s="180" t="s">
        <v>194</v>
      </c>
      <c r="E55" s="181">
        <v>3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1.48E-3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118</v>
      </c>
      <c r="T55" s="161" t="s">
        <v>118</v>
      </c>
      <c r="U55" s="161">
        <v>0.54</v>
      </c>
      <c r="V55" s="161">
        <f t="shared" si="13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195</v>
      </c>
      <c r="C56" s="189" t="s">
        <v>196</v>
      </c>
      <c r="D56" s="180" t="s">
        <v>134</v>
      </c>
      <c r="E56" s="181">
        <v>6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0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118</v>
      </c>
      <c r="T56" s="161" t="s">
        <v>118</v>
      </c>
      <c r="U56" s="161">
        <v>0.16500000000000001</v>
      </c>
      <c r="V56" s="161">
        <f t="shared" si="13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197</v>
      </c>
      <c r="C57" s="189" t="s">
        <v>198</v>
      </c>
      <c r="D57" s="180" t="s">
        <v>147</v>
      </c>
      <c r="E57" s="181">
        <v>6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1.8000000000000001E-4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118</v>
      </c>
      <c r="T57" s="161" t="s">
        <v>118</v>
      </c>
      <c r="U57" s="161">
        <v>6.7000000000000004E-2</v>
      </c>
      <c r="V57" s="161">
        <f t="shared" si="13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199</v>
      </c>
      <c r="C58" s="189" t="s">
        <v>200</v>
      </c>
      <c r="D58" s="180" t="s">
        <v>147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1.0000000000000001E-5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118</v>
      </c>
      <c r="T58" s="161" t="s">
        <v>118</v>
      </c>
      <c r="U58" s="161">
        <v>6.2E-2</v>
      </c>
      <c r="V58" s="161">
        <f t="shared" si="13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71</v>
      </c>
      <c r="C59" s="187" t="s">
        <v>201</v>
      </c>
      <c r="D59" s="174" t="s">
        <v>147</v>
      </c>
      <c r="E59" s="175">
        <v>6</v>
      </c>
      <c r="F59" s="176"/>
      <c r="G59" s="177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152</v>
      </c>
      <c r="T59" s="161" t="s">
        <v>159</v>
      </c>
      <c r="U59" s="161">
        <v>0</v>
      </c>
      <c r="V59" s="161">
        <f t="shared" si="13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202</v>
      </c>
      <c r="C60" s="190" t="s">
        <v>203</v>
      </c>
      <c r="D60" s="160" t="s">
        <v>0</v>
      </c>
      <c r="E60" s="184"/>
      <c r="F60" s="162"/>
      <c r="G60" s="161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0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118</v>
      </c>
      <c r="T60" s="161" t="s">
        <v>118</v>
      </c>
      <c r="U60" s="161">
        <v>0</v>
      </c>
      <c r="V60" s="161">
        <f t="shared" si="13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114</v>
      </c>
      <c r="B61" s="167" t="s">
        <v>73</v>
      </c>
      <c r="C61" s="186" t="s">
        <v>74</v>
      </c>
      <c r="D61" s="168"/>
      <c r="E61" s="169"/>
      <c r="F61" s="170"/>
      <c r="G61" s="171">
        <f>SUMIF(AG62:AG65,"&lt;&gt;NOR",G62:G65)</f>
        <v>0</v>
      </c>
      <c r="H61" s="165"/>
      <c r="I61" s="165">
        <f>SUM(I62:I65)</f>
        <v>0</v>
      </c>
      <c r="J61" s="165"/>
      <c r="K61" s="165">
        <f>SUM(K62:K65)</f>
        <v>0</v>
      </c>
      <c r="L61" s="165"/>
      <c r="M61" s="165">
        <f>SUM(M62:M65)</f>
        <v>0</v>
      </c>
      <c r="N61" s="165"/>
      <c r="O61" s="165">
        <f>SUM(O62:O65)</f>
        <v>0</v>
      </c>
      <c r="P61" s="165"/>
      <c r="Q61" s="165">
        <f>SUM(Q62:Q65)</f>
        <v>0</v>
      </c>
      <c r="R61" s="165"/>
      <c r="S61" s="165"/>
      <c r="T61" s="165"/>
      <c r="U61" s="165"/>
      <c r="V61" s="165">
        <f>SUM(V62:V65)</f>
        <v>0.2</v>
      </c>
      <c r="W61" s="165"/>
      <c r="AG61" t="s">
        <v>115</v>
      </c>
    </row>
    <row r="62" spans="1:60" outlineLevel="1" x14ac:dyDescent="0.2">
      <c r="A62" s="178">
        <v>35</v>
      </c>
      <c r="B62" s="179" t="s">
        <v>204</v>
      </c>
      <c r="C62" s="189" t="s">
        <v>205</v>
      </c>
      <c r="D62" s="180" t="s">
        <v>147</v>
      </c>
      <c r="E62" s="181">
        <v>1.5</v>
      </c>
      <c r="F62" s="182"/>
      <c r="G62" s="183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118</v>
      </c>
      <c r="T62" s="161" t="s">
        <v>153</v>
      </c>
      <c r="U62" s="161">
        <v>0.13300000000000001</v>
      </c>
      <c r="V62" s="161">
        <f>ROUND(E62*U62,2)</f>
        <v>0.2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8">
        <v>36</v>
      </c>
      <c r="B63" s="179" t="s">
        <v>73</v>
      </c>
      <c r="C63" s="189" t="s">
        <v>206</v>
      </c>
      <c r="D63" s="180" t="s">
        <v>156</v>
      </c>
      <c r="E63" s="181">
        <v>1</v>
      </c>
      <c r="F63" s="182"/>
      <c r="G63" s="183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152</v>
      </c>
      <c r="T63" s="161" t="s">
        <v>159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37</v>
      </c>
      <c r="B64" s="173" t="s">
        <v>207</v>
      </c>
      <c r="C64" s="187" t="s">
        <v>208</v>
      </c>
      <c r="D64" s="174" t="s">
        <v>156</v>
      </c>
      <c r="E64" s="175">
        <v>1</v>
      </c>
      <c r="F64" s="176"/>
      <c r="G64" s="177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152</v>
      </c>
      <c r="T64" s="161" t="s">
        <v>159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>
        <v>38</v>
      </c>
      <c r="B65" s="159" t="s">
        <v>209</v>
      </c>
      <c r="C65" s="190" t="s">
        <v>210</v>
      </c>
      <c r="D65" s="160" t="s">
        <v>0</v>
      </c>
      <c r="E65" s="184"/>
      <c r="F65" s="162"/>
      <c r="G65" s="16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118</v>
      </c>
      <c r="T65" s="161" t="s">
        <v>118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6" t="s">
        <v>114</v>
      </c>
      <c r="B66" s="167" t="s">
        <v>75</v>
      </c>
      <c r="C66" s="186" t="s">
        <v>76</v>
      </c>
      <c r="D66" s="168"/>
      <c r="E66" s="169"/>
      <c r="F66" s="170"/>
      <c r="G66" s="171">
        <f>SUMIF(AG67:AG76,"&lt;&gt;NOR",G67:G76)</f>
        <v>0</v>
      </c>
      <c r="H66" s="165"/>
      <c r="I66" s="165">
        <f>SUM(I67:I76)</f>
        <v>0</v>
      </c>
      <c r="J66" s="165"/>
      <c r="K66" s="165">
        <f>SUM(K67:K76)</f>
        <v>0</v>
      </c>
      <c r="L66" s="165"/>
      <c r="M66" s="165">
        <f>SUM(M67:M76)</f>
        <v>0</v>
      </c>
      <c r="N66" s="165"/>
      <c r="O66" s="165">
        <f>SUM(O67:O76)</f>
        <v>0</v>
      </c>
      <c r="P66" s="165"/>
      <c r="Q66" s="165">
        <f>SUM(Q67:Q76)</f>
        <v>0</v>
      </c>
      <c r="R66" s="165"/>
      <c r="S66" s="165"/>
      <c r="T66" s="165"/>
      <c r="U66" s="165"/>
      <c r="V66" s="165">
        <f>SUM(V67:V76)</f>
        <v>3.2</v>
      </c>
      <c r="W66" s="165"/>
      <c r="AG66" t="s">
        <v>115</v>
      </c>
    </row>
    <row r="67" spans="1:60" outlineLevel="1" x14ac:dyDescent="0.2">
      <c r="A67" s="178">
        <v>39</v>
      </c>
      <c r="B67" s="179" t="s">
        <v>211</v>
      </c>
      <c r="C67" s="189" t="s">
        <v>212</v>
      </c>
      <c r="D67" s="180" t="s">
        <v>213</v>
      </c>
      <c r="E67" s="181">
        <v>1</v>
      </c>
      <c r="F67" s="182"/>
      <c r="G67" s="183">
        <f t="shared" ref="G67:G76" si="14">ROUND(E67*F67,2)</f>
        <v>0</v>
      </c>
      <c r="H67" s="162"/>
      <c r="I67" s="161">
        <f t="shared" ref="I67:I76" si="15">ROUND(E67*H67,2)</f>
        <v>0</v>
      </c>
      <c r="J67" s="162"/>
      <c r="K67" s="161">
        <f t="shared" ref="K67:K76" si="16">ROUND(E67*J67,2)</f>
        <v>0</v>
      </c>
      <c r="L67" s="161">
        <v>15</v>
      </c>
      <c r="M67" s="161">
        <f t="shared" ref="M67:M76" si="17">G67*(1+L67/100)</f>
        <v>0</v>
      </c>
      <c r="N67" s="161">
        <v>1.41E-3</v>
      </c>
      <c r="O67" s="161">
        <f t="shared" ref="O67:O76" si="18">ROUND(E67*N67,2)</f>
        <v>0</v>
      </c>
      <c r="P67" s="161">
        <v>0</v>
      </c>
      <c r="Q67" s="161">
        <f t="shared" ref="Q67:Q76" si="19">ROUND(E67*P67,2)</f>
        <v>0</v>
      </c>
      <c r="R67" s="161"/>
      <c r="S67" s="161" t="s">
        <v>118</v>
      </c>
      <c r="T67" s="161" t="s">
        <v>118</v>
      </c>
      <c r="U67" s="161">
        <v>1.575</v>
      </c>
      <c r="V67" s="161">
        <f t="shared" ref="V67:V76" si="20">ROUND(E67*U67,2)</f>
        <v>1.58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41</v>
      </c>
      <c r="B68" s="179" t="s">
        <v>214</v>
      </c>
      <c r="C68" s="189" t="s">
        <v>215</v>
      </c>
      <c r="D68" s="180" t="s">
        <v>213</v>
      </c>
      <c r="E68" s="181">
        <v>3</v>
      </c>
      <c r="F68" s="182"/>
      <c r="G68" s="183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15</v>
      </c>
      <c r="M68" s="161">
        <f t="shared" si="17"/>
        <v>0</v>
      </c>
      <c r="N68" s="161">
        <v>8.0000000000000007E-5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118</v>
      </c>
      <c r="T68" s="161" t="s">
        <v>118</v>
      </c>
      <c r="U68" s="161">
        <v>0.28999999999999998</v>
      </c>
      <c r="V68" s="161">
        <f t="shared" si="20"/>
        <v>0.87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170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44</v>
      </c>
      <c r="B69" s="179" t="s">
        <v>216</v>
      </c>
      <c r="C69" s="189" t="s">
        <v>217</v>
      </c>
      <c r="D69" s="180" t="s">
        <v>134</v>
      </c>
      <c r="E69" s="181">
        <v>1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4.0999999999999999E-4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118</v>
      </c>
      <c r="T69" s="161" t="s">
        <v>118</v>
      </c>
      <c r="U69" s="161">
        <v>0.246</v>
      </c>
      <c r="V69" s="161">
        <f t="shared" si="20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45</v>
      </c>
      <c r="B70" s="179" t="s">
        <v>218</v>
      </c>
      <c r="C70" s="189" t="s">
        <v>219</v>
      </c>
      <c r="D70" s="180" t="s">
        <v>134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2.7999999999999998E-4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118</v>
      </c>
      <c r="T70" s="161" t="s">
        <v>118</v>
      </c>
      <c r="U70" s="161">
        <v>0.246</v>
      </c>
      <c r="V70" s="161">
        <f t="shared" si="20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46</v>
      </c>
      <c r="B71" s="179" t="s">
        <v>220</v>
      </c>
      <c r="C71" s="189" t="s">
        <v>221</v>
      </c>
      <c r="D71" s="180" t="s">
        <v>134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2.0000000000000001E-4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118</v>
      </c>
      <c r="T71" s="161" t="s">
        <v>118</v>
      </c>
      <c r="U71" s="161">
        <v>0.246</v>
      </c>
      <c r="V71" s="161">
        <f t="shared" si="20"/>
        <v>0.25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8">
        <v>47</v>
      </c>
      <c r="B72" s="179" t="s">
        <v>222</v>
      </c>
      <c r="C72" s="189" t="s">
        <v>282</v>
      </c>
      <c r="D72" s="180" t="s">
        <v>156</v>
      </c>
      <c r="E72" s="181">
        <v>2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152</v>
      </c>
      <c r="T72" s="161" t="s">
        <v>159</v>
      </c>
      <c r="U72" s="161">
        <v>0</v>
      </c>
      <c r="V72" s="161">
        <f t="shared" si="20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119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48</v>
      </c>
      <c r="B73" s="179" t="s">
        <v>223</v>
      </c>
      <c r="C73" s="189" t="s">
        <v>276</v>
      </c>
      <c r="D73" s="180" t="s">
        <v>134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152</v>
      </c>
      <c r="T73" s="161" t="s">
        <v>153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50</v>
      </c>
      <c r="B74" s="179" t="s">
        <v>224</v>
      </c>
      <c r="C74" s="189" t="s">
        <v>225</v>
      </c>
      <c r="D74" s="180" t="s">
        <v>134</v>
      </c>
      <c r="E74" s="181">
        <v>3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152</v>
      </c>
      <c r="T74" s="161" t="s">
        <v>159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51</v>
      </c>
      <c r="B75" s="179" t="s">
        <v>226</v>
      </c>
      <c r="C75" s="189" t="s">
        <v>289</v>
      </c>
      <c r="D75" s="180" t="s">
        <v>134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152</v>
      </c>
      <c r="T75" s="161" t="s">
        <v>153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119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>
        <v>55</v>
      </c>
      <c r="B76" s="159" t="s">
        <v>227</v>
      </c>
      <c r="C76" s="190" t="s">
        <v>228</v>
      </c>
      <c r="D76" s="160" t="s">
        <v>0</v>
      </c>
      <c r="E76" s="184"/>
      <c r="F76" s="162"/>
      <c r="G76" s="161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0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118</v>
      </c>
      <c r="T76" s="161" t="s">
        <v>118</v>
      </c>
      <c r="U76" s="161">
        <v>0</v>
      </c>
      <c r="V76" s="161">
        <f t="shared" si="20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6" t="s">
        <v>114</v>
      </c>
      <c r="B77" s="167" t="s">
        <v>77</v>
      </c>
      <c r="C77" s="186" t="s">
        <v>78</v>
      </c>
      <c r="D77" s="168"/>
      <c r="E77" s="169"/>
      <c r="F77" s="170"/>
      <c r="G77" s="171">
        <f>SUMIF(AG78:AG78,"&lt;&gt;NOR",G78:G78)</f>
        <v>0</v>
      </c>
      <c r="H77" s="165"/>
      <c r="I77" s="165">
        <f>SUM(I78:I78)</f>
        <v>0</v>
      </c>
      <c r="J77" s="165"/>
      <c r="K77" s="165">
        <f>SUM(K78:K78)</f>
        <v>0</v>
      </c>
      <c r="L77" s="165"/>
      <c r="M77" s="165">
        <f>SUM(M78:M78)</f>
        <v>0</v>
      </c>
      <c r="N77" s="165"/>
      <c r="O77" s="165">
        <f>SUM(O78:O78)</f>
        <v>0</v>
      </c>
      <c r="P77" s="165"/>
      <c r="Q77" s="165">
        <f>SUM(Q78:Q78)</f>
        <v>0</v>
      </c>
      <c r="R77" s="165"/>
      <c r="S77" s="165"/>
      <c r="T77" s="165"/>
      <c r="U77" s="165"/>
      <c r="V77" s="165">
        <f>SUM(V78:V78)</f>
        <v>0</v>
      </c>
      <c r="W77" s="165"/>
      <c r="AG77" t="s">
        <v>115</v>
      </c>
    </row>
    <row r="78" spans="1:60" ht="22.5" outlineLevel="1" x14ac:dyDescent="0.2">
      <c r="A78" s="178">
        <v>56</v>
      </c>
      <c r="B78" s="179" t="s">
        <v>229</v>
      </c>
      <c r="C78" s="189" t="s">
        <v>277</v>
      </c>
      <c r="D78" s="180" t="s">
        <v>134</v>
      </c>
      <c r="E78" s="181">
        <v>2</v>
      </c>
      <c r="F78" s="182"/>
      <c r="G78" s="183">
        <f>ROUND(E78*F78,2)</f>
        <v>0</v>
      </c>
      <c r="H78" s="162"/>
      <c r="I78" s="161">
        <f>ROUND(E78*H78,2)</f>
        <v>0</v>
      </c>
      <c r="J78" s="162"/>
      <c r="K78" s="161">
        <f>ROUND(E78*J78,2)</f>
        <v>0</v>
      </c>
      <c r="L78" s="161">
        <v>15</v>
      </c>
      <c r="M78" s="161">
        <f>G78*(1+L78/100)</f>
        <v>0</v>
      </c>
      <c r="N78" s="161">
        <v>0</v>
      </c>
      <c r="O78" s="161">
        <f>ROUND(E78*N78,2)</f>
        <v>0</v>
      </c>
      <c r="P78" s="161">
        <v>0</v>
      </c>
      <c r="Q78" s="161">
        <f>ROUND(E78*P78,2)</f>
        <v>0</v>
      </c>
      <c r="R78" s="161"/>
      <c r="S78" s="161" t="s">
        <v>152</v>
      </c>
      <c r="T78" s="161" t="s">
        <v>153</v>
      </c>
      <c r="U78" s="161">
        <v>0</v>
      </c>
      <c r="V78" s="161">
        <f>ROUND(E78*U78,2)</f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6" t="s">
        <v>114</v>
      </c>
      <c r="B79" s="167" t="s">
        <v>79</v>
      </c>
      <c r="C79" s="186" t="s">
        <v>80</v>
      </c>
      <c r="D79" s="168"/>
      <c r="E79" s="169"/>
      <c r="F79" s="170"/>
      <c r="G79" s="171">
        <f>SUMIF(AG80:AG87,"&lt;&gt;NOR",G80:G87)</f>
        <v>0</v>
      </c>
      <c r="H79" s="165"/>
      <c r="I79" s="165">
        <f>SUM(I80:I87)</f>
        <v>0</v>
      </c>
      <c r="J79" s="165"/>
      <c r="K79" s="165">
        <f>SUM(K80:K87)</f>
        <v>0</v>
      </c>
      <c r="L79" s="165"/>
      <c r="M79" s="165">
        <f>SUM(M80:M87)</f>
        <v>0</v>
      </c>
      <c r="N79" s="165"/>
      <c r="O79" s="165">
        <f>SUM(O80:O87)</f>
        <v>0.02</v>
      </c>
      <c r="P79" s="165"/>
      <c r="Q79" s="165">
        <f>SUM(Q80:Q87)</f>
        <v>0</v>
      </c>
      <c r="R79" s="165"/>
      <c r="S79" s="165"/>
      <c r="T79" s="165"/>
      <c r="U79" s="165"/>
      <c r="V79" s="165">
        <f>SUM(V80:V87)</f>
        <v>3.7800000000000002</v>
      </c>
      <c r="W79" s="165"/>
      <c r="AG79" t="s">
        <v>115</v>
      </c>
    </row>
    <row r="80" spans="1:60" outlineLevel="1" x14ac:dyDescent="0.2">
      <c r="A80" s="172">
        <v>57</v>
      </c>
      <c r="B80" s="173" t="s">
        <v>231</v>
      </c>
      <c r="C80" s="187" t="s">
        <v>232</v>
      </c>
      <c r="D80" s="174" t="s">
        <v>117</v>
      </c>
      <c r="E80" s="175">
        <v>3.1960000000000002</v>
      </c>
      <c r="F80" s="176"/>
      <c r="G80" s="177">
        <f>ROUND(E80*F80,2)</f>
        <v>0</v>
      </c>
      <c r="H80" s="162"/>
      <c r="I80" s="161">
        <f>ROUND(E80*H80,2)</f>
        <v>0</v>
      </c>
      <c r="J80" s="162"/>
      <c r="K80" s="161">
        <f>ROUND(E80*J80,2)</f>
        <v>0</v>
      </c>
      <c r="L80" s="161">
        <v>15</v>
      </c>
      <c r="M80" s="161">
        <f>G80*(1+L80/100)</f>
        <v>0</v>
      </c>
      <c r="N80" s="161">
        <v>0</v>
      </c>
      <c r="O80" s="161">
        <f>ROUND(E80*N80,2)</f>
        <v>0</v>
      </c>
      <c r="P80" s="161">
        <v>0</v>
      </c>
      <c r="Q80" s="161">
        <f>ROUND(E80*P80,2)</f>
        <v>0</v>
      </c>
      <c r="R80" s="161"/>
      <c r="S80" s="161" t="s">
        <v>118</v>
      </c>
      <c r="T80" s="161" t="s">
        <v>118</v>
      </c>
      <c r="U80" s="161">
        <v>0.33100000000000002</v>
      </c>
      <c r="V80" s="161">
        <f>ROUND(E80*U80,2)</f>
        <v>1.06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170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8" t="s">
        <v>233</v>
      </c>
      <c r="D81" s="163"/>
      <c r="E81" s="164">
        <v>3.1960000000000002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8">
        <v>58</v>
      </c>
      <c r="B82" s="179" t="s">
        <v>234</v>
      </c>
      <c r="C82" s="189" t="s">
        <v>235</v>
      </c>
      <c r="D82" s="180" t="s">
        <v>117</v>
      </c>
      <c r="E82" s="181">
        <v>3.1960000000000002</v>
      </c>
      <c r="F82" s="182"/>
      <c r="G82" s="183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15</v>
      </c>
      <c r="M82" s="161">
        <f>G82*(1+L82/100)</f>
        <v>0</v>
      </c>
      <c r="N82" s="161">
        <v>2.5000000000000001E-3</v>
      </c>
      <c r="O82" s="161">
        <f>ROUND(E82*N82,2)</f>
        <v>0.01</v>
      </c>
      <c r="P82" s="161">
        <v>0</v>
      </c>
      <c r="Q82" s="161">
        <f>ROUND(E82*P82,2)</f>
        <v>0</v>
      </c>
      <c r="R82" s="161"/>
      <c r="S82" s="161" t="s">
        <v>236</v>
      </c>
      <c r="T82" s="161" t="s">
        <v>236</v>
      </c>
      <c r="U82" s="161">
        <v>0.85</v>
      </c>
      <c r="V82" s="161">
        <f>ROUND(E82*U82,2)</f>
        <v>2.72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170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59</v>
      </c>
      <c r="B83" s="173" t="s">
        <v>237</v>
      </c>
      <c r="C83" s="187" t="s">
        <v>278</v>
      </c>
      <c r="D83" s="174" t="s">
        <v>117</v>
      </c>
      <c r="E83" s="175">
        <v>3.1960000000000002</v>
      </c>
      <c r="F83" s="176"/>
      <c r="G83" s="177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4.0000000000000002E-4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118</v>
      </c>
      <c r="T83" s="161" t="s">
        <v>118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170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88" t="s">
        <v>233</v>
      </c>
      <c r="D84" s="163"/>
      <c r="E84" s="164">
        <v>3.1960000000000002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121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60</v>
      </c>
      <c r="B85" s="173" t="s">
        <v>238</v>
      </c>
      <c r="C85" s="187" t="s">
        <v>279</v>
      </c>
      <c r="D85" s="174" t="s">
        <v>117</v>
      </c>
      <c r="E85" s="175">
        <v>3.5156000000000001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1.5399999999999999E-3</v>
      </c>
      <c r="O85" s="161">
        <f>ROUND(E85*N85,2)</f>
        <v>0.01</v>
      </c>
      <c r="P85" s="161">
        <v>0</v>
      </c>
      <c r="Q85" s="161">
        <f>ROUND(E85*P85,2)</f>
        <v>0</v>
      </c>
      <c r="R85" s="161"/>
      <c r="S85" s="161" t="s">
        <v>152</v>
      </c>
      <c r="T85" s="161" t="s">
        <v>159</v>
      </c>
      <c r="U85" s="161">
        <v>0</v>
      </c>
      <c r="V85" s="161">
        <f>ROUND(E85*U85,2)</f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119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239</v>
      </c>
      <c r="D86" s="163"/>
      <c r="E86" s="164">
        <v>3.5156000000000001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61</v>
      </c>
      <c r="B87" s="159" t="s">
        <v>240</v>
      </c>
      <c r="C87" s="190" t="s">
        <v>241</v>
      </c>
      <c r="D87" s="160" t="s">
        <v>0</v>
      </c>
      <c r="E87" s="184"/>
      <c r="F87" s="162"/>
      <c r="G87" s="161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118</v>
      </c>
      <c r="T87" s="161" t="s">
        <v>118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114</v>
      </c>
      <c r="B88" s="167" t="s">
        <v>81</v>
      </c>
      <c r="C88" s="186" t="s">
        <v>82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1.72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36.849999999999994</v>
      </c>
      <c r="W88" s="165"/>
      <c r="AG88" t="s">
        <v>115</v>
      </c>
    </row>
    <row r="89" spans="1:60" ht="22.5" outlineLevel="1" x14ac:dyDescent="0.2">
      <c r="A89" s="172">
        <v>62</v>
      </c>
      <c r="B89" s="173" t="s">
        <v>242</v>
      </c>
      <c r="C89" s="187" t="s">
        <v>280</v>
      </c>
      <c r="D89" s="174" t="s">
        <v>117</v>
      </c>
      <c r="E89" s="175">
        <v>26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2.9999999999999997E-4</v>
      </c>
      <c r="O89" s="161">
        <f>ROUND(E89*N89,2)</f>
        <v>0.01</v>
      </c>
      <c r="P89" s="161">
        <v>0</v>
      </c>
      <c r="Q89" s="161">
        <f>ROUND(E89*P89,2)</f>
        <v>0</v>
      </c>
      <c r="R89" s="161"/>
      <c r="S89" s="161" t="s">
        <v>118</v>
      </c>
      <c r="T89" s="161" t="s">
        <v>118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290</v>
      </c>
      <c r="D90" s="163"/>
      <c r="E90" s="164">
        <v>26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121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63</v>
      </c>
      <c r="B91" s="173" t="s">
        <v>243</v>
      </c>
      <c r="C91" s="187" t="s">
        <v>291</v>
      </c>
      <c r="D91" s="174" t="s">
        <v>117</v>
      </c>
      <c r="E91" s="175">
        <v>26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5.5800000000000002E-2</v>
      </c>
      <c r="O91" s="161">
        <f>ROUND(E91*N91,2)</f>
        <v>1.45</v>
      </c>
      <c r="P91" s="161">
        <v>0</v>
      </c>
      <c r="Q91" s="161">
        <f>ROUND(E91*P91,2)</f>
        <v>0</v>
      </c>
      <c r="R91" s="161"/>
      <c r="S91" s="161" t="s">
        <v>118</v>
      </c>
      <c r="T91" s="161" t="s">
        <v>118</v>
      </c>
      <c r="U91" s="161">
        <v>1.3480000000000001</v>
      </c>
      <c r="V91" s="161">
        <f>ROUND(E91*U91,2)</f>
        <v>35.049999999999997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290</v>
      </c>
      <c r="D92" s="163"/>
      <c r="E92" s="164">
        <v>26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121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64</v>
      </c>
      <c r="B93" s="179" t="s">
        <v>244</v>
      </c>
      <c r="C93" s="189" t="s">
        <v>245</v>
      </c>
      <c r="D93" s="180" t="s">
        <v>147</v>
      </c>
      <c r="E93" s="181">
        <v>15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118</v>
      </c>
      <c r="T93" s="161" t="s">
        <v>118</v>
      </c>
      <c r="U93" s="161">
        <v>0.12</v>
      </c>
      <c r="V93" s="161">
        <f>ROUND(E93*U93,2)</f>
        <v>1.8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65</v>
      </c>
      <c r="B94" s="173" t="s">
        <v>246</v>
      </c>
      <c r="C94" s="187" t="s">
        <v>294</v>
      </c>
      <c r="D94" s="174" t="s">
        <v>117</v>
      </c>
      <c r="E94" s="175">
        <v>26.4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0.01</v>
      </c>
      <c r="O94" s="161">
        <f>ROUND(E94*N94,2)</f>
        <v>0.26</v>
      </c>
      <c r="P94" s="161">
        <v>0</v>
      </c>
      <c r="Q94" s="161">
        <f>ROUND(E94*P94,2)</f>
        <v>0</v>
      </c>
      <c r="R94" s="161" t="s">
        <v>247</v>
      </c>
      <c r="S94" s="161" t="s">
        <v>118</v>
      </c>
      <c r="T94" s="161" t="s">
        <v>153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230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286</v>
      </c>
      <c r="D95" s="163"/>
      <c r="E95" s="164">
        <v>26.4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66</v>
      </c>
      <c r="B96" s="159" t="s">
        <v>248</v>
      </c>
      <c r="C96" s="190" t="s">
        <v>249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118</v>
      </c>
      <c r="T96" s="161" t="s">
        <v>118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114</v>
      </c>
      <c r="B97" s="167" t="s">
        <v>83</v>
      </c>
      <c r="C97" s="186" t="s">
        <v>84</v>
      </c>
      <c r="D97" s="168"/>
      <c r="E97" s="169"/>
      <c r="F97" s="170"/>
      <c r="G97" s="171">
        <f>SUMIF(AG98:AG98,"&lt;&gt;NOR",G98:G98)</f>
        <v>0</v>
      </c>
      <c r="H97" s="165"/>
      <c r="I97" s="165">
        <f>SUM(I98:I98)</f>
        <v>0</v>
      </c>
      <c r="J97" s="165"/>
      <c r="K97" s="165">
        <f>SUM(K98:K98)</f>
        <v>0</v>
      </c>
      <c r="L97" s="165"/>
      <c r="M97" s="165">
        <f>SUM(M98:M98)</f>
        <v>0</v>
      </c>
      <c r="N97" s="165"/>
      <c r="O97" s="165">
        <f>SUM(O98:O98)</f>
        <v>0</v>
      </c>
      <c r="P97" s="165"/>
      <c r="Q97" s="165">
        <f>SUM(Q98:Q98)</f>
        <v>0</v>
      </c>
      <c r="R97" s="165"/>
      <c r="S97" s="165"/>
      <c r="T97" s="165"/>
      <c r="U97" s="165"/>
      <c r="V97" s="165">
        <f>SUM(V98:V98)</f>
        <v>0</v>
      </c>
      <c r="W97" s="165"/>
      <c r="AG97" t="s">
        <v>115</v>
      </c>
    </row>
    <row r="98" spans="1:60" outlineLevel="1" x14ac:dyDescent="0.2">
      <c r="A98" s="178">
        <v>67</v>
      </c>
      <c r="B98" s="179" t="s">
        <v>250</v>
      </c>
      <c r="C98" s="189" t="s">
        <v>285</v>
      </c>
      <c r="D98" s="180" t="s">
        <v>156</v>
      </c>
      <c r="E98" s="181">
        <v>1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152</v>
      </c>
      <c r="T98" s="161" t="s">
        <v>153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119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114</v>
      </c>
      <c r="B99" s="167" t="s">
        <v>85</v>
      </c>
      <c r="C99" s="186" t="s">
        <v>86</v>
      </c>
      <c r="D99" s="168"/>
      <c r="E99" s="169"/>
      <c r="F99" s="170"/>
      <c r="G99" s="171">
        <f>SUMIF(AG100:AG105,"&lt;&gt;NOR",G100:G105)</f>
        <v>0</v>
      </c>
      <c r="H99" s="165"/>
      <c r="I99" s="165">
        <f>SUM(I100:I105)</f>
        <v>0</v>
      </c>
      <c r="J99" s="165"/>
      <c r="K99" s="165">
        <f>SUM(K100:K105)</f>
        <v>0</v>
      </c>
      <c r="L99" s="165"/>
      <c r="M99" s="165">
        <f>SUM(M100:M105)</f>
        <v>0</v>
      </c>
      <c r="N99" s="165"/>
      <c r="O99" s="165">
        <f>SUM(O100:O105)</f>
        <v>0</v>
      </c>
      <c r="P99" s="165"/>
      <c r="Q99" s="165">
        <f>SUM(Q100:Q105)</f>
        <v>0</v>
      </c>
      <c r="R99" s="165"/>
      <c r="S99" s="165"/>
      <c r="T99" s="165"/>
      <c r="U99" s="165"/>
      <c r="V99" s="165">
        <f>SUM(V100:V105)</f>
        <v>7.68</v>
      </c>
      <c r="W99" s="165"/>
      <c r="AG99" t="s">
        <v>115</v>
      </c>
    </row>
    <row r="100" spans="1:60" outlineLevel="1" x14ac:dyDescent="0.2">
      <c r="A100" s="178">
        <v>68</v>
      </c>
      <c r="B100" s="179" t="s">
        <v>251</v>
      </c>
      <c r="C100" s="189" t="s">
        <v>252</v>
      </c>
      <c r="D100" s="180" t="s">
        <v>162</v>
      </c>
      <c r="E100" s="181">
        <v>1.774</v>
      </c>
      <c r="F100" s="182"/>
      <c r="G100" s="183">
        <f t="shared" ref="G100:G105" si="21">ROUND(E100*F100,2)</f>
        <v>0</v>
      </c>
      <c r="H100" s="162"/>
      <c r="I100" s="161">
        <f t="shared" ref="I100:I105" si="22">ROUND(E100*H100,2)</f>
        <v>0</v>
      </c>
      <c r="J100" s="162"/>
      <c r="K100" s="161">
        <f t="shared" ref="K100:K105" si="23">ROUND(E100*J100,2)</f>
        <v>0</v>
      </c>
      <c r="L100" s="161">
        <v>15</v>
      </c>
      <c r="M100" s="161">
        <f t="shared" ref="M100:M105" si="24">G100*(1+L100/100)</f>
        <v>0</v>
      </c>
      <c r="N100" s="161">
        <v>0</v>
      </c>
      <c r="O100" s="161">
        <f t="shared" ref="O100:O105" si="25">ROUND(E100*N100,2)</f>
        <v>0</v>
      </c>
      <c r="P100" s="161">
        <v>0</v>
      </c>
      <c r="Q100" s="161">
        <f t="shared" ref="Q100:Q105" si="26">ROUND(E100*P100,2)</f>
        <v>0</v>
      </c>
      <c r="R100" s="161"/>
      <c r="S100" s="161" t="s">
        <v>118</v>
      </c>
      <c r="T100" s="161" t="s">
        <v>118</v>
      </c>
      <c r="U100" s="161">
        <v>0.93300000000000005</v>
      </c>
      <c r="V100" s="161">
        <f t="shared" ref="V100:V105" si="27">ROUND(E100*U100,2)</f>
        <v>1.66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253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8">
        <v>69</v>
      </c>
      <c r="B101" s="179" t="s">
        <v>254</v>
      </c>
      <c r="C101" s="189" t="s">
        <v>255</v>
      </c>
      <c r="D101" s="180" t="s">
        <v>162</v>
      </c>
      <c r="E101" s="181">
        <v>5.3220000000000001</v>
      </c>
      <c r="F101" s="182"/>
      <c r="G101" s="183">
        <f t="shared" si="21"/>
        <v>0</v>
      </c>
      <c r="H101" s="162"/>
      <c r="I101" s="161">
        <f t="shared" si="22"/>
        <v>0</v>
      </c>
      <c r="J101" s="162"/>
      <c r="K101" s="161">
        <f t="shared" si="23"/>
        <v>0</v>
      </c>
      <c r="L101" s="161">
        <v>15</v>
      </c>
      <c r="M101" s="161">
        <f t="shared" si="24"/>
        <v>0</v>
      </c>
      <c r="N101" s="161">
        <v>0</v>
      </c>
      <c r="O101" s="161">
        <f t="shared" si="25"/>
        <v>0</v>
      </c>
      <c r="P101" s="161">
        <v>0</v>
      </c>
      <c r="Q101" s="161">
        <f t="shared" si="26"/>
        <v>0</v>
      </c>
      <c r="R101" s="161"/>
      <c r="S101" s="161" t="s">
        <v>118</v>
      </c>
      <c r="T101" s="161" t="s">
        <v>118</v>
      </c>
      <c r="U101" s="161">
        <v>0.65300000000000002</v>
      </c>
      <c r="V101" s="161">
        <f t="shared" si="27"/>
        <v>3.48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253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70</v>
      </c>
      <c r="B102" s="179" t="s">
        <v>256</v>
      </c>
      <c r="C102" s="189" t="s">
        <v>257</v>
      </c>
      <c r="D102" s="180" t="s">
        <v>162</v>
      </c>
      <c r="E102" s="181">
        <v>1.774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118</v>
      </c>
      <c r="T102" s="161" t="s">
        <v>118</v>
      </c>
      <c r="U102" s="161">
        <v>0.49</v>
      </c>
      <c r="V102" s="161">
        <f t="shared" si="27"/>
        <v>0.87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8">
        <v>71</v>
      </c>
      <c r="B103" s="179" t="s">
        <v>258</v>
      </c>
      <c r="C103" s="189" t="s">
        <v>259</v>
      </c>
      <c r="D103" s="180" t="s">
        <v>162</v>
      </c>
      <c r="E103" s="181">
        <v>15.965999999999999</v>
      </c>
      <c r="F103" s="182"/>
      <c r="G103" s="183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15</v>
      </c>
      <c r="M103" s="161">
        <f t="shared" si="24"/>
        <v>0</v>
      </c>
      <c r="N103" s="161">
        <v>0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118</v>
      </c>
      <c r="T103" s="161" t="s">
        <v>118</v>
      </c>
      <c r="U103" s="161">
        <v>0</v>
      </c>
      <c r="V103" s="161">
        <f t="shared" si="27"/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8">
        <v>72</v>
      </c>
      <c r="B104" s="179" t="s">
        <v>260</v>
      </c>
      <c r="C104" s="189" t="s">
        <v>261</v>
      </c>
      <c r="D104" s="180" t="s">
        <v>162</v>
      </c>
      <c r="E104" s="181">
        <v>1.774</v>
      </c>
      <c r="F104" s="182"/>
      <c r="G104" s="183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15</v>
      </c>
      <c r="M104" s="161">
        <f t="shared" si="24"/>
        <v>0</v>
      </c>
      <c r="N104" s="161">
        <v>0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118</v>
      </c>
      <c r="T104" s="161" t="s">
        <v>118</v>
      </c>
      <c r="U104" s="161">
        <v>0.94199999999999995</v>
      </c>
      <c r="V104" s="161">
        <f t="shared" si="27"/>
        <v>1.67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73</v>
      </c>
      <c r="B105" s="179" t="s">
        <v>262</v>
      </c>
      <c r="C105" s="189" t="s">
        <v>263</v>
      </c>
      <c r="D105" s="180" t="s">
        <v>162</v>
      </c>
      <c r="E105" s="181">
        <v>1.774</v>
      </c>
      <c r="F105" s="182"/>
      <c r="G105" s="183">
        <f t="shared" si="21"/>
        <v>0</v>
      </c>
      <c r="H105" s="162"/>
      <c r="I105" s="161">
        <f t="shared" si="22"/>
        <v>0</v>
      </c>
      <c r="J105" s="162"/>
      <c r="K105" s="161">
        <f t="shared" si="23"/>
        <v>0</v>
      </c>
      <c r="L105" s="161">
        <v>15</v>
      </c>
      <c r="M105" s="161">
        <f t="shared" si="24"/>
        <v>0</v>
      </c>
      <c r="N105" s="161">
        <v>0</v>
      </c>
      <c r="O105" s="161">
        <f t="shared" si="25"/>
        <v>0</v>
      </c>
      <c r="P105" s="161">
        <v>0</v>
      </c>
      <c r="Q105" s="161">
        <f t="shared" si="26"/>
        <v>0</v>
      </c>
      <c r="R105" s="161"/>
      <c r="S105" s="161" t="s">
        <v>118</v>
      </c>
      <c r="T105" s="161" t="s">
        <v>118</v>
      </c>
      <c r="U105" s="161">
        <v>0</v>
      </c>
      <c r="V105" s="161">
        <f t="shared" si="27"/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253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114</v>
      </c>
      <c r="B106" s="167" t="s">
        <v>88</v>
      </c>
      <c r="C106" s="186" t="s">
        <v>29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</v>
      </c>
      <c r="W106" s="165"/>
      <c r="AG106" t="s">
        <v>115</v>
      </c>
    </row>
    <row r="107" spans="1:60" outlineLevel="1" x14ac:dyDescent="0.2">
      <c r="A107" s="178">
        <v>74</v>
      </c>
      <c r="B107" s="179" t="s">
        <v>264</v>
      </c>
      <c r="C107" s="189" t="s">
        <v>265</v>
      </c>
      <c r="D107" s="180" t="s">
        <v>266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118</v>
      </c>
      <c r="T107" s="161" t="s">
        <v>153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75</v>
      </c>
      <c r="B108" s="179" t="s">
        <v>268</v>
      </c>
      <c r="C108" s="189" t="s">
        <v>269</v>
      </c>
      <c r="D108" s="180" t="s">
        <v>266</v>
      </c>
      <c r="E108" s="181">
        <v>1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152</v>
      </c>
      <c r="T108" s="161" t="s">
        <v>153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267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2">
        <v>76</v>
      </c>
      <c r="B109" s="173" t="s">
        <v>270</v>
      </c>
      <c r="C109" s="187" t="s">
        <v>271</v>
      </c>
      <c r="D109" s="174" t="s">
        <v>266</v>
      </c>
      <c r="E109" s="175">
        <v>1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0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152</v>
      </c>
      <c r="T109" s="161" t="s">
        <v>153</v>
      </c>
      <c r="U109" s="161">
        <v>0</v>
      </c>
      <c r="V109" s="161">
        <f>ROUND(E109*U109,2)</f>
        <v>0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267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5"/>
      <c r="B110" s="6"/>
      <c r="C110" s="191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 x14ac:dyDescent="0.2">
      <c r="A111" s="154"/>
      <c r="B111" s="155" t="s">
        <v>31</v>
      </c>
      <c r="C111" s="192"/>
      <c r="D111" s="156"/>
      <c r="E111" s="157"/>
      <c r="F111" s="157"/>
      <c r="G111" s="185">
        <f>G8+G20+G23+G25+G36+G38+G42+G49+G61+G66+G77+G79+G88+G97+G99+G106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272</v>
      </c>
    </row>
    <row r="112" spans="1:60" x14ac:dyDescent="0.2">
      <c r="A112" s="5"/>
      <c r="B112" s="6"/>
      <c r="C112" s="191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5"/>
      <c r="B113" s="6"/>
      <c r="C113" s="191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63" t="s">
        <v>273</v>
      </c>
      <c r="B114" s="263"/>
      <c r="C114" s="264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33" x14ac:dyDescent="0.2">
      <c r="A115" s="244"/>
      <c r="B115" s="245"/>
      <c r="C115" s="246"/>
      <c r="D115" s="245"/>
      <c r="E115" s="245"/>
      <c r="F115" s="245"/>
      <c r="G115" s="24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G115" t="s">
        <v>274</v>
      </c>
    </row>
    <row r="116" spans="1:33" x14ac:dyDescent="0.2">
      <c r="A116" s="248"/>
      <c r="B116" s="249"/>
      <c r="C116" s="250"/>
      <c r="D116" s="249"/>
      <c r="E116" s="249"/>
      <c r="F116" s="249"/>
      <c r="G116" s="25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48"/>
      <c r="B118" s="249"/>
      <c r="C118" s="250"/>
      <c r="D118" s="249"/>
      <c r="E118" s="249"/>
      <c r="F118" s="249"/>
      <c r="G118" s="25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252"/>
      <c r="B119" s="253"/>
      <c r="C119" s="254"/>
      <c r="D119" s="253"/>
      <c r="E119" s="253"/>
      <c r="F119" s="253"/>
      <c r="G119" s="25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A120" s="5"/>
      <c r="B120" s="6"/>
      <c r="C120" s="191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33" x14ac:dyDescent="0.2">
      <c r="C121" s="193"/>
      <c r="D121" s="142"/>
      <c r="AG121" t="s">
        <v>275</v>
      </c>
    </row>
    <row r="122" spans="1:33" x14ac:dyDescent="0.2">
      <c r="D122" s="142"/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</sheetData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2021-03-23T11:24:07Z</cp:lastPrinted>
  <dcterms:created xsi:type="dcterms:W3CDTF">2009-04-08T07:15:50Z</dcterms:created>
  <dcterms:modified xsi:type="dcterms:W3CDTF">2021-03-25T06:26:21Z</dcterms:modified>
</cp:coreProperties>
</file>