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1"/>
  </bookViews>
  <sheets>
    <sheet name="Rekapitulace stavby" sheetId="1" r:id="rId1"/>
    <sheet name="1 - Bytová jednotka č.1" sheetId="2" r:id="rId2"/>
    <sheet name="Pokyny pro vyplnění" sheetId="3" r:id="rId3"/>
  </sheets>
  <definedNames>
    <definedName name="_xlnm._FilterDatabase" localSheetId="1" hidden="1">'1 - Bytová jednotka č.1'!$C$101:$K$424</definedName>
    <definedName name="_xlnm.Print_Area" localSheetId="1">'1 - Bytová jednotka č.1'!$C$4:$J$36,'1 - Bytová jednotka č.1'!$C$42:$J$83,'1 - Bytová jednotka č.1'!$C$89:$K$424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č.1'!$101:$101</definedName>
  </definedNames>
  <calcPr calcId="162913"/>
</workbook>
</file>

<file path=xl/sharedStrings.xml><?xml version="1.0" encoding="utf-8"?>
<sst xmlns="http://schemas.openxmlformats.org/spreadsheetml/2006/main" count="4583" uniqueCount="1117">
  <si>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</si>
  <si>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</si>
  <si>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</si>
  <si>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</si>
  <si>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</si>
  <si>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</si>
  <si>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</si>
  <si>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</si>
  <si>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</si>
  <si>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</si>
  <si>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</si>
  <si>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</si>
  <si>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</si>
  <si>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</si>
  <si>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</si>
  <si>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</si>
  <si>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</si>
  <si>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</si>
  <si>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</si>
  <si>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</si>
  <si>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</si>
  <si>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</si>
  <si>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</si>
  <si>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</si>
  <si>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</si>
  <si>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</si>
  <si>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</si>
  <si>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</si>
  <si>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</si>
  <si>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</si>
  <si>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</si>
  <si>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</si>
  <si>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</si>
  <si>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</si>
  <si>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</si>
  <si>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</si>
  <si>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</si>
  <si>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</si>
  <si>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</si>
  <si>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</si>
  <si>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</si>
  <si>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</si>
  <si>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</si>
  <si>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</si>
  <si>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</si>
  <si>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</si>
  <si>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</si>
  <si>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</si>
  <si>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</si>
  <si>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</si>
  <si>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</si>
  <si>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</si>
  <si>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</si>
  <si>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</si>
  <si>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</si>
  <si>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</si>
  <si>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</si>
  <si>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</si>
  <si>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</si>
  <si>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</si>
  <si>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</si>
  <si>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</si>
  <si>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</si>
  <si>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</si>
  <si>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</si>
  <si>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</si>
  <si>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</si>
  <si>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</si>
  <si>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</si>
  <si>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</si>
  <si>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</si>
  <si>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</si>
  <si>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</si>
  <si>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</si>
  <si>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</si>
  <si>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</si>
  <si>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</si>
  <si>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</si>
  <si>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</si>
  <si>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</si>
  <si>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</si>
  <si>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</si>
  <si>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</si>
  <si>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</si>
  <si>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</si>
  <si>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</si>
  <si>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</si>
  <si>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</si>
  <si>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Bytová jednotka č.1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</si>
  <si>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</si>
  <si>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</si>
  <si>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</si>
  <si>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</si>
  <si>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</si>
  <si>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</si>
  <si>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</si>
  <si>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</si>
  <si>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</si>
  <si>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</si>
  <si>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</si>
  <si>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</si>
  <si>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</si>
  <si>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</si>
  <si>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</si>
  <si>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</si>
  <si>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</si>
  <si>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</si>
  <si>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</si>
  <si>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</si>
  <si>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</si>
  <si>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</si>
  <si>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</si>
  <si>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</si>
  <si>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</si>
  <si>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</si>
  <si>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</si>
  <si>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</si>
  <si>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</si>
  <si>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</si>
  <si>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</si>
  <si>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</si>
  <si>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</si>
  <si>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</si>
  <si>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</si>
  <si>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</si>
  <si>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</si>
  <si>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</si>
  <si>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</si>
  <si>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</si>
  <si>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</si>
  <si>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</si>
  <si>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</si>
  <si>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</si>
  <si>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</si>
  <si>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</si>
  <si>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</si>
  <si>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</si>
  <si>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</si>
  <si>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</si>
  <si>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</si>
  <si>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</si>
  <si>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</si>
  <si>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</si>
  <si>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</si>
  <si>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</si>
  <si>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</si>
  <si>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</si>
  <si>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</si>
  <si>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</si>
  <si>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</si>
  <si>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</si>
  <si>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</si>
  <si>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</si>
  <si>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524584399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</si>
  <si>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</si>
  <si>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</si>
  <si>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</si>
  <si>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</si>
  <si>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</si>
  <si>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-491232961</t>
  </si>
  <si>
    <t>611311131</t>
  </si>
  <si>
    <t>Potažení vnitřních ploch štukem tloušťky do 3 mm vodorovných konstrukcí stropů rovných</t>
  </si>
  <si>
    <t>1943092844</t>
  </si>
  <si>
    <t>5</t>
  </si>
  <si>
    <t>611321111</t>
  </si>
  <si>
    <t>Omítka vápenocementová vnitřních ploch  nanášená ručně jednovrstvá, tloušťky do 10 mm hrubá zatřená vodorovných konstrukcí stropů rovných</t>
  </si>
  <si>
    <t>-1740514097</t>
  </si>
  <si>
    <t>612131121</t>
  </si>
  <si>
    <t>Podkladní a spojovací vrstva vnitřních omítaných ploch  penetrace akrylát-silikonová nanášená ručně stěn</t>
  </si>
  <si>
    <t>1323733099</t>
  </si>
  <si>
    <t>7</t>
  </si>
  <si>
    <t>612142001</t>
  </si>
  <si>
    <t>Potažení vnitřních ploch pletivem  v ploše nebo pruzích, na plném podkladu sklovláknitým vtlačením do tmelu stěn</t>
  </si>
  <si>
    <t>222673090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</si>
  <si>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</si>
  <si>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</si>
  <si>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</si>
  <si>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</si>
  <si>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</si>
  <si>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</si>
  <si>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</si>
  <si>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</si>
  <si>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</si>
  <si>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</si>
  <si>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</si>
  <si>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</si>
  <si>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</si>
  <si>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</si>
  <si>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-228396458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</si>
  <si>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</si>
  <si>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</si>
  <si>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</si>
  <si>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</si>
  <si>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2120938994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</si>
  <si>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</si>
  <si>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</si>
  <si>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</si>
  <si>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</si>
  <si>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</si>
  <si>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</si>
  <si>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</si>
  <si>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</si>
  <si>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</si>
  <si>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</si>
  <si>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</si>
  <si>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</si>
  <si>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</si>
  <si>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14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</si>
  <si>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</si>
  <si>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</si>
  <si>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</si>
  <si>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</si>
  <si>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</si>
  <si>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</si>
  <si>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</si>
  <si>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</si>
  <si>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</si>
  <si>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</si>
  <si>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</si>
  <si>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</si>
  <si>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</si>
  <si>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</si>
  <si>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</si>
  <si>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</si>
  <si>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</si>
  <si>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</si>
  <si>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</si>
  <si>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</si>
  <si>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</si>
  <si>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</si>
  <si>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</si>
  <si>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</si>
  <si>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</si>
  <si>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</si>
  <si>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</si>
  <si>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</si>
  <si>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</si>
  <si>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19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</si>
  <si>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</si>
  <si>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</si>
  <si>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</si>
  <si>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</si>
  <si>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</si>
  <si>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</si>
  <si>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</si>
  <si>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</si>
  <si>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</si>
  <si>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</si>
  <si>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</si>
  <si>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</si>
  <si>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</si>
  <si>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</si>
  <si>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</si>
  <si>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</si>
  <si>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</si>
  <si>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</si>
  <si>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</si>
  <si>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-1399468411</t>
  </si>
  <si>
    <t>23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</si>
  <si>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</si>
  <si>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</si>
  <si>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</si>
  <si>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</si>
  <si>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</si>
  <si>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</si>
  <si>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</si>
  <si>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</si>
  <si>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</si>
  <si>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</si>
  <si>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</si>
  <si>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</si>
  <si>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</si>
  <si>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</si>
  <si>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</si>
  <si>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</si>
  <si>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</si>
  <si>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</si>
  <si>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</si>
  <si>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</si>
  <si>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</si>
  <si>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</si>
  <si>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</si>
  <si>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</si>
  <si>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</si>
  <si>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</si>
  <si>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</si>
  <si>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</si>
  <si>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</si>
  <si>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753630231</t>
  </si>
  <si>
    <t>1,87*1,535</t>
  </si>
  <si>
    <t>29</t>
  </si>
  <si>
    <t>711192201</t>
  </si>
  <si>
    <t>Provedení izolace proti zemní vlhkosti hydroizolační stěrkou na ploše svislé S dvouvrstvá na betonu</t>
  </si>
  <si>
    <t>-809715322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</si>
  <si>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</si>
  <si>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</si>
  <si>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</si>
  <si>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</si>
  <si>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</si>
  <si>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</si>
  <si>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</si>
  <si>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</si>
  <si>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</si>
  <si>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</si>
  <si>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</si>
  <si>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</si>
  <si>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</si>
  <si>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</si>
  <si>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</si>
  <si>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</si>
  <si>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112191459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</si>
  <si>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</si>
  <si>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</si>
  <si>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</si>
  <si>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</si>
  <si>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</si>
  <si>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</si>
  <si>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</si>
  <si>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</si>
  <si>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</si>
  <si>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</si>
  <si>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</si>
  <si>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</si>
  <si>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</si>
  <si>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1099638654</t>
  </si>
  <si>
    <t>34</t>
  </si>
  <si>
    <t>28355020</t>
  </si>
  <si>
    <t>páska pružná těsnící š 80mm</t>
  </si>
  <si>
    <t>1905046208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</si>
  <si>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</si>
  <si>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</si>
  <si>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</si>
  <si>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</si>
  <si>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</si>
  <si>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</si>
  <si>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</si>
  <si>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</si>
  <si>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1494781673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</si>
  <si>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</si>
  <si>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</si>
  <si>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</si>
  <si>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</si>
  <si>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</si>
  <si>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-1345193079</t>
  </si>
  <si>
    <t>38</t>
  </si>
  <si>
    <t>721173706</t>
  </si>
  <si>
    <t>Potrubí z plastových trub polyetylenové svařované odpadní (svislé) DN 100</t>
  </si>
  <si>
    <t>-1191786656</t>
  </si>
  <si>
    <t>39</t>
  </si>
  <si>
    <t>721173722</t>
  </si>
  <si>
    <t>Potrubí z plastových trub polyetylenové svařované připojovací DN 40</t>
  </si>
  <si>
    <t>-362340929</t>
  </si>
  <si>
    <t>40</t>
  </si>
  <si>
    <t>721173724</t>
  </si>
  <si>
    <t>Potrubí z plastových trub polyetylenové svařované připojovací DN 70</t>
  </si>
  <si>
    <t>-795769831</t>
  </si>
  <si>
    <t>41</t>
  </si>
  <si>
    <t>721220801</t>
  </si>
  <si>
    <t>Demontáž zápachových uzávěrek  do DN 70</t>
  </si>
  <si>
    <t>1258572716</t>
  </si>
  <si>
    <t>vana,umyvadlo,pračka:</t>
  </si>
  <si>
    <t>42</t>
  </si>
  <si>
    <t>721290111</t>
  </si>
  <si>
    <t>Zkouška těsnosti kanalizace  v objektech vodou do DN 125</t>
  </si>
  <si>
    <t>25049892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</si>
  <si>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</si>
  <si>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</si>
  <si>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</si>
  <si>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</si>
  <si>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</si>
  <si>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</si>
  <si>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</si>
  <si>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1560540164</t>
  </si>
  <si>
    <t>722</t>
  </si>
  <si>
    <t>Zdravotechnika - vnitřní vodovod</t>
  </si>
  <si>
    <t>45</t>
  </si>
  <si>
    <t>722170801</t>
  </si>
  <si>
    <t>Demontáž rozvodů vody z plastů  do Ø 25 mm</t>
  </si>
  <si>
    <t>1681005884</t>
  </si>
  <si>
    <t>46</t>
  </si>
  <si>
    <t>722176113</t>
  </si>
  <si>
    <t>Montáž potrubí z plastových trub  svařovaných polyfuzně D přes 20 do 25 mm</t>
  </si>
  <si>
    <t>-499913385</t>
  </si>
  <si>
    <t>47</t>
  </si>
  <si>
    <t>28615150</t>
  </si>
  <si>
    <t>trubka vodovodní tlaková PPR řada PN 20 D 16mm dl 4m</t>
  </si>
  <si>
    <t>-481899723</t>
  </si>
  <si>
    <t>48</t>
  </si>
  <si>
    <t>28615152</t>
  </si>
  <si>
    <t>trubka vodovodní tlaková PPR řada PN 20 D 20mm dl 4m</t>
  </si>
  <si>
    <t>2109770526</t>
  </si>
  <si>
    <t>49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</si>
  <si>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</si>
  <si>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</si>
  <si>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</si>
  <si>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</si>
  <si>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</si>
  <si>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</si>
  <si>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</si>
  <si>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51</t>
  </si>
  <si>
    <t>722179192</t>
  </si>
  <si>
    <t>Příplatek k ceně rozvody vody z plastů  za práce malého rozsahu na zakázce při průměru trubek do 32 mm, do 15 svarů</t>
  </si>
  <si>
    <t>-1870383993</t>
  </si>
  <si>
    <t>52</t>
  </si>
  <si>
    <t>722290215</t>
  </si>
  <si>
    <t>Zkoušky, proplach a desinfekce vodovodního potrubí  zkoušky těsnosti vodovodního potrubí hrdlového nebo přírubového do DN 100</t>
  </si>
  <si>
    <t>1451269577</t>
  </si>
  <si>
    <t>53</t>
  </si>
  <si>
    <t>722290234</t>
  </si>
  <si>
    <t>Zkoušky, proplach a desinfekce vodovodního potrubí  proplach a desinfekce vodovodního potrubí do DN 80</t>
  </si>
  <si>
    <t>-1679076731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</si>
  <si>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</si>
  <si>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</si>
  <si>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</si>
  <si>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</si>
  <si>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</si>
  <si>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</si>
  <si>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</si>
  <si>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-2047295141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</si>
  <si>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</si>
  <si>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</si>
  <si>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</si>
  <si>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</si>
  <si>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</si>
  <si>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78147505</t>
  </si>
  <si>
    <t>57</t>
  </si>
  <si>
    <t>723150402</t>
  </si>
  <si>
    <t>Potrubí z ocelových trubek hladkých  chráničky z ušlechtilé oceli spojované lisováním DN 15</t>
  </si>
  <si>
    <t>-200119252</t>
  </si>
  <si>
    <t>chránička:</t>
  </si>
  <si>
    <t>58</t>
  </si>
  <si>
    <t>723181002</t>
  </si>
  <si>
    <t>Potrubí z měděných trubek měkkých, spojovaných lisováním DN 15</t>
  </si>
  <si>
    <t>153042958</t>
  </si>
  <si>
    <t>59</t>
  </si>
  <si>
    <t>723190105</t>
  </si>
  <si>
    <t>Přípojky plynovodní ke spotřebičům z hadic nerezových vnitřní závit G 1/2 FF, délky 100 cm</t>
  </si>
  <si>
    <t>106910519</t>
  </si>
  <si>
    <t>60</t>
  </si>
  <si>
    <t>723190901</t>
  </si>
  <si>
    <t>Opravy plynovodního potrubí  uzavření nebo otevření potrubí</t>
  </si>
  <si>
    <t>-826658416</t>
  </si>
  <si>
    <t>61</t>
  </si>
  <si>
    <t>723190907</t>
  </si>
  <si>
    <t>Opravy plynovodního potrubí  odvzdušnění a napuštění potrubí</t>
  </si>
  <si>
    <t>1423502433</t>
  </si>
  <si>
    <t>62</t>
  </si>
  <si>
    <t>723190909</t>
  </si>
  <si>
    <t>Opravy plynovodního potrubí  neúřední zkouška těsnosti dosavadního potrubí</t>
  </si>
  <si>
    <t>164153283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</si>
  <si>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</si>
  <si>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</si>
  <si>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</si>
  <si>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</si>
  <si>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</si>
  <si>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</si>
  <si>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</si>
  <si>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-1898031981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</si>
  <si>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</si>
  <si>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</si>
  <si>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</si>
  <si>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</si>
  <si>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</si>
  <si>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-519817168</t>
  </si>
  <si>
    <t>66</t>
  </si>
  <si>
    <t>725112001</t>
  </si>
  <si>
    <t>Zařízení záchodů klozety keramické standardní samostatně stojící s hlubokým splachováním odpad vodorovný</t>
  </si>
  <si>
    <t>-1294745401</t>
  </si>
  <si>
    <t>67</t>
  </si>
  <si>
    <t>725210821</t>
  </si>
  <si>
    <t>Demontáž umyvadel  bez výtokových armatur umyvadel</t>
  </si>
  <si>
    <t>681334847</t>
  </si>
  <si>
    <t>68</t>
  </si>
  <si>
    <t>725211602</t>
  </si>
  <si>
    <t>Umyvadla keramická bez výtokových armatur se zápachovou uzávěrkou připevněná na stěnu šrouby bílá bez sloupu nebo krytu na sifon 550 mm</t>
  </si>
  <si>
    <t>-1867011883</t>
  </si>
  <si>
    <t>69</t>
  </si>
  <si>
    <t>725220841</t>
  </si>
  <si>
    <t>Demontáž van  ocelových rohových</t>
  </si>
  <si>
    <t>-1386775319</t>
  </si>
  <si>
    <t>70</t>
  </si>
  <si>
    <t>725222116</t>
  </si>
  <si>
    <t>Vany bez výtokových armatur akrylátové se zápachovou uzávěrkou klasické 1700x700 mm</t>
  </si>
  <si>
    <t>-1680053350</t>
  </si>
  <si>
    <t>71</t>
  </si>
  <si>
    <t>725810811</t>
  </si>
  <si>
    <t>Demontáž výtokových ventilů  nástěnných</t>
  </si>
  <si>
    <t>-1696216379</t>
  </si>
  <si>
    <t>72</t>
  </si>
  <si>
    <t>725811115</t>
  </si>
  <si>
    <t>Ventily nástěnné s pevným výtokem G 1/2 x 80 mm</t>
  </si>
  <si>
    <t>2025932203</t>
  </si>
  <si>
    <t>73</t>
  </si>
  <si>
    <t>725820801</t>
  </si>
  <si>
    <t>Demontáž baterií  nástěnných do G 3/4</t>
  </si>
  <si>
    <t>-339756255</t>
  </si>
  <si>
    <t>74</t>
  </si>
  <si>
    <t>725822611</t>
  </si>
  <si>
    <t>Baterie umyvadlové stojánkové pákové bez výpusti</t>
  </si>
  <si>
    <t>-354758313</t>
  </si>
  <si>
    <t>75</t>
  </si>
  <si>
    <t>725831313</t>
  </si>
  <si>
    <t>Baterie vanové nástěnné pákové s příslušenstvím a pohyblivým držákem</t>
  </si>
  <si>
    <t>-1250725098</t>
  </si>
  <si>
    <t>76</t>
  </si>
  <si>
    <t>725865501</t>
  </si>
  <si>
    <t>Zápachové uzávěrky zařizovacích předmětů odpadní soupravy se zápachovou uzávěrkou DN 40/50</t>
  </si>
  <si>
    <t>-1063043851</t>
  </si>
  <si>
    <t>77</t>
  </si>
  <si>
    <t>725869101</t>
  </si>
  <si>
    <t>Zápachové uzávěrky zařizovacích předmětů montáž zápachových uzávěrek umyvadlových do DN 40</t>
  </si>
  <si>
    <t>861152230</t>
  </si>
  <si>
    <t>78</t>
  </si>
  <si>
    <t>55161837</t>
  </si>
  <si>
    <t>uzávěrka zápachová pro pračku a myčku nástěnná PP-bílá DN 40</t>
  </si>
  <si>
    <t>106925931</t>
  </si>
  <si>
    <t>79</t>
  </si>
  <si>
    <t>ZUU</t>
  </si>
  <si>
    <t>Zápachová uzávěra - sifon pro umyvadla, provedení chrom</t>
  </si>
  <si>
    <t>-546321955</t>
  </si>
  <si>
    <t>80</t>
  </si>
  <si>
    <t>725980123</t>
  </si>
  <si>
    <t>Dvířka  30/30</t>
  </si>
  <si>
    <t>1099698925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</si>
  <si>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</si>
  <si>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</si>
  <si>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</si>
  <si>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</si>
  <si>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</si>
  <si>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</si>
  <si>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</si>
  <si>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1927526135</t>
  </si>
  <si>
    <t>83</t>
  </si>
  <si>
    <t>OIM</t>
  </si>
  <si>
    <t>Ostatní instalační materiál nutný pro dopojení zařizovacích předmětů (pancéřové hadičky, těsnění atd...)</t>
  </si>
  <si>
    <t>kpl</t>
  </si>
  <si>
    <t>-1022586961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</si>
  <si>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</si>
  <si>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</si>
  <si>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</si>
  <si>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</si>
  <si>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</si>
  <si>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1686814851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</si>
  <si>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</si>
  <si>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</si>
  <si>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</si>
  <si>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</si>
  <si>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</si>
  <si>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</si>
  <si>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</si>
  <si>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-363316855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</si>
  <si>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</si>
  <si>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</si>
  <si>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</si>
  <si>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</si>
  <si>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</si>
  <si>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-1800841310</t>
  </si>
  <si>
    <t>88</t>
  </si>
  <si>
    <t>54111971</t>
  </si>
  <si>
    <t>155569829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</si>
  <si>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</si>
  <si>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</si>
  <si>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</si>
  <si>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</si>
  <si>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90</t>
  </si>
  <si>
    <t>34571515</t>
  </si>
  <si>
    <t>krabice přístrojová instalační 400 V, 142x71x45mm do dutých stěn</t>
  </si>
  <si>
    <t>1013406182</t>
  </si>
  <si>
    <t>91</t>
  </si>
  <si>
    <t>741120001</t>
  </si>
  <si>
    <t>Montáž vodičů izolovaných měděných bez ukončení uložených pod omítku plných a laněných (CY), průřezu žíly 0,35 až 6 mm2</t>
  </si>
  <si>
    <t>-1112310624</t>
  </si>
  <si>
    <t>92</t>
  </si>
  <si>
    <t>34111036</t>
  </si>
  <si>
    <t>kabel silový s Cu jádrem 1 kV 3x2,5mm2</t>
  </si>
  <si>
    <t>-2124634943</t>
  </si>
  <si>
    <t>93</t>
  </si>
  <si>
    <t>34111018</t>
  </si>
  <si>
    <t>kabel silový s Cu jádrem 1 kV 2x6mm2</t>
  </si>
  <si>
    <t>-762934188</t>
  </si>
  <si>
    <t>94</t>
  </si>
  <si>
    <t>741210001</t>
  </si>
  <si>
    <t>Montáž rozvodnic oceloplechových nebo plastových bez zapojení vodičů běžných, hmotnosti do 20 kg</t>
  </si>
  <si>
    <t>2063525360</t>
  </si>
  <si>
    <t>95</t>
  </si>
  <si>
    <t>35713850</t>
  </si>
  <si>
    <t>rozvodnice elektroměrové s jedním 1 fázovým místem bez požární úpravy</t>
  </si>
  <si>
    <t>-68184277</t>
  </si>
  <si>
    <t>96</t>
  </si>
  <si>
    <t>741310001</t>
  </si>
  <si>
    <t>Montáž spínačů jedno nebo dvoupólových nástěnných se zapojením vodičů, pro prostředí normální vypínačů, řazení 1-jednopólových</t>
  </si>
  <si>
    <t>-240364418</t>
  </si>
  <si>
    <t>97</t>
  </si>
  <si>
    <t>34535799</t>
  </si>
  <si>
    <t>ovladač zapínací tlačítkový 10A 3553-80289 velkoplošný</t>
  </si>
  <si>
    <t>-1277209855</t>
  </si>
  <si>
    <t>98</t>
  </si>
  <si>
    <t>741313001</t>
  </si>
  <si>
    <t>Montáž zásuvek domovních se zapojením vodičů bezšroubové připojení polozapuštěných nebo zapuštěných 10/16 A, provedení 2P + PE</t>
  </si>
  <si>
    <t>-1786783444</t>
  </si>
  <si>
    <t>99</t>
  </si>
  <si>
    <t>35811077</t>
  </si>
  <si>
    <t>zásuvka nepropustná nástěnná 16A 220 V 3pólová</t>
  </si>
  <si>
    <t>279074735</t>
  </si>
  <si>
    <t>100</t>
  </si>
  <si>
    <t>741370002</t>
  </si>
  <si>
    <t>Montáž svítidel žárovkových se zapojením vodičů bytových nebo společenských místností stropních přisazených 1 zdroj se sklem</t>
  </si>
  <si>
    <t>432966697</t>
  </si>
  <si>
    <t>101</t>
  </si>
  <si>
    <t>34821275</t>
  </si>
  <si>
    <t>svítidlo bytové žárovkové IP 42, max. 60 W E27</t>
  </si>
  <si>
    <t>434488831</t>
  </si>
  <si>
    <t>102</t>
  </si>
  <si>
    <t>34111030</t>
  </si>
  <si>
    <t>kabel silový s Cu jádrem 1 kV 3x1,5mm2</t>
  </si>
  <si>
    <t>-1272363059</t>
  </si>
  <si>
    <t>103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</si>
  <si>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</si>
  <si>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</si>
  <si>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</si>
  <si>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104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</si>
  <si>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</si>
  <si>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</si>
  <si>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</si>
  <si>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</si>
  <si>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</si>
  <si>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</si>
  <si>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1260553526</t>
  </si>
  <si>
    <t>106</t>
  </si>
  <si>
    <t>34823735</t>
  </si>
  <si>
    <t>svítidlo zářivkové interiérové s kompenzací, barva bílá, 18W, délka 974 mm</t>
  </si>
  <si>
    <t>1752240716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</si>
  <si>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</si>
  <si>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</si>
  <si>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</si>
  <si>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</si>
  <si>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</si>
  <si>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-1585341951</t>
  </si>
  <si>
    <t>108</t>
  </si>
  <si>
    <t>V</t>
  </si>
  <si>
    <t>Axiální ventilátor max. 20x20cm, pr. 125 mm</t>
  </si>
  <si>
    <t>-65258604</t>
  </si>
  <si>
    <t>109</t>
  </si>
  <si>
    <t>751111811</t>
  </si>
  <si>
    <t>Demontáž ventilátoru axiálního nízkotlakého kruhové potrubí, průměru do 200 mm</t>
  </si>
  <si>
    <t>-1355394365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</si>
  <si>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</si>
  <si>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</si>
  <si>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</si>
  <si>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</si>
  <si>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</si>
  <si>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</si>
  <si>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</si>
  <si>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1094604144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</si>
  <si>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</si>
  <si>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</si>
  <si>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</si>
  <si>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</si>
  <si>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</si>
  <si>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-1910593553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</si>
  <si>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</si>
  <si>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</si>
  <si>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</si>
  <si>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</si>
  <si>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</si>
  <si>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</si>
  <si>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</si>
  <si>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</si>
  <si>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</si>
  <si>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</si>
  <si>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</si>
  <si>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</si>
  <si>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</si>
  <si>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</si>
  <si>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</si>
  <si>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</si>
  <si>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115</t>
  </si>
  <si>
    <t>763111751</t>
  </si>
  <si>
    <t>Příčka ze sádrokartonových desek  Příplatek k cenám za plochu do 6 m2 jednotlivě</t>
  </si>
  <si>
    <t>-1027229375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</si>
  <si>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</si>
  <si>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</si>
  <si>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</si>
  <si>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</si>
  <si>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117</t>
  </si>
  <si>
    <t>763111771</t>
  </si>
  <si>
    <t>Příčka ze sádrokartonových desek  Příplatek k cenám za rovinnost kvality speciální tmelení kvality Q3</t>
  </si>
  <si>
    <t>-480054681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</si>
  <si>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</si>
  <si>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</si>
  <si>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</si>
  <si>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</si>
  <si>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</si>
  <si>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</si>
  <si>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</si>
  <si>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</si>
  <si>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-1059245279</t>
  </si>
  <si>
    <t>120</t>
  </si>
  <si>
    <t>VS</t>
  </si>
  <si>
    <t>Příplatek za použití vysokopevnostního sádrokartonu tvrzeného v místě zavěšení kuchyňské linky</t>
  </si>
  <si>
    <t>1098780962</t>
  </si>
  <si>
    <t>766</t>
  </si>
  <si>
    <t>Konstrukce truhlářské</t>
  </si>
  <si>
    <t>121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</si>
  <si>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</si>
  <si>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</si>
  <si>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</si>
  <si>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</si>
  <si>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</si>
  <si>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</si>
  <si>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</si>
  <si>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</si>
  <si>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</si>
  <si>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123</t>
  </si>
  <si>
    <t>61162854</t>
  </si>
  <si>
    <t>dveře vnitřní foliované plné 1křídlové 70x197 cm</t>
  </si>
  <si>
    <t>-458288900</t>
  </si>
  <si>
    <t>124</t>
  </si>
  <si>
    <t>54914610</t>
  </si>
  <si>
    <t>kování vrchní dveřní klika včetně rozet a montážního materiálu R BB nerez PK</t>
  </si>
  <si>
    <t>642087108</t>
  </si>
  <si>
    <t>125</t>
  </si>
  <si>
    <t>766660722</t>
  </si>
  <si>
    <t>Montáž dveřních doplňků dveřního kování zámku</t>
  </si>
  <si>
    <t>1188739700</t>
  </si>
  <si>
    <t>126</t>
  </si>
  <si>
    <t>54925015</t>
  </si>
  <si>
    <t>zámek stavební zadlabací dozický 02-03 L Zn</t>
  </si>
  <si>
    <t>1347563078</t>
  </si>
  <si>
    <t>127</t>
  </si>
  <si>
    <t>766695212</t>
  </si>
  <si>
    <t>Montáž ostatních truhlářských konstrukcí  prahů dveří jednokřídlových, šířky do 100 mm</t>
  </si>
  <si>
    <t>1561659889</t>
  </si>
  <si>
    <t>128</t>
  </si>
  <si>
    <t>61187416</t>
  </si>
  <si>
    <t>práh dveřní dřevěný bukový tl 2cm dl 92cm š 10cm</t>
  </si>
  <si>
    <t>715482320</t>
  </si>
  <si>
    <t>129</t>
  </si>
  <si>
    <t>766812840</t>
  </si>
  <si>
    <t>Demontáž kuchyňských linek  dřevěných nebo kovových včetně skříněk uchycených na stěně, délky přes 1800 do 2100 mm</t>
  </si>
  <si>
    <t>537857701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</si>
  <si>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</si>
  <si>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</si>
  <si>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</si>
  <si>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</si>
  <si>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</si>
  <si>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</si>
  <si>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</si>
  <si>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-761864693</t>
  </si>
  <si>
    <t>132</t>
  </si>
  <si>
    <t>DV</t>
  </si>
  <si>
    <t>Dodávka a osazení laminátových dvířek za wc vč. úchytek a začištění</t>
  </si>
  <si>
    <t>-868764582</t>
  </si>
  <si>
    <t>133</t>
  </si>
  <si>
    <t>KL</t>
  </si>
  <si>
    <t>Kuchyňská linka dle specifikace - dodávka</t>
  </si>
  <si>
    <t>-205432559</t>
  </si>
  <si>
    <t>134</t>
  </si>
  <si>
    <t>MKL</t>
  </si>
  <si>
    <t>Montáž kuchyňské linky dle specifikace</t>
  </si>
  <si>
    <t>-1796452022</t>
  </si>
  <si>
    <t>135</t>
  </si>
  <si>
    <t>UP</t>
  </si>
  <si>
    <t>Dodatečná úprava dveřních prahů vzhledem k výškovým rozdílům podlah</t>
  </si>
  <si>
    <t>-54301902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</si>
  <si>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</si>
  <si>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</si>
  <si>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</si>
  <si>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</si>
  <si>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</si>
  <si>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-1118950847</t>
  </si>
  <si>
    <t>137</t>
  </si>
  <si>
    <t>771591111</t>
  </si>
  <si>
    <t>Podlahy - ostatní práce  penetrace podkladu</t>
  </si>
  <si>
    <t>979705006</t>
  </si>
  <si>
    <t>138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</si>
  <si>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</si>
  <si>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</si>
  <si>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</si>
  <si>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</si>
  <si>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</si>
  <si>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</si>
  <si>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</si>
  <si>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</si>
  <si>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</si>
  <si>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</si>
  <si>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</si>
  <si>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</si>
  <si>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-1487103903</t>
  </si>
  <si>
    <t>776</t>
  </si>
  <si>
    <t>Podlahy povlakové</t>
  </si>
  <si>
    <t>141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</si>
  <si>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</si>
  <si>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</si>
  <si>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</si>
  <si>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</si>
  <si>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</si>
  <si>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</si>
  <si>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</si>
  <si>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</si>
  <si>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</si>
  <si>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</si>
  <si>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-77786849</t>
  </si>
  <si>
    <t>143</t>
  </si>
  <si>
    <t>28411003</t>
  </si>
  <si>
    <t>lišta soklová PVC 30 x 30 mm</t>
  </si>
  <si>
    <t>1769140403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</si>
  <si>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</si>
  <si>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</si>
  <si>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</si>
  <si>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</si>
  <si>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</si>
  <si>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</si>
  <si>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</si>
  <si>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</si>
  <si>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608422609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</si>
  <si>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</si>
  <si>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</si>
  <si>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</si>
  <si>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</si>
  <si>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</si>
  <si>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</si>
  <si>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147</t>
  </si>
  <si>
    <t>L</t>
  </si>
  <si>
    <t>Listela - dekorovaný obklad</t>
  </si>
  <si>
    <t>-2026301241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</si>
  <si>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</si>
  <si>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</si>
  <si>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</si>
  <si>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</si>
  <si>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</si>
  <si>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</si>
  <si>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</si>
  <si>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</si>
  <si>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</si>
  <si>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</si>
  <si>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</si>
  <si>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-1238429070</t>
  </si>
  <si>
    <t>24,07*1,1</t>
  </si>
  <si>
    <t>150</t>
  </si>
  <si>
    <t>781495111</t>
  </si>
  <si>
    <t>Ostatní prvky  ostatní práce penetrace podkladu</t>
  </si>
  <si>
    <t>-496152073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</si>
  <si>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</si>
  <si>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</si>
  <si>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</si>
  <si>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1653346950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</si>
  <si>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</si>
  <si>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</si>
  <si>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</si>
  <si>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1668329499</t>
  </si>
  <si>
    <t>153</t>
  </si>
  <si>
    <t>Z</t>
  </si>
  <si>
    <t>Dodávka a montáž zrcadla na zeď</t>
  </si>
  <si>
    <t>-1897129900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</si>
  <si>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</si>
  <si>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</si>
  <si>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</si>
  <si>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</si>
  <si>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</si>
  <si>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409694520</t>
  </si>
  <si>
    <t>155</t>
  </si>
  <si>
    <t>783314101</t>
  </si>
  <si>
    <t>Základní nátěr zámečnických konstrukcí jednonásobný syntetický</t>
  </si>
  <si>
    <t>-341342469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</si>
  <si>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</si>
  <si>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</si>
  <si>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</si>
  <si>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</si>
  <si>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</si>
  <si>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</si>
  <si>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</si>
  <si>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</si>
  <si>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157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</si>
  <si>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</si>
  <si>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</si>
  <si>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</si>
  <si>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</si>
  <si>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</si>
  <si>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</si>
  <si>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</si>
  <si>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</si>
  <si>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</si>
  <si>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</si>
  <si>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-570402827</t>
  </si>
  <si>
    <t>159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</si>
  <si>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</si>
  <si>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</si>
  <si>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</si>
  <si>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</si>
  <si>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</si>
  <si>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</si>
  <si>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</si>
  <si>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</si>
  <si>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</si>
  <si>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</si>
  <si>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</si>
  <si>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</si>
  <si>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</si>
  <si>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</si>
  <si>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</si>
  <si>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</si>
  <si>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</si>
  <si>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</si>
  <si>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</si>
  <si>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</si>
  <si>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</si>
  <si>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</si>
  <si>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</si>
  <si>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</si>
  <si>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</si>
  <si>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</si>
  <si>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</si>
  <si>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</si>
  <si>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</si>
  <si>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</si>
  <si>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</si>
  <si>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</si>
  <si>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-1229761575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</si>
  <si>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</si>
  <si>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</si>
  <si>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</si>
  <si>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</si>
  <si>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</si>
  <si>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</si>
  <si>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</si>
  <si>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</si>
  <si>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1416255878</t>
  </si>
  <si>
    <t>VRN7</t>
  </si>
  <si>
    <t>Provozní vlivy</t>
  </si>
  <si>
    <t>165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</si>
  <si>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</si>
  <si>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</si>
  <si>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</si>
  <si>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</si>
  <si>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</si>
  <si>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</si>
  <si>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</si>
  <si>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</si>
  <si>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</si>
  <si>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</si>
  <si>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</si>
  <si>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</si>
  <si>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</si>
  <si>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</si>
  <si>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</si>
  <si>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</si>
  <si>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</si>
  <si>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</si>
  <si>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</si>
  <si>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</si>
  <si>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</si>
  <si>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</si>
  <si>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</si>
  <si>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</si>
  <si>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</si>
  <si>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</si>
  <si>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</si>
  <si>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</si>
  <si>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</si>
  <si>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</si>
  <si>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</si>
  <si>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</si>
  <si>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</si>
  <si>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</si>
  <si>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</si>
  <si>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</si>
  <si>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</si>
  <si>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</si>
  <si>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</si>
  <si>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</si>
  <si>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</si>
  <si>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</si>
  <si>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</si>
  <si>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</si>
  <si>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</si>
  <si>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</si>
  <si>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</si>
  <si>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</si>
  <si>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</si>
  <si>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</si>
  <si>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</si>
  <si>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</si>
  <si>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</si>
  <si>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</si>
  <si>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</si>
  <si>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</si>
  <si>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</si>
  <si>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</si>
  <si>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</si>
  <si>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</si>
  <si>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</si>
  <si>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</si>
  <si>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</si>
  <si>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</si>
  <si>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</si>
  <si>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</si>
  <si>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</si>
  <si>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</si>
  <si>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</si>
  <si>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</si>
  <si>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</si>
  <si>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</si>
  <si>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</si>
  <si>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</si>
  <si>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</si>
  <si>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</si>
  <si>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</si>
  <si>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</si>
  <si>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</si>
  <si>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</si>
  <si>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</si>
  <si>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</si>
  <si>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</si>
  <si>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</si>
  <si>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</si>
  <si>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</si>
  <si>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</si>
  <si>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</si>
  <si>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</si>
  <si>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</si>
  <si>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</si>
  <si>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</si>
  <si>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</si>
  <si>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</si>
  <si>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</si>
  <si>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</si>
  <si>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</si>
  <si>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</si>
  <si>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</si>
  <si>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</si>
  <si>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</si>
  <si>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</si>
  <si>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</si>
  <si>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</si>
  <si>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</si>
  <si>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</si>
  <si>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</si>
  <si>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</si>
  <si>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</si>
  <si>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</si>
  <si>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</si>
  <si>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</si>
  <si>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</si>
  <si>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</si>
  <si>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</si>
  <si>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</si>
  <si>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</si>
  <si>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</si>
  <si>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</si>
  <si>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</si>
  <si>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</si>
  <si>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</si>
  <si>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</si>
  <si>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</si>
  <si>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</si>
  <si>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</si>
  <si>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</si>
  <si>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</si>
  <si>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</si>
  <si>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</si>
  <si>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</si>
  <si>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</si>
  <si>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</si>
  <si>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</si>
  <si>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</si>
  <si>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</si>
  <si>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</si>
  <si>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</si>
  <si>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</si>
  <si>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</si>
  <si>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</si>
  <si>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</si>
  <si>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</si>
  <si>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</si>
  <si>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</si>
  <si>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</si>
  <si>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</si>
  <si>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</si>
  <si>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</si>
  <si>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</si>
  <si>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</si>
  <si>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</si>
  <si>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</si>
  <si>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</si>
  <si>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</si>
  <si>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</si>
  <si>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</si>
  <si>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</si>
  <si>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</si>
  <si>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</si>
  <si>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</si>
  <si>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</si>
  <si>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</si>
  <si>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</si>
  <si>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</si>
  <si>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</si>
  <si>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</si>
  <si>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</si>
  <si>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</si>
  <si>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</si>
  <si>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</si>
  <si>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</si>
  <si>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</si>
  <si>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</si>
  <si>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</si>
  <si>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</si>
  <si>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</si>
  <si>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</si>
  <si>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</si>
  <si>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</si>
  <si>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</si>
  <si>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</si>
  <si>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</si>
  <si>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</si>
  <si>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</si>
  <si>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položka plynový sporák zrušena má vlastní, demontáž a zpětná montáž původního sporáku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</si>
</sst>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3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39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40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41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Vaňkova 1011/48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33" t="str">
        <f>IF(AN8="","",AN8)</f>
        <v>26. 8. 2019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52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53</v>
      </c>
      <c r="D49" s="322"/>
      <c r="E49" s="322"/>
      <c r="F49" s="322"/>
      <c r="G49" s="322"/>
      <c r="H49" s="70"/>
      <c r="I49" s="323" t="s">
        <v>54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55</v>
      </c>
      <c r="AH49" s="322"/>
      <c r="AI49" s="322"/>
      <c r="AJ49" s="322"/>
      <c r="AK49" s="322"/>
      <c r="AL49" s="322"/>
      <c r="AM49" s="322"/>
      <c r="AN49" s="323" t="s">
        <v>56</v>
      </c>
      <c r="AO49" s="322"/>
      <c r="AP49" s="322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6" t="s">
        <v>77</v>
      </c>
      <c r="E52" s="326"/>
      <c r="F52" s="326"/>
      <c r="G52" s="326"/>
      <c r="H52" s="326"/>
      <c r="I52" s="87"/>
      <c r="J52" s="326" t="s">
        <v>78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'1 - Bytová jednotka č.1'!J27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79</v>
      </c>
      <c r="AR52" s="85"/>
      <c r="AS52" s="89">
        <v>0</v>
      </c>
      <c r="AT52" s="90">
        <f>ROUND(SUM(AV52:AW52),2)</f>
        <v>0</v>
      </c>
      <c r="AU52" s="91">
        <f>'1 - Bytová jednotka č.1'!P102</f>
        <v>0</v>
      </c>
      <c r="AV52" s="90">
        <f>'1 - Bytová jednotka č.1'!J30</f>
        <v>0</v>
      </c>
      <c r="AW52" s="90">
        <f>'1 - Bytová jednotka č.1'!J31</f>
        <v>0</v>
      </c>
      <c r="AX52" s="90">
        <f>'1 - Bytová jednotka č.1'!J32</f>
        <v>0</v>
      </c>
      <c r="AY52" s="90">
        <f>'1 - Bytová jednotka č.1'!J33</f>
        <v>0</v>
      </c>
      <c r="AZ52" s="90">
        <f>'1 - Bytová jednotka č.1'!F30</f>
        <v>0</v>
      </c>
      <c r="BA52" s="90">
        <f>'1 - Bytová jednotka č.1'!F31</f>
        <v>0</v>
      </c>
      <c r="BB52" s="90">
        <f>'1 - Bytová jednotka č.1'!F32</f>
        <v>0</v>
      </c>
      <c r="BC52" s="90">
        <f>'1 - Bytová jednotka č.1'!F33</f>
        <v>0</v>
      </c>
      <c r="BD52" s="92">
        <f>'1 - Bytová jednotka č.1'!F34</f>
        <v>0</v>
      </c>
      <c r="BT52" s="93" t="s">
        <v>77</v>
      </c>
      <c r="BV52" s="93" t="s">
        <v>74</v>
      </c>
      <c r="BW52" s="93" t="s">
        <v>80</v>
      </c>
      <c r="BX52" s="93" t="s">
        <v>7</v>
      </c>
      <c r="CL52" s="93" t="s">
        <v>5</v>
      </c>
      <c r="CM52" s="93" t="s">
        <v>77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tabSelected="1" zoomScale="160" zoomScaleNormal="160" workbookViewId="0" topLeftCell="A1">
      <pane ySplit="1" topLeftCell="A2" activePane="bottomLeft" state="frozen"/>
      <selection pane="bottomLeft" activeCell="F261" sqref="F26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81</v>
      </c>
      <c r="G1" s="339" t="s">
        <v>82</v>
      </c>
      <c r="H1" s="339"/>
      <c r="I1" s="98"/>
      <c r="J1" s="97" t="s">
        <v>83</v>
      </c>
      <c r="K1" s="96" t="s">
        <v>84</v>
      </c>
      <c r="L1" s="97" t="s">
        <v>85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77</v>
      </c>
    </row>
    <row r="4" spans="2:46" ht="36.95" customHeight="1">
      <c r="B4" s="27"/>
      <c r="C4" s="28"/>
      <c r="D4" s="29" t="s">
        <v>86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1011/48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87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88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ROUND(SUM(BE102:BE424),2)</f>
        <v>0</v>
      </c>
      <c r="G30" s="41"/>
      <c r="H30" s="41"/>
      <c r="I30" s="114">
        <v>0.21</v>
      </c>
      <c r="J30" s="113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ROUND(SUM(BF102:BF424),2)</f>
        <v>0</v>
      </c>
      <c r="G31" s="41"/>
      <c r="H31" s="41"/>
      <c r="I31" s="114">
        <v>0.15</v>
      </c>
      <c r="J31" s="113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ROUND(SUM(BG102:BG424),2)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ROUND(SUM(BH102:BH424),2)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ROUND(SUM(BI102:BI424),2)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1011/48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87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1 - Bytová jednotka č.1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90</v>
      </c>
      <c r="D54" s="115"/>
      <c r="E54" s="115"/>
      <c r="F54" s="115"/>
      <c r="G54" s="115"/>
      <c r="H54" s="115"/>
      <c r="I54" s="126"/>
      <c r="J54" s="127" t="s">
        <v>91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92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93</v>
      </c>
    </row>
    <row r="57" spans="2:11" s="7" customFormat="1" ht="24.95" customHeight="1">
      <c r="B57" s="130"/>
      <c r="C57" s="131"/>
      <c r="D57" s="132" t="s">
        <v>94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95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96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97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98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99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100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101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102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103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104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105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106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107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108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109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110</v>
      </c>
      <c r="E73" s="140"/>
      <c r="F73" s="140"/>
      <c r="G73" s="140"/>
      <c r="H73" s="140"/>
      <c r="I73" s="141"/>
      <c r="J73" s="142">
        <f>J311</f>
        <v>0</v>
      </c>
      <c r="K73" s="143"/>
    </row>
    <row r="74" spans="2:11" s="8" customFormat="1" ht="19.9" customHeight="1">
      <c r="B74" s="137"/>
      <c r="C74" s="138"/>
      <c r="D74" s="139" t="s">
        <v>111</v>
      </c>
      <c r="E74" s="140"/>
      <c r="F74" s="140"/>
      <c r="G74" s="140"/>
      <c r="H74" s="140"/>
      <c r="I74" s="141"/>
      <c r="J74" s="142">
        <f>J330</f>
        <v>0</v>
      </c>
      <c r="K74" s="143"/>
    </row>
    <row r="75" spans="2:11" s="8" customFormat="1" ht="19.9" customHeight="1">
      <c r="B75" s="137"/>
      <c r="C75" s="138"/>
      <c r="D75" s="139" t="s">
        <v>112</v>
      </c>
      <c r="E75" s="140"/>
      <c r="F75" s="140"/>
      <c r="G75" s="140"/>
      <c r="H75" s="140"/>
      <c r="I75" s="141"/>
      <c r="J75" s="142">
        <f>J341</f>
        <v>0</v>
      </c>
      <c r="K75" s="143"/>
    </row>
    <row r="76" spans="2:11" s="8" customFormat="1" ht="19.9" customHeight="1">
      <c r="B76" s="137"/>
      <c r="C76" s="138"/>
      <c r="D76" s="139" t="s">
        <v>113</v>
      </c>
      <c r="E76" s="140"/>
      <c r="F76" s="140"/>
      <c r="G76" s="140"/>
      <c r="H76" s="140"/>
      <c r="I76" s="141"/>
      <c r="J76" s="142">
        <f>J354</f>
        <v>0</v>
      </c>
      <c r="K76" s="143"/>
    </row>
    <row r="77" spans="2:11" s="8" customFormat="1" ht="19.9" customHeight="1">
      <c r="B77" s="137"/>
      <c r="C77" s="138"/>
      <c r="D77" s="139" t="s">
        <v>114</v>
      </c>
      <c r="E77" s="140"/>
      <c r="F77" s="140"/>
      <c r="G77" s="140"/>
      <c r="H77" s="140"/>
      <c r="I77" s="141"/>
      <c r="J77" s="142">
        <f>J372</f>
        <v>0</v>
      </c>
      <c r="K77" s="143"/>
    </row>
    <row r="78" spans="2:11" s="8" customFormat="1" ht="19.9" customHeight="1">
      <c r="B78" s="137"/>
      <c r="C78" s="138"/>
      <c r="D78" s="139" t="s">
        <v>115</v>
      </c>
      <c r="E78" s="140"/>
      <c r="F78" s="140"/>
      <c r="G78" s="140"/>
      <c r="H78" s="140"/>
      <c r="I78" s="141"/>
      <c r="J78" s="142">
        <f>J378</f>
        <v>0</v>
      </c>
      <c r="K78" s="143"/>
    </row>
    <row r="79" spans="2:11" s="7" customFormat="1" ht="24.95" customHeight="1">
      <c r="B79" s="130"/>
      <c r="C79" s="131"/>
      <c r="D79" s="132" t="s">
        <v>116</v>
      </c>
      <c r="E79" s="133"/>
      <c r="F79" s="133"/>
      <c r="G79" s="133"/>
      <c r="H79" s="133"/>
      <c r="I79" s="134"/>
      <c r="J79" s="135">
        <f>J392</f>
        <v>0</v>
      </c>
      <c r="K79" s="136"/>
    </row>
    <row r="80" spans="2:11" s="7" customFormat="1" ht="24.95" customHeight="1">
      <c r="B80" s="130"/>
      <c r="C80" s="131"/>
      <c r="D80" s="132" t="s">
        <v>117</v>
      </c>
      <c r="E80" s="133"/>
      <c r="F80" s="133"/>
      <c r="G80" s="133"/>
      <c r="H80" s="133"/>
      <c r="I80" s="134"/>
      <c r="J80" s="135">
        <f>J420</f>
        <v>0</v>
      </c>
      <c r="K80" s="136"/>
    </row>
    <row r="81" spans="2:11" s="8" customFormat="1" ht="19.9" customHeight="1">
      <c r="B81" s="137"/>
      <c r="C81" s="138"/>
      <c r="D81" s="139" t="s">
        <v>118</v>
      </c>
      <c r="E81" s="140"/>
      <c r="F81" s="140"/>
      <c r="G81" s="140"/>
      <c r="H81" s="140"/>
      <c r="I81" s="141"/>
      <c r="J81" s="142">
        <f>J421</f>
        <v>0</v>
      </c>
      <c r="K81" s="143"/>
    </row>
    <row r="82" spans="2:11" s="8" customFormat="1" ht="19.9" customHeight="1">
      <c r="B82" s="137"/>
      <c r="C82" s="138"/>
      <c r="D82" s="139" t="s">
        <v>119</v>
      </c>
      <c r="E82" s="140"/>
      <c r="F82" s="140"/>
      <c r="G82" s="140"/>
      <c r="H82" s="140"/>
      <c r="I82" s="141"/>
      <c r="J82" s="142">
        <f>J423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120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1011/48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87</v>
      </c>
      <c r="I93" s="144"/>
      <c r="L93" s="40"/>
    </row>
    <row r="94" spans="2:12" s="1" customFormat="1" ht="17.25" customHeight="1">
      <c r="B94" s="40"/>
      <c r="E94" s="331" t="str">
        <f>E9</f>
        <v>1 - Bytová jednotka č.1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121</v>
      </c>
      <c r="D101" s="149" t="s">
        <v>57</v>
      </c>
      <c r="E101" s="149" t="s">
        <v>53</v>
      </c>
      <c r="F101" s="149" t="s">
        <v>122</v>
      </c>
      <c r="G101" s="149" t="s">
        <v>123</v>
      </c>
      <c r="H101" s="149" t="s">
        <v>124</v>
      </c>
      <c r="I101" s="150" t="s">
        <v>125</v>
      </c>
      <c r="J101" s="149" t="s">
        <v>91</v>
      </c>
      <c r="K101" s="151" t="s">
        <v>126</v>
      </c>
      <c r="L101" s="147"/>
      <c r="M101" s="72" t="s">
        <v>127</v>
      </c>
      <c r="N101" s="73" t="s">
        <v>42</v>
      </c>
      <c r="O101" s="73" t="s">
        <v>128</v>
      </c>
      <c r="P101" s="73" t="s">
        <v>129</v>
      </c>
      <c r="Q101" s="73" t="s">
        <v>130</v>
      </c>
      <c r="R101" s="73" t="s">
        <v>131</v>
      </c>
      <c r="S101" s="73" t="s">
        <v>132</v>
      </c>
      <c r="T101" s="74" t="s">
        <v>133</v>
      </c>
    </row>
    <row r="102" spans="2:63" s="1" customFormat="1" ht="29.25" customHeight="1">
      <c r="B102" s="40"/>
      <c r="C102" s="76" t="s">
        <v>92</v>
      </c>
      <c r="I102" s="144"/>
      <c r="J102" s="152">
        <f>BK102</f>
        <v>0</v>
      </c>
      <c r="L102" s="40"/>
      <c r="M102" s="75"/>
      <c r="N102" s="67"/>
      <c r="O102" s="67"/>
      <c r="P102" s="153">
        <f>P103+P170+P392+P420</f>
        <v>0</v>
      </c>
      <c r="Q102" s="67"/>
      <c r="R102" s="153">
        <f>R103+R170+R392+R420</f>
        <v>3.3496755999999994</v>
      </c>
      <c r="S102" s="67"/>
      <c r="T102" s="154">
        <f>T103+T170+T392+T420</f>
        <v>3.8163287000000006</v>
      </c>
      <c r="AT102" s="23" t="s">
        <v>71</v>
      </c>
      <c r="AU102" s="23" t="s">
        <v>93</v>
      </c>
      <c r="BK102" s="155">
        <f>BK103+BK170+BK392+BK420</f>
        <v>0</v>
      </c>
    </row>
    <row r="103" spans="2:63" s="10" customFormat="1" ht="37.35" customHeight="1">
      <c r="B103" s="156"/>
      <c r="D103" s="157" t="s">
        <v>71</v>
      </c>
      <c r="E103" s="158" t="s">
        <v>134</v>
      </c>
      <c r="F103" s="158" t="s">
        <v>135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77</v>
      </c>
      <c r="AT103" s="165" t="s">
        <v>71</v>
      </c>
      <c r="AU103" s="165" t="s">
        <v>72</v>
      </c>
      <c r="AY103" s="157" t="s">
        <v>136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137</v>
      </c>
      <c r="F104" s="167" t="s">
        <v>138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77</v>
      </c>
      <c r="AT104" s="165" t="s">
        <v>71</v>
      </c>
      <c r="AU104" s="165" t="s">
        <v>77</v>
      </c>
      <c r="AY104" s="157" t="s">
        <v>136</v>
      </c>
      <c r="BK104" s="166">
        <f>SUM(BK105:BK106)</f>
        <v>0</v>
      </c>
    </row>
    <row r="105" spans="2:65" s="1" customFormat="1" ht="25.5" customHeight="1">
      <c r="B105" s="169"/>
      <c r="C105" s="170" t="s">
        <v>77</v>
      </c>
      <c r="D105" s="170" t="s">
        <v>139</v>
      </c>
      <c r="E105" s="171" t="s">
        <v>140</v>
      </c>
      <c r="F105" s="172" t="s">
        <v>141</v>
      </c>
      <c r="G105" s="173" t="s">
        <v>142</v>
      </c>
      <c r="H105" s="174">
        <v>1.76</v>
      </c>
      <c r="I105" s="175"/>
      <c r="J105" s="176">
        <f>ROUND(I105*H105,2)</f>
        <v>0</v>
      </c>
      <c r="K105" s="172" t="s">
        <v>143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144</v>
      </c>
      <c r="AT105" s="23" t="s">
        <v>139</v>
      </c>
      <c r="AU105" s="23" t="s">
        <v>145</v>
      </c>
      <c r="AY105" s="23" t="s">
        <v>136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144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77</v>
      </c>
      <c r="AY106" s="184" t="s">
        <v>136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77</v>
      </c>
      <c r="AT107" s="165" t="s">
        <v>71</v>
      </c>
      <c r="AU107" s="165" t="s">
        <v>77</v>
      </c>
      <c r="AY107" s="157" t="s">
        <v>136</v>
      </c>
      <c r="BK107" s="166">
        <f>SUM(BK108:BK133)</f>
        <v>0</v>
      </c>
    </row>
    <row r="108" spans="2:65" s="1" customFormat="1" ht="25.5" customHeight="1">
      <c r="B108" s="169"/>
      <c r="C108" s="170" t="s">
        <v>145</v>
      </c>
      <c r="D108" s="170" t="s">
        <v>139</v>
      </c>
      <c r="E108" s="171" t="s">
        <v>151</v>
      </c>
      <c r="F108" s="172" t="s">
        <v>152</v>
      </c>
      <c r="G108" s="173" t="s">
        <v>142</v>
      </c>
      <c r="H108" s="174">
        <v>4.505</v>
      </c>
      <c r="I108" s="175"/>
      <c r="J108" s="176">
        <f>ROUND(I108*H108,2)</f>
        <v>0</v>
      </c>
      <c r="K108" s="172" t="s">
        <v>143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144</v>
      </c>
      <c r="AT108" s="23" t="s">
        <v>139</v>
      </c>
      <c r="AU108" s="23" t="s">
        <v>145</v>
      </c>
      <c r="AY108" s="23" t="s">
        <v>136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144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136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136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145</v>
      </c>
      <c r="AV111" s="12" t="s">
        <v>144</v>
      </c>
      <c r="AW111" s="12" t="s">
        <v>36</v>
      </c>
      <c r="AX111" s="12" t="s">
        <v>77</v>
      </c>
      <c r="AY111" s="192" t="s">
        <v>136</v>
      </c>
    </row>
    <row r="112" spans="2:65" s="1" customFormat="1" ht="25.5" customHeight="1">
      <c r="B112" s="169"/>
      <c r="C112" s="170" t="s">
        <v>137</v>
      </c>
      <c r="D112" s="170" t="s">
        <v>139</v>
      </c>
      <c r="E112" s="171" t="s">
        <v>157</v>
      </c>
      <c r="F112" s="172" t="s">
        <v>158</v>
      </c>
      <c r="G112" s="173" t="s">
        <v>142</v>
      </c>
      <c r="H112" s="174">
        <v>4.505</v>
      </c>
      <c r="I112" s="175"/>
      <c r="J112" s="176">
        <f aca="true" t="shared" si="0" ref="J112:J117">ROUND(I112*H112,2)</f>
        <v>0</v>
      </c>
      <c r="K112" s="172" t="s">
        <v>143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144</v>
      </c>
      <c r="AT112" s="23" t="s">
        <v>139</v>
      </c>
      <c r="AU112" s="23" t="s">
        <v>145</v>
      </c>
      <c r="AY112" s="23" t="s">
        <v>136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145</v>
      </c>
      <c r="BK112" s="181">
        <f aca="true" t="shared" si="9" ref="BK112:BK117">ROUND(I112*H112,2)</f>
        <v>0</v>
      </c>
      <c r="BL112" s="23" t="s">
        <v>144</v>
      </c>
      <c r="BM112" s="23" t="s">
        <v>159</v>
      </c>
    </row>
    <row r="113" spans="2:65" s="1" customFormat="1" ht="25.5" customHeight="1">
      <c r="B113" s="169"/>
      <c r="C113" s="170" t="s">
        <v>144</v>
      </c>
      <c r="D113" s="170" t="s">
        <v>139</v>
      </c>
      <c r="E113" s="171" t="s">
        <v>160</v>
      </c>
      <c r="F113" s="172" t="s">
        <v>161</v>
      </c>
      <c r="G113" s="173" t="s">
        <v>142</v>
      </c>
      <c r="H113" s="174">
        <v>4.505</v>
      </c>
      <c r="I113" s="175"/>
      <c r="J113" s="176">
        <f t="shared" si="0"/>
        <v>0</v>
      </c>
      <c r="K113" s="172" t="s">
        <v>143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144</v>
      </c>
      <c r="AT113" s="23" t="s">
        <v>139</v>
      </c>
      <c r="AU113" s="23" t="s">
        <v>145</v>
      </c>
      <c r="AY113" s="23" t="s">
        <v>136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145</v>
      </c>
      <c r="BK113" s="181">
        <f t="shared" si="9"/>
        <v>0</v>
      </c>
      <c r="BL113" s="23" t="s">
        <v>144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139</v>
      </c>
      <c r="E114" s="171" t="s">
        <v>164</v>
      </c>
      <c r="F114" s="172" t="s">
        <v>165</v>
      </c>
      <c r="G114" s="173" t="s">
        <v>142</v>
      </c>
      <c r="H114" s="174">
        <v>4.505</v>
      </c>
      <c r="I114" s="175"/>
      <c r="J114" s="176">
        <f t="shared" si="0"/>
        <v>0</v>
      </c>
      <c r="K114" s="172" t="s">
        <v>143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144</v>
      </c>
      <c r="AT114" s="23" t="s">
        <v>139</v>
      </c>
      <c r="AU114" s="23" t="s">
        <v>145</v>
      </c>
      <c r="AY114" s="23" t="s">
        <v>136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144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139</v>
      </c>
      <c r="E115" s="171" t="s">
        <v>167</v>
      </c>
      <c r="F115" s="172" t="s">
        <v>168</v>
      </c>
      <c r="G115" s="173" t="s">
        <v>142</v>
      </c>
      <c r="H115" s="174">
        <v>15.197</v>
      </c>
      <c r="I115" s="175"/>
      <c r="J115" s="176">
        <f t="shared" si="0"/>
        <v>0</v>
      </c>
      <c r="K115" s="172" t="s">
        <v>143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144</v>
      </c>
      <c r="AT115" s="23" t="s">
        <v>139</v>
      </c>
      <c r="AU115" s="23" t="s">
        <v>145</v>
      </c>
      <c r="AY115" s="23" t="s">
        <v>136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144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139</v>
      </c>
      <c r="E116" s="171" t="s">
        <v>171</v>
      </c>
      <c r="F116" s="172" t="s">
        <v>172</v>
      </c>
      <c r="G116" s="173" t="s">
        <v>142</v>
      </c>
      <c r="H116" s="174">
        <v>15.197</v>
      </c>
      <c r="I116" s="175"/>
      <c r="J116" s="176">
        <f t="shared" si="0"/>
        <v>0</v>
      </c>
      <c r="K116" s="172" t="s">
        <v>143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144</v>
      </c>
      <c r="AT116" s="23" t="s">
        <v>139</v>
      </c>
      <c r="AU116" s="23" t="s">
        <v>145</v>
      </c>
      <c r="AY116" s="23" t="s">
        <v>136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144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139</v>
      </c>
      <c r="E117" s="171" t="s">
        <v>175</v>
      </c>
      <c r="F117" s="172" t="s">
        <v>176</v>
      </c>
      <c r="G117" s="173" t="s">
        <v>142</v>
      </c>
      <c r="H117" s="174">
        <v>9.541</v>
      </c>
      <c r="I117" s="175"/>
      <c r="J117" s="176">
        <f t="shared" si="0"/>
        <v>0</v>
      </c>
      <c r="K117" s="172" t="s">
        <v>143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144</v>
      </c>
      <c r="AT117" s="23" t="s">
        <v>139</v>
      </c>
      <c r="AU117" s="23" t="s">
        <v>145</v>
      </c>
      <c r="AY117" s="23" t="s">
        <v>136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144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145</v>
      </c>
      <c r="AV118" s="11" t="s">
        <v>145</v>
      </c>
      <c r="AW118" s="11" t="s">
        <v>36</v>
      </c>
      <c r="AX118" s="11" t="s">
        <v>72</v>
      </c>
      <c r="AY118" s="184" t="s">
        <v>136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136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145</v>
      </c>
      <c r="AV120" s="12" t="s">
        <v>144</v>
      </c>
      <c r="AW120" s="12" t="s">
        <v>36</v>
      </c>
      <c r="AX120" s="12" t="s">
        <v>77</v>
      </c>
      <c r="AY120" s="192" t="s">
        <v>136</v>
      </c>
    </row>
    <row r="121" spans="2:65" s="1" customFormat="1" ht="25.5" customHeight="1">
      <c r="B121" s="169"/>
      <c r="C121" s="170" t="s">
        <v>180</v>
      </c>
      <c r="D121" s="170" t="s">
        <v>139</v>
      </c>
      <c r="E121" s="171" t="s">
        <v>181</v>
      </c>
      <c r="F121" s="172" t="s">
        <v>182</v>
      </c>
      <c r="G121" s="173" t="s">
        <v>142</v>
      </c>
      <c r="H121" s="174">
        <v>15.197</v>
      </c>
      <c r="I121" s="175"/>
      <c r="J121" s="176">
        <f>ROUND(I121*H121,2)</f>
        <v>0</v>
      </c>
      <c r="K121" s="172" t="s">
        <v>143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144</v>
      </c>
      <c r="AT121" s="23" t="s">
        <v>139</v>
      </c>
      <c r="AU121" s="23" t="s">
        <v>145</v>
      </c>
      <c r="AY121" s="23" t="s">
        <v>136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145</v>
      </c>
      <c r="BK121" s="181">
        <f>ROUND(I121*H121,2)</f>
        <v>0</v>
      </c>
      <c r="BL121" s="23" t="s">
        <v>144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145</v>
      </c>
      <c r="AV122" s="11" t="s">
        <v>145</v>
      </c>
      <c r="AW122" s="11" t="s">
        <v>36</v>
      </c>
      <c r="AX122" s="11" t="s">
        <v>77</v>
      </c>
      <c r="AY122" s="184" t="s">
        <v>136</v>
      </c>
    </row>
    <row r="123" spans="2:65" s="1" customFormat="1" ht="25.5" customHeight="1">
      <c r="B123" s="169"/>
      <c r="C123" s="170" t="s">
        <v>185</v>
      </c>
      <c r="D123" s="170" t="s">
        <v>139</v>
      </c>
      <c r="E123" s="171" t="s">
        <v>186</v>
      </c>
      <c r="F123" s="172" t="s">
        <v>187</v>
      </c>
      <c r="G123" s="173" t="s">
        <v>142</v>
      </c>
      <c r="H123" s="174">
        <v>13.5</v>
      </c>
      <c r="I123" s="175"/>
      <c r="J123" s="176">
        <f>ROUND(I123*H123,2)</f>
        <v>0</v>
      </c>
      <c r="K123" s="172" t="s">
        <v>143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144</v>
      </c>
      <c r="AT123" s="23" t="s">
        <v>139</v>
      </c>
      <c r="AU123" s="23" t="s">
        <v>145</v>
      </c>
      <c r="AY123" s="23" t="s">
        <v>136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144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36</v>
      </c>
      <c r="AX124" s="11" t="s">
        <v>77</v>
      </c>
      <c r="AY124" s="184" t="s">
        <v>136</v>
      </c>
    </row>
    <row r="125" spans="2:65" s="1" customFormat="1" ht="25.5" customHeight="1">
      <c r="B125" s="169"/>
      <c r="C125" s="170" t="s">
        <v>190</v>
      </c>
      <c r="D125" s="170" t="s">
        <v>139</v>
      </c>
      <c r="E125" s="171" t="s">
        <v>191</v>
      </c>
      <c r="F125" s="172" t="s">
        <v>192</v>
      </c>
      <c r="G125" s="173" t="s">
        <v>142</v>
      </c>
      <c r="H125" s="174">
        <v>50</v>
      </c>
      <c r="I125" s="175"/>
      <c r="J125" s="176">
        <f>ROUND(I125*H125,2)</f>
        <v>0</v>
      </c>
      <c r="K125" s="172" t="s">
        <v>143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144</v>
      </c>
      <c r="AT125" s="23" t="s">
        <v>139</v>
      </c>
      <c r="AU125" s="23" t="s">
        <v>145</v>
      </c>
      <c r="AY125" s="23" t="s">
        <v>136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145</v>
      </c>
      <c r="BK125" s="181">
        <f>ROUND(I125*H125,2)</f>
        <v>0</v>
      </c>
      <c r="BL125" s="23" t="s">
        <v>144</v>
      </c>
      <c r="BM125" s="23" t="s">
        <v>193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194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145</v>
      </c>
      <c r="AV126" s="13" t="s">
        <v>77</v>
      </c>
      <c r="AW126" s="13" t="s">
        <v>36</v>
      </c>
      <c r="AX126" s="13" t="s">
        <v>72</v>
      </c>
      <c r="AY126" s="200" t="s">
        <v>136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195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145</v>
      </c>
      <c r="AV127" s="11" t="s">
        <v>145</v>
      </c>
      <c r="AW127" s="11" t="s">
        <v>36</v>
      </c>
      <c r="AX127" s="11" t="s">
        <v>77</v>
      </c>
      <c r="AY127" s="184" t="s">
        <v>136</v>
      </c>
    </row>
    <row r="128" spans="2:65" s="1" customFormat="1" ht="25.5" customHeight="1">
      <c r="B128" s="169"/>
      <c r="C128" s="170" t="s">
        <v>196</v>
      </c>
      <c r="D128" s="170" t="s">
        <v>139</v>
      </c>
      <c r="E128" s="171" t="s">
        <v>197</v>
      </c>
      <c r="F128" s="172" t="s">
        <v>198</v>
      </c>
      <c r="G128" s="173" t="s">
        <v>142</v>
      </c>
      <c r="H128" s="174">
        <v>3.863</v>
      </c>
      <c r="I128" s="175"/>
      <c r="J128" s="176">
        <f>ROUND(I128*H128,2)</f>
        <v>0</v>
      </c>
      <c r="K128" s="172" t="s">
        <v>143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144</v>
      </c>
      <c r="AT128" s="23" t="s">
        <v>139</v>
      </c>
      <c r="AU128" s="23" t="s">
        <v>145</v>
      </c>
      <c r="AY128" s="23" t="s">
        <v>136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145</v>
      </c>
      <c r="BK128" s="181">
        <f>ROUND(I128*H128,2)</f>
        <v>0</v>
      </c>
      <c r="BL128" s="23" t="s">
        <v>144</v>
      </c>
      <c r="BM128" s="23" t="s">
        <v>199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200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136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201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145</v>
      </c>
      <c r="AV130" s="11" t="s">
        <v>145</v>
      </c>
      <c r="AW130" s="11" t="s">
        <v>36</v>
      </c>
      <c r="AX130" s="11" t="s">
        <v>72</v>
      </c>
      <c r="AY130" s="184" t="s">
        <v>136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156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145</v>
      </c>
      <c r="AV131" s="12" t="s">
        <v>144</v>
      </c>
      <c r="AW131" s="12" t="s">
        <v>36</v>
      </c>
      <c r="AX131" s="12" t="s">
        <v>77</v>
      </c>
      <c r="AY131" s="192" t="s">
        <v>136</v>
      </c>
    </row>
    <row r="132" spans="2:65" s="1" customFormat="1" ht="25.5" customHeight="1">
      <c r="B132" s="169"/>
      <c r="C132" s="170" t="s">
        <v>202</v>
      </c>
      <c r="D132" s="170" t="s">
        <v>139</v>
      </c>
      <c r="E132" s="171" t="s">
        <v>203</v>
      </c>
      <c r="F132" s="172" t="s">
        <v>204</v>
      </c>
      <c r="G132" s="173" t="s">
        <v>205</v>
      </c>
      <c r="H132" s="174">
        <v>2</v>
      </c>
      <c r="I132" s="175"/>
      <c r="J132" s="176">
        <f>ROUND(I132*H132,2)</f>
        <v>0</v>
      </c>
      <c r="K132" s="172" t="s">
        <v>143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144</v>
      </c>
      <c r="AT132" s="23" t="s">
        <v>139</v>
      </c>
      <c r="AU132" s="23" t="s">
        <v>145</v>
      </c>
      <c r="AY132" s="23" t="s">
        <v>136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145</v>
      </c>
      <c r="BK132" s="181">
        <f>ROUND(I132*H132,2)</f>
        <v>0</v>
      </c>
      <c r="BL132" s="23" t="s">
        <v>144</v>
      </c>
      <c r="BM132" s="23" t="s">
        <v>206</v>
      </c>
    </row>
    <row r="133" spans="2:65" s="1" customFormat="1" ht="16.5" customHeight="1">
      <c r="B133" s="169"/>
      <c r="C133" s="206" t="s">
        <v>207</v>
      </c>
      <c r="D133" s="206" t="s">
        <v>208</v>
      </c>
      <c r="E133" s="207" t="s">
        <v>209</v>
      </c>
      <c r="F133" s="208" t="s">
        <v>210</v>
      </c>
      <c r="G133" s="209" t="s">
        <v>205</v>
      </c>
      <c r="H133" s="210">
        <v>2</v>
      </c>
      <c r="I133" s="211"/>
      <c r="J133" s="212">
        <f>ROUND(I133*H133,2)</f>
        <v>0</v>
      </c>
      <c r="K133" s="208" t="s">
        <v>143</v>
      </c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174</v>
      </c>
      <c r="AT133" s="23" t="s">
        <v>208</v>
      </c>
      <c r="AU133" s="23" t="s">
        <v>145</v>
      </c>
      <c r="AY133" s="23" t="s">
        <v>136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145</v>
      </c>
      <c r="BK133" s="181">
        <f>ROUND(I133*H133,2)</f>
        <v>0</v>
      </c>
      <c r="BL133" s="23" t="s">
        <v>144</v>
      </c>
      <c r="BM133" s="23" t="s">
        <v>211</v>
      </c>
    </row>
    <row r="134" spans="2:63" s="10" customFormat="1" ht="29.85" customHeight="1">
      <c r="B134" s="156"/>
      <c r="D134" s="157" t="s">
        <v>71</v>
      </c>
      <c r="E134" s="167" t="s">
        <v>180</v>
      </c>
      <c r="F134" s="167" t="s">
        <v>212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77</v>
      </c>
      <c r="AT134" s="165" t="s">
        <v>71</v>
      </c>
      <c r="AU134" s="165" t="s">
        <v>77</v>
      </c>
      <c r="AY134" s="157" t="s">
        <v>136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139</v>
      </c>
      <c r="E135" s="171" t="s">
        <v>213</v>
      </c>
      <c r="F135" s="172" t="s">
        <v>214</v>
      </c>
      <c r="G135" s="173" t="s">
        <v>142</v>
      </c>
      <c r="H135" s="174">
        <v>15.607</v>
      </c>
      <c r="I135" s="175"/>
      <c r="J135" s="176">
        <f>ROUND(I135*H135,2)</f>
        <v>0</v>
      </c>
      <c r="K135" s="172" t="s">
        <v>143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215</v>
      </c>
      <c r="AT135" s="23" t="s">
        <v>139</v>
      </c>
      <c r="AU135" s="23" t="s">
        <v>145</v>
      </c>
      <c r="AY135" s="23" t="s">
        <v>136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145</v>
      </c>
      <c r="BK135" s="181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217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145</v>
      </c>
      <c r="AV136" s="13" t="s">
        <v>77</v>
      </c>
      <c r="AW136" s="13" t="s">
        <v>36</v>
      </c>
      <c r="AX136" s="13" t="s">
        <v>72</v>
      </c>
      <c r="AY136" s="200" t="s">
        <v>136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218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145</v>
      </c>
      <c r="AV137" s="11" t="s">
        <v>145</v>
      </c>
      <c r="AW137" s="11" t="s">
        <v>36</v>
      </c>
      <c r="AX137" s="11" t="s">
        <v>72</v>
      </c>
      <c r="AY137" s="184" t="s">
        <v>136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219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145</v>
      </c>
      <c r="AV138" s="13" t="s">
        <v>77</v>
      </c>
      <c r="AW138" s="13" t="s">
        <v>36</v>
      </c>
      <c r="AX138" s="13" t="s">
        <v>72</v>
      </c>
      <c r="AY138" s="200" t="s">
        <v>136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154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145</v>
      </c>
      <c r="AV139" s="11" t="s">
        <v>145</v>
      </c>
      <c r="AW139" s="11" t="s">
        <v>36</v>
      </c>
      <c r="AX139" s="11" t="s">
        <v>72</v>
      </c>
      <c r="AY139" s="184" t="s">
        <v>136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156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145</v>
      </c>
      <c r="AV140" s="12" t="s">
        <v>144</v>
      </c>
      <c r="AW140" s="12" t="s">
        <v>36</v>
      </c>
      <c r="AX140" s="12" t="s">
        <v>77</v>
      </c>
      <c r="AY140" s="192" t="s">
        <v>136</v>
      </c>
    </row>
    <row r="141" spans="2:65" s="1" customFormat="1" ht="16.5" customHeight="1">
      <c r="B141" s="169"/>
      <c r="C141" s="170" t="s">
        <v>215</v>
      </c>
      <c r="D141" s="170" t="s">
        <v>139</v>
      </c>
      <c r="E141" s="171" t="s">
        <v>220</v>
      </c>
      <c r="F141" s="172" t="s">
        <v>221</v>
      </c>
      <c r="G141" s="173" t="s">
        <v>142</v>
      </c>
      <c r="H141" s="174">
        <v>13.241</v>
      </c>
      <c r="I141" s="175"/>
      <c r="J141" s="176">
        <f>ROUND(I141*H141,2)</f>
        <v>0</v>
      </c>
      <c r="K141" s="172" t="s">
        <v>143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215</v>
      </c>
      <c r="AT141" s="23" t="s">
        <v>139</v>
      </c>
      <c r="AU141" s="23" t="s">
        <v>145</v>
      </c>
      <c r="AY141" s="23" t="s">
        <v>136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223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145</v>
      </c>
      <c r="AV142" s="13" t="s">
        <v>77</v>
      </c>
      <c r="AW142" s="13" t="s">
        <v>36</v>
      </c>
      <c r="AX142" s="13" t="s">
        <v>72</v>
      </c>
      <c r="AY142" s="200" t="s">
        <v>136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224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136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225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136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154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145</v>
      </c>
      <c r="AV145" s="11" t="s">
        <v>145</v>
      </c>
      <c r="AW145" s="11" t="s">
        <v>36</v>
      </c>
      <c r="AX145" s="11" t="s">
        <v>72</v>
      </c>
      <c r="AY145" s="184" t="s">
        <v>136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156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145</v>
      </c>
      <c r="AV146" s="12" t="s">
        <v>144</v>
      </c>
      <c r="AW146" s="12" t="s">
        <v>36</v>
      </c>
      <c r="AX146" s="12" t="s">
        <v>77</v>
      </c>
      <c r="AY146" s="192" t="s">
        <v>136</v>
      </c>
    </row>
    <row r="147" spans="2:65" s="1" customFormat="1" ht="25.5" customHeight="1">
      <c r="B147" s="169"/>
      <c r="C147" s="170" t="s">
        <v>226</v>
      </c>
      <c r="D147" s="170" t="s">
        <v>139</v>
      </c>
      <c r="E147" s="171" t="s">
        <v>227</v>
      </c>
      <c r="F147" s="172" t="s">
        <v>228</v>
      </c>
      <c r="G147" s="173" t="s">
        <v>142</v>
      </c>
      <c r="H147" s="174">
        <v>60.5</v>
      </c>
      <c r="I147" s="175"/>
      <c r="J147" s="176">
        <f>ROUND(I147*H147,2)</f>
        <v>0</v>
      </c>
      <c r="K147" s="172" t="s">
        <v>143</v>
      </c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144</v>
      </c>
      <c r="AT147" s="23" t="s">
        <v>139</v>
      </c>
      <c r="AU147" s="23" t="s">
        <v>145</v>
      </c>
      <c r="AY147" s="23" t="s">
        <v>136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145</v>
      </c>
      <c r="BK147" s="181">
        <f>ROUND(I147*H147,2)</f>
        <v>0</v>
      </c>
      <c r="BL147" s="23" t="s">
        <v>144</v>
      </c>
      <c r="BM147" s="23" t="s">
        <v>229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230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145</v>
      </c>
      <c r="AV148" s="11" t="s">
        <v>145</v>
      </c>
      <c r="AW148" s="11" t="s">
        <v>36</v>
      </c>
      <c r="AX148" s="11" t="s">
        <v>72</v>
      </c>
      <c r="AY148" s="184" t="s">
        <v>136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231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145</v>
      </c>
      <c r="AV149" s="13" t="s">
        <v>77</v>
      </c>
      <c r="AW149" s="13" t="s">
        <v>36</v>
      </c>
      <c r="AX149" s="13" t="s">
        <v>72</v>
      </c>
      <c r="AY149" s="200" t="s">
        <v>136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195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145</v>
      </c>
      <c r="AV150" s="11" t="s">
        <v>145</v>
      </c>
      <c r="AW150" s="11" t="s">
        <v>36</v>
      </c>
      <c r="AX150" s="11" t="s">
        <v>72</v>
      </c>
      <c r="AY150" s="184" t="s">
        <v>136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156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145</v>
      </c>
      <c r="AV151" s="12" t="s">
        <v>144</v>
      </c>
      <c r="AW151" s="12" t="s">
        <v>36</v>
      </c>
      <c r="AX151" s="12" t="s">
        <v>77</v>
      </c>
      <c r="AY151" s="192" t="s">
        <v>136</v>
      </c>
    </row>
    <row r="152" spans="2:65" s="1" customFormat="1" ht="38.25" customHeight="1">
      <c r="B152" s="169"/>
      <c r="C152" s="170" t="s">
        <v>232</v>
      </c>
      <c r="D152" s="170" t="s">
        <v>139</v>
      </c>
      <c r="E152" s="171" t="s">
        <v>233</v>
      </c>
      <c r="F152" s="172" t="s">
        <v>234</v>
      </c>
      <c r="G152" s="173" t="s">
        <v>142</v>
      </c>
      <c r="H152" s="174">
        <v>33.319</v>
      </c>
      <c r="I152" s="175"/>
      <c r="J152" s="176">
        <f>ROUND(I152*H152,2)</f>
        <v>0</v>
      </c>
      <c r="K152" s="172" t="s">
        <v>143</v>
      </c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144</v>
      </c>
      <c r="AT152" s="23" t="s">
        <v>139</v>
      </c>
      <c r="AU152" s="23" t="s">
        <v>145</v>
      </c>
      <c r="AY152" s="23" t="s">
        <v>136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145</v>
      </c>
      <c r="BK152" s="181">
        <f>ROUND(I152*H152,2)</f>
        <v>0</v>
      </c>
      <c r="BL152" s="23" t="s">
        <v>144</v>
      </c>
      <c r="BM152" s="23" t="s">
        <v>235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236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145</v>
      </c>
      <c r="AV153" s="11" t="s">
        <v>145</v>
      </c>
      <c r="AW153" s="11" t="s">
        <v>36</v>
      </c>
      <c r="AX153" s="11" t="s">
        <v>77</v>
      </c>
      <c r="AY153" s="184" t="s">
        <v>136</v>
      </c>
    </row>
    <row r="154" spans="2:65" s="1" customFormat="1" ht="16.5" customHeight="1">
      <c r="B154" s="169"/>
      <c r="C154" s="170" t="s">
        <v>237</v>
      </c>
      <c r="D154" s="170" t="s">
        <v>139</v>
      </c>
      <c r="E154" s="171" t="s">
        <v>238</v>
      </c>
      <c r="F154" s="172" t="s">
        <v>239</v>
      </c>
      <c r="G154" s="173" t="s">
        <v>142</v>
      </c>
      <c r="H154" s="174">
        <v>6.339</v>
      </c>
      <c r="I154" s="175"/>
      <c r="J154" s="176">
        <f>ROUND(I154*H154,2)</f>
        <v>0</v>
      </c>
      <c r="K154" s="172" t="s">
        <v>143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144</v>
      </c>
      <c r="AT154" s="23" t="s">
        <v>139</v>
      </c>
      <c r="AU154" s="23" t="s">
        <v>145</v>
      </c>
      <c r="AY154" s="23" t="s">
        <v>136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144</v>
      </c>
      <c r="BM154" s="23" t="s">
        <v>240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241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36</v>
      </c>
      <c r="AX155" s="11" t="s">
        <v>72</v>
      </c>
      <c r="AY155" s="184" t="s">
        <v>136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242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145</v>
      </c>
      <c r="AV156" s="11" t="s">
        <v>145</v>
      </c>
      <c r="AW156" s="11" t="s">
        <v>36</v>
      </c>
      <c r="AX156" s="11" t="s">
        <v>72</v>
      </c>
      <c r="AY156" s="184" t="s">
        <v>136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145</v>
      </c>
      <c r="AV157" s="12" t="s">
        <v>144</v>
      </c>
      <c r="AW157" s="12" t="s">
        <v>36</v>
      </c>
      <c r="AX157" s="12" t="s">
        <v>77</v>
      </c>
      <c r="AY157" s="192" t="s">
        <v>136</v>
      </c>
    </row>
    <row r="158" spans="2:63" s="10" customFormat="1" ht="29.85" customHeight="1">
      <c r="B158" s="156"/>
      <c r="D158" s="157" t="s">
        <v>71</v>
      </c>
      <c r="E158" s="167" t="s">
        <v>243</v>
      </c>
      <c r="F158" s="167" t="s">
        <v>244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77</v>
      </c>
      <c r="AT158" s="165" t="s">
        <v>71</v>
      </c>
      <c r="AU158" s="165" t="s">
        <v>77</v>
      </c>
      <c r="AY158" s="157" t="s">
        <v>136</v>
      </c>
      <c r="BK158" s="166">
        <f>SUM(BK159:BK165)</f>
        <v>0</v>
      </c>
    </row>
    <row r="159" spans="2:65" s="1" customFormat="1" ht="25.5" customHeight="1">
      <c r="B159" s="169"/>
      <c r="C159" s="170" t="s">
        <v>245</v>
      </c>
      <c r="D159" s="170" t="s">
        <v>139</v>
      </c>
      <c r="E159" s="171" t="s">
        <v>246</v>
      </c>
      <c r="F159" s="172" t="s">
        <v>247</v>
      </c>
      <c r="G159" s="173" t="s">
        <v>248</v>
      </c>
      <c r="H159" s="174">
        <v>3.816</v>
      </c>
      <c r="I159" s="175"/>
      <c r="J159" s="176">
        <f>ROUND(I159*H159,2)</f>
        <v>0</v>
      </c>
      <c r="K159" s="172" t="s">
        <v>143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144</v>
      </c>
      <c r="AT159" s="23" t="s">
        <v>139</v>
      </c>
      <c r="AU159" s="23" t="s">
        <v>145</v>
      </c>
      <c r="AY159" s="23" t="s">
        <v>136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144</v>
      </c>
      <c r="BM159" s="23" t="s">
        <v>249</v>
      </c>
    </row>
    <row r="160" spans="2:65" s="1" customFormat="1" ht="38.25" customHeight="1">
      <c r="B160" s="169"/>
      <c r="C160" s="170" t="s">
        <v>10</v>
      </c>
      <c r="D160" s="170" t="s">
        <v>139</v>
      </c>
      <c r="E160" s="171" t="s">
        <v>250</v>
      </c>
      <c r="F160" s="172" t="s">
        <v>251</v>
      </c>
      <c r="G160" s="173" t="s">
        <v>248</v>
      </c>
      <c r="H160" s="174">
        <v>190.8</v>
      </c>
      <c r="I160" s="175"/>
      <c r="J160" s="176">
        <f>ROUND(I160*H160,2)</f>
        <v>0</v>
      </c>
      <c r="K160" s="172" t="s">
        <v>143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144</v>
      </c>
      <c r="AT160" s="23" t="s">
        <v>139</v>
      </c>
      <c r="AU160" s="23" t="s">
        <v>145</v>
      </c>
      <c r="AY160" s="23" t="s">
        <v>136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144</v>
      </c>
      <c r="BM160" s="23" t="s">
        <v>252</v>
      </c>
    </row>
    <row r="161" spans="2:51" s="11" customFormat="1" ht="13.5">
      <c r="B161" s="182"/>
      <c r="D161" s="183" t="s">
        <v>147</v>
      </c>
      <c r="F161" s="185" t="s">
        <v>253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145</v>
      </c>
      <c r="AV161" s="11" t="s">
        <v>145</v>
      </c>
      <c r="AW161" s="11" t="s">
        <v>6</v>
      </c>
      <c r="AX161" s="11" t="s">
        <v>77</v>
      </c>
      <c r="AY161" s="184" t="s">
        <v>136</v>
      </c>
    </row>
    <row r="162" spans="2:65" s="1" customFormat="1" ht="25.5" customHeight="1">
      <c r="B162" s="169"/>
      <c r="C162" s="170" t="s">
        <v>254</v>
      </c>
      <c r="D162" s="170" t="s">
        <v>139</v>
      </c>
      <c r="E162" s="171" t="s">
        <v>255</v>
      </c>
      <c r="F162" s="172" t="s">
        <v>256</v>
      </c>
      <c r="G162" s="173" t="s">
        <v>248</v>
      </c>
      <c r="H162" s="174">
        <v>3.816</v>
      </c>
      <c r="I162" s="175"/>
      <c r="J162" s="176">
        <f>ROUND(I162*H162,2)</f>
        <v>0</v>
      </c>
      <c r="K162" s="172" t="s">
        <v>143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144</v>
      </c>
      <c r="AT162" s="23" t="s">
        <v>139</v>
      </c>
      <c r="AU162" s="23" t="s">
        <v>145</v>
      </c>
      <c r="AY162" s="23" t="s">
        <v>136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145</v>
      </c>
      <c r="BK162" s="181">
        <f>ROUND(I162*H162,2)</f>
        <v>0</v>
      </c>
      <c r="BL162" s="23" t="s">
        <v>144</v>
      </c>
      <c r="BM162" s="23" t="s">
        <v>257</v>
      </c>
    </row>
    <row r="163" spans="2:65" s="1" customFormat="1" ht="25.5" customHeight="1">
      <c r="B163" s="169"/>
      <c r="C163" s="170" t="s">
        <v>258</v>
      </c>
      <c r="D163" s="170" t="s">
        <v>139</v>
      </c>
      <c r="E163" s="171" t="s">
        <v>259</v>
      </c>
      <c r="F163" s="172" t="s">
        <v>260</v>
      </c>
      <c r="G163" s="173" t="s">
        <v>248</v>
      </c>
      <c r="H163" s="174">
        <v>34.344</v>
      </c>
      <c r="I163" s="175"/>
      <c r="J163" s="176">
        <f>ROUND(I163*H163,2)</f>
        <v>0</v>
      </c>
      <c r="K163" s="172" t="s">
        <v>143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144</v>
      </c>
      <c r="AT163" s="23" t="s">
        <v>139</v>
      </c>
      <c r="AU163" s="23" t="s">
        <v>145</v>
      </c>
      <c r="AY163" s="23" t="s">
        <v>136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145</v>
      </c>
      <c r="BK163" s="181">
        <f>ROUND(I163*H163,2)</f>
        <v>0</v>
      </c>
      <c r="BL163" s="23" t="s">
        <v>144</v>
      </c>
      <c r="BM163" s="23" t="s">
        <v>261</v>
      </c>
    </row>
    <row r="164" spans="2:51" s="11" customFormat="1" ht="13.5">
      <c r="B164" s="182"/>
      <c r="D164" s="183" t="s">
        <v>147</v>
      </c>
      <c r="F164" s="185" t="s">
        <v>262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6</v>
      </c>
      <c r="AX164" s="11" t="s">
        <v>77</v>
      </c>
      <c r="AY164" s="184" t="s">
        <v>136</v>
      </c>
    </row>
    <row r="165" spans="2:65" s="1" customFormat="1" ht="38.25" customHeight="1">
      <c r="B165" s="169"/>
      <c r="C165" s="170" t="s">
        <v>263</v>
      </c>
      <c r="D165" s="170" t="s">
        <v>139</v>
      </c>
      <c r="E165" s="171" t="s">
        <v>264</v>
      </c>
      <c r="F165" s="172" t="s">
        <v>265</v>
      </c>
      <c r="G165" s="173" t="s">
        <v>248</v>
      </c>
      <c r="H165" s="174">
        <v>3.816</v>
      </c>
      <c r="I165" s="175"/>
      <c r="J165" s="176">
        <f>ROUND(I165*H165,2)</f>
        <v>0</v>
      </c>
      <c r="K165" s="172" t="s">
        <v>143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144</v>
      </c>
      <c r="AT165" s="23" t="s">
        <v>139</v>
      </c>
      <c r="AU165" s="23" t="s">
        <v>145</v>
      </c>
      <c r="AY165" s="23" t="s">
        <v>136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145</v>
      </c>
      <c r="BK165" s="181">
        <f>ROUND(I165*H165,2)</f>
        <v>0</v>
      </c>
      <c r="BL165" s="23" t="s">
        <v>144</v>
      </c>
      <c r="BM165" s="23" t="s">
        <v>266</v>
      </c>
    </row>
    <row r="166" spans="2:63" s="10" customFormat="1" ht="29.85" customHeight="1">
      <c r="B166" s="156"/>
      <c r="D166" s="157" t="s">
        <v>71</v>
      </c>
      <c r="E166" s="167" t="s">
        <v>267</v>
      </c>
      <c r="F166" s="167" t="s">
        <v>268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77</v>
      </c>
      <c r="AT166" s="165" t="s">
        <v>71</v>
      </c>
      <c r="AU166" s="165" t="s">
        <v>77</v>
      </c>
      <c r="AY166" s="157" t="s">
        <v>136</v>
      </c>
      <c r="BK166" s="166">
        <f>SUM(BK167:BK169)</f>
        <v>0</v>
      </c>
    </row>
    <row r="167" spans="2:65" s="1" customFormat="1" ht="38.25" customHeight="1">
      <c r="B167" s="169"/>
      <c r="C167" s="170" t="s">
        <v>269</v>
      </c>
      <c r="D167" s="170" t="s">
        <v>139</v>
      </c>
      <c r="E167" s="171" t="s">
        <v>270</v>
      </c>
      <c r="F167" s="172" t="s">
        <v>271</v>
      </c>
      <c r="G167" s="173" t="s">
        <v>248</v>
      </c>
      <c r="H167" s="174">
        <v>0.919</v>
      </c>
      <c r="I167" s="175"/>
      <c r="J167" s="176">
        <f>ROUND(I167*H167,2)</f>
        <v>0</v>
      </c>
      <c r="K167" s="172" t="s">
        <v>143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144</v>
      </c>
      <c r="AT167" s="23" t="s">
        <v>139</v>
      </c>
      <c r="AU167" s="23" t="s">
        <v>145</v>
      </c>
      <c r="AY167" s="23" t="s">
        <v>136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145</v>
      </c>
      <c r="BK167" s="181">
        <f>ROUND(I167*H167,2)</f>
        <v>0</v>
      </c>
      <c r="BL167" s="23" t="s">
        <v>144</v>
      </c>
      <c r="BM167" s="23" t="s">
        <v>272</v>
      </c>
    </row>
    <row r="168" spans="2:65" s="1" customFormat="1" ht="51" customHeight="1">
      <c r="B168" s="169"/>
      <c r="C168" s="170" t="s">
        <v>273</v>
      </c>
      <c r="D168" s="170" t="s">
        <v>139</v>
      </c>
      <c r="E168" s="171" t="s">
        <v>274</v>
      </c>
      <c r="F168" s="172" t="s">
        <v>275</v>
      </c>
      <c r="G168" s="173" t="s">
        <v>248</v>
      </c>
      <c r="H168" s="174">
        <v>0.919</v>
      </c>
      <c r="I168" s="175"/>
      <c r="J168" s="176">
        <f>ROUND(I168*H168,2)</f>
        <v>0</v>
      </c>
      <c r="K168" s="172" t="s">
        <v>143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144</v>
      </c>
      <c r="AT168" s="23" t="s">
        <v>139</v>
      </c>
      <c r="AU168" s="23" t="s">
        <v>145</v>
      </c>
      <c r="AY168" s="23" t="s">
        <v>136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145</v>
      </c>
      <c r="BK168" s="181">
        <f>ROUND(I168*H168,2)</f>
        <v>0</v>
      </c>
      <c r="BL168" s="23" t="s">
        <v>144</v>
      </c>
      <c r="BM168" s="23" t="s">
        <v>276</v>
      </c>
    </row>
    <row r="169" spans="2:65" s="1" customFormat="1" ht="38.25" customHeight="1">
      <c r="B169" s="169"/>
      <c r="C169" s="170" t="s">
        <v>277</v>
      </c>
      <c r="D169" s="170" t="s">
        <v>139</v>
      </c>
      <c r="E169" s="171" t="s">
        <v>278</v>
      </c>
      <c r="F169" s="172" t="s">
        <v>279</v>
      </c>
      <c r="G169" s="173" t="s">
        <v>248</v>
      </c>
      <c r="H169" s="174">
        <v>0.919</v>
      </c>
      <c r="I169" s="175"/>
      <c r="J169" s="176">
        <f>ROUND(I169*H169,2)</f>
        <v>0</v>
      </c>
      <c r="K169" s="172" t="s">
        <v>143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144</v>
      </c>
      <c r="AT169" s="23" t="s">
        <v>139</v>
      </c>
      <c r="AU169" s="23" t="s">
        <v>145</v>
      </c>
      <c r="AY169" s="23" t="s">
        <v>136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145</v>
      </c>
      <c r="BK169" s="181">
        <f>ROUND(I169*H169,2)</f>
        <v>0</v>
      </c>
      <c r="BL169" s="23" t="s">
        <v>144</v>
      </c>
      <c r="BM169" s="23" t="s">
        <v>280</v>
      </c>
    </row>
    <row r="170" spans="2:63" s="10" customFormat="1" ht="37.35" customHeight="1">
      <c r="B170" s="156"/>
      <c r="D170" s="157" t="s">
        <v>71</v>
      </c>
      <c r="E170" s="158" t="s">
        <v>281</v>
      </c>
      <c r="F170" s="158" t="s">
        <v>282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P171+P200+P211+P223+P235+P255+P259+P280+P286+P311+P330+P341+P354+P372+P378</f>
        <v>0</v>
      </c>
      <c r="Q170" s="162"/>
      <c r="R170" s="163">
        <f>R171+R200+R211+R223+R235+R255+R259+R280+R286+R311+R330+R341+R354+R372+R378</f>
        <v>2.4310137199999997</v>
      </c>
      <c r="S170" s="162"/>
      <c r="T170" s="164">
        <f>T171+T200+T211+T223+T235+T255+T259+T280+T286+T311+T330+T341+T354+T372+T378</f>
        <v>0.48244254999999997</v>
      </c>
      <c r="AR170" s="157" t="s">
        <v>145</v>
      </c>
      <c r="AT170" s="165" t="s">
        <v>71</v>
      </c>
      <c r="AU170" s="165" t="s">
        <v>72</v>
      </c>
      <c r="AY170" s="157" t="s">
        <v>136</v>
      </c>
      <c r="BK170" s="166">
        <f>BK171+BK200+BK211+BK223+BK235+BK255+BK259+BK280+BK286+BK311+BK330+BK341+BK354+BK372+BK378</f>
        <v>0</v>
      </c>
    </row>
    <row r="171" spans="2:63" s="10" customFormat="1" ht="19.9" customHeight="1">
      <c r="B171" s="156"/>
      <c r="D171" s="157" t="s">
        <v>71</v>
      </c>
      <c r="E171" s="167" t="s">
        <v>283</v>
      </c>
      <c r="F171" s="167" t="s">
        <v>284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145</v>
      </c>
      <c r="AT171" s="165" t="s">
        <v>71</v>
      </c>
      <c r="AU171" s="165" t="s">
        <v>77</v>
      </c>
      <c r="AY171" s="157" t="s">
        <v>136</v>
      </c>
      <c r="BK171" s="166">
        <f>SUM(BK172:BK199)</f>
        <v>0</v>
      </c>
    </row>
    <row r="172" spans="2:65" s="1" customFormat="1" ht="25.5" customHeight="1">
      <c r="B172" s="169"/>
      <c r="C172" s="170" t="s">
        <v>285</v>
      </c>
      <c r="D172" s="170" t="s">
        <v>139</v>
      </c>
      <c r="E172" s="171" t="s">
        <v>286</v>
      </c>
      <c r="F172" s="172" t="s">
        <v>287</v>
      </c>
      <c r="G172" s="173" t="s">
        <v>142</v>
      </c>
      <c r="H172" s="174">
        <v>3.863</v>
      </c>
      <c r="I172" s="175"/>
      <c r="J172" s="176">
        <f>ROUND(I172*H172,2)</f>
        <v>0</v>
      </c>
      <c r="K172" s="172" t="s">
        <v>143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215</v>
      </c>
      <c r="AT172" s="23" t="s">
        <v>139</v>
      </c>
      <c r="AU172" s="23" t="s">
        <v>145</v>
      </c>
      <c r="AY172" s="23" t="s">
        <v>136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145</v>
      </c>
      <c r="BK172" s="181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201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145</v>
      </c>
      <c r="AV173" s="11" t="s">
        <v>145</v>
      </c>
      <c r="AW173" s="11" t="s">
        <v>36</v>
      </c>
      <c r="AX173" s="11" t="s">
        <v>72</v>
      </c>
      <c r="AY173" s="184" t="s">
        <v>136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289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145</v>
      </c>
      <c r="AV174" s="11" t="s">
        <v>145</v>
      </c>
      <c r="AW174" s="11" t="s">
        <v>36</v>
      </c>
      <c r="AX174" s="11" t="s">
        <v>72</v>
      </c>
      <c r="AY174" s="184" t="s">
        <v>136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156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145</v>
      </c>
      <c r="AV175" s="12" t="s">
        <v>144</v>
      </c>
      <c r="AW175" s="12" t="s">
        <v>36</v>
      </c>
      <c r="AX175" s="12" t="s">
        <v>77</v>
      </c>
      <c r="AY175" s="192" t="s">
        <v>136</v>
      </c>
    </row>
    <row r="176" spans="2:65" s="1" customFormat="1" ht="25.5" customHeight="1">
      <c r="B176" s="169"/>
      <c r="C176" s="170" t="s">
        <v>290</v>
      </c>
      <c r="D176" s="170" t="s">
        <v>139</v>
      </c>
      <c r="E176" s="171" t="s">
        <v>291</v>
      </c>
      <c r="F176" s="172" t="s">
        <v>292</v>
      </c>
      <c r="G176" s="173" t="s">
        <v>142</v>
      </c>
      <c r="H176" s="174">
        <v>8.589</v>
      </c>
      <c r="I176" s="175"/>
      <c r="J176" s="176">
        <f>ROUND(I176*H176,2)</f>
        <v>0</v>
      </c>
      <c r="K176" s="172" t="s">
        <v>143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215</v>
      </c>
      <c r="AT176" s="23" t="s">
        <v>139</v>
      </c>
      <c r="AU176" s="23" t="s">
        <v>145</v>
      </c>
      <c r="AY176" s="23" t="s">
        <v>136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294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145</v>
      </c>
      <c r="AV177" s="11" t="s">
        <v>145</v>
      </c>
      <c r="AW177" s="11" t="s">
        <v>36</v>
      </c>
      <c r="AX177" s="11" t="s">
        <v>72</v>
      </c>
      <c r="AY177" s="184" t="s">
        <v>136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295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145</v>
      </c>
      <c r="AV178" s="11" t="s">
        <v>145</v>
      </c>
      <c r="AW178" s="11" t="s">
        <v>36</v>
      </c>
      <c r="AX178" s="11" t="s">
        <v>72</v>
      </c>
      <c r="AY178" s="184" t="s">
        <v>136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296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145</v>
      </c>
      <c r="AV179" s="11" t="s">
        <v>145</v>
      </c>
      <c r="AW179" s="11" t="s">
        <v>36</v>
      </c>
      <c r="AX179" s="11" t="s">
        <v>72</v>
      </c>
      <c r="AY179" s="184" t="s">
        <v>136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297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145</v>
      </c>
      <c r="AV180" s="13" t="s">
        <v>77</v>
      </c>
      <c r="AW180" s="13" t="s">
        <v>36</v>
      </c>
      <c r="AX180" s="13" t="s">
        <v>72</v>
      </c>
      <c r="AY180" s="200" t="s">
        <v>136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298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145</v>
      </c>
      <c r="AV181" s="11" t="s">
        <v>145</v>
      </c>
      <c r="AW181" s="11" t="s">
        <v>36</v>
      </c>
      <c r="AX181" s="11" t="s">
        <v>72</v>
      </c>
      <c r="AY181" s="184" t="s">
        <v>136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156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145</v>
      </c>
      <c r="AV182" s="12" t="s">
        <v>144</v>
      </c>
      <c r="AW182" s="12" t="s">
        <v>36</v>
      </c>
      <c r="AX182" s="12" t="s">
        <v>77</v>
      </c>
      <c r="AY182" s="192" t="s">
        <v>136</v>
      </c>
    </row>
    <row r="183" spans="2:65" s="1" customFormat="1" ht="16.5" customHeight="1">
      <c r="B183" s="169"/>
      <c r="C183" s="206" t="s">
        <v>299</v>
      </c>
      <c r="D183" s="206" t="s">
        <v>208</v>
      </c>
      <c r="E183" s="207" t="s">
        <v>300</v>
      </c>
      <c r="F183" s="208" t="s">
        <v>301</v>
      </c>
      <c r="G183" s="209" t="s">
        <v>302</v>
      </c>
      <c r="H183" s="210">
        <v>37.356</v>
      </c>
      <c r="I183" s="211"/>
      <c r="J183" s="212">
        <f>ROUND(I183*H183,2)</f>
        <v>0</v>
      </c>
      <c r="K183" s="208" t="s">
        <v>143</v>
      </c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303</v>
      </c>
      <c r="AT183" s="23" t="s">
        <v>208</v>
      </c>
      <c r="AU183" s="23" t="s">
        <v>145</v>
      </c>
      <c r="AY183" s="23" t="s">
        <v>136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305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145</v>
      </c>
      <c r="AV184" s="13" t="s">
        <v>77</v>
      </c>
      <c r="AW184" s="13" t="s">
        <v>36</v>
      </c>
      <c r="AX184" s="13" t="s">
        <v>72</v>
      </c>
      <c r="AY184" s="200" t="s">
        <v>136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306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77</v>
      </c>
      <c r="AY185" s="184" t="s">
        <v>136</v>
      </c>
    </row>
    <row r="186" spans="2:65" s="1" customFormat="1" ht="25.5" customHeight="1">
      <c r="B186" s="169"/>
      <c r="C186" s="170" t="s">
        <v>307</v>
      </c>
      <c r="D186" s="170" t="s">
        <v>139</v>
      </c>
      <c r="E186" s="171" t="s">
        <v>308</v>
      </c>
      <c r="F186" s="172" t="s">
        <v>309</v>
      </c>
      <c r="G186" s="173" t="s">
        <v>142</v>
      </c>
      <c r="H186" s="174">
        <v>12.452</v>
      </c>
      <c r="I186" s="175"/>
      <c r="J186" s="176">
        <f>ROUND(I186*H186,2)</f>
        <v>0</v>
      </c>
      <c r="K186" s="172" t="s">
        <v>143</v>
      </c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215</v>
      </c>
      <c r="AT186" s="23" t="s">
        <v>139</v>
      </c>
      <c r="AU186" s="23" t="s">
        <v>145</v>
      </c>
      <c r="AY186" s="23" t="s">
        <v>136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145</v>
      </c>
      <c r="BK186" s="181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311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145</v>
      </c>
      <c r="AV187" s="11" t="s">
        <v>145</v>
      </c>
      <c r="AW187" s="11" t="s">
        <v>36</v>
      </c>
      <c r="AX187" s="11" t="s">
        <v>77</v>
      </c>
      <c r="AY187" s="184" t="s">
        <v>136</v>
      </c>
    </row>
    <row r="188" spans="2:65" s="1" customFormat="1" ht="25.5" customHeight="1">
      <c r="B188" s="169"/>
      <c r="C188" s="170" t="s">
        <v>303</v>
      </c>
      <c r="D188" s="170" t="s">
        <v>139</v>
      </c>
      <c r="E188" s="171" t="s">
        <v>312</v>
      </c>
      <c r="F188" s="172" t="s">
        <v>313</v>
      </c>
      <c r="G188" s="173" t="s">
        <v>314</v>
      </c>
      <c r="H188" s="174">
        <v>17.86</v>
      </c>
      <c r="I188" s="175"/>
      <c r="J188" s="176">
        <f>ROUND(I188*H188,2)</f>
        <v>0</v>
      </c>
      <c r="K188" s="172" t="s">
        <v>143</v>
      </c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215</v>
      </c>
      <c r="AT188" s="23" t="s">
        <v>139</v>
      </c>
      <c r="AU188" s="23" t="s">
        <v>145</v>
      </c>
      <c r="AY188" s="23" t="s">
        <v>136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145</v>
      </c>
      <c r="BK188" s="181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316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136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317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136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318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136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319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145</v>
      </c>
      <c r="AV192" s="11" t="s">
        <v>145</v>
      </c>
      <c r="AW192" s="11" t="s">
        <v>36</v>
      </c>
      <c r="AX192" s="11" t="s">
        <v>72</v>
      </c>
      <c r="AY192" s="184" t="s">
        <v>136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320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145</v>
      </c>
      <c r="AV193" s="11" t="s">
        <v>145</v>
      </c>
      <c r="AW193" s="11" t="s">
        <v>36</v>
      </c>
      <c r="AX193" s="11" t="s">
        <v>72</v>
      </c>
      <c r="AY193" s="184" t="s">
        <v>136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156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145</v>
      </c>
      <c r="AV194" s="12" t="s">
        <v>144</v>
      </c>
      <c r="AW194" s="12" t="s">
        <v>36</v>
      </c>
      <c r="AX194" s="12" t="s">
        <v>77</v>
      </c>
      <c r="AY194" s="192" t="s">
        <v>136</v>
      </c>
    </row>
    <row r="195" spans="2:65" s="1" customFormat="1" ht="25.5" customHeight="1">
      <c r="B195" s="169"/>
      <c r="C195" s="170" t="s">
        <v>321</v>
      </c>
      <c r="D195" s="170" t="s">
        <v>139</v>
      </c>
      <c r="E195" s="171" t="s">
        <v>322</v>
      </c>
      <c r="F195" s="172" t="s">
        <v>323</v>
      </c>
      <c r="G195" s="173" t="s">
        <v>205</v>
      </c>
      <c r="H195" s="174">
        <v>8</v>
      </c>
      <c r="I195" s="175"/>
      <c r="J195" s="176">
        <f>ROUND(I195*H195,2)</f>
        <v>0</v>
      </c>
      <c r="K195" s="172" t="s">
        <v>143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215</v>
      </c>
      <c r="AT195" s="23" t="s">
        <v>139</v>
      </c>
      <c r="AU195" s="23" t="s">
        <v>145</v>
      </c>
      <c r="AY195" s="23" t="s">
        <v>136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145</v>
      </c>
      <c r="BK195" s="181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169"/>
      <c r="C196" s="206" t="s">
        <v>325</v>
      </c>
      <c r="D196" s="206" t="s">
        <v>208</v>
      </c>
      <c r="E196" s="207" t="s">
        <v>326</v>
      </c>
      <c r="F196" s="208" t="s">
        <v>327</v>
      </c>
      <c r="G196" s="209" t="s">
        <v>314</v>
      </c>
      <c r="H196" s="210">
        <v>19.646</v>
      </c>
      <c r="I196" s="211"/>
      <c r="J196" s="212">
        <f>ROUND(I196*H196,2)</f>
        <v>0</v>
      </c>
      <c r="K196" s="208" t="s">
        <v>143</v>
      </c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303</v>
      </c>
      <c r="AT196" s="23" t="s">
        <v>208</v>
      </c>
      <c r="AU196" s="23" t="s">
        <v>145</v>
      </c>
      <c r="AY196" s="23" t="s">
        <v>136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329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77</v>
      </c>
      <c r="AY197" s="184" t="s">
        <v>136</v>
      </c>
    </row>
    <row r="198" spans="2:65" s="1" customFormat="1" ht="38.25" customHeight="1">
      <c r="B198" s="169"/>
      <c r="C198" s="170" t="s">
        <v>330</v>
      </c>
      <c r="D198" s="170" t="s">
        <v>139</v>
      </c>
      <c r="E198" s="171" t="s">
        <v>331</v>
      </c>
      <c r="F198" s="172" t="s">
        <v>332</v>
      </c>
      <c r="G198" s="173" t="s">
        <v>248</v>
      </c>
      <c r="H198" s="174">
        <v>0.039</v>
      </c>
      <c r="I198" s="175"/>
      <c r="J198" s="176">
        <f>ROUND(I198*H198,2)</f>
        <v>0</v>
      </c>
      <c r="K198" s="172" t="s">
        <v>143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215</v>
      </c>
      <c r="AT198" s="23" t="s">
        <v>139</v>
      </c>
      <c r="AU198" s="23" t="s">
        <v>145</v>
      </c>
      <c r="AY198" s="23" t="s">
        <v>136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169"/>
      <c r="C199" s="170" t="s">
        <v>334</v>
      </c>
      <c r="D199" s="170" t="s">
        <v>139</v>
      </c>
      <c r="E199" s="171" t="s">
        <v>335</v>
      </c>
      <c r="F199" s="172" t="s">
        <v>336</v>
      </c>
      <c r="G199" s="173" t="s">
        <v>248</v>
      </c>
      <c r="H199" s="174">
        <v>0.039</v>
      </c>
      <c r="I199" s="175"/>
      <c r="J199" s="176">
        <f>ROUND(I199*H199,2)</f>
        <v>0</v>
      </c>
      <c r="K199" s="172" t="s">
        <v>143</v>
      </c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215</v>
      </c>
      <c r="AT199" s="23" t="s">
        <v>139</v>
      </c>
      <c r="AU199" s="23" t="s">
        <v>145</v>
      </c>
      <c r="AY199" s="23" t="s">
        <v>136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145</v>
      </c>
      <c r="BK199" s="181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56"/>
      <c r="D200" s="157" t="s">
        <v>71</v>
      </c>
      <c r="E200" s="167" t="s">
        <v>338</v>
      </c>
      <c r="F200" s="167" t="s">
        <v>339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145</v>
      </c>
      <c r="AT200" s="165" t="s">
        <v>71</v>
      </c>
      <c r="AU200" s="165" t="s">
        <v>77</v>
      </c>
      <c r="AY200" s="157" t="s">
        <v>136</v>
      </c>
      <c r="BK200" s="166">
        <f>SUM(BK201:BK210)</f>
        <v>0</v>
      </c>
    </row>
    <row r="201" spans="2:65" s="1" customFormat="1" ht="25.5" customHeight="1">
      <c r="B201" s="169"/>
      <c r="C201" s="170" t="s">
        <v>340</v>
      </c>
      <c r="D201" s="170" t="s">
        <v>139</v>
      </c>
      <c r="E201" s="171" t="s">
        <v>341</v>
      </c>
      <c r="F201" s="172" t="s">
        <v>342</v>
      </c>
      <c r="G201" s="173" t="s">
        <v>314</v>
      </c>
      <c r="H201" s="174">
        <v>6</v>
      </c>
      <c r="I201" s="175"/>
      <c r="J201" s="176">
        <f>ROUND(I201*H201,2)</f>
        <v>0</v>
      </c>
      <c r="K201" s="172" t="s">
        <v>143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215</v>
      </c>
      <c r="AT201" s="23" t="s">
        <v>139</v>
      </c>
      <c r="AU201" s="23" t="s">
        <v>145</v>
      </c>
      <c r="AY201" s="23" t="s">
        <v>136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145</v>
      </c>
      <c r="BK201" s="181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169"/>
      <c r="C202" s="170" t="s">
        <v>344</v>
      </c>
      <c r="D202" s="170" t="s">
        <v>139</v>
      </c>
      <c r="E202" s="171" t="s">
        <v>345</v>
      </c>
      <c r="F202" s="172" t="s">
        <v>346</v>
      </c>
      <c r="G202" s="173" t="s">
        <v>314</v>
      </c>
      <c r="H202" s="174">
        <v>2</v>
      </c>
      <c r="I202" s="175"/>
      <c r="J202" s="176">
        <f>ROUND(I202*H202,2)</f>
        <v>0</v>
      </c>
      <c r="K202" s="172" t="s">
        <v>143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215</v>
      </c>
      <c r="AT202" s="23" t="s">
        <v>139</v>
      </c>
      <c r="AU202" s="23" t="s">
        <v>145</v>
      </c>
      <c r="AY202" s="23" t="s">
        <v>136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145</v>
      </c>
      <c r="BK202" s="181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169"/>
      <c r="C203" s="170" t="s">
        <v>348</v>
      </c>
      <c r="D203" s="170" t="s">
        <v>139</v>
      </c>
      <c r="E203" s="171" t="s">
        <v>349</v>
      </c>
      <c r="F203" s="172" t="s">
        <v>350</v>
      </c>
      <c r="G203" s="173" t="s">
        <v>314</v>
      </c>
      <c r="H203" s="174">
        <v>7</v>
      </c>
      <c r="I203" s="175"/>
      <c r="J203" s="176">
        <f>ROUND(I203*H203,2)</f>
        <v>0</v>
      </c>
      <c r="K203" s="172" t="s">
        <v>143</v>
      </c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215</v>
      </c>
      <c r="AT203" s="23" t="s">
        <v>139</v>
      </c>
      <c r="AU203" s="23" t="s">
        <v>145</v>
      </c>
      <c r="AY203" s="23" t="s">
        <v>136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145</v>
      </c>
      <c r="BK203" s="181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169"/>
      <c r="C204" s="170" t="s">
        <v>352</v>
      </c>
      <c r="D204" s="170" t="s">
        <v>139</v>
      </c>
      <c r="E204" s="171" t="s">
        <v>353</v>
      </c>
      <c r="F204" s="172" t="s">
        <v>354</v>
      </c>
      <c r="G204" s="173" t="s">
        <v>314</v>
      </c>
      <c r="H204" s="174">
        <v>2</v>
      </c>
      <c r="I204" s="175"/>
      <c r="J204" s="176">
        <f>ROUND(I204*H204,2)</f>
        <v>0</v>
      </c>
      <c r="K204" s="172" t="s">
        <v>143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215</v>
      </c>
      <c r="AT204" s="23" t="s">
        <v>139</v>
      </c>
      <c r="AU204" s="23" t="s">
        <v>145</v>
      </c>
      <c r="AY204" s="23" t="s">
        <v>136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145</v>
      </c>
      <c r="BK204" s="181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169"/>
      <c r="C205" s="170" t="s">
        <v>356</v>
      </c>
      <c r="D205" s="170" t="s">
        <v>139</v>
      </c>
      <c r="E205" s="171" t="s">
        <v>357</v>
      </c>
      <c r="F205" s="172" t="s">
        <v>358</v>
      </c>
      <c r="G205" s="173" t="s">
        <v>205</v>
      </c>
      <c r="H205" s="174">
        <v>3</v>
      </c>
      <c r="I205" s="175"/>
      <c r="J205" s="176">
        <f>ROUND(I205*H205,2)</f>
        <v>0</v>
      </c>
      <c r="K205" s="172" t="s">
        <v>143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215</v>
      </c>
      <c r="AT205" s="23" t="s">
        <v>139</v>
      </c>
      <c r="AU205" s="23" t="s">
        <v>145</v>
      </c>
      <c r="AY205" s="23" t="s">
        <v>136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145</v>
      </c>
      <c r="BK205" s="181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360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145</v>
      </c>
      <c r="AV206" s="13" t="s">
        <v>77</v>
      </c>
      <c r="AW206" s="13" t="s">
        <v>36</v>
      </c>
      <c r="AX206" s="13" t="s">
        <v>72</v>
      </c>
      <c r="AY206" s="200" t="s">
        <v>136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137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145</v>
      </c>
      <c r="AV207" s="11" t="s">
        <v>145</v>
      </c>
      <c r="AW207" s="11" t="s">
        <v>36</v>
      </c>
      <c r="AX207" s="11" t="s">
        <v>77</v>
      </c>
      <c r="AY207" s="184" t="s">
        <v>136</v>
      </c>
    </row>
    <row r="208" spans="2:65" s="1" customFormat="1" ht="16.5" customHeight="1">
      <c r="B208" s="169"/>
      <c r="C208" s="170" t="s">
        <v>361</v>
      </c>
      <c r="D208" s="170" t="s">
        <v>139</v>
      </c>
      <c r="E208" s="171" t="s">
        <v>362</v>
      </c>
      <c r="F208" s="172" t="s">
        <v>363</v>
      </c>
      <c r="G208" s="173" t="s">
        <v>314</v>
      </c>
      <c r="H208" s="174">
        <v>11</v>
      </c>
      <c r="I208" s="175"/>
      <c r="J208" s="176">
        <f>ROUND(I208*H208,2)</f>
        <v>0</v>
      </c>
      <c r="K208" s="172" t="s">
        <v>143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215</v>
      </c>
      <c r="AT208" s="23" t="s">
        <v>139</v>
      </c>
      <c r="AU208" s="23" t="s">
        <v>145</v>
      </c>
      <c r="AY208" s="23" t="s">
        <v>136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169"/>
      <c r="C209" s="170" t="s">
        <v>365</v>
      </c>
      <c r="D209" s="170" t="s">
        <v>139</v>
      </c>
      <c r="E209" s="171" t="s">
        <v>366</v>
      </c>
      <c r="F209" s="172" t="s">
        <v>367</v>
      </c>
      <c r="G209" s="173" t="s">
        <v>248</v>
      </c>
      <c r="H209" s="174">
        <v>0.008</v>
      </c>
      <c r="I209" s="175"/>
      <c r="J209" s="176">
        <f>ROUND(I209*H209,2)</f>
        <v>0</v>
      </c>
      <c r="K209" s="172" t="s">
        <v>143</v>
      </c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215</v>
      </c>
      <c r="AT209" s="23" t="s">
        <v>139</v>
      </c>
      <c r="AU209" s="23" t="s">
        <v>145</v>
      </c>
      <c r="AY209" s="23" t="s">
        <v>136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145</v>
      </c>
      <c r="BK209" s="181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169"/>
      <c r="C210" s="170" t="s">
        <v>369</v>
      </c>
      <c r="D210" s="170" t="s">
        <v>139</v>
      </c>
      <c r="E210" s="171" t="s">
        <v>370</v>
      </c>
      <c r="F210" s="172" t="s">
        <v>371</v>
      </c>
      <c r="G210" s="173" t="s">
        <v>248</v>
      </c>
      <c r="H210" s="174">
        <v>0.008</v>
      </c>
      <c r="I210" s="175"/>
      <c r="J210" s="176">
        <f>ROUND(I210*H210,2)</f>
        <v>0</v>
      </c>
      <c r="K210" s="172" t="s">
        <v>143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215</v>
      </c>
      <c r="AT210" s="23" t="s">
        <v>139</v>
      </c>
      <c r="AU210" s="23" t="s">
        <v>145</v>
      </c>
      <c r="AY210" s="23" t="s">
        <v>136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56"/>
      <c r="D211" s="157" t="s">
        <v>71</v>
      </c>
      <c r="E211" s="167" t="s">
        <v>373</v>
      </c>
      <c r="F211" s="167" t="s">
        <v>374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145</v>
      </c>
      <c r="AT211" s="165" t="s">
        <v>71</v>
      </c>
      <c r="AU211" s="165" t="s">
        <v>77</v>
      </c>
      <c r="AY211" s="157" t="s">
        <v>136</v>
      </c>
      <c r="BK211" s="166">
        <f>SUM(BK212:BK222)</f>
        <v>0</v>
      </c>
    </row>
    <row r="212" spans="2:65" s="1" customFormat="1" ht="16.5" customHeight="1">
      <c r="B212" s="169"/>
      <c r="C212" s="170" t="s">
        <v>375</v>
      </c>
      <c r="D212" s="170" t="s">
        <v>139</v>
      </c>
      <c r="E212" s="171" t="s">
        <v>376</v>
      </c>
      <c r="F212" s="172" t="s">
        <v>377</v>
      </c>
      <c r="G212" s="173" t="s">
        <v>314</v>
      </c>
      <c r="H212" s="174">
        <v>10</v>
      </c>
      <c r="I212" s="175"/>
      <c r="J212" s="176">
        <f aca="true" t="shared" si="10" ref="J212:J222">ROUND(I212*H212,2)</f>
        <v>0</v>
      </c>
      <c r="K212" s="172" t="s">
        <v>143</v>
      </c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215</v>
      </c>
      <c r="AT212" s="23" t="s">
        <v>139</v>
      </c>
      <c r="AU212" s="23" t="s">
        <v>145</v>
      </c>
      <c r="AY212" s="23" t="s">
        <v>136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145</v>
      </c>
      <c r="BK212" s="181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169"/>
      <c r="C213" s="170" t="s">
        <v>379</v>
      </c>
      <c r="D213" s="170" t="s">
        <v>139</v>
      </c>
      <c r="E213" s="171" t="s">
        <v>380</v>
      </c>
      <c r="F213" s="172" t="s">
        <v>381</v>
      </c>
      <c r="G213" s="173" t="s">
        <v>314</v>
      </c>
      <c r="H213" s="174">
        <v>20</v>
      </c>
      <c r="I213" s="175"/>
      <c r="J213" s="176">
        <f t="shared" si="10"/>
        <v>0</v>
      </c>
      <c r="K213" s="172" t="s">
        <v>143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215</v>
      </c>
      <c r="AT213" s="23" t="s">
        <v>139</v>
      </c>
      <c r="AU213" s="23" t="s">
        <v>145</v>
      </c>
      <c r="AY213" s="23" t="s">
        <v>136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145</v>
      </c>
      <c r="BK213" s="181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169"/>
      <c r="C214" s="206" t="s">
        <v>383</v>
      </c>
      <c r="D214" s="206" t="s">
        <v>208</v>
      </c>
      <c r="E214" s="207" t="s">
        <v>384</v>
      </c>
      <c r="F214" s="208" t="s">
        <v>385</v>
      </c>
      <c r="G214" s="209" t="s">
        <v>314</v>
      </c>
      <c r="H214" s="210">
        <v>7</v>
      </c>
      <c r="I214" s="211"/>
      <c r="J214" s="212">
        <f t="shared" si="10"/>
        <v>0</v>
      </c>
      <c r="K214" s="208" t="s">
        <v>143</v>
      </c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303</v>
      </c>
      <c r="AT214" s="23" t="s">
        <v>208</v>
      </c>
      <c r="AU214" s="23" t="s">
        <v>145</v>
      </c>
      <c r="AY214" s="23" t="s">
        <v>136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145</v>
      </c>
      <c r="BK214" s="181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169"/>
      <c r="C215" s="206" t="s">
        <v>387</v>
      </c>
      <c r="D215" s="206" t="s">
        <v>208</v>
      </c>
      <c r="E215" s="207" t="s">
        <v>388</v>
      </c>
      <c r="F215" s="208" t="s">
        <v>389</v>
      </c>
      <c r="G215" s="209" t="s">
        <v>314</v>
      </c>
      <c r="H215" s="210">
        <v>7</v>
      </c>
      <c r="I215" s="211"/>
      <c r="J215" s="212">
        <f t="shared" si="10"/>
        <v>0</v>
      </c>
      <c r="K215" s="208" t="s">
        <v>143</v>
      </c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303</v>
      </c>
      <c r="AT215" s="23" t="s">
        <v>208</v>
      </c>
      <c r="AU215" s="23" t="s">
        <v>145</v>
      </c>
      <c r="AY215" s="23" t="s">
        <v>136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145</v>
      </c>
      <c r="BK215" s="181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169"/>
      <c r="C216" s="206" t="s">
        <v>391</v>
      </c>
      <c r="D216" s="206" t="s">
        <v>208</v>
      </c>
      <c r="E216" s="207" t="s">
        <v>392</v>
      </c>
      <c r="F216" s="208" t="s">
        <v>393</v>
      </c>
      <c r="G216" s="209" t="s">
        <v>314</v>
      </c>
      <c r="H216" s="210">
        <v>6</v>
      </c>
      <c r="I216" s="211"/>
      <c r="J216" s="212">
        <f t="shared" si="10"/>
        <v>0</v>
      </c>
      <c r="K216" s="208" t="s">
        <v>143</v>
      </c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303</v>
      </c>
      <c r="AT216" s="23" t="s">
        <v>208</v>
      </c>
      <c r="AU216" s="23" t="s">
        <v>145</v>
      </c>
      <c r="AY216" s="23" t="s">
        <v>136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145</v>
      </c>
      <c r="BK216" s="181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169"/>
      <c r="C217" s="170" t="s">
        <v>195</v>
      </c>
      <c r="D217" s="170" t="s">
        <v>139</v>
      </c>
      <c r="E217" s="171" t="s">
        <v>395</v>
      </c>
      <c r="F217" s="172" t="s">
        <v>396</v>
      </c>
      <c r="G217" s="173" t="s">
        <v>397</v>
      </c>
      <c r="H217" s="174">
        <v>1</v>
      </c>
      <c r="I217" s="175"/>
      <c r="J217" s="176">
        <f t="shared" si="10"/>
        <v>0</v>
      </c>
      <c r="K217" s="172" t="s">
        <v>143</v>
      </c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215</v>
      </c>
      <c r="AT217" s="23" t="s">
        <v>139</v>
      </c>
      <c r="AU217" s="23" t="s">
        <v>145</v>
      </c>
      <c r="AY217" s="23" t="s">
        <v>136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145</v>
      </c>
      <c r="BK217" s="181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169"/>
      <c r="C218" s="170" t="s">
        <v>399</v>
      </c>
      <c r="D218" s="170" t="s">
        <v>139</v>
      </c>
      <c r="E218" s="171" t="s">
        <v>400</v>
      </c>
      <c r="F218" s="172" t="s">
        <v>401</v>
      </c>
      <c r="G218" s="173" t="s">
        <v>397</v>
      </c>
      <c r="H218" s="174">
        <v>1</v>
      </c>
      <c r="I218" s="175"/>
      <c r="J218" s="176">
        <f t="shared" si="10"/>
        <v>0</v>
      </c>
      <c r="K218" s="172" t="s">
        <v>143</v>
      </c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215</v>
      </c>
      <c r="AT218" s="23" t="s">
        <v>139</v>
      </c>
      <c r="AU218" s="23" t="s">
        <v>145</v>
      </c>
      <c r="AY218" s="23" t="s">
        <v>136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145</v>
      </c>
      <c r="BK218" s="181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169"/>
      <c r="C219" s="170" t="s">
        <v>403</v>
      </c>
      <c r="D219" s="170" t="s">
        <v>139</v>
      </c>
      <c r="E219" s="171" t="s">
        <v>404</v>
      </c>
      <c r="F219" s="172" t="s">
        <v>405</v>
      </c>
      <c r="G219" s="173" t="s">
        <v>314</v>
      </c>
      <c r="H219" s="174">
        <v>20</v>
      </c>
      <c r="I219" s="175"/>
      <c r="J219" s="176">
        <f t="shared" si="10"/>
        <v>0</v>
      </c>
      <c r="K219" s="172" t="s">
        <v>143</v>
      </c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215</v>
      </c>
      <c r="AT219" s="23" t="s">
        <v>139</v>
      </c>
      <c r="AU219" s="23" t="s">
        <v>145</v>
      </c>
      <c r="AY219" s="23" t="s">
        <v>136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145</v>
      </c>
      <c r="BK219" s="181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169"/>
      <c r="C220" s="170" t="s">
        <v>407</v>
      </c>
      <c r="D220" s="170" t="s">
        <v>139</v>
      </c>
      <c r="E220" s="171" t="s">
        <v>408</v>
      </c>
      <c r="F220" s="172" t="s">
        <v>409</v>
      </c>
      <c r="G220" s="173" t="s">
        <v>314</v>
      </c>
      <c r="H220" s="174">
        <v>20</v>
      </c>
      <c r="I220" s="175"/>
      <c r="J220" s="176">
        <f t="shared" si="10"/>
        <v>0</v>
      </c>
      <c r="K220" s="172" t="s">
        <v>143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215</v>
      </c>
      <c r="AT220" s="23" t="s">
        <v>139</v>
      </c>
      <c r="AU220" s="23" t="s">
        <v>145</v>
      </c>
      <c r="AY220" s="23" t="s">
        <v>136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145</v>
      </c>
      <c r="BK220" s="181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169"/>
      <c r="C221" s="170" t="s">
        <v>411</v>
      </c>
      <c r="D221" s="170" t="s">
        <v>139</v>
      </c>
      <c r="E221" s="171" t="s">
        <v>412</v>
      </c>
      <c r="F221" s="172" t="s">
        <v>413</v>
      </c>
      <c r="G221" s="173" t="s">
        <v>248</v>
      </c>
      <c r="H221" s="174">
        <v>0.02</v>
      </c>
      <c r="I221" s="175"/>
      <c r="J221" s="176">
        <f t="shared" si="10"/>
        <v>0</v>
      </c>
      <c r="K221" s="172" t="s">
        <v>143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215</v>
      </c>
      <c r="AT221" s="23" t="s">
        <v>139</v>
      </c>
      <c r="AU221" s="23" t="s">
        <v>145</v>
      </c>
      <c r="AY221" s="23" t="s">
        <v>136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145</v>
      </c>
      <c r="BK221" s="181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169"/>
      <c r="C222" s="170" t="s">
        <v>415</v>
      </c>
      <c r="D222" s="170" t="s">
        <v>139</v>
      </c>
      <c r="E222" s="171" t="s">
        <v>416</v>
      </c>
      <c r="F222" s="172" t="s">
        <v>417</v>
      </c>
      <c r="G222" s="173" t="s">
        <v>248</v>
      </c>
      <c r="H222" s="174">
        <v>0.02</v>
      </c>
      <c r="I222" s="175"/>
      <c r="J222" s="176">
        <f t="shared" si="10"/>
        <v>0</v>
      </c>
      <c r="K222" s="172" t="s">
        <v>143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215</v>
      </c>
      <c r="AT222" s="23" t="s">
        <v>139</v>
      </c>
      <c r="AU222" s="23" t="s">
        <v>145</v>
      </c>
      <c r="AY222" s="23" t="s">
        <v>136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145</v>
      </c>
      <c r="BK222" s="181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56"/>
      <c r="D223" s="157" t="s">
        <v>71</v>
      </c>
      <c r="E223" s="167" t="s">
        <v>419</v>
      </c>
      <c r="F223" s="167" t="s">
        <v>420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145</v>
      </c>
      <c r="AT223" s="165" t="s">
        <v>71</v>
      </c>
      <c r="AU223" s="165" t="s">
        <v>77</v>
      </c>
      <c r="AY223" s="157" t="s">
        <v>136</v>
      </c>
      <c r="BK223" s="166">
        <f>SUM(BK224:BK234)</f>
        <v>0</v>
      </c>
    </row>
    <row r="224" spans="2:65" s="1" customFormat="1" ht="16.5" customHeight="1">
      <c r="B224" s="169"/>
      <c r="C224" s="170" t="s">
        <v>421</v>
      </c>
      <c r="D224" s="170" t="s">
        <v>139</v>
      </c>
      <c r="E224" s="171" t="s">
        <v>422</v>
      </c>
      <c r="F224" s="172" t="s">
        <v>423</v>
      </c>
      <c r="G224" s="173" t="s">
        <v>314</v>
      </c>
      <c r="H224" s="174">
        <v>3</v>
      </c>
      <c r="I224" s="175"/>
      <c r="J224" s="176">
        <f>ROUND(I224*H224,2)</f>
        <v>0</v>
      </c>
      <c r="K224" s="172" t="s">
        <v>143</v>
      </c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215</v>
      </c>
      <c r="AT224" s="23" t="s">
        <v>139</v>
      </c>
      <c r="AU224" s="23" t="s">
        <v>145</v>
      </c>
      <c r="AY224" s="23" t="s">
        <v>136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145</v>
      </c>
      <c r="BK224" s="181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169"/>
      <c r="C225" s="170" t="s">
        <v>425</v>
      </c>
      <c r="D225" s="170" t="s">
        <v>139</v>
      </c>
      <c r="E225" s="171" t="s">
        <v>426</v>
      </c>
      <c r="F225" s="172" t="s">
        <v>427</v>
      </c>
      <c r="G225" s="173" t="s">
        <v>314</v>
      </c>
      <c r="H225" s="174">
        <v>1</v>
      </c>
      <c r="I225" s="175"/>
      <c r="J225" s="176">
        <f>ROUND(I225*H225,2)</f>
        <v>0</v>
      </c>
      <c r="K225" s="172" t="s">
        <v>143</v>
      </c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215</v>
      </c>
      <c r="AT225" s="23" t="s">
        <v>139</v>
      </c>
      <c r="AU225" s="23" t="s">
        <v>145</v>
      </c>
      <c r="AY225" s="23" t="s">
        <v>136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145</v>
      </c>
      <c r="BK225" s="181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429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145</v>
      </c>
      <c r="AV226" s="13" t="s">
        <v>77</v>
      </c>
      <c r="AW226" s="13" t="s">
        <v>36</v>
      </c>
      <c r="AX226" s="13" t="s">
        <v>72</v>
      </c>
      <c r="AY226" s="200" t="s">
        <v>136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77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145</v>
      </c>
      <c r="AV227" s="11" t="s">
        <v>145</v>
      </c>
      <c r="AW227" s="11" t="s">
        <v>36</v>
      </c>
      <c r="AX227" s="11" t="s">
        <v>77</v>
      </c>
      <c r="AY227" s="184" t="s">
        <v>136</v>
      </c>
    </row>
    <row r="228" spans="2:65" s="1" customFormat="1" ht="16.5" customHeight="1">
      <c r="B228" s="169"/>
      <c r="C228" s="170" t="s">
        <v>430</v>
      </c>
      <c r="D228" s="170" t="s">
        <v>139</v>
      </c>
      <c r="E228" s="171" t="s">
        <v>431</v>
      </c>
      <c r="F228" s="172" t="s">
        <v>432</v>
      </c>
      <c r="G228" s="173" t="s">
        <v>314</v>
      </c>
      <c r="H228" s="174">
        <v>3</v>
      </c>
      <c r="I228" s="175"/>
      <c r="J228" s="176">
        <f aca="true" t="shared" si="20" ref="J228:J234">ROUND(I228*H228,2)</f>
        <v>0</v>
      </c>
      <c r="K228" s="172" t="s">
        <v>143</v>
      </c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215</v>
      </c>
      <c r="AT228" s="23" t="s">
        <v>139</v>
      </c>
      <c r="AU228" s="23" t="s">
        <v>145</v>
      </c>
      <c r="AY228" s="23" t="s">
        <v>136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145</v>
      </c>
      <c r="BK228" s="181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169"/>
      <c r="C229" s="170" t="s">
        <v>434</v>
      </c>
      <c r="D229" s="170" t="s">
        <v>139</v>
      </c>
      <c r="E229" s="171" t="s">
        <v>435</v>
      </c>
      <c r="F229" s="172" t="s">
        <v>436</v>
      </c>
      <c r="G229" s="173" t="s">
        <v>397</v>
      </c>
      <c r="H229" s="174">
        <v>1</v>
      </c>
      <c r="I229" s="175"/>
      <c r="J229" s="176">
        <f t="shared" si="20"/>
        <v>0</v>
      </c>
      <c r="K229" s="172" t="s">
        <v>143</v>
      </c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215</v>
      </c>
      <c r="AT229" s="23" t="s">
        <v>139</v>
      </c>
      <c r="AU229" s="23" t="s">
        <v>145</v>
      </c>
      <c r="AY229" s="23" t="s">
        <v>136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145</v>
      </c>
      <c r="BK229" s="181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169"/>
      <c r="C230" s="170" t="s">
        <v>438</v>
      </c>
      <c r="D230" s="170" t="s">
        <v>139</v>
      </c>
      <c r="E230" s="171" t="s">
        <v>439</v>
      </c>
      <c r="F230" s="172" t="s">
        <v>440</v>
      </c>
      <c r="G230" s="173" t="s">
        <v>205</v>
      </c>
      <c r="H230" s="174">
        <v>2</v>
      </c>
      <c r="I230" s="175"/>
      <c r="J230" s="176">
        <f t="shared" si="20"/>
        <v>0</v>
      </c>
      <c r="K230" s="172" t="s">
        <v>143</v>
      </c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215</v>
      </c>
      <c r="AT230" s="23" t="s">
        <v>139</v>
      </c>
      <c r="AU230" s="23" t="s">
        <v>145</v>
      </c>
      <c r="AY230" s="23" t="s">
        <v>136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145</v>
      </c>
      <c r="BK230" s="181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169"/>
      <c r="C231" s="170" t="s">
        <v>442</v>
      </c>
      <c r="D231" s="170" t="s">
        <v>139</v>
      </c>
      <c r="E231" s="171" t="s">
        <v>443</v>
      </c>
      <c r="F231" s="172" t="s">
        <v>444</v>
      </c>
      <c r="G231" s="173" t="s">
        <v>314</v>
      </c>
      <c r="H231" s="174">
        <v>3</v>
      </c>
      <c r="I231" s="175"/>
      <c r="J231" s="176">
        <f t="shared" si="20"/>
        <v>0</v>
      </c>
      <c r="K231" s="172" t="s">
        <v>143</v>
      </c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215</v>
      </c>
      <c r="AT231" s="23" t="s">
        <v>139</v>
      </c>
      <c r="AU231" s="23" t="s">
        <v>145</v>
      </c>
      <c r="AY231" s="23" t="s">
        <v>136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145</v>
      </c>
      <c r="BK231" s="181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169"/>
      <c r="C232" s="170" t="s">
        <v>446</v>
      </c>
      <c r="D232" s="170" t="s">
        <v>139</v>
      </c>
      <c r="E232" s="171" t="s">
        <v>447</v>
      </c>
      <c r="F232" s="172" t="s">
        <v>448</v>
      </c>
      <c r="G232" s="173" t="s">
        <v>205</v>
      </c>
      <c r="H232" s="174">
        <v>1</v>
      </c>
      <c r="I232" s="175"/>
      <c r="J232" s="176">
        <f t="shared" si="20"/>
        <v>0</v>
      </c>
      <c r="K232" s="172" t="s">
        <v>143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215</v>
      </c>
      <c r="AT232" s="23" t="s">
        <v>139</v>
      </c>
      <c r="AU232" s="23" t="s">
        <v>145</v>
      </c>
      <c r="AY232" s="23" t="s">
        <v>136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145</v>
      </c>
      <c r="BK232" s="181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169"/>
      <c r="C233" s="170" t="s">
        <v>450</v>
      </c>
      <c r="D233" s="170" t="s">
        <v>139</v>
      </c>
      <c r="E233" s="171" t="s">
        <v>451</v>
      </c>
      <c r="F233" s="172" t="s">
        <v>452</v>
      </c>
      <c r="G233" s="173" t="s">
        <v>248</v>
      </c>
      <c r="H233" s="174">
        <v>0.003</v>
      </c>
      <c r="I233" s="175"/>
      <c r="J233" s="176">
        <f t="shared" si="20"/>
        <v>0</v>
      </c>
      <c r="K233" s="172" t="s">
        <v>143</v>
      </c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215</v>
      </c>
      <c r="AT233" s="23" t="s">
        <v>139</v>
      </c>
      <c r="AU233" s="23" t="s">
        <v>145</v>
      </c>
      <c r="AY233" s="23" t="s">
        <v>136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145</v>
      </c>
      <c r="BK233" s="181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169"/>
      <c r="C234" s="170" t="s">
        <v>454</v>
      </c>
      <c r="D234" s="170" t="s">
        <v>139</v>
      </c>
      <c r="E234" s="171" t="s">
        <v>455</v>
      </c>
      <c r="F234" s="172" t="s">
        <v>456</v>
      </c>
      <c r="G234" s="173" t="s">
        <v>248</v>
      </c>
      <c r="H234" s="174">
        <v>0.003</v>
      </c>
      <c r="I234" s="175"/>
      <c r="J234" s="176">
        <f t="shared" si="20"/>
        <v>0</v>
      </c>
      <c r="K234" s="172" t="s">
        <v>143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215</v>
      </c>
      <c r="AT234" s="23" t="s">
        <v>139</v>
      </c>
      <c r="AU234" s="23" t="s">
        <v>145</v>
      </c>
      <c r="AY234" s="23" t="s">
        <v>136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145</v>
      </c>
      <c r="BK234" s="181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56"/>
      <c r="D235" s="157" t="s">
        <v>71</v>
      </c>
      <c r="E235" s="167" t="s">
        <v>458</v>
      </c>
      <c r="F235" s="167" t="s">
        <v>459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145</v>
      </c>
      <c r="AT235" s="165" t="s">
        <v>71</v>
      </c>
      <c r="AU235" s="165" t="s">
        <v>77</v>
      </c>
      <c r="AY235" s="157" t="s">
        <v>136</v>
      </c>
      <c r="BK235" s="166">
        <f>SUM(BK236:BK254)</f>
        <v>0</v>
      </c>
    </row>
    <row r="236" spans="2:65" s="1" customFormat="1" ht="16.5" customHeight="1">
      <c r="B236" s="169"/>
      <c r="C236" s="170" t="s">
        <v>460</v>
      </c>
      <c r="D236" s="170" t="s">
        <v>139</v>
      </c>
      <c r="E236" s="171" t="s">
        <v>461</v>
      </c>
      <c r="F236" s="172" t="s">
        <v>462</v>
      </c>
      <c r="G236" s="173" t="s">
        <v>397</v>
      </c>
      <c r="H236" s="174">
        <v>1</v>
      </c>
      <c r="I236" s="175"/>
      <c r="J236" s="176">
        <f aca="true" t="shared" si="30" ref="J236:J254">ROUND(I236*H236,2)</f>
        <v>0</v>
      </c>
      <c r="K236" s="172" t="s">
        <v>143</v>
      </c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215</v>
      </c>
      <c r="AT236" s="23" t="s">
        <v>139</v>
      </c>
      <c r="AU236" s="23" t="s">
        <v>145</v>
      </c>
      <c r="AY236" s="23" t="s">
        <v>136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145</v>
      </c>
      <c r="BK236" s="181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169"/>
      <c r="C237" s="170" t="s">
        <v>464</v>
      </c>
      <c r="D237" s="170" t="s">
        <v>139</v>
      </c>
      <c r="E237" s="171" t="s">
        <v>465</v>
      </c>
      <c r="F237" s="172" t="s">
        <v>466</v>
      </c>
      <c r="G237" s="173" t="s">
        <v>397</v>
      </c>
      <c r="H237" s="174">
        <v>1</v>
      </c>
      <c r="I237" s="175"/>
      <c r="J237" s="176">
        <f t="shared" si="30"/>
        <v>0</v>
      </c>
      <c r="K237" s="172" t="s">
        <v>143</v>
      </c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215</v>
      </c>
      <c r="AT237" s="23" t="s">
        <v>139</v>
      </c>
      <c r="AU237" s="23" t="s">
        <v>145</v>
      </c>
      <c r="AY237" s="23" t="s">
        <v>136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145</v>
      </c>
      <c r="BK237" s="181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169"/>
      <c r="C238" s="170" t="s">
        <v>468</v>
      </c>
      <c r="D238" s="170" t="s">
        <v>139</v>
      </c>
      <c r="E238" s="171" t="s">
        <v>469</v>
      </c>
      <c r="F238" s="172" t="s">
        <v>470</v>
      </c>
      <c r="G238" s="173" t="s">
        <v>397</v>
      </c>
      <c r="H238" s="174">
        <v>1</v>
      </c>
      <c r="I238" s="175"/>
      <c r="J238" s="176">
        <f t="shared" si="30"/>
        <v>0</v>
      </c>
      <c r="K238" s="172" t="s">
        <v>143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215</v>
      </c>
      <c r="AT238" s="23" t="s">
        <v>139</v>
      </c>
      <c r="AU238" s="23" t="s">
        <v>145</v>
      </c>
      <c r="AY238" s="23" t="s">
        <v>136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145</v>
      </c>
      <c r="BK238" s="181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169"/>
      <c r="C239" s="170" t="s">
        <v>472</v>
      </c>
      <c r="D239" s="170" t="s">
        <v>139</v>
      </c>
      <c r="E239" s="171" t="s">
        <v>473</v>
      </c>
      <c r="F239" s="172" t="s">
        <v>474</v>
      </c>
      <c r="G239" s="173" t="s">
        <v>397</v>
      </c>
      <c r="H239" s="174">
        <v>1</v>
      </c>
      <c r="I239" s="175"/>
      <c r="J239" s="176">
        <f t="shared" si="30"/>
        <v>0</v>
      </c>
      <c r="K239" s="172" t="s">
        <v>143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215</v>
      </c>
      <c r="AT239" s="23" t="s">
        <v>139</v>
      </c>
      <c r="AU239" s="23" t="s">
        <v>145</v>
      </c>
      <c r="AY239" s="23" t="s">
        <v>136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145</v>
      </c>
      <c r="BK239" s="181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169"/>
      <c r="C240" s="170" t="s">
        <v>476</v>
      </c>
      <c r="D240" s="170" t="s">
        <v>139</v>
      </c>
      <c r="E240" s="171" t="s">
        <v>477</v>
      </c>
      <c r="F240" s="172" t="s">
        <v>478</v>
      </c>
      <c r="G240" s="173" t="s">
        <v>397</v>
      </c>
      <c r="H240" s="174">
        <v>1</v>
      </c>
      <c r="I240" s="175"/>
      <c r="J240" s="176">
        <f t="shared" si="30"/>
        <v>0</v>
      </c>
      <c r="K240" s="172" t="s">
        <v>143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215</v>
      </c>
      <c r="AT240" s="23" t="s">
        <v>139</v>
      </c>
      <c r="AU240" s="23" t="s">
        <v>145</v>
      </c>
      <c r="AY240" s="23" t="s">
        <v>136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145</v>
      </c>
      <c r="BK240" s="181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169"/>
      <c r="C241" s="170" t="s">
        <v>480</v>
      </c>
      <c r="D241" s="170" t="s">
        <v>139</v>
      </c>
      <c r="E241" s="171" t="s">
        <v>481</v>
      </c>
      <c r="F241" s="172" t="s">
        <v>482</v>
      </c>
      <c r="G241" s="173" t="s">
        <v>397</v>
      </c>
      <c r="H241" s="174">
        <v>1</v>
      </c>
      <c r="I241" s="175"/>
      <c r="J241" s="176">
        <f t="shared" si="30"/>
        <v>0</v>
      </c>
      <c r="K241" s="172" t="s">
        <v>143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215</v>
      </c>
      <c r="AT241" s="23" t="s">
        <v>139</v>
      </c>
      <c r="AU241" s="23" t="s">
        <v>145</v>
      </c>
      <c r="AY241" s="23" t="s">
        <v>136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145</v>
      </c>
      <c r="BK241" s="181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169"/>
      <c r="C242" s="170" t="s">
        <v>484</v>
      </c>
      <c r="D242" s="170" t="s">
        <v>139</v>
      </c>
      <c r="E242" s="171" t="s">
        <v>485</v>
      </c>
      <c r="F242" s="172" t="s">
        <v>486</v>
      </c>
      <c r="G242" s="173" t="s">
        <v>205</v>
      </c>
      <c r="H242" s="174">
        <v>6</v>
      </c>
      <c r="I242" s="175"/>
      <c r="J242" s="176">
        <f t="shared" si="30"/>
        <v>0</v>
      </c>
      <c r="K242" s="172" t="s">
        <v>143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215</v>
      </c>
      <c r="AT242" s="23" t="s">
        <v>139</v>
      </c>
      <c r="AU242" s="23" t="s">
        <v>145</v>
      </c>
      <c r="AY242" s="23" t="s">
        <v>136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145</v>
      </c>
      <c r="BK242" s="181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169"/>
      <c r="C243" s="170" t="s">
        <v>488</v>
      </c>
      <c r="D243" s="170" t="s">
        <v>139</v>
      </c>
      <c r="E243" s="171" t="s">
        <v>489</v>
      </c>
      <c r="F243" s="172" t="s">
        <v>490</v>
      </c>
      <c r="G243" s="173" t="s">
        <v>397</v>
      </c>
      <c r="H243" s="174">
        <v>6</v>
      </c>
      <c r="I243" s="175"/>
      <c r="J243" s="176">
        <f t="shared" si="30"/>
        <v>0</v>
      </c>
      <c r="K243" s="172" t="s">
        <v>143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215</v>
      </c>
      <c r="AT243" s="23" t="s">
        <v>139</v>
      </c>
      <c r="AU243" s="23" t="s">
        <v>145</v>
      </c>
      <c r="AY243" s="23" t="s">
        <v>136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145</v>
      </c>
      <c r="BK243" s="181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169"/>
      <c r="C244" s="170" t="s">
        <v>492</v>
      </c>
      <c r="D244" s="170" t="s">
        <v>139</v>
      </c>
      <c r="E244" s="171" t="s">
        <v>493</v>
      </c>
      <c r="F244" s="172" t="s">
        <v>494</v>
      </c>
      <c r="G244" s="173" t="s">
        <v>397</v>
      </c>
      <c r="H244" s="174">
        <v>2</v>
      </c>
      <c r="I244" s="175"/>
      <c r="J244" s="176">
        <f t="shared" si="30"/>
        <v>0</v>
      </c>
      <c r="K244" s="172" t="s">
        <v>143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215</v>
      </c>
      <c r="AT244" s="23" t="s">
        <v>139</v>
      </c>
      <c r="AU244" s="23" t="s">
        <v>145</v>
      </c>
      <c r="AY244" s="23" t="s">
        <v>136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145</v>
      </c>
      <c r="BK244" s="181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169"/>
      <c r="C245" s="170" t="s">
        <v>496</v>
      </c>
      <c r="D245" s="170" t="s">
        <v>139</v>
      </c>
      <c r="E245" s="171" t="s">
        <v>497</v>
      </c>
      <c r="F245" s="172" t="s">
        <v>498</v>
      </c>
      <c r="G245" s="173" t="s">
        <v>397</v>
      </c>
      <c r="H245" s="174">
        <v>1</v>
      </c>
      <c r="I245" s="175"/>
      <c r="J245" s="176">
        <f t="shared" si="30"/>
        <v>0</v>
      </c>
      <c r="K245" s="172" t="s">
        <v>143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215</v>
      </c>
      <c r="AT245" s="23" t="s">
        <v>139</v>
      </c>
      <c r="AU245" s="23" t="s">
        <v>145</v>
      </c>
      <c r="AY245" s="23" t="s">
        <v>136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145</v>
      </c>
      <c r="BK245" s="181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169"/>
      <c r="C246" s="170" t="s">
        <v>500</v>
      </c>
      <c r="D246" s="170" t="s">
        <v>139</v>
      </c>
      <c r="E246" s="171" t="s">
        <v>501</v>
      </c>
      <c r="F246" s="172" t="s">
        <v>502</v>
      </c>
      <c r="G246" s="173" t="s">
        <v>397</v>
      </c>
      <c r="H246" s="174">
        <v>1</v>
      </c>
      <c r="I246" s="175"/>
      <c r="J246" s="176">
        <f t="shared" si="30"/>
        <v>0</v>
      </c>
      <c r="K246" s="172" t="s">
        <v>143</v>
      </c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215</v>
      </c>
      <c r="AT246" s="23" t="s">
        <v>139</v>
      </c>
      <c r="AU246" s="23" t="s">
        <v>145</v>
      </c>
      <c r="AY246" s="23" t="s">
        <v>136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145</v>
      </c>
      <c r="BK246" s="181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169"/>
      <c r="C247" s="170" t="s">
        <v>504</v>
      </c>
      <c r="D247" s="170" t="s">
        <v>139</v>
      </c>
      <c r="E247" s="171" t="s">
        <v>505</v>
      </c>
      <c r="F247" s="172" t="s">
        <v>506</v>
      </c>
      <c r="G247" s="173" t="s">
        <v>205</v>
      </c>
      <c r="H247" s="174">
        <v>1</v>
      </c>
      <c r="I247" s="175"/>
      <c r="J247" s="176">
        <f t="shared" si="30"/>
        <v>0</v>
      </c>
      <c r="K247" s="172" t="s">
        <v>143</v>
      </c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215</v>
      </c>
      <c r="AT247" s="23" t="s">
        <v>139</v>
      </c>
      <c r="AU247" s="23" t="s">
        <v>145</v>
      </c>
      <c r="AY247" s="23" t="s">
        <v>136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145</v>
      </c>
      <c r="BK247" s="181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169"/>
      <c r="C248" s="170" t="s">
        <v>508</v>
      </c>
      <c r="D248" s="170" t="s">
        <v>139</v>
      </c>
      <c r="E248" s="171" t="s">
        <v>509</v>
      </c>
      <c r="F248" s="172" t="s">
        <v>510</v>
      </c>
      <c r="G248" s="173" t="s">
        <v>205</v>
      </c>
      <c r="H248" s="174">
        <v>3</v>
      </c>
      <c r="I248" s="175"/>
      <c r="J248" s="176">
        <f t="shared" si="30"/>
        <v>0</v>
      </c>
      <c r="K248" s="172" t="s">
        <v>143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215</v>
      </c>
      <c r="AT248" s="23" t="s">
        <v>139</v>
      </c>
      <c r="AU248" s="23" t="s">
        <v>145</v>
      </c>
      <c r="AY248" s="23" t="s">
        <v>136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145</v>
      </c>
      <c r="BK248" s="181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169"/>
      <c r="C249" s="206" t="s">
        <v>512</v>
      </c>
      <c r="D249" s="206" t="s">
        <v>208</v>
      </c>
      <c r="E249" s="207" t="s">
        <v>513</v>
      </c>
      <c r="F249" s="208" t="s">
        <v>514</v>
      </c>
      <c r="G249" s="209" t="s">
        <v>205</v>
      </c>
      <c r="H249" s="210">
        <v>1</v>
      </c>
      <c r="I249" s="211"/>
      <c r="J249" s="212">
        <f t="shared" si="30"/>
        <v>0</v>
      </c>
      <c r="K249" s="208" t="s">
        <v>143</v>
      </c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303</v>
      </c>
      <c r="AT249" s="23" t="s">
        <v>208</v>
      </c>
      <c r="AU249" s="23" t="s">
        <v>145</v>
      </c>
      <c r="AY249" s="23" t="s">
        <v>136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169"/>
      <c r="C250" s="206" t="s">
        <v>516</v>
      </c>
      <c r="D250" s="206" t="s">
        <v>208</v>
      </c>
      <c r="E250" s="207" t="s">
        <v>517</v>
      </c>
      <c r="F250" s="208" t="s">
        <v>518</v>
      </c>
      <c r="G250" s="209" t="s">
        <v>205</v>
      </c>
      <c r="H250" s="210">
        <v>1</v>
      </c>
      <c r="I250" s="211"/>
      <c r="J250" s="212">
        <f t="shared" si="30"/>
        <v>0</v>
      </c>
      <c r="K250" s="208" t="s">
        <v>5</v>
      </c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303</v>
      </c>
      <c r="AT250" s="23" t="s">
        <v>208</v>
      </c>
      <c r="AU250" s="23" t="s">
        <v>145</v>
      </c>
      <c r="AY250" s="23" t="s">
        <v>136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169"/>
      <c r="C251" s="170" t="s">
        <v>520</v>
      </c>
      <c r="D251" s="170" t="s">
        <v>139</v>
      </c>
      <c r="E251" s="171" t="s">
        <v>521</v>
      </c>
      <c r="F251" s="172" t="s">
        <v>522</v>
      </c>
      <c r="G251" s="173" t="s">
        <v>205</v>
      </c>
      <c r="H251" s="174">
        <v>1</v>
      </c>
      <c r="I251" s="175"/>
      <c r="J251" s="176">
        <f t="shared" si="30"/>
        <v>0</v>
      </c>
      <c r="K251" s="172" t="s">
        <v>143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215</v>
      </c>
      <c r="AT251" s="23" t="s">
        <v>139</v>
      </c>
      <c r="AU251" s="23" t="s">
        <v>145</v>
      </c>
      <c r="AY251" s="23" t="s">
        <v>136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169"/>
      <c r="C252" s="170" t="s">
        <v>524</v>
      </c>
      <c r="D252" s="170" t="s">
        <v>139</v>
      </c>
      <c r="E252" s="171" t="s">
        <v>525</v>
      </c>
      <c r="F252" s="172" t="s">
        <v>526</v>
      </c>
      <c r="G252" s="173" t="s">
        <v>248</v>
      </c>
      <c r="H252" s="174">
        <v>0.065</v>
      </c>
      <c r="I252" s="175"/>
      <c r="J252" s="176">
        <f t="shared" si="30"/>
        <v>0</v>
      </c>
      <c r="K252" s="172" t="s">
        <v>143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215</v>
      </c>
      <c r="AT252" s="23" t="s">
        <v>139</v>
      </c>
      <c r="AU252" s="23" t="s">
        <v>145</v>
      </c>
      <c r="AY252" s="23" t="s">
        <v>136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169"/>
      <c r="C253" s="170" t="s">
        <v>528</v>
      </c>
      <c r="D253" s="170" t="s">
        <v>139</v>
      </c>
      <c r="E253" s="171" t="s">
        <v>529</v>
      </c>
      <c r="F253" s="172" t="s">
        <v>530</v>
      </c>
      <c r="G253" s="173" t="s">
        <v>248</v>
      </c>
      <c r="H253" s="174">
        <v>0.065</v>
      </c>
      <c r="I253" s="175"/>
      <c r="J253" s="176">
        <f t="shared" si="30"/>
        <v>0</v>
      </c>
      <c r="K253" s="172" t="s">
        <v>143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215</v>
      </c>
      <c r="AT253" s="23" t="s">
        <v>139</v>
      </c>
      <c r="AU253" s="23" t="s">
        <v>145</v>
      </c>
      <c r="AY253" s="23" t="s">
        <v>136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169"/>
      <c r="C254" s="170" t="s">
        <v>532</v>
      </c>
      <c r="D254" s="170" t="s">
        <v>139</v>
      </c>
      <c r="E254" s="171" t="s">
        <v>533</v>
      </c>
      <c r="F254" s="172" t="s">
        <v>534</v>
      </c>
      <c r="G254" s="173" t="s">
        <v>535</v>
      </c>
      <c r="H254" s="174">
        <v>1</v>
      </c>
      <c r="I254" s="175"/>
      <c r="J254" s="176">
        <f t="shared" si="30"/>
        <v>0</v>
      </c>
      <c r="K254" s="172" t="s">
        <v>5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215</v>
      </c>
      <c r="AT254" s="23" t="s">
        <v>139</v>
      </c>
      <c r="AU254" s="23" t="s">
        <v>145</v>
      </c>
      <c r="AY254" s="23" t="s">
        <v>136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56"/>
      <c r="D255" s="157" t="s">
        <v>71</v>
      </c>
      <c r="E255" s="167" t="s">
        <v>537</v>
      </c>
      <c r="F255" s="167" t="s">
        <v>538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145</v>
      </c>
      <c r="AT255" s="165" t="s">
        <v>71</v>
      </c>
      <c r="AU255" s="165" t="s">
        <v>77</v>
      </c>
      <c r="AY255" s="157" t="s">
        <v>136</v>
      </c>
      <c r="BK255" s="166">
        <f>SUM(BK256:BK258)</f>
        <v>0</v>
      </c>
    </row>
    <row r="256" spans="2:65" s="1" customFormat="1" ht="25.5" customHeight="1">
      <c r="B256" s="169"/>
      <c r="C256" s="170" t="s">
        <v>539</v>
      </c>
      <c r="D256" s="170" t="s">
        <v>139</v>
      </c>
      <c r="E256" s="171" t="s">
        <v>540</v>
      </c>
      <c r="F256" s="172" t="s">
        <v>541</v>
      </c>
      <c r="G256" s="173" t="s">
        <v>397</v>
      </c>
      <c r="H256" s="174">
        <v>1</v>
      </c>
      <c r="I256" s="175"/>
      <c r="J256" s="176">
        <f>ROUND(I256*H256,2)</f>
        <v>0</v>
      </c>
      <c r="K256" s="172" t="s">
        <v>143</v>
      </c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215</v>
      </c>
      <c r="AT256" s="23" t="s">
        <v>139</v>
      </c>
      <c r="AU256" s="23" t="s">
        <v>145</v>
      </c>
      <c r="AY256" s="23" t="s">
        <v>136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145</v>
      </c>
      <c r="BK256" s="181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169"/>
      <c r="C257" s="170" t="s">
        <v>543</v>
      </c>
      <c r="D257" s="170" t="s">
        <v>139</v>
      </c>
      <c r="E257" s="171" t="s">
        <v>544</v>
      </c>
      <c r="F257" s="172" t="s">
        <v>545</v>
      </c>
      <c r="G257" s="173" t="s">
        <v>248</v>
      </c>
      <c r="H257" s="174">
        <v>0.012</v>
      </c>
      <c r="I257" s="175"/>
      <c r="J257" s="176">
        <f>ROUND(I257*H257,2)</f>
        <v>0</v>
      </c>
      <c r="K257" s="172" t="s">
        <v>143</v>
      </c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215</v>
      </c>
      <c r="AT257" s="23" t="s">
        <v>139</v>
      </c>
      <c r="AU257" s="23" t="s">
        <v>145</v>
      </c>
      <c r="AY257" s="23" t="s">
        <v>136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145</v>
      </c>
      <c r="BK257" s="181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169"/>
      <c r="C258" s="170" t="s">
        <v>547</v>
      </c>
      <c r="D258" s="170" t="s">
        <v>139</v>
      </c>
      <c r="E258" s="171" t="s">
        <v>548</v>
      </c>
      <c r="F258" s="172" t="s">
        <v>549</v>
      </c>
      <c r="G258" s="173" t="s">
        <v>248</v>
      </c>
      <c r="H258" s="174">
        <v>0.012</v>
      </c>
      <c r="I258" s="175"/>
      <c r="J258" s="176">
        <f>ROUND(I258*H258,2)</f>
        <v>0</v>
      </c>
      <c r="K258" s="172" t="s">
        <v>143</v>
      </c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215</v>
      </c>
      <c r="AT258" s="23" t="s">
        <v>139</v>
      </c>
      <c r="AU258" s="23" t="s">
        <v>145</v>
      </c>
      <c r="AY258" s="23" t="s">
        <v>136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145</v>
      </c>
      <c r="BK258" s="181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56"/>
      <c r="D259" s="157" t="s">
        <v>71</v>
      </c>
      <c r="E259" s="167" t="s">
        <v>551</v>
      </c>
      <c r="F259" s="167" t="s">
        <v>552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0.039900000000000005</v>
      </c>
      <c r="S259" s="162"/>
      <c r="T259" s="164">
        <f>SUM(T260:T279)</f>
        <v>0.05725</v>
      </c>
      <c r="AR259" s="157" t="s">
        <v>145</v>
      </c>
      <c r="AT259" s="165" t="s">
        <v>71</v>
      </c>
      <c r="AU259" s="165" t="s">
        <v>77</v>
      </c>
      <c r="AY259" s="157" t="s">
        <v>136</v>
      </c>
      <c r="BK259" s="166">
        <f>SUM(BK260:BK279)</f>
        <v>0</v>
      </c>
    </row>
    <row r="260" spans="2:65" s="1" customFormat="1" ht="25.5" customHeight="1">
      <c r="B260" s="169"/>
      <c r="C260" s="170" t="s">
        <v>553</v>
      </c>
      <c r="D260" s="170" t="s">
        <v>139</v>
      </c>
      <c r="E260" s="171" t="s">
        <v>554</v>
      </c>
      <c r="F260" s="172" t="s">
        <v>555</v>
      </c>
      <c r="G260" s="173" t="s">
        <v>205</v>
      </c>
      <c r="H260" s="174">
        <v>1</v>
      </c>
      <c r="I260" s="175"/>
      <c r="J260" s="176">
        <f aca="true" t="shared" si="40" ref="J260:J279">ROUND(I260*H260,2)</f>
        <v>0</v>
      </c>
      <c r="K260" s="172" t="s">
        <v>143</v>
      </c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215</v>
      </c>
      <c r="AT260" s="23" t="s">
        <v>139</v>
      </c>
      <c r="AU260" s="23" t="s">
        <v>145</v>
      </c>
      <c r="AY260" s="23" t="s">
        <v>136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145</v>
      </c>
      <c r="BK260" s="181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169"/>
      <c r="C261" s="206" t="s">
        <v>557</v>
      </c>
      <c r="D261" s="206" t="s">
        <v>208</v>
      </c>
      <c r="E261" s="207" t="s">
        <v>558</v>
      </c>
      <c r="F261" s="208" t="s">
        <v>1116</v>
      </c>
      <c r="G261" s="209"/>
      <c r="H261" s="210"/>
      <c r="I261" s="211"/>
      <c r="J261" s="212"/>
      <c r="K261" s="208"/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</v>
      </c>
      <c r="S261" s="179">
        <v>0</v>
      </c>
      <c r="T261" s="180">
        <f t="shared" si="43"/>
        <v>0</v>
      </c>
      <c r="AR261" s="23" t="s">
        <v>303</v>
      </c>
      <c r="AT261" s="23" t="s">
        <v>208</v>
      </c>
      <c r="AU261" s="23" t="s">
        <v>145</v>
      </c>
      <c r="AY261" s="23" t="s">
        <v>136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145</v>
      </c>
      <c r="BK261" s="181">
        <f t="shared" si="49"/>
        <v>0</v>
      </c>
      <c r="BL261" s="23" t="s">
        <v>215</v>
      </c>
      <c r="BM261" s="23" t="s">
        <v>559</v>
      </c>
    </row>
    <row r="262" spans="2:65" s="1" customFormat="1" ht="38.25" customHeight="1">
      <c r="B262" s="169"/>
      <c r="C262" s="170" t="s">
        <v>560</v>
      </c>
      <c r="D262" s="170" t="s">
        <v>139</v>
      </c>
      <c r="E262" s="171" t="s">
        <v>561</v>
      </c>
      <c r="F262" s="172" t="s">
        <v>562</v>
      </c>
      <c r="G262" s="173" t="s">
        <v>205</v>
      </c>
      <c r="H262" s="174">
        <v>2</v>
      </c>
      <c r="I262" s="175"/>
      <c r="J262" s="176">
        <f t="shared" si="40"/>
        <v>0</v>
      </c>
      <c r="K262" s="172" t="s">
        <v>143</v>
      </c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215</v>
      </c>
      <c r="AT262" s="23" t="s">
        <v>139</v>
      </c>
      <c r="AU262" s="23" t="s">
        <v>145</v>
      </c>
      <c r="AY262" s="23" t="s">
        <v>136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145</v>
      </c>
      <c r="BK262" s="181">
        <f t="shared" si="49"/>
        <v>0</v>
      </c>
      <c r="BL262" s="23" t="s">
        <v>215</v>
      </c>
      <c r="BM262" s="23" t="s">
        <v>563</v>
      </c>
    </row>
    <row r="263" spans="2:65" s="1" customFormat="1" ht="16.5" customHeight="1">
      <c r="B263" s="169"/>
      <c r="C263" s="206" t="s">
        <v>564</v>
      </c>
      <c r="D263" s="206" t="s">
        <v>208</v>
      </c>
      <c r="E263" s="207" t="s">
        <v>565</v>
      </c>
      <c r="F263" s="208" t="s">
        <v>566</v>
      </c>
      <c r="G263" s="209" t="s">
        <v>205</v>
      </c>
      <c r="H263" s="210">
        <v>2</v>
      </c>
      <c r="I263" s="211"/>
      <c r="J263" s="212">
        <f t="shared" si="40"/>
        <v>0</v>
      </c>
      <c r="K263" s="208" t="s">
        <v>143</v>
      </c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303</v>
      </c>
      <c r="AT263" s="23" t="s">
        <v>208</v>
      </c>
      <c r="AU263" s="23" t="s">
        <v>145</v>
      </c>
      <c r="AY263" s="23" t="s">
        <v>136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145</v>
      </c>
      <c r="BK263" s="181">
        <f t="shared" si="49"/>
        <v>0</v>
      </c>
      <c r="BL263" s="23" t="s">
        <v>215</v>
      </c>
      <c r="BM263" s="23" t="s">
        <v>567</v>
      </c>
    </row>
    <row r="264" spans="2:65" s="1" customFormat="1" ht="25.5" customHeight="1">
      <c r="B264" s="169"/>
      <c r="C264" s="170" t="s">
        <v>568</v>
      </c>
      <c r="D264" s="170" t="s">
        <v>139</v>
      </c>
      <c r="E264" s="171" t="s">
        <v>569</v>
      </c>
      <c r="F264" s="172" t="s">
        <v>570</v>
      </c>
      <c r="G264" s="173" t="s">
        <v>314</v>
      </c>
      <c r="H264" s="174">
        <v>90</v>
      </c>
      <c r="I264" s="175"/>
      <c r="J264" s="176">
        <f t="shared" si="40"/>
        <v>0</v>
      </c>
      <c r="K264" s="172" t="s">
        <v>143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215</v>
      </c>
      <c r="AT264" s="23" t="s">
        <v>139</v>
      </c>
      <c r="AU264" s="23" t="s">
        <v>145</v>
      </c>
      <c r="AY264" s="23" t="s">
        <v>136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145</v>
      </c>
      <c r="BK264" s="181">
        <f t="shared" si="49"/>
        <v>0</v>
      </c>
      <c r="BL264" s="23" t="s">
        <v>215</v>
      </c>
      <c r="BM264" s="23" t="s">
        <v>571</v>
      </c>
    </row>
    <row r="265" spans="2:65" s="1" customFormat="1" ht="16.5" customHeight="1">
      <c r="B265" s="169"/>
      <c r="C265" s="206" t="s">
        <v>572</v>
      </c>
      <c r="D265" s="206" t="s">
        <v>208</v>
      </c>
      <c r="E265" s="207" t="s">
        <v>573</v>
      </c>
      <c r="F265" s="208" t="s">
        <v>574</v>
      </c>
      <c r="G265" s="209" t="s">
        <v>314</v>
      </c>
      <c r="H265" s="210">
        <v>50</v>
      </c>
      <c r="I265" s="211"/>
      <c r="J265" s="212">
        <f t="shared" si="40"/>
        <v>0</v>
      </c>
      <c r="K265" s="208" t="s">
        <v>143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303</v>
      </c>
      <c r="AT265" s="23" t="s">
        <v>208</v>
      </c>
      <c r="AU265" s="23" t="s">
        <v>145</v>
      </c>
      <c r="AY265" s="23" t="s">
        <v>136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145</v>
      </c>
      <c r="BK265" s="181">
        <f t="shared" si="49"/>
        <v>0</v>
      </c>
      <c r="BL265" s="23" t="s">
        <v>215</v>
      </c>
      <c r="BM265" s="23" t="s">
        <v>575</v>
      </c>
    </row>
    <row r="266" spans="2:65" s="1" customFormat="1" ht="16.5" customHeight="1">
      <c r="B266" s="169"/>
      <c r="C266" s="206" t="s">
        <v>576</v>
      </c>
      <c r="D266" s="206" t="s">
        <v>208</v>
      </c>
      <c r="E266" s="207" t="s">
        <v>577</v>
      </c>
      <c r="F266" s="208" t="s">
        <v>578</v>
      </c>
      <c r="G266" s="209" t="s">
        <v>314</v>
      </c>
      <c r="H266" s="210">
        <v>5</v>
      </c>
      <c r="I266" s="211"/>
      <c r="J266" s="212">
        <f t="shared" si="40"/>
        <v>0</v>
      </c>
      <c r="K266" s="208" t="s">
        <v>143</v>
      </c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303</v>
      </c>
      <c r="AT266" s="23" t="s">
        <v>208</v>
      </c>
      <c r="AU266" s="23" t="s">
        <v>145</v>
      </c>
      <c r="AY266" s="23" t="s">
        <v>136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145</v>
      </c>
      <c r="BK266" s="181">
        <f t="shared" si="49"/>
        <v>0</v>
      </c>
      <c r="BL266" s="23" t="s">
        <v>215</v>
      </c>
      <c r="BM266" s="23" t="s">
        <v>579</v>
      </c>
    </row>
    <row r="267" spans="2:65" s="1" customFormat="1" ht="25.5" customHeight="1">
      <c r="B267" s="169"/>
      <c r="C267" s="170" t="s">
        <v>580</v>
      </c>
      <c r="D267" s="170" t="s">
        <v>139</v>
      </c>
      <c r="E267" s="171" t="s">
        <v>581</v>
      </c>
      <c r="F267" s="172" t="s">
        <v>582</v>
      </c>
      <c r="G267" s="173" t="s">
        <v>205</v>
      </c>
      <c r="H267" s="174">
        <v>1</v>
      </c>
      <c r="I267" s="175"/>
      <c r="J267" s="176">
        <f t="shared" si="40"/>
        <v>0</v>
      </c>
      <c r="K267" s="172" t="s">
        <v>143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215</v>
      </c>
      <c r="AT267" s="23" t="s">
        <v>139</v>
      </c>
      <c r="AU267" s="23" t="s">
        <v>145</v>
      </c>
      <c r="AY267" s="23" t="s">
        <v>136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145</v>
      </c>
      <c r="BK267" s="181">
        <f t="shared" si="49"/>
        <v>0</v>
      </c>
      <c r="BL267" s="23" t="s">
        <v>215</v>
      </c>
      <c r="BM267" s="23" t="s">
        <v>583</v>
      </c>
    </row>
    <row r="268" spans="2:65" s="1" customFormat="1" ht="16.5" customHeight="1">
      <c r="B268" s="169"/>
      <c r="C268" s="206" t="s">
        <v>584</v>
      </c>
      <c r="D268" s="206" t="s">
        <v>208</v>
      </c>
      <c r="E268" s="207" t="s">
        <v>585</v>
      </c>
      <c r="F268" s="208" t="s">
        <v>586</v>
      </c>
      <c r="G268" s="209" t="s">
        <v>205</v>
      </c>
      <c r="H268" s="210">
        <v>1</v>
      </c>
      <c r="I268" s="211"/>
      <c r="J268" s="212">
        <f t="shared" si="40"/>
        <v>0</v>
      </c>
      <c r="K268" s="208" t="s">
        <v>143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303</v>
      </c>
      <c r="AT268" s="23" t="s">
        <v>208</v>
      </c>
      <c r="AU268" s="23" t="s">
        <v>145</v>
      </c>
      <c r="AY268" s="23" t="s">
        <v>136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145</v>
      </c>
      <c r="BK268" s="181">
        <f t="shared" si="49"/>
        <v>0</v>
      </c>
      <c r="BL268" s="23" t="s">
        <v>215</v>
      </c>
      <c r="BM268" s="23" t="s">
        <v>587</v>
      </c>
    </row>
    <row r="269" spans="2:65" s="1" customFormat="1" ht="25.5" customHeight="1">
      <c r="B269" s="169"/>
      <c r="C269" s="170" t="s">
        <v>588</v>
      </c>
      <c r="D269" s="170" t="s">
        <v>139</v>
      </c>
      <c r="E269" s="171" t="s">
        <v>589</v>
      </c>
      <c r="F269" s="172" t="s">
        <v>590</v>
      </c>
      <c r="G269" s="173" t="s">
        <v>205</v>
      </c>
      <c r="H269" s="174">
        <v>4</v>
      </c>
      <c r="I269" s="175"/>
      <c r="J269" s="176">
        <f t="shared" si="40"/>
        <v>0</v>
      </c>
      <c r="K269" s="172" t="s">
        <v>143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215</v>
      </c>
      <c r="AT269" s="23" t="s">
        <v>139</v>
      </c>
      <c r="AU269" s="23" t="s">
        <v>145</v>
      </c>
      <c r="AY269" s="23" t="s">
        <v>136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145</v>
      </c>
      <c r="BK269" s="181">
        <f t="shared" si="49"/>
        <v>0</v>
      </c>
      <c r="BL269" s="23" t="s">
        <v>215</v>
      </c>
      <c r="BM269" s="23" t="s">
        <v>591</v>
      </c>
    </row>
    <row r="270" spans="2:65" s="1" customFormat="1" ht="16.5" customHeight="1">
      <c r="B270" s="169"/>
      <c r="C270" s="206" t="s">
        <v>592</v>
      </c>
      <c r="D270" s="206" t="s">
        <v>208</v>
      </c>
      <c r="E270" s="207" t="s">
        <v>593</v>
      </c>
      <c r="F270" s="208" t="s">
        <v>594</v>
      </c>
      <c r="G270" s="209" t="s">
        <v>205</v>
      </c>
      <c r="H270" s="210">
        <v>4</v>
      </c>
      <c r="I270" s="211"/>
      <c r="J270" s="212">
        <f t="shared" si="40"/>
        <v>0</v>
      </c>
      <c r="K270" s="208" t="s">
        <v>143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303</v>
      </c>
      <c r="AT270" s="23" t="s">
        <v>208</v>
      </c>
      <c r="AU270" s="23" t="s">
        <v>145</v>
      </c>
      <c r="AY270" s="23" t="s">
        <v>136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145</v>
      </c>
      <c r="BK270" s="181">
        <f t="shared" si="49"/>
        <v>0</v>
      </c>
      <c r="BL270" s="23" t="s">
        <v>215</v>
      </c>
      <c r="BM270" s="23" t="s">
        <v>595</v>
      </c>
    </row>
    <row r="271" spans="2:65" s="1" customFormat="1" ht="25.5" customHeight="1">
      <c r="B271" s="169"/>
      <c r="C271" s="170" t="s">
        <v>596</v>
      </c>
      <c r="D271" s="170" t="s">
        <v>139</v>
      </c>
      <c r="E271" s="171" t="s">
        <v>597</v>
      </c>
      <c r="F271" s="172" t="s">
        <v>598</v>
      </c>
      <c r="G271" s="173" t="s">
        <v>205</v>
      </c>
      <c r="H271" s="174">
        <v>7</v>
      </c>
      <c r="I271" s="175"/>
      <c r="J271" s="176">
        <f t="shared" si="40"/>
        <v>0</v>
      </c>
      <c r="K271" s="172" t="s">
        <v>143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215</v>
      </c>
      <c r="AT271" s="23" t="s">
        <v>139</v>
      </c>
      <c r="AU271" s="23" t="s">
        <v>145</v>
      </c>
      <c r="AY271" s="23" t="s">
        <v>136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145</v>
      </c>
      <c r="BK271" s="181">
        <f t="shared" si="49"/>
        <v>0</v>
      </c>
      <c r="BL271" s="23" t="s">
        <v>215</v>
      </c>
      <c r="BM271" s="23" t="s">
        <v>599</v>
      </c>
    </row>
    <row r="272" spans="2:65" s="1" customFormat="1" ht="16.5" customHeight="1">
      <c r="B272" s="169"/>
      <c r="C272" s="206" t="s">
        <v>600</v>
      </c>
      <c r="D272" s="206" t="s">
        <v>208</v>
      </c>
      <c r="E272" s="207" t="s">
        <v>601</v>
      </c>
      <c r="F272" s="208" t="s">
        <v>602</v>
      </c>
      <c r="G272" s="209" t="s">
        <v>205</v>
      </c>
      <c r="H272" s="210">
        <v>7</v>
      </c>
      <c r="I272" s="211"/>
      <c r="J272" s="212">
        <f t="shared" si="40"/>
        <v>0</v>
      </c>
      <c r="K272" s="208" t="s">
        <v>143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303</v>
      </c>
      <c r="AT272" s="23" t="s">
        <v>208</v>
      </c>
      <c r="AU272" s="23" t="s">
        <v>145</v>
      </c>
      <c r="AY272" s="23" t="s">
        <v>136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145</v>
      </c>
      <c r="BK272" s="181">
        <f t="shared" si="49"/>
        <v>0</v>
      </c>
      <c r="BL272" s="23" t="s">
        <v>215</v>
      </c>
      <c r="BM272" s="23" t="s">
        <v>603</v>
      </c>
    </row>
    <row r="273" spans="2:65" s="1" customFormat="1" ht="25.5" customHeight="1">
      <c r="B273" s="169"/>
      <c r="C273" s="170" t="s">
        <v>604</v>
      </c>
      <c r="D273" s="170" t="s">
        <v>139</v>
      </c>
      <c r="E273" s="171" t="s">
        <v>605</v>
      </c>
      <c r="F273" s="172" t="s">
        <v>606</v>
      </c>
      <c r="G273" s="173" t="s">
        <v>205</v>
      </c>
      <c r="H273" s="174">
        <v>4</v>
      </c>
      <c r="I273" s="175"/>
      <c r="J273" s="176">
        <f t="shared" si="40"/>
        <v>0</v>
      </c>
      <c r="K273" s="172" t="s">
        <v>143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215</v>
      </c>
      <c r="AT273" s="23" t="s">
        <v>139</v>
      </c>
      <c r="AU273" s="23" t="s">
        <v>145</v>
      </c>
      <c r="AY273" s="23" t="s">
        <v>136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215</v>
      </c>
      <c r="BM273" s="23" t="s">
        <v>607</v>
      </c>
    </row>
    <row r="274" spans="2:65" s="1" customFormat="1" ht="16.5" customHeight="1">
      <c r="B274" s="169"/>
      <c r="C274" s="206" t="s">
        <v>608</v>
      </c>
      <c r="D274" s="206" t="s">
        <v>208</v>
      </c>
      <c r="E274" s="207" t="s">
        <v>609</v>
      </c>
      <c r="F274" s="208" t="s">
        <v>610</v>
      </c>
      <c r="G274" s="209" t="s">
        <v>205</v>
      </c>
      <c r="H274" s="210">
        <v>2</v>
      </c>
      <c r="I274" s="211"/>
      <c r="J274" s="212">
        <f t="shared" si="40"/>
        <v>0</v>
      </c>
      <c r="K274" s="208" t="s">
        <v>143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303</v>
      </c>
      <c r="AT274" s="23" t="s">
        <v>208</v>
      </c>
      <c r="AU274" s="23" t="s">
        <v>145</v>
      </c>
      <c r="AY274" s="23" t="s">
        <v>136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215</v>
      </c>
      <c r="BM274" s="23" t="s">
        <v>611</v>
      </c>
    </row>
    <row r="275" spans="2:65" s="1" customFormat="1" ht="16.5" customHeight="1">
      <c r="B275" s="169"/>
      <c r="C275" s="206" t="s">
        <v>612</v>
      </c>
      <c r="D275" s="206" t="s">
        <v>208</v>
      </c>
      <c r="E275" s="207" t="s">
        <v>613</v>
      </c>
      <c r="F275" s="208" t="s">
        <v>614</v>
      </c>
      <c r="G275" s="209" t="s">
        <v>314</v>
      </c>
      <c r="H275" s="210">
        <v>35</v>
      </c>
      <c r="I275" s="211"/>
      <c r="J275" s="212">
        <f t="shared" si="40"/>
        <v>0</v>
      </c>
      <c r="K275" s="208" t="s">
        <v>143</v>
      </c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303</v>
      </c>
      <c r="AT275" s="23" t="s">
        <v>208</v>
      </c>
      <c r="AU275" s="23" t="s">
        <v>145</v>
      </c>
      <c r="AY275" s="23" t="s">
        <v>136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215</v>
      </c>
      <c r="BM275" s="23" t="s">
        <v>615</v>
      </c>
    </row>
    <row r="276" spans="2:65" s="1" customFormat="1" ht="25.5" customHeight="1">
      <c r="B276" s="169"/>
      <c r="C276" s="170" t="s">
        <v>616</v>
      </c>
      <c r="D276" s="170" t="s">
        <v>139</v>
      </c>
      <c r="E276" s="171" t="s">
        <v>617</v>
      </c>
      <c r="F276" s="172" t="s">
        <v>618</v>
      </c>
      <c r="G276" s="173" t="s">
        <v>205</v>
      </c>
      <c r="H276" s="174">
        <v>1</v>
      </c>
      <c r="I276" s="175"/>
      <c r="J276" s="176">
        <f t="shared" si="40"/>
        <v>0</v>
      </c>
      <c r="K276" s="172" t="s">
        <v>143</v>
      </c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215</v>
      </c>
      <c r="AT276" s="23" t="s">
        <v>139</v>
      </c>
      <c r="AU276" s="23" t="s">
        <v>145</v>
      </c>
      <c r="AY276" s="23" t="s">
        <v>136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215</v>
      </c>
      <c r="BM276" s="23" t="s">
        <v>619</v>
      </c>
    </row>
    <row r="277" spans="2:65" s="1" customFormat="1" ht="38.25" customHeight="1">
      <c r="B277" s="169"/>
      <c r="C277" s="170" t="s">
        <v>620</v>
      </c>
      <c r="D277" s="170" t="s">
        <v>139</v>
      </c>
      <c r="E277" s="171" t="s">
        <v>621</v>
      </c>
      <c r="F277" s="172" t="s">
        <v>622</v>
      </c>
      <c r="G277" s="173" t="s">
        <v>248</v>
      </c>
      <c r="H277" s="174">
        <v>0.076</v>
      </c>
      <c r="I277" s="175"/>
      <c r="J277" s="176">
        <f t="shared" si="40"/>
        <v>0</v>
      </c>
      <c r="K277" s="172" t="s">
        <v>143</v>
      </c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215</v>
      </c>
      <c r="AT277" s="23" t="s">
        <v>139</v>
      </c>
      <c r="AU277" s="23" t="s">
        <v>145</v>
      </c>
      <c r="AY277" s="23" t="s">
        <v>136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215</v>
      </c>
      <c r="BM277" s="23" t="s">
        <v>623</v>
      </c>
    </row>
    <row r="278" spans="2:65" s="1" customFormat="1" ht="38.25" customHeight="1">
      <c r="B278" s="169"/>
      <c r="C278" s="170" t="s">
        <v>624</v>
      </c>
      <c r="D278" s="170" t="s">
        <v>139</v>
      </c>
      <c r="E278" s="171" t="s">
        <v>625</v>
      </c>
      <c r="F278" s="172" t="s">
        <v>626</v>
      </c>
      <c r="G278" s="173" t="s">
        <v>248</v>
      </c>
      <c r="H278" s="174">
        <v>0.076</v>
      </c>
      <c r="I278" s="175"/>
      <c r="J278" s="176">
        <f t="shared" si="40"/>
        <v>0</v>
      </c>
      <c r="K278" s="172" t="s">
        <v>143</v>
      </c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215</v>
      </c>
      <c r="AT278" s="23" t="s">
        <v>139</v>
      </c>
      <c r="AU278" s="23" t="s">
        <v>145</v>
      </c>
      <c r="AY278" s="23" t="s">
        <v>136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215</v>
      </c>
      <c r="BM278" s="23" t="s">
        <v>627</v>
      </c>
    </row>
    <row r="279" spans="2:65" s="1" customFormat="1" ht="16.5" customHeight="1">
      <c r="B279" s="169"/>
      <c r="C279" s="206" t="s">
        <v>628</v>
      </c>
      <c r="D279" s="206" t="s">
        <v>208</v>
      </c>
      <c r="E279" s="207" t="s">
        <v>629</v>
      </c>
      <c r="F279" s="208" t="s">
        <v>630</v>
      </c>
      <c r="G279" s="209" t="s">
        <v>205</v>
      </c>
      <c r="H279" s="210">
        <v>2</v>
      </c>
      <c r="I279" s="211"/>
      <c r="J279" s="212">
        <f t="shared" si="40"/>
        <v>0</v>
      </c>
      <c r="K279" s="208" t="s">
        <v>143</v>
      </c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303</v>
      </c>
      <c r="AT279" s="23" t="s">
        <v>208</v>
      </c>
      <c r="AU279" s="23" t="s">
        <v>145</v>
      </c>
      <c r="AY279" s="23" t="s">
        <v>136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215</v>
      </c>
      <c r="BM279" s="23" t="s">
        <v>631</v>
      </c>
    </row>
    <row r="280" spans="2:63" s="10" customFormat="1" ht="29.85" customHeight="1">
      <c r="B280" s="156"/>
      <c r="D280" s="157" t="s">
        <v>71</v>
      </c>
      <c r="E280" s="167" t="s">
        <v>632</v>
      </c>
      <c r="F280" s="167" t="s">
        <v>633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145</v>
      </c>
      <c r="AT280" s="165" t="s">
        <v>71</v>
      </c>
      <c r="AU280" s="165" t="s">
        <v>77</v>
      </c>
      <c r="AY280" s="157" t="s">
        <v>136</v>
      </c>
      <c r="BK280" s="166">
        <f>SUM(BK281:BK285)</f>
        <v>0</v>
      </c>
    </row>
    <row r="281" spans="2:65" s="1" customFormat="1" ht="25.5" customHeight="1">
      <c r="B281" s="169"/>
      <c r="C281" s="170" t="s">
        <v>634</v>
      </c>
      <c r="D281" s="170" t="s">
        <v>139</v>
      </c>
      <c r="E281" s="171" t="s">
        <v>635</v>
      </c>
      <c r="F281" s="172" t="s">
        <v>636</v>
      </c>
      <c r="G281" s="173" t="s">
        <v>205</v>
      </c>
      <c r="H281" s="174">
        <v>2</v>
      </c>
      <c r="I281" s="175"/>
      <c r="J281" s="176">
        <f>ROUND(I281*H281,2)</f>
        <v>0</v>
      </c>
      <c r="K281" s="172" t="s">
        <v>143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215</v>
      </c>
      <c r="AT281" s="23" t="s">
        <v>139</v>
      </c>
      <c r="AU281" s="23" t="s">
        <v>145</v>
      </c>
      <c r="AY281" s="23" t="s">
        <v>136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145</v>
      </c>
      <c r="BK281" s="181">
        <f>ROUND(I281*H281,2)</f>
        <v>0</v>
      </c>
      <c r="BL281" s="23" t="s">
        <v>215</v>
      </c>
      <c r="BM281" s="23" t="s">
        <v>637</v>
      </c>
    </row>
    <row r="282" spans="2:65" s="1" customFormat="1" ht="16.5" customHeight="1">
      <c r="B282" s="169"/>
      <c r="C282" s="206" t="s">
        <v>638</v>
      </c>
      <c r="D282" s="206" t="s">
        <v>208</v>
      </c>
      <c r="E282" s="207" t="s">
        <v>639</v>
      </c>
      <c r="F282" s="208" t="s">
        <v>640</v>
      </c>
      <c r="G282" s="209" t="s">
        <v>205</v>
      </c>
      <c r="H282" s="210">
        <v>2</v>
      </c>
      <c r="I282" s="211"/>
      <c r="J282" s="212">
        <f>ROUND(I282*H282,2)</f>
        <v>0</v>
      </c>
      <c r="K282" s="208" t="s">
        <v>5</v>
      </c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303</v>
      </c>
      <c r="AT282" s="23" t="s">
        <v>208</v>
      </c>
      <c r="AU282" s="23" t="s">
        <v>145</v>
      </c>
      <c r="AY282" s="23" t="s">
        <v>136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145</v>
      </c>
      <c r="BK282" s="181">
        <f>ROUND(I282*H282,2)</f>
        <v>0</v>
      </c>
      <c r="BL282" s="23" t="s">
        <v>215</v>
      </c>
      <c r="BM282" s="23" t="s">
        <v>641</v>
      </c>
    </row>
    <row r="283" spans="2:65" s="1" customFormat="1" ht="25.5" customHeight="1">
      <c r="B283" s="169"/>
      <c r="C283" s="170" t="s">
        <v>642</v>
      </c>
      <c r="D283" s="170" t="s">
        <v>139</v>
      </c>
      <c r="E283" s="171" t="s">
        <v>643</v>
      </c>
      <c r="F283" s="172" t="s">
        <v>644</v>
      </c>
      <c r="G283" s="173" t="s">
        <v>205</v>
      </c>
      <c r="H283" s="174">
        <v>2</v>
      </c>
      <c r="I283" s="175"/>
      <c r="J283" s="176">
        <f>ROUND(I283*H283,2)</f>
        <v>0</v>
      </c>
      <c r="K283" s="172" t="s">
        <v>143</v>
      </c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215</v>
      </c>
      <c r="AT283" s="23" t="s">
        <v>139</v>
      </c>
      <c r="AU283" s="23" t="s">
        <v>145</v>
      </c>
      <c r="AY283" s="23" t="s">
        <v>136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145</v>
      </c>
      <c r="BK283" s="181">
        <f>ROUND(I283*H283,2)</f>
        <v>0</v>
      </c>
      <c r="BL283" s="23" t="s">
        <v>215</v>
      </c>
      <c r="BM283" s="23" t="s">
        <v>645</v>
      </c>
    </row>
    <row r="284" spans="2:65" s="1" customFormat="1" ht="38.25" customHeight="1">
      <c r="B284" s="169"/>
      <c r="C284" s="170" t="s">
        <v>646</v>
      </c>
      <c r="D284" s="170" t="s">
        <v>139</v>
      </c>
      <c r="E284" s="171" t="s">
        <v>647</v>
      </c>
      <c r="F284" s="172" t="s">
        <v>648</v>
      </c>
      <c r="G284" s="173" t="s">
        <v>248</v>
      </c>
      <c r="H284" s="174">
        <v>0.01</v>
      </c>
      <c r="I284" s="175"/>
      <c r="J284" s="176">
        <f>ROUND(I284*H284,2)</f>
        <v>0</v>
      </c>
      <c r="K284" s="172" t="s">
        <v>143</v>
      </c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215</v>
      </c>
      <c r="AT284" s="23" t="s">
        <v>139</v>
      </c>
      <c r="AU284" s="23" t="s">
        <v>145</v>
      </c>
      <c r="AY284" s="23" t="s">
        <v>136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145</v>
      </c>
      <c r="BK284" s="181">
        <f>ROUND(I284*H284,2)</f>
        <v>0</v>
      </c>
      <c r="BL284" s="23" t="s">
        <v>215</v>
      </c>
      <c r="BM284" s="23" t="s">
        <v>649</v>
      </c>
    </row>
    <row r="285" spans="2:65" s="1" customFormat="1" ht="38.25" customHeight="1">
      <c r="B285" s="169"/>
      <c r="C285" s="170" t="s">
        <v>650</v>
      </c>
      <c r="D285" s="170" t="s">
        <v>139</v>
      </c>
      <c r="E285" s="171" t="s">
        <v>651</v>
      </c>
      <c r="F285" s="172" t="s">
        <v>652</v>
      </c>
      <c r="G285" s="173" t="s">
        <v>248</v>
      </c>
      <c r="H285" s="174">
        <v>0.01</v>
      </c>
      <c r="I285" s="175"/>
      <c r="J285" s="176">
        <f>ROUND(I285*H285,2)</f>
        <v>0</v>
      </c>
      <c r="K285" s="172" t="s">
        <v>143</v>
      </c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215</v>
      </c>
      <c r="AT285" s="23" t="s">
        <v>139</v>
      </c>
      <c r="AU285" s="23" t="s">
        <v>145</v>
      </c>
      <c r="AY285" s="23" t="s">
        <v>136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145</v>
      </c>
      <c r="BK285" s="181">
        <f>ROUND(I285*H285,2)</f>
        <v>0</v>
      </c>
      <c r="BL285" s="23" t="s">
        <v>215</v>
      </c>
      <c r="BM285" s="23" t="s">
        <v>653</v>
      </c>
    </row>
    <row r="286" spans="2:63" s="10" customFormat="1" ht="29.85" customHeight="1">
      <c r="B286" s="156"/>
      <c r="D286" s="157" t="s">
        <v>71</v>
      </c>
      <c r="E286" s="167" t="s">
        <v>654</v>
      </c>
      <c r="F286" s="167" t="s">
        <v>655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SUM(P287:P310)</f>
        <v>0</v>
      </c>
      <c r="Q286" s="162"/>
      <c r="R286" s="163">
        <f>SUM(R287:R310)</f>
        <v>0.7071830999999998</v>
      </c>
      <c r="S286" s="162"/>
      <c r="T286" s="164">
        <f>SUM(T287:T310)</f>
        <v>0</v>
      </c>
      <c r="AR286" s="157" t="s">
        <v>145</v>
      </c>
      <c r="AT286" s="165" t="s">
        <v>71</v>
      </c>
      <c r="AU286" s="165" t="s">
        <v>77</v>
      </c>
      <c r="AY286" s="157" t="s">
        <v>136</v>
      </c>
      <c r="BK286" s="166">
        <f>SUM(BK287:BK310)</f>
        <v>0</v>
      </c>
    </row>
    <row r="287" spans="2:65" s="1" customFormat="1" ht="38.25" customHeight="1">
      <c r="B287" s="169"/>
      <c r="C287" s="170" t="s">
        <v>656</v>
      </c>
      <c r="D287" s="170" t="s">
        <v>139</v>
      </c>
      <c r="E287" s="171" t="s">
        <v>657</v>
      </c>
      <c r="F287" s="172" t="s">
        <v>658</v>
      </c>
      <c r="G287" s="173" t="s">
        <v>142</v>
      </c>
      <c r="H287" s="174">
        <v>26.65</v>
      </c>
      <c r="I287" s="175"/>
      <c r="J287" s="176">
        <f>ROUND(I287*H287,2)</f>
        <v>0</v>
      </c>
      <c r="K287" s="172" t="s">
        <v>143</v>
      </c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0.6771765</v>
      </c>
      <c r="S287" s="179">
        <v>0</v>
      </c>
      <c r="T287" s="180">
        <f>S287*H287</f>
        <v>0</v>
      </c>
      <c r="AR287" s="23" t="s">
        <v>215</v>
      </c>
      <c r="AT287" s="23" t="s">
        <v>139</v>
      </c>
      <c r="AU287" s="23" t="s">
        <v>145</v>
      </c>
      <c r="AY287" s="23" t="s">
        <v>136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145</v>
      </c>
      <c r="BK287" s="181">
        <f>ROUND(I287*H287,2)</f>
        <v>0</v>
      </c>
      <c r="BL287" s="23" t="s">
        <v>215</v>
      </c>
      <c r="BM287" s="23" t="s">
        <v>659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660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145</v>
      </c>
      <c r="AV288" s="11" t="s">
        <v>145</v>
      </c>
      <c r="AW288" s="11" t="s">
        <v>36</v>
      </c>
      <c r="AX288" s="11" t="s">
        <v>72</v>
      </c>
      <c r="AY288" s="184" t="s">
        <v>136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661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145</v>
      </c>
      <c r="AV289" s="11" t="s">
        <v>145</v>
      </c>
      <c r="AW289" s="11" t="s">
        <v>36</v>
      </c>
      <c r="AX289" s="11" t="s">
        <v>72</v>
      </c>
      <c r="AY289" s="184" t="s">
        <v>136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662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145</v>
      </c>
      <c r="AV290" s="11" t="s">
        <v>145</v>
      </c>
      <c r="AW290" s="11" t="s">
        <v>36</v>
      </c>
      <c r="AX290" s="11" t="s">
        <v>72</v>
      </c>
      <c r="AY290" s="184" t="s">
        <v>136</v>
      </c>
    </row>
    <row r="291" spans="2:51" s="12" customFormat="1" ht="13.5">
      <c r="B291" s="191"/>
      <c r="D291" s="183" t="s">
        <v>147</v>
      </c>
      <c r="E291" s="192" t="s">
        <v>5</v>
      </c>
      <c r="F291" s="193" t="s">
        <v>156</v>
      </c>
      <c r="H291" s="194">
        <v>26.65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147</v>
      </c>
      <c r="AU291" s="192" t="s">
        <v>145</v>
      </c>
      <c r="AV291" s="12" t="s">
        <v>144</v>
      </c>
      <c r="AW291" s="12" t="s">
        <v>36</v>
      </c>
      <c r="AX291" s="12" t="s">
        <v>77</v>
      </c>
      <c r="AY291" s="192" t="s">
        <v>136</v>
      </c>
    </row>
    <row r="292" spans="2:65" s="1" customFormat="1" ht="38.25" customHeight="1">
      <c r="B292" s="169"/>
      <c r="C292" s="170" t="s">
        <v>663</v>
      </c>
      <c r="D292" s="170" t="s">
        <v>139</v>
      </c>
      <c r="E292" s="171" t="s">
        <v>664</v>
      </c>
      <c r="F292" s="172" t="s">
        <v>665</v>
      </c>
      <c r="G292" s="173" t="s">
        <v>314</v>
      </c>
      <c r="H292" s="174">
        <v>34.71</v>
      </c>
      <c r="I292" s="175"/>
      <c r="J292" s="176">
        <f>ROUND(I292*H292,2)</f>
        <v>0</v>
      </c>
      <c r="K292" s="172" t="s">
        <v>143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4E-05</v>
      </c>
      <c r="R292" s="179">
        <f>Q292*H292</f>
        <v>0.0013884000000000001</v>
      </c>
      <c r="S292" s="179">
        <v>0</v>
      </c>
      <c r="T292" s="180">
        <f>S292*H292</f>
        <v>0</v>
      </c>
      <c r="AR292" s="23" t="s">
        <v>215</v>
      </c>
      <c r="AT292" s="23" t="s">
        <v>139</v>
      </c>
      <c r="AU292" s="23" t="s">
        <v>145</v>
      </c>
      <c r="AY292" s="23" t="s">
        <v>136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145</v>
      </c>
      <c r="BK292" s="181">
        <f>ROUND(I292*H292,2)</f>
        <v>0</v>
      </c>
      <c r="BL292" s="23" t="s">
        <v>215</v>
      </c>
      <c r="BM292" s="23" t="s">
        <v>666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667</v>
      </c>
      <c r="H293" s="186">
        <v>2.85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145</v>
      </c>
      <c r="AV293" s="11" t="s">
        <v>145</v>
      </c>
      <c r="AW293" s="11" t="s">
        <v>36</v>
      </c>
      <c r="AX293" s="11" t="s">
        <v>72</v>
      </c>
      <c r="AY293" s="184" t="s">
        <v>136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668</v>
      </c>
      <c r="H294" s="186">
        <v>4.01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145</v>
      </c>
      <c r="AV294" s="11" t="s">
        <v>145</v>
      </c>
      <c r="AW294" s="11" t="s">
        <v>36</v>
      </c>
      <c r="AX294" s="11" t="s">
        <v>72</v>
      </c>
      <c r="AY294" s="184" t="s">
        <v>136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317</v>
      </c>
      <c r="H295" s="186">
        <v>6.81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145</v>
      </c>
      <c r="AV295" s="11" t="s">
        <v>145</v>
      </c>
      <c r="AW295" s="11" t="s">
        <v>36</v>
      </c>
      <c r="AX295" s="11" t="s">
        <v>72</v>
      </c>
      <c r="AY295" s="184" t="s">
        <v>136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669</v>
      </c>
      <c r="H296" s="186">
        <v>5.44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145</v>
      </c>
      <c r="AV296" s="11" t="s">
        <v>145</v>
      </c>
      <c r="AW296" s="11" t="s">
        <v>36</v>
      </c>
      <c r="AX296" s="11" t="s">
        <v>72</v>
      </c>
      <c r="AY296" s="184" t="s">
        <v>136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670</v>
      </c>
      <c r="H297" s="186">
        <v>15.6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145</v>
      </c>
      <c r="AV297" s="11" t="s">
        <v>145</v>
      </c>
      <c r="AW297" s="11" t="s">
        <v>36</v>
      </c>
      <c r="AX297" s="11" t="s">
        <v>72</v>
      </c>
      <c r="AY297" s="184" t="s">
        <v>136</v>
      </c>
    </row>
    <row r="298" spans="2:51" s="12" customFormat="1" ht="13.5">
      <c r="B298" s="191"/>
      <c r="D298" s="183" t="s">
        <v>147</v>
      </c>
      <c r="E298" s="192" t="s">
        <v>5</v>
      </c>
      <c r="F298" s="193" t="s">
        <v>156</v>
      </c>
      <c r="H298" s="194">
        <v>34.71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147</v>
      </c>
      <c r="AU298" s="192" t="s">
        <v>145</v>
      </c>
      <c r="AV298" s="12" t="s">
        <v>144</v>
      </c>
      <c r="AW298" s="12" t="s">
        <v>36</v>
      </c>
      <c r="AX298" s="12" t="s">
        <v>77</v>
      </c>
      <c r="AY298" s="192" t="s">
        <v>136</v>
      </c>
    </row>
    <row r="299" spans="2:65" s="1" customFormat="1" ht="38.25" customHeight="1">
      <c r="B299" s="169"/>
      <c r="C299" s="170" t="s">
        <v>671</v>
      </c>
      <c r="D299" s="170" t="s">
        <v>139</v>
      </c>
      <c r="E299" s="171" t="s">
        <v>672</v>
      </c>
      <c r="F299" s="172" t="s">
        <v>673</v>
      </c>
      <c r="G299" s="173" t="s">
        <v>314</v>
      </c>
      <c r="H299" s="174">
        <v>2.6</v>
      </c>
      <c r="I299" s="175"/>
      <c r="J299" s="176">
        <f>ROUND(I299*H299,2)</f>
        <v>0</v>
      </c>
      <c r="K299" s="172" t="s">
        <v>143</v>
      </c>
      <c r="L299" s="40"/>
      <c r="M299" s="177" t="s">
        <v>5</v>
      </c>
      <c r="N299" s="178" t="s">
        <v>44</v>
      </c>
      <c r="O299" s="41"/>
      <c r="P299" s="179">
        <f>O299*H299</f>
        <v>0</v>
      </c>
      <c r="Q299" s="179">
        <v>0.00015</v>
      </c>
      <c r="R299" s="179">
        <f>Q299*H299</f>
        <v>0.00039</v>
      </c>
      <c r="S299" s="179">
        <v>0</v>
      </c>
      <c r="T299" s="180">
        <f>S299*H299</f>
        <v>0</v>
      </c>
      <c r="AR299" s="23" t="s">
        <v>215</v>
      </c>
      <c r="AT299" s="23" t="s">
        <v>139</v>
      </c>
      <c r="AU299" s="23" t="s">
        <v>145</v>
      </c>
      <c r="AY299" s="23" t="s">
        <v>136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145</v>
      </c>
      <c r="BK299" s="181">
        <f>ROUND(I299*H299,2)</f>
        <v>0</v>
      </c>
      <c r="BL299" s="23" t="s">
        <v>215</v>
      </c>
      <c r="BM299" s="23" t="s">
        <v>674</v>
      </c>
    </row>
    <row r="300" spans="2:51" s="11" customFormat="1" ht="13.5">
      <c r="B300" s="182"/>
      <c r="D300" s="183" t="s">
        <v>147</v>
      </c>
      <c r="E300" s="184" t="s">
        <v>5</v>
      </c>
      <c r="F300" s="185" t="s">
        <v>675</v>
      </c>
      <c r="H300" s="186">
        <v>2.6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147</v>
      </c>
      <c r="AU300" s="184" t="s">
        <v>145</v>
      </c>
      <c r="AV300" s="11" t="s">
        <v>145</v>
      </c>
      <c r="AW300" s="11" t="s">
        <v>36</v>
      </c>
      <c r="AX300" s="11" t="s">
        <v>72</v>
      </c>
      <c r="AY300" s="184" t="s">
        <v>136</v>
      </c>
    </row>
    <row r="301" spans="2:51" s="12" customFormat="1" ht="13.5">
      <c r="B301" s="191"/>
      <c r="D301" s="183" t="s">
        <v>147</v>
      </c>
      <c r="E301" s="192" t="s">
        <v>5</v>
      </c>
      <c r="F301" s="193" t="s">
        <v>156</v>
      </c>
      <c r="H301" s="194">
        <v>2.6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147</v>
      </c>
      <c r="AU301" s="192" t="s">
        <v>145</v>
      </c>
      <c r="AV301" s="12" t="s">
        <v>144</v>
      </c>
      <c r="AW301" s="12" t="s">
        <v>36</v>
      </c>
      <c r="AX301" s="12" t="s">
        <v>77</v>
      </c>
      <c r="AY301" s="192" t="s">
        <v>136</v>
      </c>
    </row>
    <row r="302" spans="2:65" s="1" customFormat="1" ht="25.5" customHeight="1">
      <c r="B302" s="169"/>
      <c r="C302" s="170" t="s">
        <v>676</v>
      </c>
      <c r="D302" s="170" t="s">
        <v>139</v>
      </c>
      <c r="E302" s="171" t="s">
        <v>677</v>
      </c>
      <c r="F302" s="172" t="s">
        <v>678</v>
      </c>
      <c r="G302" s="173" t="s">
        <v>142</v>
      </c>
      <c r="H302" s="174">
        <v>26.65</v>
      </c>
      <c r="I302" s="175"/>
      <c r="J302" s="176">
        <f>ROUND(I302*H302,2)</f>
        <v>0</v>
      </c>
      <c r="K302" s="172" t="s">
        <v>143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215</v>
      </c>
      <c r="AT302" s="23" t="s">
        <v>139</v>
      </c>
      <c r="AU302" s="23" t="s">
        <v>145</v>
      </c>
      <c r="AY302" s="23" t="s">
        <v>136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145</v>
      </c>
      <c r="BK302" s="181">
        <f>ROUND(I302*H302,2)</f>
        <v>0</v>
      </c>
      <c r="BL302" s="23" t="s">
        <v>215</v>
      </c>
      <c r="BM302" s="23" t="s">
        <v>679</v>
      </c>
    </row>
    <row r="303" spans="2:65" s="1" customFormat="1" ht="25.5" customHeight="1">
      <c r="B303" s="169"/>
      <c r="C303" s="170" t="s">
        <v>680</v>
      </c>
      <c r="D303" s="170" t="s">
        <v>139</v>
      </c>
      <c r="E303" s="171" t="s">
        <v>681</v>
      </c>
      <c r="F303" s="172" t="s">
        <v>682</v>
      </c>
      <c r="G303" s="173" t="s">
        <v>142</v>
      </c>
      <c r="H303" s="174">
        <v>26.65</v>
      </c>
      <c r="I303" s="175"/>
      <c r="J303" s="176">
        <f>ROUND(I303*H303,2)</f>
        <v>0</v>
      </c>
      <c r="K303" s="172" t="s">
        <v>143</v>
      </c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0.0007</v>
      </c>
      <c r="R303" s="179">
        <f>Q303*H303</f>
        <v>0.018654999999999998</v>
      </c>
      <c r="S303" s="179">
        <v>0</v>
      </c>
      <c r="T303" s="180">
        <f>S303*H303</f>
        <v>0</v>
      </c>
      <c r="AR303" s="23" t="s">
        <v>215</v>
      </c>
      <c r="AT303" s="23" t="s">
        <v>139</v>
      </c>
      <c r="AU303" s="23" t="s">
        <v>145</v>
      </c>
      <c r="AY303" s="23" t="s">
        <v>136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145</v>
      </c>
      <c r="BK303" s="181">
        <f>ROUND(I303*H303,2)</f>
        <v>0</v>
      </c>
      <c r="BL303" s="23" t="s">
        <v>215</v>
      </c>
      <c r="BM303" s="23" t="s">
        <v>683</v>
      </c>
    </row>
    <row r="304" spans="2:65" s="1" customFormat="1" ht="25.5" customHeight="1">
      <c r="B304" s="169"/>
      <c r="C304" s="170" t="s">
        <v>684</v>
      </c>
      <c r="D304" s="170" t="s">
        <v>139</v>
      </c>
      <c r="E304" s="171" t="s">
        <v>685</v>
      </c>
      <c r="F304" s="172" t="s">
        <v>686</v>
      </c>
      <c r="G304" s="173" t="s">
        <v>142</v>
      </c>
      <c r="H304" s="174">
        <v>47.866</v>
      </c>
      <c r="I304" s="175"/>
      <c r="J304" s="176">
        <f>ROUND(I304*H304,2)</f>
        <v>0</v>
      </c>
      <c r="K304" s="172" t="s">
        <v>143</v>
      </c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0.0002</v>
      </c>
      <c r="R304" s="179">
        <f>Q304*H304</f>
        <v>0.0095732</v>
      </c>
      <c r="S304" s="179">
        <v>0</v>
      </c>
      <c r="T304" s="180">
        <f>S304*H304</f>
        <v>0</v>
      </c>
      <c r="AR304" s="23" t="s">
        <v>215</v>
      </c>
      <c r="AT304" s="23" t="s">
        <v>139</v>
      </c>
      <c r="AU304" s="23" t="s">
        <v>145</v>
      </c>
      <c r="AY304" s="23" t="s">
        <v>136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145</v>
      </c>
      <c r="BK304" s="181">
        <f>ROUND(I304*H304,2)</f>
        <v>0</v>
      </c>
      <c r="BL304" s="23" t="s">
        <v>215</v>
      </c>
      <c r="BM304" s="23" t="s">
        <v>687</v>
      </c>
    </row>
    <row r="305" spans="2:51" s="11" customFormat="1" ht="13.5">
      <c r="B305" s="182"/>
      <c r="D305" s="183" t="s">
        <v>147</v>
      </c>
      <c r="E305" s="184" t="s">
        <v>5</v>
      </c>
      <c r="F305" s="185" t="s">
        <v>688</v>
      </c>
      <c r="H305" s="186">
        <v>47.866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147</v>
      </c>
      <c r="AU305" s="184" t="s">
        <v>145</v>
      </c>
      <c r="AV305" s="11" t="s">
        <v>145</v>
      </c>
      <c r="AW305" s="11" t="s">
        <v>36</v>
      </c>
      <c r="AX305" s="11" t="s">
        <v>72</v>
      </c>
      <c r="AY305" s="184" t="s">
        <v>136</v>
      </c>
    </row>
    <row r="306" spans="2:51" s="12" customFormat="1" ht="13.5">
      <c r="B306" s="191"/>
      <c r="D306" s="183" t="s">
        <v>147</v>
      </c>
      <c r="E306" s="192" t="s">
        <v>5</v>
      </c>
      <c r="F306" s="193" t="s">
        <v>156</v>
      </c>
      <c r="H306" s="194">
        <v>47.866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147</v>
      </c>
      <c r="AU306" s="192" t="s">
        <v>145</v>
      </c>
      <c r="AV306" s="12" t="s">
        <v>144</v>
      </c>
      <c r="AW306" s="12" t="s">
        <v>36</v>
      </c>
      <c r="AX306" s="12" t="s">
        <v>77</v>
      </c>
      <c r="AY306" s="192" t="s">
        <v>136</v>
      </c>
    </row>
    <row r="307" spans="2:65" s="1" customFormat="1" ht="51" customHeight="1">
      <c r="B307" s="169"/>
      <c r="C307" s="170" t="s">
        <v>689</v>
      </c>
      <c r="D307" s="170" t="s">
        <v>139</v>
      </c>
      <c r="E307" s="171" t="s">
        <v>690</v>
      </c>
      <c r="F307" s="172" t="s">
        <v>691</v>
      </c>
      <c r="G307" s="173" t="s">
        <v>248</v>
      </c>
      <c r="H307" s="174">
        <v>0.707</v>
      </c>
      <c r="I307" s="175"/>
      <c r="J307" s="176">
        <f>ROUND(I307*H307,2)</f>
        <v>0</v>
      </c>
      <c r="K307" s="172" t="s">
        <v>143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215</v>
      </c>
      <c r="AT307" s="23" t="s">
        <v>139</v>
      </c>
      <c r="AU307" s="23" t="s">
        <v>145</v>
      </c>
      <c r="AY307" s="23" t="s">
        <v>136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145</v>
      </c>
      <c r="BK307" s="181">
        <f>ROUND(I307*H307,2)</f>
        <v>0</v>
      </c>
      <c r="BL307" s="23" t="s">
        <v>215</v>
      </c>
      <c r="BM307" s="23" t="s">
        <v>692</v>
      </c>
    </row>
    <row r="308" spans="2:65" s="1" customFormat="1" ht="38.25" customHeight="1">
      <c r="B308" s="169"/>
      <c r="C308" s="170" t="s">
        <v>693</v>
      </c>
      <c r="D308" s="170" t="s">
        <v>139</v>
      </c>
      <c r="E308" s="171" t="s">
        <v>694</v>
      </c>
      <c r="F308" s="172" t="s">
        <v>695</v>
      </c>
      <c r="G308" s="173" t="s">
        <v>248</v>
      </c>
      <c r="H308" s="174">
        <v>0.707</v>
      </c>
      <c r="I308" s="175"/>
      <c r="J308" s="176">
        <f>ROUND(I308*H308,2)</f>
        <v>0</v>
      </c>
      <c r="K308" s="172" t="s">
        <v>143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215</v>
      </c>
      <c r="AT308" s="23" t="s">
        <v>139</v>
      </c>
      <c r="AU308" s="23" t="s">
        <v>145</v>
      </c>
      <c r="AY308" s="23" t="s">
        <v>136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145</v>
      </c>
      <c r="BK308" s="181">
        <f>ROUND(I308*H308,2)</f>
        <v>0</v>
      </c>
      <c r="BL308" s="23" t="s">
        <v>215</v>
      </c>
      <c r="BM308" s="23" t="s">
        <v>696</v>
      </c>
    </row>
    <row r="309" spans="2:65" s="1" customFormat="1" ht="25.5" customHeight="1">
      <c r="B309" s="169"/>
      <c r="C309" s="170" t="s">
        <v>697</v>
      </c>
      <c r="D309" s="170" t="s">
        <v>139</v>
      </c>
      <c r="E309" s="171" t="s">
        <v>698</v>
      </c>
      <c r="F309" s="172" t="s">
        <v>699</v>
      </c>
      <c r="G309" s="173" t="s">
        <v>142</v>
      </c>
      <c r="H309" s="174">
        <v>7.41</v>
      </c>
      <c r="I309" s="175"/>
      <c r="J309" s="176">
        <f>ROUND(I309*H309,2)</f>
        <v>0</v>
      </c>
      <c r="K309" s="172" t="s">
        <v>5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215</v>
      </c>
      <c r="AT309" s="23" t="s">
        <v>139</v>
      </c>
      <c r="AU309" s="23" t="s">
        <v>145</v>
      </c>
      <c r="AY309" s="23" t="s">
        <v>136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145</v>
      </c>
      <c r="BK309" s="181">
        <f>ROUND(I309*H309,2)</f>
        <v>0</v>
      </c>
      <c r="BL309" s="23" t="s">
        <v>215</v>
      </c>
      <c r="BM309" s="23" t="s">
        <v>700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661</v>
      </c>
      <c r="H310" s="186">
        <v>7.41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145</v>
      </c>
      <c r="AV310" s="11" t="s">
        <v>145</v>
      </c>
      <c r="AW310" s="11" t="s">
        <v>36</v>
      </c>
      <c r="AX310" s="11" t="s">
        <v>77</v>
      </c>
      <c r="AY310" s="184" t="s">
        <v>136</v>
      </c>
    </row>
    <row r="311" spans="2:63" s="10" customFormat="1" ht="29.85" customHeight="1">
      <c r="B311" s="156"/>
      <c r="D311" s="157" t="s">
        <v>71</v>
      </c>
      <c r="E311" s="167" t="s">
        <v>701</v>
      </c>
      <c r="F311" s="167" t="s">
        <v>702</v>
      </c>
      <c r="I311" s="159"/>
      <c r="J311" s="168">
        <f>BK311</f>
        <v>0</v>
      </c>
      <c r="L311" s="156"/>
      <c r="M311" s="161"/>
      <c r="N311" s="162"/>
      <c r="O311" s="162"/>
      <c r="P311" s="163">
        <f>SUM(P312:P329)</f>
        <v>0</v>
      </c>
      <c r="Q311" s="162"/>
      <c r="R311" s="163">
        <f>SUM(R312:R329)</f>
        <v>0.037</v>
      </c>
      <c r="S311" s="162"/>
      <c r="T311" s="164">
        <f>SUM(T312:T329)</f>
        <v>0.29545055</v>
      </c>
      <c r="AR311" s="157" t="s">
        <v>145</v>
      </c>
      <c r="AT311" s="165" t="s">
        <v>71</v>
      </c>
      <c r="AU311" s="165" t="s">
        <v>77</v>
      </c>
      <c r="AY311" s="157" t="s">
        <v>136</v>
      </c>
      <c r="BK311" s="166">
        <f>SUM(BK312:BK329)</f>
        <v>0</v>
      </c>
    </row>
    <row r="312" spans="2:65" s="1" customFormat="1" ht="16.5" customHeight="1">
      <c r="B312" s="169"/>
      <c r="C312" s="170" t="s">
        <v>703</v>
      </c>
      <c r="D312" s="170" t="s">
        <v>139</v>
      </c>
      <c r="E312" s="171" t="s">
        <v>704</v>
      </c>
      <c r="F312" s="172" t="s">
        <v>705</v>
      </c>
      <c r="G312" s="173" t="s">
        <v>142</v>
      </c>
      <c r="H312" s="174">
        <v>4.927</v>
      </c>
      <c r="I312" s="175"/>
      <c r="J312" s="176">
        <f>ROUND(I312*H312,2)</f>
        <v>0</v>
      </c>
      <c r="K312" s="172" t="s">
        <v>143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0.02465</v>
      </c>
      <c r="T312" s="180">
        <f>S312*H312</f>
        <v>0.12145054999999998</v>
      </c>
      <c r="AR312" s="23" t="s">
        <v>215</v>
      </c>
      <c r="AT312" s="23" t="s">
        <v>139</v>
      </c>
      <c r="AU312" s="23" t="s">
        <v>145</v>
      </c>
      <c r="AY312" s="23" t="s">
        <v>136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145</v>
      </c>
      <c r="BK312" s="181">
        <f>ROUND(I312*H312,2)</f>
        <v>0</v>
      </c>
      <c r="BL312" s="23" t="s">
        <v>215</v>
      </c>
      <c r="BM312" s="23" t="s">
        <v>706</v>
      </c>
    </row>
    <row r="313" spans="2:51" s="13" customFormat="1" ht="13.5">
      <c r="B313" s="199"/>
      <c r="D313" s="183" t="s">
        <v>147</v>
      </c>
      <c r="E313" s="200" t="s">
        <v>5</v>
      </c>
      <c r="F313" s="201" t="s">
        <v>707</v>
      </c>
      <c r="H313" s="200" t="s">
        <v>5</v>
      </c>
      <c r="I313" s="202"/>
      <c r="L313" s="199"/>
      <c r="M313" s="203"/>
      <c r="N313" s="204"/>
      <c r="O313" s="204"/>
      <c r="P313" s="204"/>
      <c r="Q313" s="204"/>
      <c r="R313" s="204"/>
      <c r="S313" s="204"/>
      <c r="T313" s="205"/>
      <c r="AT313" s="200" t="s">
        <v>147</v>
      </c>
      <c r="AU313" s="200" t="s">
        <v>145</v>
      </c>
      <c r="AV313" s="13" t="s">
        <v>77</v>
      </c>
      <c r="AW313" s="13" t="s">
        <v>36</v>
      </c>
      <c r="AX313" s="13" t="s">
        <v>72</v>
      </c>
      <c r="AY313" s="200" t="s">
        <v>136</v>
      </c>
    </row>
    <row r="314" spans="2:51" s="11" customFormat="1" ht="13.5">
      <c r="B314" s="182"/>
      <c r="D314" s="183" t="s">
        <v>147</v>
      </c>
      <c r="E314" s="184" t="s">
        <v>5</v>
      </c>
      <c r="F314" s="185" t="s">
        <v>708</v>
      </c>
      <c r="H314" s="186">
        <v>4.927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147</v>
      </c>
      <c r="AU314" s="184" t="s">
        <v>145</v>
      </c>
      <c r="AV314" s="11" t="s">
        <v>145</v>
      </c>
      <c r="AW314" s="11" t="s">
        <v>36</v>
      </c>
      <c r="AX314" s="11" t="s">
        <v>72</v>
      </c>
      <c r="AY314" s="184" t="s">
        <v>136</v>
      </c>
    </row>
    <row r="315" spans="2:51" s="12" customFormat="1" ht="13.5">
      <c r="B315" s="191"/>
      <c r="D315" s="183" t="s">
        <v>147</v>
      </c>
      <c r="E315" s="192" t="s">
        <v>5</v>
      </c>
      <c r="F315" s="193" t="s">
        <v>156</v>
      </c>
      <c r="H315" s="194">
        <v>4.927</v>
      </c>
      <c r="I315" s="195"/>
      <c r="L315" s="191"/>
      <c r="M315" s="196"/>
      <c r="N315" s="197"/>
      <c r="O315" s="197"/>
      <c r="P315" s="197"/>
      <c r="Q315" s="197"/>
      <c r="R315" s="197"/>
      <c r="S315" s="197"/>
      <c r="T315" s="198"/>
      <c r="AT315" s="192" t="s">
        <v>147</v>
      </c>
      <c r="AU315" s="192" t="s">
        <v>145</v>
      </c>
      <c r="AV315" s="12" t="s">
        <v>144</v>
      </c>
      <c r="AW315" s="12" t="s">
        <v>36</v>
      </c>
      <c r="AX315" s="12" t="s">
        <v>77</v>
      </c>
      <c r="AY315" s="192" t="s">
        <v>136</v>
      </c>
    </row>
    <row r="316" spans="2:65" s="1" customFormat="1" ht="25.5" customHeight="1">
      <c r="B316" s="169"/>
      <c r="C316" s="170" t="s">
        <v>709</v>
      </c>
      <c r="D316" s="170" t="s">
        <v>139</v>
      </c>
      <c r="E316" s="171" t="s">
        <v>710</v>
      </c>
      <c r="F316" s="172" t="s">
        <v>711</v>
      </c>
      <c r="G316" s="173" t="s">
        <v>205</v>
      </c>
      <c r="H316" s="174">
        <v>2</v>
      </c>
      <c r="I316" s="175"/>
      <c r="J316" s="176">
        <f aca="true" t="shared" si="50" ref="J316:J329">ROUND(I316*H316,2)</f>
        <v>0</v>
      </c>
      <c r="K316" s="172" t="s">
        <v>143</v>
      </c>
      <c r="L316" s="40"/>
      <c r="M316" s="177" t="s">
        <v>5</v>
      </c>
      <c r="N316" s="178" t="s">
        <v>44</v>
      </c>
      <c r="O316" s="41"/>
      <c r="P316" s="179">
        <f aca="true" t="shared" si="51" ref="P316:P329">O316*H316</f>
        <v>0</v>
      </c>
      <c r="Q316" s="179">
        <v>0</v>
      </c>
      <c r="R316" s="179">
        <f aca="true" t="shared" si="52" ref="R316:R329">Q316*H316</f>
        <v>0</v>
      </c>
      <c r="S316" s="179">
        <v>0</v>
      </c>
      <c r="T316" s="180">
        <f aca="true" t="shared" si="53" ref="T316:T329">S316*H316</f>
        <v>0</v>
      </c>
      <c r="AR316" s="23" t="s">
        <v>215</v>
      </c>
      <c r="AT316" s="23" t="s">
        <v>139</v>
      </c>
      <c r="AU316" s="23" t="s">
        <v>145</v>
      </c>
      <c r="AY316" s="23" t="s">
        <v>136</v>
      </c>
      <c r="BE316" s="181">
        <f aca="true" t="shared" si="54" ref="BE316:BE329">IF(N316="základní",J316,0)</f>
        <v>0</v>
      </c>
      <c r="BF316" s="181">
        <f aca="true" t="shared" si="55" ref="BF316:BF329">IF(N316="snížená",J316,0)</f>
        <v>0</v>
      </c>
      <c r="BG316" s="181">
        <f aca="true" t="shared" si="56" ref="BG316:BG329">IF(N316="zákl. přenesená",J316,0)</f>
        <v>0</v>
      </c>
      <c r="BH316" s="181">
        <f aca="true" t="shared" si="57" ref="BH316:BH329">IF(N316="sníž. přenesená",J316,0)</f>
        <v>0</v>
      </c>
      <c r="BI316" s="181">
        <f aca="true" t="shared" si="58" ref="BI316:BI329">IF(N316="nulová",J316,0)</f>
        <v>0</v>
      </c>
      <c r="BJ316" s="23" t="s">
        <v>145</v>
      </c>
      <c r="BK316" s="181">
        <f aca="true" t="shared" si="59" ref="BK316:BK329">ROUND(I316*H316,2)</f>
        <v>0</v>
      </c>
      <c r="BL316" s="23" t="s">
        <v>215</v>
      </c>
      <c r="BM316" s="23" t="s">
        <v>712</v>
      </c>
    </row>
    <row r="317" spans="2:65" s="1" customFormat="1" ht="16.5" customHeight="1">
      <c r="B317" s="169"/>
      <c r="C317" s="206" t="s">
        <v>713</v>
      </c>
      <c r="D317" s="206" t="s">
        <v>208</v>
      </c>
      <c r="E317" s="207" t="s">
        <v>714</v>
      </c>
      <c r="F317" s="208" t="s">
        <v>715</v>
      </c>
      <c r="G317" s="209" t="s">
        <v>205</v>
      </c>
      <c r="H317" s="210">
        <v>2</v>
      </c>
      <c r="I317" s="211"/>
      <c r="J317" s="212">
        <f t="shared" si="50"/>
        <v>0</v>
      </c>
      <c r="K317" s="208" t="s">
        <v>143</v>
      </c>
      <c r="L317" s="213"/>
      <c r="M317" s="214" t="s">
        <v>5</v>
      </c>
      <c r="N317" s="215" t="s">
        <v>44</v>
      </c>
      <c r="O317" s="41"/>
      <c r="P317" s="179">
        <f t="shared" si="51"/>
        <v>0</v>
      </c>
      <c r="Q317" s="179">
        <v>0.0155</v>
      </c>
      <c r="R317" s="179">
        <f t="shared" si="52"/>
        <v>0.031</v>
      </c>
      <c r="S317" s="179">
        <v>0</v>
      </c>
      <c r="T317" s="180">
        <f t="shared" si="53"/>
        <v>0</v>
      </c>
      <c r="AR317" s="23" t="s">
        <v>303</v>
      </c>
      <c r="AT317" s="23" t="s">
        <v>208</v>
      </c>
      <c r="AU317" s="23" t="s">
        <v>145</v>
      </c>
      <c r="AY317" s="23" t="s">
        <v>136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145</v>
      </c>
      <c r="BK317" s="181">
        <f t="shared" si="59"/>
        <v>0</v>
      </c>
      <c r="BL317" s="23" t="s">
        <v>215</v>
      </c>
      <c r="BM317" s="23" t="s">
        <v>716</v>
      </c>
    </row>
    <row r="318" spans="2:65" s="1" customFormat="1" ht="25.5" customHeight="1">
      <c r="B318" s="169"/>
      <c r="C318" s="206" t="s">
        <v>717</v>
      </c>
      <c r="D318" s="206" t="s">
        <v>208</v>
      </c>
      <c r="E318" s="207" t="s">
        <v>718</v>
      </c>
      <c r="F318" s="208" t="s">
        <v>719</v>
      </c>
      <c r="G318" s="209" t="s">
        <v>205</v>
      </c>
      <c r="H318" s="210">
        <v>2</v>
      </c>
      <c r="I318" s="211"/>
      <c r="J318" s="212">
        <f t="shared" si="50"/>
        <v>0</v>
      </c>
      <c r="K318" s="208" t="s">
        <v>143</v>
      </c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0.0012</v>
      </c>
      <c r="R318" s="179">
        <f t="shared" si="52"/>
        <v>0.0024</v>
      </c>
      <c r="S318" s="179">
        <v>0</v>
      </c>
      <c r="T318" s="180">
        <f t="shared" si="53"/>
        <v>0</v>
      </c>
      <c r="AR318" s="23" t="s">
        <v>303</v>
      </c>
      <c r="AT318" s="23" t="s">
        <v>208</v>
      </c>
      <c r="AU318" s="23" t="s">
        <v>145</v>
      </c>
      <c r="AY318" s="23" t="s">
        <v>136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145</v>
      </c>
      <c r="BK318" s="181">
        <f t="shared" si="59"/>
        <v>0</v>
      </c>
      <c r="BL318" s="23" t="s">
        <v>215</v>
      </c>
      <c r="BM318" s="23" t="s">
        <v>720</v>
      </c>
    </row>
    <row r="319" spans="2:65" s="1" customFormat="1" ht="16.5" customHeight="1">
      <c r="B319" s="169"/>
      <c r="C319" s="170" t="s">
        <v>721</v>
      </c>
      <c r="D319" s="170" t="s">
        <v>139</v>
      </c>
      <c r="E319" s="171" t="s">
        <v>722</v>
      </c>
      <c r="F319" s="172" t="s">
        <v>723</v>
      </c>
      <c r="G319" s="173" t="s">
        <v>205</v>
      </c>
      <c r="H319" s="174">
        <v>2</v>
      </c>
      <c r="I319" s="175"/>
      <c r="J319" s="176">
        <f t="shared" si="50"/>
        <v>0</v>
      </c>
      <c r="K319" s="172" t="s">
        <v>143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215</v>
      </c>
      <c r="AT319" s="23" t="s">
        <v>139</v>
      </c>
      <c r="AU319" s="23" t="s">
        <v>145</v>
      </c>
      <c r="AY319" s="23" t="s">
        <v>136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145</v>
      </c>
      <c r="BK319" s="181">
        <f t="shared" si="59"/>
        <v>0</v>
      </c>
      <c r="BL319" s="23" t="s">
        <v>215</v>
      </c>
      <c r="BM319" s="23" t="s">
        <v>724</v>
      </c>
    </row>
    <row r="320" spans="2:65" s="1" customFormat="1" ht="16.5" customHeight="1">
      <c r="B320" s="169"/>
      <c r="C320" s="206" t="s">
        <v>725</v>
      </c>
      <c r="D320" s="206" t="s">
        <v>208</v>
      </c>
      <c r="E320" s="207" t="s">
        <v>726</v>
      </c>
      <c r="F320" s="208" t="s">
        <v>727</v>
      </c>
      <c r="G320" s="209" t="s">
        <v>205</v>
      </c>
      <c r="H320" s="210">
        <v>2</v>
      </c>
      <c r="I320" s="211"/>
      <c r="J320" s="212">
        <f t="shared" si="50"/>
        <v>0</v>
      </c>
      <c r="K320" s="208" t="s">
        <v>143</v>
      </c>
      <c r="L320" s="213"/>
      <c r="M320" s="214" t="s">
        <v>5</v>
      </c>
      <c r="N320" s="215" t="s">
        <v>44</v>
      </c>
      <c r="O320" s="41"/>
      <c r="P320" s="179">
        <f t="shared" si="51"/>
        <v>0</v>
      </c>
      <c r="Q320" s="179">
        <v>0.00045</v>
      </c>
      <c r="R320" s="179">
        <f t="shared" si="52"/>
        <v>0.0009</v>
      </c>
      <c r="S320" s="179">
        <v>0</v>
      </c>
      <c r="T320" s="180">
        <f t="shared" si="53"/>
        <v>0</v>
      </c>
      <c r="AR320" s="23" t="s">
        <v>303</v>
      </c>
      <c r="AT320" s="23" t="s">
        <v>208</v>
      </c>
      <c r="AU320" s="23" t="s">
        <v>145</v>
      </c>
      <c r="AY320" s="23" t="s">
        <v>136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145</v>
      </c>
      <c r="BK320" s="181">
        <f t="shared" si="59"/>
        <v>0</v>
      </c>
      <c r="BL320" s="23" t="s">
        <v>215</v>
      </c>
      <c r="BM320" s="23" t="s">
        <v>728</v>
      </c>
    </row>
    <row r="321" spans="2:65" s="1" customFormat="1" ht="25.5" customHeight="1">
      <c r="B321" s="169"/>
      <c r="C321" s="170" t="s">
        <v>729</v>
      </c>
      <c r="D321" s="170" t="s">
        <v>139</v>
      </c>
      <c r="E321" s="171" t="s">
        <v>730</v>
      </c>
      <c r="F321" s="172" t="s">
        <v>731</v>
      </c>
      <c r="G321" s="173" t="s">
        <v>205</v>
      </c>
      <c r="H321" s="174">
        <v>2</v>
      </c>
      <c r="I321" s="175"/>
      <c r="J321" s="176">
        <f t="shared" si="50"/>
        <v>0</v>
      </c>
      <c r="K321" s="172" t="s">
        <v>143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215</v>
      </c>
      <c r="AT321" s="23" t="s">
        <v>139</v>
      </c>
      <c r="AU321" s="23" t="s">
        <v>145</v>
      </c>
      <c r="AY321" s="23" t="s">
        <v>136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145</v>
      </c>
      <c r="BK321" s="181">
        <f t="shared" si="59"/>
        <v>0</v>
      </c>
      <c r="BL321" s="23" t="s">
        <v>215</v>
      </c>
      <c r="BM321" s="23" t="s">
        <v>732</v>
      </c>
    </row>
    <row r="322" spans="2:65" s="1" customFormat="1" ht="16.5" customHeight="1">
      <c r="B322" s="169"/>
      <c r="C322" s="206" t="s">
        <v>733</v>
      </c>
      <c r="D322" s="206" t="s">
        <v>208</v>
      </c>
      <c r="E322" s="207" t="s">
        <v>734</v>
      </c>
      <c r="F322" s="208" t="s">
        <v>735</v>
      </c>
      <c r="G322" s="209" t="s">
        <v>205</v>
      </c>
      <c r="H322" s="210">
        <v>2</v>
      </c>
      <c r="I322" s="211"/>
      <c r="J322" s="212">
        <f t="shared" si="50"/>
        <v>0</v>
      </c>
      <c r="K322" s="208" t="s">
        <v>143</v>
      </c>
      <c r="L322" s="213"/>
      <c r="M322" s="214" t="s">
        <v>5</v>
      </c>
      <c r="N322" s="215" t="s">
        <v>44</v>
      </c>
      <c r="O322" s="41"/>
      <c r="P322" s="179">
        <f t="shared" si="51"/>
        <v>0</v>
      </c>
      <c r="Q322" s="179">
        <v>0.00135</v>
      </c>
      <c r="R322" s="179">
        <f t="shared" si="52"/>
        <v>0.0027</v>
      </c>
      <c r="S322" s="179">
        <v>0</v>
      </c>
      <c r="T322" s="180">
        <f t="shared" si="53"/>
        <v>0</v>
      </c>
      <c r="AR322" s="23" t="s">
        <v>303</v>
      </c>
      <c r="AT322" s="23" t="s">
        <v>208</v>
      </c>
      <c r="AU322" s="23" t="s">
        <v>145</v>
      </c>
      <c r="AY322" s="23" t="s">
        <v>136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145</v>
      </c>
      <c r="BK322" s="181">
        <f t="shared" si="59"/>
        <v>0</v>
      </c>
      <c r="BL322" s="23" t="s">
        <v>215</v>
      </c>
      <c r="BM322" s="23" t="s">
        <v>736</v>
      </c>
    </row>
    <row r="323" spans="2:65" s="1" customFormat="1" ht="25.5" customHeight="1">
      <c r="B323" s="169"/>
      <c r="C323" s="170" t="s">
        <v>737</v>
      </c>
      <c r="D323" s="170" t="s">
        <v>139</v>
      </c>
      <c r="E323" s="171" t="s">
        <v>738</v>
      </c>
      <c r="F323" s="172" t="s">
        <v>739</v>
      </c>
      <c r="G323" s="173" t="s">
        <v>205</v>
      </c>
      <c r="H323" s="174">
        <v>1</v>
      </c>
      <c r="I323" s="175"/>
      <c r="J323" s="176">
        <f t="shared" si="50"/>
        <v>0</v>
      </c>
      <c r="K323" s="172" t="s">
        <v>143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0.174</v>
      </c>
      <c r="T323" s="180">
        <f t="shared" si="53"/>
        <v>0.174</v>
      </c>
      <c r="AR323" s="23" t="s">
        <v>215</v>
      </c>
      <c r="AT323" s="23" t="s">
        <v>139</v>
      </c>
      <c r="AU323" s="23" t="s">
        <v>145</v>
      </c>
      <c r="AY323" s="23" t="s">
        <v>136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145</v>
      </c>
      <c r="BK323" s="181">
        <f t="shared" si="59"/>
        <v>0</v>
      </c>
      <c r="BL323" s="23" t="s">
        <v>215</v>
      </c>
      <c r="BM323" s="23" t="s">
        <v>740</v>
      </c>
    </row>
    <row r="324" spans="2:65" s="1" customFormat="1" ht="38.25" customHeight="1">
      <c r="B324" s="169"/>
      <c r="C324" s="170" t="s">
        <v>741</v>
      </c>
      <c r="D324" s="170" t="s">
        <v>139</v>
      </c>
      <c r="E324" s="171" t="s">
        <v>742</v>
      </c>
      <c r="F324" s="172" t="s">
        <v>743</v>
      </c>
      <c r="G324" s="173" t="s">
        <v>248</v>
      </c>
      <c r="H324" s="174">
        <v>0.037</v>
      </c>
      <c r="I324" s="175"/>
      <c r="J324" s="176">
        <f t="shared" si="50"/>
        <v>0</v>
      </c>
      <c r="K324" s="172" t="s">
        <v>143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215</v>
      </c>
      <c r="AT324" s="23" t="s">
        <v>139</v>
      </c>
      <c r="AU324" s="23" t="s">
        <v>145</v>
      </c>
      <c r="AY324" s="23" t="s">
        <v>136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145</v>
      </c>
      <c r="BK324" s="181">
        <f t="shared" si="59"/>
        <v>0</v>
      </c>
      <c r="BL324" s="23" t="s">
        <v>215</v>
      </c>
      <c r="BM324" s="23" t="s">
        <v>744</v>
      </c>
    </row>
    <row r="325" spans="2:65" s="1" customFormat="1" ht="38.25" customHeight="1">
      <c r="B325" s="169"/>
      <c r="C325" s="170" t="s">
        <v>745</v>
      </c>
      <c r="D325" s="170" t="s">
        <v>139</v>
      </c>
      <c r="E325" s="171" t="s">
        <v>746</v>
      </c>
      <c r="F325" s="172" t="s">
        <v>747</v>
      </c>
      <c r="G325" s="173" t="s">
        <v>248</v>
      </c>
      <c r="H325" s="174">
        <v>0.037</v>
      </c>
      <c r="I325" s="175"/>
      <c r="J325" s="176">
        <f t="shared" si="50"/>
        <v>0</v>
      </c>
      <c r="K325" s="172" t="s">
        <v>143</v>
      </c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215</v>
      </c>
      <c r="AT325" s="23" t="s">
        <v>139</v>
      </c>
      <c r="AU325" s="23" t="s">
        <v>145</v>
      </c>
      <c r="AY325" s="23" t="s">
        <v>136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145</v>
      </c>
      <c r="BK325" s="181">
        <f t="shared" si="59"/>
        <v>0</v>
      </c>
      <c r="BL325" s="23" t="s">
        <v>215</v>
      </c>
      <c r="BM325" s="23" t="s">
        <v>748</v>
      </c>
    </row>
    <row r="326" spans="2:65" s="1" customFormat="1" ht="16.5" customHeight="1">
      <c r="B326" s="169"/>
      <c r="C326" s="170" t="s">
        <v>749</v>
      </c>
      <c r="D326" s="170" t="s">
        <v>139</v>
      </c>
      <c r="E326" s="171" t="s">
        <v>750</v>
      </c>
      <c r="F326" s="172" t="s">
        <v>751</v>
      </c>
      <c r="G326" s="173" t="s">
        <v>535</v>
      </c>
      <c r="H326" s="174">
        <v>1</v>
      </c>
      <c r="I326" s="175"/>
      <c r="J326" s="176">
        <f t="shared" si="5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215</v>
      </c>
      <c r="AT326" s="23" t="s">
        <v>139</v>
      </c>
      <c r="AU326" s="23" t="s">
        <v>145</v>
      </c>
      <c r="AY326" s="23" t="s">
        <v>136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145</v>
      </c>
      <c r="BK326" s="181">
        <f t="shared" si="59"/>
        <v>0</v>
      </c>
      <c r="BL326" s="23" t="s">
        <v>215</v>
      </c>
      <c r="BM326" s="23" t="s">
        <v>752</v>
      </c>
    </row>
    <row r="327" spans="2:65" s="1" customFormat="1" ht="16.5" customHeight="1">
      <c r="B327" s="169"/>
      <c r="C327" s="170" t="s">
        <v>753</v>
      </c>
      <c r="D327" s="170" t="s">
        <v>139</v>
      </c>
      <c r="E327" s="171" t="s">
        <v>754</v>
      </c>
      <c r="F327" s="172" t="s">
        <v>755</v>
      </c>
      <c r="G327" s="173" t="s">
        <v>535</v>
      </c>
      <c r="H327" s="174">
        <v>1</v>
      </c>
      <c r="I327" s="175"/>
      <c r="J327" s="176">
        <f t="shared" si="50"/>
        <v>0</v>
      </c>
      <c r="K327" s="172" t="s">
        <v>5</v>
      </c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215</v>
      </c>
      <c r="AT327" s="23" t="s">
        <v>139</v>
      </c>
      <c r="AU327" s="23" t="s">
        <v>145</v>
      </c>
      <c r="AY327" s="23" t="s">
        <v>136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145</v>
      </c>
      <c r="BK327" s="181">
        <f t="shared" si="59"/>
        <v>0</v>
      </c>
      <c r="BL327" s="23" t="s">
        <v>215</v>
      </c>
      <c r="BM327" s="23" t="s">
        <v>756</v>
      </c>
    </row>
    <row r="328" spans="2:65" s="1" customFormat="1" ht="16.5" customHeight="1">
      <c r="B328" s="169"/>
      <c r="C328" s="170" t="s">
        <v>757</v>
      </c>
      <c r="D328" s="170" t="s">
        <v>139</v>
      </c>
      <c r="E328" s="171" t="s">
        <v>758</v>
      </c>
      <c r="F328" s="172" t="s">
        <v>759</v>
      </c>
      <c r="G328" s="173" t="s">
        <v>535</v>
      </c>
      <c r="H328" s="174">
        <v>1</v>
      </c>
      <c r="I328" s="175"/>
      <c r="J328" s="176">
        <f t="shared" si="50"/>
        <v>0</v>
      </c>
      <c r="K328" s="172" t="s">
        <v>5</v>
      </c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215</v>
      </c>
      <c r="AT328" s="23" t="s">
        <v>139</v>
      </c>
      <c r="AU328" s="23" t="s">
        <v>145</v>
      </c>
      <c r="AY328" s="23" t="s">
        <v>136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145</v>
      </c>
      <c r="BK328" s="181">
        <f t="shared" si="59"/>
        <v>0</v>
      </c>
      <c r="BL328" s="23" t="s">
        <v>215</v>
      </c>
      <c r="BM328" s="23" t="s">
        <v>760</v>
      </c>
    </row>
    <row r="329" spans="2:65" s="1" customFormat="1" ht="16.5" customHeight="1">
      <c r="B329" s="169"/>
      <c r="C329" s="170" t="s">
        <v>761</v>
      </c>
      <c r="D329" s="170" t="s">
        <v>139</v>
      </c>
      <c r="E329" s="171" t="s">
        <v>762</v>
      </c>
      <c r="F329" s="172" t="s">
        <v>763</v>
      </c>
      <c r="G329" s="173" t="s">
        <v>535</v>
      </c>
      <c r="H329" s="174">
        <v>2</v>
      </c>
      <c r="I329" s="175"/>
      <c r="J329" s="176">
        <f t="shared" si="50"/>
        <v>0</v>
      </c>
      <c r="K329" s="172" t="s">
        <v>5</v>
      </c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215</v>
      </c>
      <c r="AT329" s="23" t="s">
        <v>139</v>
      </c>
      <c r="AU329" s="23" t="s">
        <v>145</v>
      </c>
      <c r="AY329" s="23" t="s">
        <v>136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145</v>
      </c>
      <c r="BK329" s="181">
        <f t="shared" si="59"/>
        <v>0</v>
      </c>
      <c r="BL329" s="23" t="s">
        <v>215</v>
      </c>
      <c r="BM329" s="23" t="s">
        <v>764</v>
      </c>
    </row>
    <row r="330" spans="2:63" s="10" customFormat="1" ht="29.85" customHeight="1">
      <c r="B330" s="156"/>
      <c r="D330" s="157" t="s">
        <v>71</v>
      </c>
      <c r="E330" s="167" t="s">
        <v>765</v>
      </c>
      <c r="F330" s="167" t="s">
        <v>766</v>
      </c>
      <c r="I330" s="159"/>
      <c r="J330" s="168">
        <f>BK330</f>
        <v>0</v>
      </c>
      <c r="L330" s="156"/>
      <c r="M330" s="161"/>
      <c r="N330" s="162"/>
      <c r="O330" s="162"/>
      <c r="P330" s="163">
        <f>SUM(P331:P340)</f>
        <v>0</v>
      </c>
      <c r="Q330" s="162"/>
      <c r="R330" s="163">
        <f>SUM(R331:R340)</f>
        <v>0.23641890999999998</v>
      </c>
      <c r="S330" s="162"/>
      <c r="T330" s="164">
        <f>SUM(T331:T340)</f>
        <v>0</v>
      </c>
      <c r="AR330" s="157" t="s">
        <v>145</v>
      </c>
      <c r="AT330" s="165" t="s">
        <v>71</v>
      </c>
      <c r="AU330" s="165" t="s">
        <v>77</v>
      </c>
      <c r="AY330" s="157" t="s">
        <v>136</v>
      </c>
      <c r="BK330" s="166">
        <f>SUM(BK331:BK340)</f>
        <v>0</v>
      </c>
    </row>
    <row r="331" spans="2:65" s="1" customFormat="1" ht="25.5" customHeight="1">
      <c r="B331" s="169"/>
      <c r="C331" s="170" t="s">
        <v>767</v>
      </c>
      <c r="D331" s="170" t="s">
        <v>139</v>
      </c>
      <c r="E331" s="171" t="s">
        <v>768</v>
      </c>
      <c r="F331" s="172" t="s">
        <v>769</v>
      </c>
      <c r="G331" s="173" t="s">
        <v>142</v>
      </c>
      <c r="H331" s="174">
        <v>3.863</v>
      </c>
      <c r="I331" s="175"/>
      <c r="J331" s="176">
        <f>ROUND(I331*H331,2)</f>
        <v>0</v>
      </c>
      <c r="K331" s="172" t="s">
        <v>143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0.03767</v>
      </c>
      <c r="R331" s="179">
        <f>Q331*H331</f>
        <v>0.14551921</v>
      </c>
      <c r="S331" s="179">
        <v>0</v>
      </c>
      <c r="T331" s="180">
        <f>S331*H331</f>
        <v>0</v>
      </c>
      <c r="AR331" s="23" t="s">
        <v>215</v>
      </c>
      <c r="AT331" s="23" t="s">
        <v>139</v>
      </c>
      <c r="AU331" s="23" t="s">
        <v>145</v>
      </c>
      <c r="AY331" s="23" t="s">
        <v>136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145</v>
      </c>
      <c r="BK331" s="181">
        <f>ROUND(I331*H331,2)</f>
        <v>0</v>
      </c>
      <c r="BL331" s="23" t="s">
        <v>215</v>
      </c>
      <c r="BM331" s="23" t="s">
        <v>770</v>
      </c>
    </row>
    <row r="332" spans="2:51" s="11" customFormat="1" ht="13.5">
      <c r="B332" s="182"/>
      <c r="D332" s="183" t="s">
        <v>147</v>
      </c>
      <c r="E332" s="184" t="s">
        <v>5</v>
      </c>
      <c r="F332" s="185" t="s">
        <v>289</v>
      </c>
      <c r="H332" s="186">
        <v>2.87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147</v>
      </c>
      <c r="AU332" s="184" t="s">
        <v>145</v>
      </c>
      <c r="AV332" s="11" t="s">
        <v>145</v>
      </c>
      <c r="AW332" s="11" t="s">
        <v>36</v>
      </c>
      <c r="AX332" s="11" t="s">
        <v>72</v>
      </c>
      <c r="AY332" s="184" t="s">
        <v>136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201</v>
      </c>
      <c r="H333" s="186">
        <v>0.993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145</v>
      </c>
      <c r="AV333" s="11" t="s">
        <v>145</v>
      </c>
      <c r="AW333" s="11" t="s">
        <v>36</v>
      </c>
      <c r="AX333" s="11" t="s">
        <v>72</v>
      </c>
      <c r="AY333" s="184" t="s">
        <v>136</v>
      </c>
    </row>
    <row r="334" spans="2:51" s="12" customFormat="1" ht="13.5">
      <c r="B334" s="191"/>
      <c r="D334" s="183" t="s">
        <v>147</v>
      </c>
      <c r="E334" s="192" t="s">
        <v>5</v>
      </c>
      <c r="F334" s="193" t="s">
        <v>156</v>
      </c>
      <c r="H334" s="194">
        <v>3.863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2" t="s">
        <v>147</v>
      </c>
      <c r="AU334" s="192" t="s">
        <v>145</v>
      </c>
      <c r="AV334" s="12" t="s">
        <v>144</v>
      </c>
      <c r="AW334" s="12" t="s">
        <v>36</v>
      </c>
      <c r="AX334" s="12" t="s">
        <v>77</v>
      </c>
      <c r="AY334" s="192" t="s">
        <v>136</v>
      </c>
    </row>
    <row r="335" spans="2:65" s="1" customFormat="1" ht="16.5" customHeight="1">
      <c r="B335" s="169"/>
      <c r="C335" s="170" t="s">
        <v>771</v>
      </c>
      <c r="D335" s="170" t="s">
        <v>139</v>
      </c>
      <c r="E335" s="171" t="s">
        <v>772</v>
      </c>
      <c r="F335" s="172" t="s">
        <v>773</v>
      </c>
      <c r="G335" s="173" t="s">
        <v>142</v>
      </c>
      <c r="H335" s="174">
        <v>3.863</v>
      </c>
      <c r="I335" s="175"/>
      <c r="J335" s="176">
        <f>ROUND(I335*H335,2)</f>
        <v>0</v>
      </c>
      <c r="K335" s="172" t="s">
        <v>143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0.0003</v>
      </c>
      <c r="R335" s="179">
        <f>Q335*H335</f>
        <v>0.0011588999999999998</v>
      </c>
      <c r="S335" s="179">
        <v>0</v>
      </c>
      <c r="T335" s="180">
        <f>S335*H335</f>
        <v>0</v>
      </c>
      <c r="AR335" s="23" t="s">
        <v>215</v>
      </c>
      <c r="AT335" s="23" t="s">
        <v>139</v>
      </c>
      <c r="AU335" s="23" t="s">
        <v>145</v>
      </c>
      <c r="AY335" s="23" t="s">
        <v>136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145</v>
      </c>
      <c r="BK335" s="181">
        <f>ROUND(I335*H335,2)</f>
        <v>0</v>
      </c>
      <c r="BL335" s="23" t="s">
        <v>215</v>
      </c>
      <c r="BM335" s="23" t="s">
        <v>774</v>
      </c>
    </row>
    <row r="336" spans="2:65" s="1" customFormat="1" ht="25.5" customHeight="1">
      <c r="B336" s="169"/>
      <c r="C336" s="206" t="s">
        <v>775</v>
      </c>
      <c r="D336" s="206" t="s">
        <v>208</v>
      </c>
      <c r="E336" s="207" t="s">
        <v>776</v>
      </c>
      <c r="F336" s="208" t="s">
        <v>777</v>
      </c>
      <c r="G336" s="209" t="s">
        <v>142</v>
      </c>
      <c r="H336" s="210">
        <v>4.674</v>
      </c>
      <c r="I336" s="211"/>
      <c r="J336" s="212">
        <f>ROUND(I336*H336,2)</f>
        <v>0</v>
      </c>
      <c r="K336" s="208" t="s">
        <v>143</v>
      </c>
      <c r="L336" s="213"/>
      <c r="M336" s="214" t="s">
        <v>5</v>
      </c>
      <c r="N336" s="215" t="s">
        <v>44</v>
      </c>
      <c r="O336" s="41"/>
      <c r="P336" s="179">
        <f>O336*H336</f>
        <v>0</v>
      </c>
      <c r="Q336" s="179">
        <v>0.0192</v>
      </c>
      <c r="R336" s="179">
        <f>Q336*H336</f>
        <v>0.0897408</v>
      </c>
      <c r="S336" s="179">
        <v>0</v>
      </c>
      <c r="T336" s="180">
        <f>S336*H336</f>
        <v>0</v>
      </c>
      <c r="AR336" s="23" t="s">
        <v>303</v>
      </c>
      <c r="AT336" s="23" t="s">
        <v>208</v>
      </c>
      <c r="AU336" s="23" t="s">
        <v>145</v>
      </c>
      <c r="AY336" s="23" t="s">
        <v>136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145</v>
      </c>
      <c r="BK336" s="181">
        <f>ROUND(I336*H336,2)</f>
        <v>0</v>
      </c>
      <c r="BL336" s="23" t="s">
        <v>215</v>
      </c>
      <c r="BM336" s="23" t="s">
        <v>778</v>
      </c>
    </row>
    <row r="337" spans="2:51" s="11" customFormat="1" ht="13.5">
      <c r="B337" s="182"/>
      <c r="D337" s="183" t="s">
        <v>147</v>
      </c>
      <c r="E337" s="184" t="s">
        <v>5</v>
      </c>
      <c r="F337" s="185" t="s">
        <v>779</v>
      </c>
      <c r="H337" s="186">
        <v>4.249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147</v>
      </c>
      <c r="AU337" s="184" t="s">
        <v>145</v>
      </c>
      <c r="AV337" s="11" t="s">
        <v>145</v>
      </c>
      <c r="AW337" s="11" t="s">
        <v>36</v>
      </c>
      <c r="AX337" s="11" t="s">
        <v>77</v>
      </c>
      <c r="AY337" s="184" t="s">
        <v>136</v>
      </c>
    </row>
    <row r="338" spans="2:51" s="11" customFormat="1" ht="13.5">
      <c r="B338" s="182"/>
      <c r="D338" s="183" t="s">
        <v>147</v>
      </c>
      <c r="F338" s="185" t="s">
        <v>780</v>
      </c>
      <c r="H338" s="186">
        <v>4.674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145</v>
      </c>
      <c r="AV338" s="11" t="s">
        <v>145</v>
      </c>
      <c r="AW338" s="11" t="s">
        <v>6</v>
      </c>
      <c r="AX338" s="11" t="s">
        <v>77</v>
      </c>
      <c r="AY338" s="184" t="s">
        <v>136</v>
      </c>
    </row>
    <row r="339" spans="2:65" s="1" customFormat="1" ht="38.25" customHeight="1">
      <c r="B339" s="169"/>
      <c r="C339" s="170" t="s">
        <v>781</v>
      </c>
      <c r="D339" s="170" t="s">
        <v>139</v>
      </c>
      <c r="E339" s="171" t="s">
        <v>782</v>
      </c>
      <c r="F339" s="172" t="s">
        <v>783</v>
      </c>
      <c r="G339" s="173" t="s">
        <v>248</v>
      </c>
      <c r="H339" s="174">
        <v>0.236</v>
      </c>
      <c r="I339" s="175"/>
      <c r="J339" s="176">
        <f>ROUND(I339*H339,2)</f>
        <v>0</v>
      </c>
      <c r="K339" s="172" t="s">
        <v>143</v>
      </c>
      <c r="L339" s="40"/>
      <c r="M339" s="177" t="s">
        <v>5</v>
      </c>
      <c r="N339" s="178" t="s">
        <v>44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</v>
      </c>
      <c r="T339" s="180">
        <f>S339*H339</f>
        <v>0</v>
      </c>
      <c r="AR339" s="23" t="s">
        <v>215</v>
      </c>
      <c r="AT339" s="23" t="s">
        <v>139</v>
      </c>
      <c r="AU339" s="23" t="s">
        <v>145</v>
      </c>
      <c r="AY339" s="23" t="s">
        <v>136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145</v>
      </c>
      <c r="BK339" s="181">
        <f>ROUND(I339*H339,2)</f>
        <v>0</v>
      </c>
      <c r="BL339" s="23" t="s">
        <v>215</v>
      </c>
      <c r="BM339" s="23" t="s">
        <v>784</v>
      </c>
    </row>
    <row r="340" spans="2:65" s="1" customFormat="1" ht="38.25" customHeight="1">
      <c r="B340" s="169"/>
      <c r="C340" s="170" t="s">
        <v>785</v>
      </c>
      <c r="D340" s="170" t="s">
        <v>139</v>
      </c>
      <c r="E340" s="171" t="s">
        <v>786</v>
      </c>
      <c r="F340" s="172" t="s">
        <v>787</v>
      </c>
      <c r="G340" s="173" t="s">
        <v>248</v>
      </c>
      <c r="H340" s="174">
        <v>0.236</v>
      </c>
      <c r="I340" s="175"/>
      <c r="J340" s="176">
        <f>ROUND(I340*H340,2)</f>
        <v>0</v>
      </c>
      <c r="K340" s="172" t="s">
        <v>143</v>
      </c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215</v>
      </c>
      <c r="AT340" s="23" t="s">
        <v>139</v>
      </c>
      <c r="AU340" s="23" t="s">
        <v>145</v>
      </c>
      <c r="AY340" s="23" t="s">
        <v>136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145</v>
      </c>
      <c r="BK340" s="181">
        <f>ROUND(I340*H340,2)</f>
        <v>0</v>
      </c>
      <c r="BL340" s="23" t="s">
        <v>215</v>
      </c>
      <c r="BM340" s="23" t="s">
        <v>788</v>
      </c>
    </row>
    <row r="341" spans="2:63" s="10" customFormat="1" ht="29.85" customHeight="1">
      <c r="B341" s="156"/>
      <c r="D341" s="157" t="s">
        <v>71</v>
      </c>
      <c r="E341" s="167" t="s">
        <v>789</v>
      </c>
      <c r="F341" s="167" t="s">
        <v>790</v>
      </c>
      <c r="I341" s="159"/>
      <c r="J341" s="168">
        <f>BK341</f>
        <v>0</v>
      </c>
      <c r="L341" s="156"/>
      <c r="M341" s="161"/>
      <c r="N341" s="162"/>
      <c r="O341" s="162"/>
      <c r="P341" s="163">
        <f>SUM(P342:P353)</f>
        <v>0</v>
      </c>
      <c r="Q341" s="162"/>
      <c r="R341" s="163">
        <f>SUM(R342:R353)</f>
        <v>0.00144942</v>
      </c>
      <c r="S341" s="162"/>
      <c r="T341" s="164">
        <f>SUM(T342:T353)</f>
        <v>0.017562</v>
      </c>
      <c r="AR341" s="157" t="s">
        <v>145</v>
      </c>
      <c r="AT341" s="165" t="s">
        <v>71</v>
      </c>
      <c r="AU341" s="165" t="s">
        <v>77</v>
      </c>
      <c r="AY341" s="157" t="s">
        <v>136</v>
      </c>
      <c r="BK341" s="166">
        <f>SUM(BK342:BK353)</f>
        <v>0</v>
      </c>
    </row>
    <row r="342" spans="2:65" s="1" customFormat="1" ht="16.5" customHeight="1">
      <c r="B342" s="169"/>
      <c r="C342" s="170" t="s">
        <v>791</v>
      </c>
      <c r="D342" s="170" t="s">
        <v>139</v>
      </c>
      <c r="E342" s="171" t="s">
        <v>792</v>
      </c>
      <c r="F342" s="172" t="s">
        <v>793</v>
      </c>
      <c r="G342" s="173" t="s">
        <v>142</v>
      </c>
      <c r="H342" s="174">
        <v>5.854</v>
      </c>
      <c r="I342" s="175"/>
      <c r="J342" s="176">
        <f>ROUND(I342*H342,2)</f>
        <v>0</v>
      </c>
      <c r="K342" s="172" t="s">
        <v>143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0.003</v>
      </c>
      <c r="T342" s="180">
        <f>S342*H342</f>
        <v>0.017562</v>
      </c>
      <c r="AR342" s="23" t="s">
        <v>215</v>
      </c>
      <c r="AT342" s="23" t="s">
        <v>139</v>
      </c>
      <c r="AU342" s="23" t="s">
        <v>145</v>
      </c>
      <c r="AY342" s="23" t="s">
        <v>136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145</v>
      </c>
      <c r="BK342" s="181">
        <f>ROUND(I342*H342,2)</f>
        <v>0</v>
      </c>
      <c r="BL342" s="23" t="s">
        <v>215</v>
      </c>
      <c r="BM342" s="23" t="s">
        <v>794</v>
      </c>
    </row>
    <row r="343" spans="2:51" s="13" customFormat="1" ht="13.5">
      <c r="B343" s="199"/>
      <c r="D343" s="183" t="s">
        <v>147</v>
      </c>
      <c r="E343" s="200" t="s">
        <v>5</v>
      </c>
      <c r="F343" s="201" t="s">
        <v>795</v>
      </c>
      <c r="H343" s="200" t="s">
        <v>5</v>
      </c>
      <c r="I343" s="202"/>
      <c r="L343" s="199"/>
      <c r="M343" s="203"/>
      <c r="N343" s="204"/>
      <c r="O343" s="204"/>
      <c r="P343" s="204"/>
      <c r="Q343" s="204"/>
      <c r="R343" s="204"/>
      <c r="S343" s="204"/>
      <c r="T343" s="205"/>
      <c r="AT343" s="200" t="s">
        <v>147</v>
      </c>
      <c r="AU343" s="200" t="s">
        <v>145</v>
      </c>
      <c r="AV343" s="13" t="s">
        <v>77</v>
      </c>
      <c r="AW343" s="13" t="s">
        <v>36</v>
      </c>
      <c r="AX343" s="13" t="s">
        <v>72</v>
      </c>
      <c r="AY343" s="200" t="s">
        <v>136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796</v>
      </c>
      <c r="H344" s="186">
        <v>1.011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145</v>
      </c>
      <c r="AV344" s="11" t="s">
        <v>145</v>
      </c>
      <c r="AW344" s="11" t="s">
        <v>36</v>
      </c>
      <c r="AX344" s="11" t="s">
        <v>72</v>
      </c>
      <c r="AY344" s="184" t="s">
        <v>136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797</v>
      </c>
      <c r="H345" s="186">
        <v>2.848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136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798</v>
      </c>
      <c r="H346" s="186">
        <v>1.995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145</v>
      </c>
      <c r="AV346" s="11" t="s">
        <v>145</v>
      </c>
      <c r="AW346" s="11" t="s">
        <v>36</v>
      </c>
      <c r="AX346" s="11" t="s">
        <v>72</v>
      </c>
      <c r="AY346" s="184" t="s">
        <v>136</v>
      </c>
    </row>
    <row r="347" spans="2:51" s="12" customFormat="1" ht="13.5">
      <c r="B347" s="191"/>
      <c r="D347" s="183" t="s">
        <v>147</v>
      </c>
      <c r="E347" s="192" t="s">
        <v>5</v>
      </c>
      <c r="F347" s="193" t="s">
        <v>156</v>
      </c>
      <c r="H347" s="194">
        <v>5.854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2" t="s">
        <v>147</v>
      </c>
      <c r="AU347" s="192" t="s">
        <v>145</v>
      </c>
      <c r="AV347" s="12" t="s">
        <v>144</v>
      </c>
      <c r="AW347" s="12" t="s">
        <v>36</v>
      </c>
      <c r="AX347" s="12" t="s">
        <v>77</v>
      </c>
      <c r="AY347" s="192" t="s">
        <v>136</v>
      </c>
    </row>
    <row r="348" spans="2:65" s="1" customFormat="1" ht="16.5" customHeight="1">
      <c r="B348" s="169"/>
      <c r="C348" s="170" t="s">
        <v>799</v>
      </c>
      <c r="D348" s="170" t="s">
        <v>139</v>
      </c>
      <c r="E348" s="171" t="s">
        <v>800</v>
      </c>
      <c r="F348" s="172" t="s">
        <v>801</v>
      </c>
      <c r="G348" s="173" t="s">
        <v>314</v>
      </c>
      <c r="H348" s="174">
        <v>5.44</v>
      </c>
      <c r="I348" s="175"/>
      <c r="J348" s="176">
        <f>ROUND(I348*H348,2)</f>
        <v>0</v>
      </c>
      <c r="K348" s="172" t="s">
        <v>143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1E-05</v>
      </c>
      <c r="R348" s="179">
        <f>Q348*H348</f>
        <v>5.440000000000001E-05</v>
      </c>
      <c r="S348" s="179">
        <v>0</v>
      </c>
      <c r="T348" s="180">
        <f>S348*H348</f>
        <v>0</v>
      </c>
      <c r="AR348" s="23" t="s">
        <v>215</v>
      </c>
      <c r="AT348" s="23" t="s">
        <v>139</v>
      </c>
      <c r="AU348" s="23" t="s">
        <v>145</v>
      </c>
      <c r="AY348" s="23" t="s">
        <v>136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145</v>
      </c>
      <c r="BK348" s="181">
        <f>ROUND(I348*H348,2)</f>
        <v>0</v>
      </c>
      <c r="BL348" s="23" t="s">
        <v>215</v>
      </c>
      <c r="BM348" s="23" t="s">
        <v>802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669</v>
      </c>
      <c r="H349" s="186">
        <v>5.44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145</v>
      </c>
      <c r="AV349" s="11" t="s">
        <v>145</v>
      </c>
      <c r="AW349" s="11" t="s">
        <v>36</v>
      </c>
      <c r="AX349" s="11" t="s">
        <v>77</v>
      </c>
      <c r="AY349" s="184" t="s">
        <v>136</v>
      </c>
    </row>
    <row r="350" spans="2:65" s="1" customFormat="1" ht="16.5" customHeight="1">
      <c r="B350" s="169"/>
      <c r="C350" s="206" t="s">
        <v>803</v>
      </c>
      <c r="D350" s="206" t="s">
        <v>208</v>
      </c>
      <c r="E350" s="207" t="s">
        <v>804</v>
      </c>
      <c r="F350" s="208" t="s">
        <v>805</v>
      </c>
      <c r="G350" s="209" t="s">
        <v>314</v>
      </c>
      <c r="H350" s="210">
        <v>6.341</v>
      </c>
      <c r="I350" s="211"/>
      <c r="J350" s="212">
        <f>ROUND(I350*H350,2)</f>
        <v>0</v>
      </c>
      <c r="K350" s="208" t="s">
        <v>143</v>
      </c>
      <c r="L350" s="213"/>
      <c r="M350" s="214" t="s">
        <v>5</v>
      </c>
      <c r="N350" s="215" t="s">
        <v>44</v>
      </c>
      <c r="O350" s="41"/>
      <c r="P350" s="179">
        <f>O350*H350</f>
        <v>0</v>
      </c>
      <c r="Q350" s="179">
        <v>0.00022</v>
      </c>
      <c r="R350" s="179">
        <f>Q350*H350</f>
        <v>0.00139502</v>
      </c>
      <c r="S350" s="179">
        <v>0</v>
      </c>
      <c r="T350" s="180">
        <f>S350*H350</f>
        <v>0</v>
      </c>
      <c r="AR350" s="23" t="s">
        <v>303</v>
      </c>
      <c r="AT350" s="23" t="s">
        <v>208</v>
      </c>
      <c r="AU350" s="23" t="s">
        <v>145</v>
      </c>
      <c r="AY350" s="23" t="s">
        <v>136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145</v>
      </c>
      <c r="BK350" s="181">
        <f>ROUND(I350*H350,2)</f>
        <v>0</v>
      </c>
      <c r="BL350" s="23" t="s">
        <v>215</v>
      </c>
      <c r="BM350" s="23" t="s">
        <v>806</v>
      </c>
    </row>
    <row r="351" spans="2:51" s="11" customFormat="1" ht="13.5">
      <c r="B351" s="182"/>
      <c r="D351" s="183" t="s">
        <v>147</v>
      </c>
      <c r="F351" s="185" t="s">
        <v>807</v>
      </c>
      <c r="H351" s="186">
        <v>6.341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147</v>
      </c>
      <c r="AU351" s="184" t="s">
        <v>145</v>
      </c>
      <c r="AV351" s="11" t="s">
        <v>145</v>
      </c>
      <c r="AW351" s="11" t="s">
        <v>6</v>
      </c>
      <c r="AX351" s="11" t="s">
        <v>77</v>
      </c>
      <c r="AY351" s="184" t="s">
        <v>136</v>
      </c>
    </row>
    <row r="352" spans="2:65" s="1" customFormat="1" ht="38.25" customHeight="1">
      <c r="B352" s="169"/>
      <c r="C352" s="170" t="s">
        <v>808</v>
      </c>
      <c r="D352" s="170" t="s">
        <v>139</v>
      </c>
      <c r="E352" s="171" t="s">
        <v>809</v>
      </c>
      <c r="F352" s="172" t="s">
        <v>810</v>
      </c>
      <c r="G352" s="173" t="s">
        <v>248</v>
      </c>
      <c r="H352" s="174">
        <v>0.001</v>
      </c>
      <c r="I352" s="175"/>
      <c r="J352" s="176">
        <f>ROUND(I352*H352,2)</f>
        <v>0</v>
      </c>
      <c r="K352" s="172" t="s">
        <v>143</v>
      </c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215</v>
      </c>
      <c r="AT352" s="23" t="s">
        <v>139</v>
      </c>
      <c r="AU352" s="23" t="s">
        <v>145</v>
      </c>
      <c r="AY352" s="23" t="s">
        <v>136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145</v>
      </c>
      <c r="BK352" s="181">
        <f>ROUND(I352*H352,2)</f>
        <v>0</v>
      </c>
      <c r="BL352" s="23" t="s">
        <v>215</v>
      </c>
      <c r="BM352" s="23" t="s">
        <v>811</v>
      </c>
    </row>
    <row r="353" spans="2:65" s="1" customFormat="1" ht="38.25" customHeight="1">
      <c r="B353" s="169"/>
      <c r="C353" s="170" t="s">
        <v>812</v>
      </c>
      <c r="D353" s="170" t="s">
        <v>139</v>
      </c>
      <c r="E353" s="171" t="s">
        <v>813</v>
      </c>
      <c r="F353" s="172" t="s">
        <v>814</v>
      </c>
      <c r="G353" s="173" t="s">
        <v>248</v>
      </c>
      <c r="H353" s="174">
        <v>0.001</v>
      </c>
      <c r="I353" s="175"/>
      <c r="J353" s="176">
        <f>ROUND(I353*H353,2)</f>
        <v>0</v>
      </c>
      <c r="K353" s="172" t="s">
        <v>143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215</v>
      </c>
      <c r="AT353" s="23" t="s">
        <v>139</v>
      </c>
      <c r="AU353" s="23" t="s">
        <v>145</v>
      </c>
      <c r="AY353" s="23" t="s">
        <v>136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215</v>
      </c>
      <c r="BM353" s="23" t="s">
        <v>815</v>
      </c>
    </row>
    <row r="354" spans="2:63" s="10" customFormat="1" ht="29.85" customHeight="1">
      <c r="B354" s="156"/>
      <c r="D354" s="157" t="s">
        <v>71</v>
      </c>
      <c r="E354" s="167" t="s">
        <v>816</v>
      </c>
      <c r="F354" s="167" t="s">
        <v>817</v>
      </c>
      <c r="I354" s="159"/>
      <c r="J354" s="168">
        <f>BK354</f>
        <v>0</v>
      </c>
      <c r="L354" s="156"/>
      <c r="M354" s="161"/>
      <c r="N354" s="162"/>
      <c r="O354" s="162"/>
      <c r="P354" s="163">
        <f>SUM(P355:P371)</f>
        <v>0</v>
      </c>
      <c r="Q354" s="162"/>
      <c r="R354" s="163">
        <f>SUM(R355:R371)</f>
        <v>1.2306348999999999</v>
      </c>
      <c r="S354" s="162"/>
      <c r="T354" s="164">
        <f>SUM(T355:T371)</f>
        <v>0</v>
      </c>
      <c r="AR354" s="157" t="s">
        <v>145</v>
      </c>
      <c r="AT354" s="165" t="s">
        <v>71</v>
      </c>
      <c r="AU354" s="165" t="s">
        <v>77</v>
      </c>
      <c r="AY354" s="157" t="s">
        <v>136</v>
      </c>
      <c r="BK354" s="166">
        <f>SUM(BK355:BK371)</f>
        <v>0</v>
      </c>
    </row>
    <row r="355" spans="2:65" s="1" customFormat="1" ht="25.5" customHeight="1">
      <c r="B355" s="169"/>
      <c r="C355" s="170" t="s">
        <v>818</v>
      </c>
      <c r="D355" s="170" t="s">
        <v>139</v>
      </c>
      <c r="E355" s="171" t="s">
        <v>819</v>
      </c>
      <c r="F355" s="172" t="s">
        <v>820</v>
      </c>
      <c r="G355" s="173" t="s">
        <v>314</v>
      </c>
      <c r="H355" s="174">
        <v>10.82</v>
      </c>
      <c r="I355" s="175"/>
      <c r="J355" s="176">
        <f>ROUND(I355*H355,2)</f>
        <v>0</v>
      </c>
      <c r="K355" s="172" t="s">
        <v>143</v>
      </c>
      <c r="L355" s="40"/>
      <c r="M355" s="177" t="s">
        <v>5</v>
      </c>
      <c r="N355" s="178" t="s">
        <v>44</v>
      </c>
      <c r="O355" s="41"/>
      <c r="P355" s="179">
        <f>O355*H355</f>
        <v>0</v>
      </c>
      <c r="Q355" s="179">
        <v>0.00035</v>
      </c>
      <c r="R355" s="179">
        <f>Q355*H355</f>
        <v>0.003787</v>
      </c>
      <c r="S355" s="179">
        <v>0</v>
      </c>
      <c r="T355" s="180">
        <f>S355*H355</f>
        <v>0</v>
      </c>
      <c r="AR355" s="23" t="s">
        <v>215</v>
      </c>
      <c r="AT355" s="23" t="s">
        <v>139</v>
      </c>
      <c r="AU355" s="23" t="s">
        <v>145</v>
      </c>
      <c r="AY355" s="23" t="s">
        <v>136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145</v>
      </c>
      <c r="BK355" s="181">
        <f>ROUND(I355*H355,2)</f>
        <v>0</v>
      </c>
      <c r="BL355" s="23" t="s">
        <v>215</v>
      </c>
      <c r="BM355" s="23" t="s">
        <v>821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668</v>
      </c>
      <c r="H356" s="186">
        <v>4.01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145</v>
      </c>
      <c r="AV356" s="11" t="s">
        <v>145</v>
      </c>
      <c r="AW356" s="11" t="s">
        <v>36</v>
      </c>
      <c r="AX356" s="11" t="s">
        <v>72</v>
      </c>
      <c r="AY356" s="184" t="s">
        <v>136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317</v>
      </c>
      <c r="H357" s="186">
        <v>6.81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136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156</v>
      </c>
      <c r="H358" s="194">
        <v>10.82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145</v>
      </c>
      <c r="AV358" s="12" t="s">
        <v>144</v>
      </c>
      <c r="AW358" s="12" t="s">
        <v>36</v>
      </c>
      <c r="AX358" s="12" t="s">
        <v>77</v>
      </c>
      <c r="AY358" s="192" t="s">
        <v>136</v>
      </c>
    </row>
    <row r="359" spans="2:65" s="1" customFormat="1" ht="16.5" customHeight="1">
      <c r="B359" s="169"/>
      <c r="C359" s="206" t="s">
        <v>822</v>
      </c>
      <c r="D359" s="206" t="s">
        <v>208</v>
      </c>
      <c r="E359" s="207" t="s">
        <v>823</v>
      </c>
      <c r="F359" s="208" t="s">
        <v>824</v>
      </c>
      <c r="G359" s="209" t="s">
        <v>205</v>
      </c>
      <c r="H359" s="210">
        <v>29.755</v>
      </c>
      <c r="I359" s="211"/>
      <c r="J359" s="212">
        <f>ROUND(I359*H359,2)</f>
        <v>0</v>
      </c>
      <c r="K359" s="208" t="s">
        <v>5</v>
      </c>
      <c r="L359" s="213"/>
      <c r="M359" s="214" t="s">
        <v>5</v>
      </c>
      <c r="N359" s="215" t="s">
        <v>44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303</v>
      </c>
      <c r="AT359" s="23" t="s">
        <v>208</v>
      </c>
      <c r="AU359" s="23" t="s">
        <v>145</v>
      </c>
      <c r="AY359" s="23" t="s">
        <v>136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145</v>
      </c>
      <c r="BK359" s="181">
        <f>ROUND(I359*H359,2)</f>
        <v>0</v>
      </c>
      <c r="BL359" s="23" t="s">
        <v>215</v>
      </c>
      <c r="BM359" s="23" t="s">
        <v>825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826</v>
      </c>
      <c r="H360" s="186">
        <v>29.755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145</v>
      </c>
      <c r="AV360" s="11" t="s">
        <v>145</v>
      </c>
      <c r="AW360" s="11" t="s">
        <v>36</v>
      </c>
      <c r="AX360" s="11" t="s">
        <v>77</v>
      </c>
      <c r="AY360" s="184" t="s">
        <v>136</v>
      </c>
    </row>
    <row r="361" spans="2:65" s="1" customFormat="1" ht="25.5" customHeight="1">
      <c r="B361" s="169"/>
      <c r="C361" s="170" t="s">
        <v>827</v>
      </c>
      <c r="D361" s="170" t="s">
        <v>139</v>
      </c>
      <c r="E361" s="171" t="s">
        <v>828</v>
      </c>
      <c r="F361" s="172" t="s">
        <v>829</v>
      </c>
      <c r="G361" s="173" t="s">
        <v>142</v>
      </c>
      <c r="H361" s="174">
        <v>24.07</v>
      </c>
      <c r="I361" s="175"/>
      <c r="J361" s="176">
        <f>ROUND(I361*H361,2)</f>
        <v>0</v>
      </c>
      <c r="K361" s="172" t="s">
        <v>143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0.03362</v>
      </c>
      <c r="R361" s="179">
        <f>Q361*H361</f>
        <v>0.8092334</v>
      </c>
      <c r="S361" s="179">
        <v>0</v>
      </c>
      <c r="T361" s="180">
        <f>S361*H361</f>
        <v>0</v>
      </c>
      <c r="AR361" s="23" t="s">
        <v>215</v>
      </c>
      <c r="AT361" s="23" t="s">
        <v>139</v>
      </c>
      <c r="AU361" s="23" t="s">
        <v>145</v>
      </c>
      <c r="AY361" s="23" t="s">
        <v>136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145</v>
      </c>
      <c r="BK361" s="181">
        <f>ROUND(I361*H361,2)</f>
        <v>0</v>
      </c>
      <c r="BL361" s="23" t="s">
        <v>215</v>
      </c>
      <c r="BM361" s="23" t="s">
        <v>830</v>
      </c>
    </row>
    <row r="362" spans="2:51" s="11" customFormat="1" ht="13.5">
      <c r="B362" s="182"/>
      <c r="D362" s="183" t="s">
        <v>147</v>
      </c>
      <c r="E362" s="184" t="s">
        <v>5</v>
      </c>
      <c r="F362" s="185" t="s">
        <v>831</v>
      </c>
      <c r="H362" s="186">
        <v>13.62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145</v>
      </c>
      <c r="AV362" s="11" t="s">
        <v>145</v>
      </c>
      <c r="AW362" s="11" t="s">
        <v>36</v>
      </c>
      <c r="AX362" s="11" t="s">
        <v>72</v>
      </c>
      <c r="AY362" s="184" t="s">
        <v>136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832</v>
      </c>
      <c r="H363" s="186">
        <v>8.02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145</v>
      </c>
      <c r="AV363" s="11" t="s">
        <v>145</v>
      </c>
      <c r="AW363" s="11" t="s">
        <v>36</v>
      </c>
      <c r="AX363" s="11" t="s">
        <v>72</v>
      </c>
      <c r="AY363" s="184" t="s">
        <v>136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833</v>
      </c>
      <c r="H364" s="186">
        <v>2.43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145</v>
      </c>
      <c r="AV364" s="11" t="s">
        <v>145</v>
      </c>
      <c r="AW364" s="11" t="s">
        <v>36</v>
      </c>
      <c r="AX364" s="11" t="s">
        <v>72</v>
      </c>
      <c r="AY364" s="184" t="s">
        <v>136</v>
      </c>
    </row>
    <row r="365" spans="2:51" s="12" customFormat="1" ht="13.5">
      <c r="B365" s="191"/>
      <c r="D365" s="183" t="s">
        <v>147</v>
      </c>
      <c r="E365" s="192" t="s">
        <v>5</v>
      </c>
      <c r="F365" s="193" t="s">
        <v>156</v>
      </c>
      <c r="H365" s="194">
        <v>24.07</v>
      </c>
      <c r="I365" s="195"/>
      <c r="L365" s="191"/>
      <c r="M365" s="196"/>
      <c r="N365" s="197"/>
      <c r="O365" s="197"/>
      <c r="P365" s="197"/>
      <c r="Q365" s="197"/>
      <c r="R365" s="197"/>
      <c r="S365" s="197"/>
      <c r="T365" s="198"/>
      <c r="AT365" s="192" t="s">
        <v>147</v>
      </c>
      <c r="AU365" s="192" t="s">
        <v>145</v>
      </c>
      <c r="AV365" s="12" t="s">
        <v>144</v>
      </c>
      <c r="AW365" s="12" t="s">
        <v>36</v>
      </c>
      <c r="AX365" s="12" t="s">
        <v>77</v>
      </c>
      <c r="AY365" s="192" t="s">
        <v>136</v>
      </c>
    </row>
    <row r="366" spans="2:65" s="1" customFormat="1" ht="16.5" customHeight="1">
      <c r="B366" s="169"/>
      <c r="C366" s="206" t="s">
        <v>834</v>
      </c>
      <c r="D366" s="206" t="s">
        <v>208</v>
      </c>
      <c r="E366" s="207" t="s">
        <v>835</v>
      </c>
      <c r="F366" s="208" t="s">
        <v>836</v>
      </c>
      <c r="G366" s="209" t="s">
        <v>142</v>
      </c>
      <c r="H366" s="210">
        <v>26.477</v>
      </c>
      <c r="I366" s="211"/>
      <c r="J366" s="212">
        <f>ROUND(I366*H366,2)</f>
        <v>0</v>
      </c>
      <c r="K366" s="208" t="s">
        <v>143</v>
      </c>
      <c r="L366" s="213"/>
      <c r="M366" s="214" t="s">
        <v>5</v>
      </c>
      <c r="N366" s="215" t="s">
        <v>44</v>
      </c>
      <c r="O366" s="41"/>
      <c r="P366" s="179">
        <f>O366*H366</f>
        <v>0</v>
      </c>
      <c r="Q366" s="179">
        <v>0.0155</v>
      </c>
      <c r="R366" s="179">
        <f>Q366*H366</f>
        <v>0.4103935</v>
      </c>
      <c r="S366" s="179">
        <v>0</v>
      </c>
      <c r="T366" s="180">
        <f>S366*H366</f>
        <v>0</v>
      </c>
      <c r="AR366" s="23" t="s">
        <v>303</v>
      </c>
      <c r="AT366" s="23" t="s">
        <v>208</v>
      </c>
      <c r="AU366" s="23" t="s">
        <v>145</v>
      </c>
      <c r="AY366" s="23" t="s">
        <v>136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145</v>
      </c>
      <c r="BK366" s="181">
        <f>ROUND(I366*H366,2)</f>
        <v>0</v>
      </c>
      <c r="BL366" s="23" t="s">
        <v>215</v>
      </c>
      <c r="BM366" s="23" t="s">
        <v>837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838</v>
      </c>
      <c r="H367" s="186">
        <v>26.477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145</v>
      </c>
      <c r="AV367" s="11" t="s">
        <v>145</v>
      </c>
      <c r="AW367" s="11" t="s">
        <v>36</v>
      </c>
      <c r="AX367" s="11" t="s">
        <v>77</v>
      </c>
      <c r="AY367" s="184" t="s">
        <v>136</v>
      </c>
    </row>
    <row r="368" spans="2:65" s="1" customFormat="1" ht="16.5" customHeight="1">
      <c r="B368" s="169"/>
      <c r="C368" s="170" t="s">
        <v>839</v>
      </c>
      <c r="D368" s="170" t="s">
        <v>139</v>
      </c>
      <c r="E368" s="171" t="s">
        <v>840</v>
      </c>
      <c r="F368" s="172" t="s">
        <v>841</v>
      </c>
      <c r="G368" s="173" t="s">
        <v>142</v>
      </c>
      <c r="H368" s="174">
        <v>24.07</v>
      </c>
      <c r="I368" s="175"/>
      <c r="J368" s="176">
        <f>ROUND(I368*H368,2)</f>
        <v>0</v>
      </c>
      <c r="K368" s="172" t="s">
        <v>143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0.0003</v>
      </c>
      <c r="R368" s="179">
        <f>Q368*H368</f>
        <v>0.007220999999999999</v>
      </c>
      <c r="S368" s="179">
        <v>0</v>
      </c>
      <c r="T368" s="180">
        <f>S368*H368</f>
        <v>0</v>
      </c>
      <c r="AR368" s="23" t="s">
        <v>215</v>
      </c>
      <c r="AT368" s="23" t="s">
        <v>139</v>
      </c>
      <c r="AU368" s="23" t="s">
        <v>145</v>
      </c>
      <c r="AY368" s="23" t="s">
        <v>136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145</v>
      </c>
      <c r="BK368" s="181">
        <f>ROUND(I368*H368,2)</f>
        <v>0</v>
      </c>
      <c r="BL368" s="23" t="s">
        <v>215</v>
      </c>
      <c r="BM368" s="23" t="s">
        <v>842</v>
      </c>
    </row>
    <row r="369" spans="2:65" s="1" customFormat="1" ht="38.25" customHeight="1">
      <c r="B369" s="169"/>
      <c r="C369" s="170" t="s">
        <v>843</v>
      </c>
      <c r="D369" s="170" t="s">
        <v>139</v>
      </c>
      <c r="E369" s="171" t="s">
        <v>844</v>
      </c>
      <c r="F369" s="172" t="s">
        <v>845</v>
      </c>
      <c r="G369" s="173" t="s">
        <v>248</v>
      </c>
      <c r="H369" s="174">
        <v>1.231</v>
      </c>
      <c r="I369" s="175"/>
      <c r="J369" s="176">
        <f>ROUND(I369*H369,2)</f>
        <v>0</v>
      </c>
      <c r="K369" s="172" t="s">
        <v>143</v>
      </c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215</v>
      </c>
      <c r="AT369" s="23" t="s">
        <v>139</v>
      </c>
      <c r="AU369" s="23" t="s">
        <v>145</v>
      </c>
      <c r="AY369" s="23" t="s">
        <v>136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145</v>
      </c>
      <c r="BK369" s="181">
        <f>ROUND(I369*H369,2)</f>
        <v>0</v>
      </c>
      <c r="BL369" s="23" t="s">
        <v>215</v>
      </c>
      <c r="BM369" s="23" t="s">
        <v>846</v>
      </c>
    </row>
    <row r="370" spans="2:65" s="1" customFormat="1" ht="38.25" customHeight="1">
      <c r="B370" s="169"/>
      <c r="C370" s="170" t="s">
        <v>847</v>
      </c>
      <c r="D370" s="170" t="s">
        <v>139</v>
      </c>
      <c r="E370" s="171" t="s">
        <v>848</v>
      </c>
      <c r="F370" s="172" t="s">
        <v>849</v>
      </c>
      <c r="G370" s="173" t="s">
        <v>248</v>
      </c>
      <c r="H370" s="174">
        <v>1.231</v>
      </c>
      <c r="I370" s="175"/>
      <c r="J370" s="176">
        <f>ROUND(I370*H370,2)</f>
        <v>0</v>
      </c>
      <c r="K370" s="172" t="s">
        <v>143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215</v>
      </c>
      <c r="AT370" s="23" t="s">
        <v>139</v>
      </c>
      <c r="AU370" s="23" t="s">
        <v>145</v>
      </c>
      <c r="AY370" s="23" t="s">
        <v>136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215</v>
      </c>
      <c r="BM370" s="23" t="s">
        <v>850</v>
      </c>
    </row>
    <row r="371" spans="2:65" s="1" customFormat="1" ht="16.5" customHeight="1">
      <c r="B371" s="169"/>
      <c r="C371" s="170" t="s">
        <v>851</v>
      </c>
      <c r="D371" s="170" t="s">
        <v>139</v>
      </c>
      <c r="E371" s="171" t="s">
        <v>852</v>
      </c>
      <c r="F371" s="172" t="s">
        <v>853</v>
      </c>
      <c r="G371" s="173" t="s">
        <v>535</v>
      </c>
      <c r="H371" s="174">
        <v>1</v>
      </c>
      <c r="I371" s="175"/>
      <c r="J371" s="176">
        <f>ROUND(I371*H371,2)</f>
        <v>0</v>
      </c>
      <c r="K371" s="172" t="s">
        <v>5</v>
      </c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215</v>
      </c>
      <c r="AT371" s="23" t="s">
        <v>139</v>
      </c>
      <c r="AU371" s="23" t="s">
        <v>145</v>
      </c>
      <c r="AY371" s="23" t="s">
        <v>136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145</v>
      </c>
      <c r="BK371" s="181">
        <f>ROUND(I371*H371,2)</f>
        <v>0</v>
      </c>
      <c r="BL371" s="23" t="s">
        <v>215</v>
      </c>
      <c r="BM371" s="23" t="s">
        <v>854</v>
      </c>
    </row>
    <row r="372" spans="2:63" s="10" customFormat="1" ht="29.85" customHeight="1">
      <c r="B372" s="156"/>
      <c r="D372" s="157" t="s">
        <v>71</v>
      </c>
      <c r="E372" s="167" t="s">
        <v>855</v>
      </c>
      <c r="F372" s="167" t="s">
        <v>856</v>
      </c>
      <c r="I372" s="159"/>
      <c r="J372" s="168">
        <f>BK372</f>
        <v>0</v>
      </c>
      <c r="L372" s="156"/>
      <c r="M372" s="161"/>
      <c r="N372" s="162"/>
      <c r="O372" s="162"/>
      <c r="P372" s="163">
        <f>SUM(P373:P377)</f>
        <v>0</v>
      </c>
      <c r="Q372" s="162"/>
      <c r="R372" s="163">
        <f>SUM(R373:R377)</f>
        <v>0.001617</v>
      </c>
      <c r="S372" s="162"/>
      <c r="T372" s="164">
        <f>SUM(T373:T377)</f>
        <v>0</v>
      </c>
      <c r="AR372" s="157" t="s">
        <v>145</v>
      </c>
      <c r="AT372" s="165" t="s">
        <v>71</v>
      </c>
      <c r="AU372" s="165" t="s">
        <v>77</v>
      </c>
      <c r="AY372" s="157" t="s">
        <v>136</v>
      </c>
      <c r="BK372" s="166">
        <f>SUM(BK373:BK377)</f>
        <v>0</v>
      </c>
    </row>
    <row r="373" spans="2:65" s="1" customFormat="1" ht="25.5" customHeight="1">
      <c r="B373" s="169"/>
      <c r="C373" s="170" t="s">
        <v>857</v>
      </c>
      <c r="D373" s="170" t="s">
        <v>139</v>
      </c>
      <c r="E373" s="171" t="s">
        <v>858</v>
      </c>
      <c r="F373" s="172" t="s">
        <v>859</v>
      </c>
      <c r="G373" s="173" t="s">
        <v>142</v>
      </c>
      <c r="H373" s="174">
        <v>4.9</v>
      </c>
      <c r="I373" s="175"/>
      <c r="J373" s="176">
        <f>ROUND(I373*H373,2)</f>
        <v>0</v>
      </c>
      <c r="K373" s="172" t="s">
        <v>143</v>
      </c>
      <c r="L373" s="40"/>
      <c r="M373" s="177" t="s">
        <v>5</v>
      </c>
      <c r="N373" s="178" t="s">
        <v>44</v>
      </c>
      <c r="O373" s="41"/>
      <c r="P373" s="179">
        <f>O373*H373</f>
        <v>0</v>
      </c>
      <c r="Q373" s="179">
        <v>7E-05</v>
      </c>
      <c r="R373" s="179">
        <f>Q373*H373</f>
        <v>0.000343</v>
      </c>
      <c r="S373" s="179">
        <v>0</v>
      </c>
      <c r="T373" s="180">
        <f>S373*H373</f>
        <v>0</v>
      </c>
      <c r="AR373" s="23" t="s">
        <v>215</v>
      </c>
      <c r="AT373" s="23" t="s">
        <v>139</v>
      </c>
      <c r="AU373" s="23" t="s">
        <v>145</v>
      </c>
      <c r="AY373" s="23" t="s">
        <v>136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145</v>
      </c>
      <c r="BK373" s="181">
        <f>ROUND(I373*H373,2)</f>
        <v>0</v>
      </c>
      <c r="BL373" s="23" t="s">
        <v>215</v>
      </c>
      <c r="BM373" s="23" t="s">
        <v>860</v>
      </c>
    </row>
    <row r="374" spans="2:65" s="1" customFormat="1" ht="16.5" customHeight="1">
      <c r="B374" s="169"/>
      <c r="C374" s="170" t="s">
        <v>861</v>
      </c>
      <c r="D374" s="170" t="s">
        <v>139</v>
      </c>
      <c r="E374" s="171" t="s">
        <v>862</v>
      </c>
      <c r="F374" s="172" t="s">
        <v>863</v>
      </c>
      <c r="G374" s="173" t="s">
        <v>142</v>
      </c>
      <c r="H374" s="174">
        <v>4.9</v>
      </c>
      <c r="I374" s="175"/>
      <c r="J374" s="176">
        <f>ROUND(I374*H374,2)</f>
        <v>0</v>
      </c>
      <c r="K374" s="172" t="s">
        <v>143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0.00014</v>
      </c>
      <c r="R374" s="179">
        <f>Q374*H374</f>
        <v>0.000686</v>
      </c>
      <c r="S374" s="179">
        <v>0</v>
      </c>
      <c r="T374" s="180">
        <f>S374*H374</f>
        <v>0</v>
      </c>
      <c r="AR374" s="23" t="s">
        <v>215</v>
      </c>
      <c r="AT374" s="23" t="s">
        <v>139</v>
      </c>
      <c r="AU374" s="23" t="s">
        <v>145</v>
      </c>
      <c r="AY374" s="23" t="s">
        <v>136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145</v>
      </c>
      <c r="BK374" s="181">
        <f>ROUND(I374*H374,2)</f>
        <v>0</v>
      </c>
      <c r="BL374" s="23" t="s">
        <v>215</v>
      </c>
      <c r="BM374" s="23" t="s">
        <v>864</v>
      </c>
    </row>
    <row r="375" spans="2:51" s="13" customFormat="1" ht="13.5">
      <c r="B375" s="199"/>
      <c r="D375" s="183" t="s">
        <v>147</v>
      </c>
      <c r="E375" s="200" t="s">
        <v>5</v>
      </c>
      <c r="F375" s="201" t="s">
        <v>865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147</v>
      </c>
      <c r="AU375" s="200" t="s">
        <v>145</v>
      </c>
      <c r="AV375" s="13" t="s">
        <v>77</v>
      </c>
      <c r="AW375" s="13" t="s">
        <v>36</v>
      </c>
      <c r="AX375" s="13" t="s">
        <v>72</v>
      </c>
      <c r="AY375" s="200" t="s">
        <v>136</v>
      </c>
    </row>
    <row r="376" spans="2:51" s="11" customFormat="1" ht="13.5">
      <c r="B376" s="182"/>
      <c r="D376" s="183" t="s">
        <v>147</v>
      </c>
      <c r="E376" s="184" t="s">
        <v>5</v>
      </c>
      <c r="F376" s="185" t="s">
        <v>866</v>
      </c>
      <c r="H376" s="186">
        <v>4.9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147</v>
      </c>
      <c r="AU376" s="184" t="s">
        <v>145</v>
      </c>
      <c r="AV376" s="11" t="s">
        <v>145</v>
      </c>
      <c r="AW376" s="11" t="s">
        <v>36</v>
      </c>
      <c r="AX376" s="11" t="s">
        <v>77</v>
      </c>
      <c r="AY376" s="184" t="s">
        <v>136</v>
      </c>
    </row>
    <row r="377" spans="2:65" s="1" customFormat="1" ht="25.5" customHeight="1">
      <c r="B377" s="169"/>
      <c r="C377" s="170" t="s">
        <v>867</v>
      </c>
      <c r="D377" s="170" t="s">
        <v>139</v>
      </c>
      <c r="E377" s="171" t="s">
        <v>868</v>
      </c>
      <c r="F377" s="172" t="s">
        <v>869</v>
      </c>
      <c r="G377" s="173" t="s">
        <v>142</v>
      </c>
      <c r="H377" s="174">
        <v>4.9</v>
      </c>
      <c r="I377" s="175"/>
      <c r="J377" s="176">
        <f>ROUND(I377*H377,2)</f>
        <v>0</v>
      </c>
      <c r="K377" s="172" t="s">
        <v>143</v>
      </c>
      <c r="L377" s="40"/>
      <c r="M377" s="177" t="s">
        <v>5</v>
      </c>
      <c r="N377" s="178" t="s">
        <v>44</v>
      </c>
      <c r="O377" s="41"/>
      <c r="P377" s="179">
        <f>O377*H377</f>
        <v>0</v>
      </c>
      <c r="Q377" s="179">
        <v>0.00012</v>
      </c>
      <c r="R377" s="179">
        <f>Q377*H377</f>
        <v>0.0005880000000000001</v>
      </c>
      <c r="S377" s="179">
        <v>0</v>
      </c>
      <c r="T377" s="180">
        <f>S377*H377</f>
        <v>0</v>
      </c>
      <c r="AR377" s="23" t="s">
        <v>215</v>
      </c>
      <c r="AT377" s="23" t="s">
        <v>139</v>
      </c>
      <c r="AU377" s="23" t="s">
        <v>145</v>
      </c>
      <c r="AY377" s="23" t="s">
        <v>136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145</v>
      </c>
      <c r="BK377" s="181">
        <f>ROUND(I377*H377,2)</f>
        <v>0</v>
      </c>
      <c r="BL377" s="23" t="s">
        <v>215</v>
      </c>
      <c r="BM377" s="23" t="s">
        <v>870</v>
      </c>
    </row>
    <row r="378" spans="2:63" s="10" customFormat="1" ht="29.85" customHeight="1">
      <c r="B378" s="156"/>
      <c r="D378" s="157" t="s">
        <v>71</v>
      </c>
      <c r="E378" s="167" t="s">
        <v>871</v>
      </c>
      <c r="F378" s="167" t="s">
        <v>872</v>
      </c>
      <c r="I378" s="159"/>
      <c r="J378" s="168">
        <f>BK378</f>
        <v>0</v>
      </c>
      <c r="L378" s="156"/>
      <c r="M378" s="161"/>
      <c r="N378" s="162"/>
      <c r="O378" s="162"/>
      <c r="P378" s="163">
        <f>SUM(P379:P391)</f>
        <v>0</v>
      </c>
      <c r="Q378" s="162"/>
      <c r="R378" s="163">
        <f>SUM(R379:R391)</f>
        <v>0.01953563</v>
      </c>
      <c r="S378" s="162"/>
      <c r="T378" s="164">
        <f>SUM(T379:T391)</f>
        <v>0</v>
      </c>
      <c r="AR378" s="157" t="s">
        <v>145</v>
      </c>
      <c r="AT378" s="165" t="s">
        <v>71</v>
      </c>
      <c r="AU378" s="165" t="s">
        <v>77</v>
      </c>
      <c r="AY378" s="157" t="s">
        <v>136</v>
      </c>
      <c r="BK378" s="166">
        <f>SUM(BK379:BK391)</f>
        <v>0</v>
      </c>
    </row>
    <row r="379" spans="2:65" s="1" customFormat="1" ht="16.5" customHeight="1">
      <c r="B379" s="169"/>
      <c r="C379" s="170" t="s">
        <v>873</v>
      </c>
      <c r="D379" s="170" t="s">
        <v>139</v>
      </c>
      <c r="E379" s="171" t="s">
        <v>213</v>
      </c>
      <c r="F379" s="172" t="s">
        <v>214</v>
      </c>
      <c r="G379" s="173" t="s">
        <v>142</v>
      </c>
      <c r="H379" s="174">
        <v>52.799</v>
      </c>
      <c r="I379" s="175"/>
      <c r="J379" s="176">
        <f>ROUND(I379*H379,2)</f>
        <v>0</v>
      </c>
      <c r="K379" s="172" t="s">
        <v>143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AR379" s="23" t="s">
        <v>215</v>
      </c>
      <c r="AT379" s="23" t="s">
        <v>139</v>
      </c>
      <c r="AU379" s="23" t="s">
        <v>145</v>
      </c>
      <c r="AY379" s="23" t="s">
        <v>136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145</v>
      </c>
      <c r="BK379" s="181">
        <f>ROUND(I379*H379,2)</f>
        <v>0</v>
      </c>
      <c r="BL379" s="23" t="s">
        <v>215</v>
      </c>
      <c r="BM379" s="23" t="s">
        <v>874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219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145</v>
      </c>
      <c r="AV380" s="13" t="s">
        <v>77</v>
      </c>
      <c r="AW380" s="13" t="s">
        <v>36</v>
      </c>
      <c r="AX380" s="13" t="s">
        <v>72</v>
      </c>
      <c r="AY380" s="200" t="s">
        <v>136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201</v>
      </c>
      <c r="H381" s="186">
        <v>0.993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145</v>
      </c>
      <c r="AV381" s="11" t="s">
        <v>145</v>
      </c>
      <c r="AW381" s="11" t="s">
        <v>36</v>
      </c>
      <c r="AX381" s="11" t="s">
        <v>72</v>
      </c>
      <c r="AY381" s="184" t="s">
        <v>136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200</v>
      </c>
      <c r="H382" s="186">
        <v>2.87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145</v>
      </c>
      <c r="AV382" s="11" t="s">
        <v>145</v>
      </c>
      <c r="AW382" s="11" t="s">
        <v>36</v>
      </c>
      <c r="AX382" s="11" t="s">
        <v>72</v>
      </c>
      <c r="AY382" s="184" t="s">
        <v>136</v>
      </c>
    </row>
    <row r="383" spans="2:51" s="13" customFormat="1" ht="13.5">
      <c r="B383" s="199"/>
      <c r="D383" s="183" t="s">
        <v>147</v>
      </c>
      <c r="E383" s="200" t="s">
        <v>5</v>
      </c>
      <c r="F383" s="201" t="s">
        <v>875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147</v>
      </c>
      <c r="AU383" s="200" t="s">
        <v>145</v>
      </c>
      <c r="AV383" s="13" t="s">
        <v>77</v>
      </c>
      <c r="AW383" s="13" t="s">
        <v>36</v>
      </c>
      <c r="AX383" s="13" t="s">
        <v>72</v>
      </c>
      <c r="AY383" s="200" t="s">
        <v>136</v>
      </c>
    </row>
    <row r="384" spans="2:51" s="11" customFormat="1" ht="13.5">
      <c r="B384" s="182"/>
      <c r="D384" s="183" t="s">
        <v>147</v>
      </c>
      <c r="E384" s="184" t="s">
        <v>5</v>
      </c>
      <c r="F384" s="185" t="s">
        <v>876</v>
      </c>
      <c r="H384" s="186">
        <v>4.086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147</v>
      </c>
      <c r="AU384" s="184" t="s">
        <v>145</v>
      </c>
      <c r="AV384" s="11" t="s">
        <v>145</v>
      </c>
      <c r="AW384" s="11" t="s">
        <v>36</v>
      </c>
      <c r="AX384" s="11" t="s">
        <v>72</v>
      </c>
      <c r="AY384" s="184" t="s">
        <v>136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877</v>
      </c>
      <c r="H385" s="186">
        <v>2.406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145</v>
      </c>
      <c r="AV385" s="11" t="s">
        <v>145</v>
      </c>
      <c r="AW385" s="11" t="s">
        <v>36</v>
      </c>
      <c r="AX385" s="11" t="s">
        <v>72</v>
      </c>
      <c r="AY385" s="184" t="s">
        <v>136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878</v>
      </c>
      <c r="H386" s="186">
        <v>8.8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145</v>
      </c>
      <c r="AV386" s="11" t="s">
        <v>145</v>
      </c>
      <c r="AW386" s="11" t="s">
        <v>36</v>
      </c>
      <c r="AX386" s="11" t="s">
        <v>72</v>
      </c>
      <c r="AY386" s="184" t="s">
        <v>136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879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145</v>
      </c>
      <c r="AV387" s="13" t="s">
        <v>77</v>
      </c>
      <c r="AW387" s="13" t="s">
        <v>36</v>
      </c>
      <c r="AX387" s="13" t="s">
        <v>72</v>
      </c>
      <c r="AY387" s="200" t="s">
        <v>136</v>
      </c>
    </row>
    <row r="388" spans="2:51" s="11" customFormat="1" ht="13.5">
      <c r="B388" s="182"/>
      <c r="D388" s="183" t="s">
        <v>147</v>
      </c>
      <c r="E388" s="184" t="s">
        <v>5</v>
      </c>
      <c r="F388" s="185" t="s">
        <v>880</v>
      </c>
      <c r="H388" s="186">
        <v>33.644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147</v>
      </c>
      <c r="AU388" s="184" t="s">
        <v>145</v>
      </c>
      <c r="AV388" s="11" t="s">
        <v>145</v>
      </c>
      <c r="AW388" s="11" t="s">
        <v>36</v>
      </c>
      <c r="AX388" s="11" t="s">
        <v>72</v>
      </c>
      <c r="AY388" s="184" t="s">
        <v>136</v>
      </c>
    </row>
    <row r="389" spans="2:51" s="12" customFormat="1" ht="13.5">
      <c r="B389" s="191"/>
      <c r="D389" s="183" t="s">
        <v>147</v>
      </c>
      <c r="E389" s="192" t="s">
        <v>5</v>
      </c>
      <c r="F389" s="193" t="s">
        <v>156</v>
      </c>
      <c r="H389" s="194">
        <v>52.799</v>
      </c>
      <c r="I389" s="195"/>
      <c r="L389" s="191"/>
      <c r="M389" s="196"/>
      <c r="N389" s="197"/>
      <c r="O389" s="197"/>
      <c r="P389" s="197"/>
      <c r="Q389" s="197"/>
      <c r="R389" s="197"/>
      <c r="S389" s="197"/>
      <c r="T389" s="198"/>
      <c r="AT389" s="192" t="s">
        <v>147</v>
      </c>
      <c r="AU389" s="192" t="s">
        <v>145</v>
      </c>
      <c r="AV389" s="12" t="s">
        <v>144</v>
      </c>
      <c r="AW389" s="12" t="s">
        <v>36</v>
      </c>
      <c r="AX389" s="12" t="s">
        <v>77</v>
      </c>
      <c r="AY389" s="192" t="s">
        <v>136</v>
      </c>
    </row>
    <row r="390" spans="2:65" s="1" customFormat="1" ht="25.5" customHeight="1">
      <c r="B390" s="169"/>
      <c r="C390" s="170" t="s">
        <v>881</v>
      </c>
      <c r="D390" s="170" t="s">
        <v>139</v>
      </c>
      <c r="E390" s="171" t="s">
        <v>882</v>
      </c>
      <c r="F390" s="172" t="s">
        <v>883</v>
      </c>
      <c r="G390" s="173" t="s">
        <v>142</v>
      </c>
      <c r="H390" s="174">
        <v>52.799</v>
      </c>
      <c r="I390" s="175"/>
      <c r="J390" s="176">
        <f>ROUND(I390*H390,2)</f>
        <v>0</v>
      </c>
      <c r="K390" s="172" t="s">
        <v>143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0.00021</v>
      </c>
      <c r="R390" s="179">
        <f>Q390*H390</f>
        <v>0.01108779</v>
      </c>
      <c r="S390" s="179">
        <v>0</v>
      </c>
      <c r="T390" s="180">
        <f>S390*H390</f>
        <v>0</v>
      </c>
      <c r="AR390" s="23" t="s">
        <v>215</v>
      </c>
      <c r="AT390" s="23" t="s">
        <v>139</v>
      </c>
      <c r="AU390" s="23" t="s">
        <v>145</v>
      </c>
      <c r="AY390" s="23" t="s">
        <v>136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145</v>
      </c>
      <c r="BK390" s="181">
        <f>ROUND(I390*H390,2)</f>
        <v>0</v>
      </c>
      <c r="BL390" s="23" t="s">
        <v>215</v>
      </c>
      <c r="BM390" s="23" t="s">
        <v>884</v>
      </c>
    </row>
    <row r="391" spans="2:65" s="1" customFormat="1" ht="16.5" customHeight="1">
      <c r="B391" s="169"/>
      <c r="C391" s="170" t="s">
        <v>885</v>
      </c>
      <c r="D391" s="170" t="s">
        <v>139</v>
      </c>
      <c r="E391" s="171" t="s">
        <v>886</v>
      </c>
      <c r="F391" s="172" t="s">
        <v>887</v>
      </c>
      <c r="G391" s="173" t="s">
        <v>142</v>
      </c>
      <c r="H391" s="174">
        <v>52.799</v>
      </c>
      <c r="I391" s="175"/>
      <c r="J391" s="176">
        <f>ROUND(I391*H391,2)</f>
        <v>0</v>
      </c>
      <c r="K391" s="172" t="s">
        <v>143</v>
      </c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0.00016</v>
      </c>
      <c r="R391" s="179">
        <f>Q391*H391</f>
        <v>0.00844784</v>
      </c>
      <c r="S391" s="179">
        <v>0</v>
      </c>
      <c r="T391" s="180">
        <f>S391*H391</f>
        <v>0</v>
      </c>
      <c r="AR391" s="23" t="s">
        <v>215</v>
      </c>
      <c r="AT391" s="23" t="s">
        <v>139</v>
      </c>
      <c r="AU391" s="23" t="s">
        <v>145</v>
      </c>
      <c r="AY391" s="23" t="s">
        <v>136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145</v>
      </c>
      <c r="BK391" s="181">
        <f>ROUND(I391*H391,2)</f>
        <v>0</v>
      </c>
      <c r="BL391" s="23" t="s">
        <v>215</v>
      </c>
      <c r="BM391" s="23" t="s">
        <v>888</v>
      </c>
    </row>
    <row r="392" spans="2:63" s="10" customFormat="1" ht="37.35" customHeight="1">
      <c r="B392" s="156"/>
      <c r="D392" s="157" t="s">
        <v>71</v>
      </c>
      <c r="E392" s="158" t="s">
        <v>889</v>
      </c>
      <c r="F392" s="158" t="s">
        <v>890</v>
      </c>
      <c r="I392" s="159"/>
      <c r="J392" s="160">
        <f>BK392</f>
        <v>0</v>
      </c>
      <c r="L392" s="156"/>
      <c r="M392" s="161"/>
      <c r="N392" s="162"/>
      <c r="O392" s="162"/>
      <c r="P392" s="163">
        <f>SUM(P393:P419)</f>
        <v>0</v>
      </c>
      <c r="Q392" s="162"/>
      <c r="R392" s="163">
        <f>SUM(R393:R419)</f>
        <v>0</v>
      </c>
      <c r="S392" s="162"/>
      <c r="T392" s="164">
        <f>SUM(T393:T419)</f>
        <v>0</v>
      </c>
      <c r="AR392" s="157" t="s">
        <v>144</v>
      </c>
      <c r="AT392" s="165" t="s">
        <v>71</v>
      </c>
      <c r="AU392" s="165" t="s">
        <v>72</v>
      </c>
      <c r="AY392" s="157" t="s">
        <v>136</v>
      </c>
      <c r="BK392" s="166">
        <f>SUM(BK393:BK419)</f>
        <v>0</v>
      </c>
    </row>
    <row r="393" spans="2:65" s="1" customFormat="1" ht="25.5" customHeight="1">
      <c r="B393" s="169"/>
      <c r="C393" s="170" t="s">
        <v>891</v>
      </c>
      <c r="D393" s="170" t="s">
        <v>139</v>
      </c>
      <c r="E393" s="171" t="s">
        <v>892</v>
      </c>
      <c r="F393" s="172" t="s">
        <v>893</v>
      </c>
      <c r="G393" s="173" t="s">
        <v>894</v>
      </c>
      <c r="H393" s="174">
        <v>58</v>
      </c>
      <c r="I393" s="175"/>
      <c r="J393" s="176">
        <f>ROUND(I393*H393,2)</f>
        <v>0</v>
      </c>
      <c r="K393" s="172" t="s">
        <v>143</v>
      </c>
      <c r="L393" s="40"/>
      <c r="M393" s="177" t="s">
        <v>5</v>
      </c>
      <c r="N393" s="178" t="s">
        <v>44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895</v>
      </c>
      <c r="AT393" s="23" t="s">
        <v>139</v>
      </c>
      <c r="AU393" s="23" t="s">
        <v>77</v>
      </c>
      <c r="AY393" s="23" t="s">
        <v>136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145</v>
      </c>
      <c r="BK393" s="181">
        <f>ROUND(I393*H393,2)</f>
        <v>0</v>
      </c>
      <c r="BL393" s="23" t="s">
        <v>895</v>
      </c>
      <c r="BM393" s="23" t="s">
        <v>896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897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77</v>
      </c>
      <c r="AV394" s="13" t="s">
        <v>77</v>
      </c>
      <c r="AW394" s="13" t="s">
        <v>36</v>
      </c>
      <c r="AX394" s="13" t="s">
        <v>72</v>
      </c>
      <c r="AY394" s="200" t="s">
        <v>136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898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77</v>
      </c>
      <c r="AV395" s="13" t="s">
        <v>77</v>
      </c>
      <c r="AW395" s="13" t="s">
        <v>36</v>
      </c>
      <c r="AX395" s="13" t="s">
        <v>72</v>
      </c>
      <c r="AY395" s="200" t="s">
        <v>136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215</v>
      </c>
      <c r="H396" s="186">
        <v>16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77</v>
      </c>
      <c r="AV396" s="11" t="s">
        <v>145</v>
      </c>
      <c r="AW396" s="11" t="s">
        <v>36</v>
      </c>
      <c r="AX396" s="11" t="s">
        <v>72</v>
      </c>
      <c r="AY396" s="184" t="s">
        <v>136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899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77</v>
      </c>
      <c r="AV397" s="13" t="s">
        <v>77</v>
      </c>
      <c r="AW397" s="13" t="s">
        <v>36</v>
      </c>
      <c r="AX397" s="13" t="s">
        <v>72</v>
      </c>
      <c r="AY397" s="200" t="s">
        <v>136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215</v>
      </c>
      <c r="H398" s="186">
        <v>16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77</v>
      </c>
      <c r="AV398" s="11" t="s">
        <v>145</v>
      </c>
      <c r="AW398" s="11" t="s">
        <v>36</v>
      </c>
      <c r="AX398" s="11" t="s">
        <v>72</v>
      </c>
      <c r="AY398" s="184" t="s">
        <v>136</v>
      </c>
    </row>
    <row r="399" spans="2:51" s="13" customFormat="1" ht="27">
      <c r="B399" s="199"/>
      <c r="D399" s="183" t="s">
        <v>147</v>
      </c>
      <c r="E399" s="200" t="s">
        <v>5</v>
      </c>
      <c r="F399" s="201" t="s">
        <v>900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147</v>
      </c>
      <c r="AU399" s="200" t="s">
        <v>77</v>
      </c>
      <c r="AV399" s="13" t="s">
        <v>77</v>
      </c>
      <c r="AW399" s="13" t="s">
        <v>36</v>
      </c>
      <c r="AX399" s="13" t="s">
        <v>72</v>
      </c>
      <c r="AY399" s="200" t="s">
        <v>136</v>
      </c>
    </row>
    <row r="400" spans="2:51" s="11" customFormat="1" ht="13.5">
      <c r="B400" s="182"/>
      <c r="D400" s="183" t="s">
        <v>147</v>
      </c>
      <c r="E400" s="184" t="s">
        <v>5</v>
      </c>
      <c r="F400" s="185" t="s">
        <v>145</v>
      </c>
      <c r="H400" s="186">
        <v>2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147</v>
      </c>
      <c r="AU400" s="184" t="s">
        <v>77</v>
      </c>
      <c r="AV400" s="11" t="s">
        <v>145</v>
      </c>
      <c r="AW400" s="11" t="s">
        <v>36</v>
      </c>
      <c r="AX400" s="11" t="s">
        <v>72</v>
      </c>
      <c r="AY400" s="184" t="s">
        <v>136</v>
      </c>
    </row>
    <row r="401" spans="2:51" s="13" customFormat="1" ht="13.5">
      <c r="B401" s="199"/>
      <c r="D401" s="183" t="s">
        <v>147</v>
      </c>
      <c r="E401" s="200" t="s">
        <v>5</v>
      </c>
      <c r="F401" s="201" t="s">
        <v>901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147</v>
      </c>
      <c r="AU401" s="200" t="s">
        <v>77</v>
      </c>
      <c r="AV401" s="13" t="s">
        <v>77</v>
      </c>
      <c r="AW401" s="13" t="s">
        <v>36</v>
      </c>
      <c r="AX401" s="13" t="s">
        <v>72</v>
      </c>
      <c r="AY401" s="200" t="s">
        <v>136</v>
      </c>
    </row>
    <row r="402" spans="2:51" s="11" customFormat="1" ht="13.5">
      <c r="B402" s="182"/>
      <c r="D402" s="183" t="s">
        <v>147</v>
      </c>
      <c r="E402" s="184" t="s">
        <v>5</v>
      </c>
      <c r="F402" s="185" t="s">
        <v>174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147</v>
      </c>
      <c r="AU402" s="184" t="s">
        <v>77</v>
      </c>
      <c r="AV402" s="11" t="s">
        <v>145</v>
      </c>
      <c r="AW402" s="11" t="s">
        <v>36</v>
      </c>
      <c r="AX402" s="11" t="s">
        <v>72</v>
      </c>
      <c r="AY402" s="184" t="s">
        <v>136</v>
      </c>
    </row>
    <row r="403" spans="2:51" s="13" customFormat="1" ht="13.5">
      <c r="B403" s="199"/>
      <c r="D403" s="183" t="s">
        <v>147</v>
      </c>
      <c r="E403" s="200" t="s">
        <v>5</v>
      </c>
      <c r="F403" s="201" t="s">
        <v>902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147</v>
      </c>
      <c r="AU403" s="200" t="s">
        <v>77</v>
      </c>
      <c r="AV403" s="13" t="s">
        <v>77</v>
      </c>
      <c r="AW403" s="13" t="s">
        <v>36</v>
      </c>
      <c r="AX403" s="13" t="s">
        <v>72</v>
      </c>
      <c r="AY403" s="200" t="s">
        <v>136</v>
      </c>
    </row>
    <row r="404" spans="2:51" s="11" customFormat="1" ht="13.5">
      <c r="B404" s="182"/>
      <c r="D404" s="183" t="s">
        <v>147</v>
      </c>
      <c r="E404" s="184" t="s">
        <v>5</v>
      </c>
      <c r="F404" s="185" t="s">
        <v>174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147</v>
      </c>
      <c r="AU404" s="184" t="s">
        <v>77</v>
      </c>
      <c r="AV404" s="11" t="s">
        <v>145</v>
      </c>
      <c r="AW404" s="11" t="s">
        <v>36</v>
      </c>
      <c r="AX404" s="11" t="s">
        <v>72</v>
      </c>
      <c r="AY404" s="184" t="s">
        <v>136</v>
      </c>
    </row>
    <row r="405" spans="2:51" s="13" customFormat="1" ht="13.5">
      <c r="B405" s="199"/>
      <c r="D405" s="183" t="s">
        <v>147</v>
      </c>
      <c r="E405" s="200" t="s">
        <v>5</v>
      </c>
      <c r="F405" s="201" t="s">
        <v>903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147</v>
      </c>
      <c r="AU405" s="200" t="s">
        <v>77</v>
      </c>
      <c r="AV405" s="13" t="s">
        <v>77</v>
      </c>
      <c r="AW405" s="13" t="s">
        <v>36</v>
      </c>
      <c r="AX405" s="13" t="s">
        <v>72</v>
      </c>
      <c r="AY405" s="200" t="s">
        <v>136</v>
      </c>
    </row>
    <row r="406" spans="2:51" s="11" customFormat="1" ht="13.5">
      <c r="B406" s="182"/>
      <c r="D406" s="183" t="s">
        <v>147</v>
      </c>
      <c r="E406" s="184" t="s">
        <v>5</v>
      </c>
      <c r="F406" s="185" t="s">
        <v>174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147</v>
      </c>
      <c r="AU406" s="184" t="s">
        <v>77</v>
      </c>
      <c r="AV406" s="11" t="s">
        <v>145</v>
      </c>
      <c r="AW406" s="11" t="s">
        <v>36</v>
      </c>
      <c r="AX406" s="11" t="s">
        <v>72</v>
      </c>
      <c r="AY406" s="184" t="s">
        <v>136</v>
      </c>
    </row>
    <row r="407" spans="2:51" s="12" customFormat="1" ht="13.5">
      <c r="B407" s="191"/>
      <c r="D407" s="183" t="s">
        <v>147</v>
      </c>
      <c r="E407" s="192" t="s">
        <v>5</v>
      </c>
      <c r="F407" s="193" t="s">
        <v>156</v>
      </c>
      <c r="H407" s="194">
        <v>58</v>
      </c>
      <c r="I407" s="195"/>
      <c r="L407" s="191"/>
      <c r="M407" s="196"/>
      <c r="N407" s="197"/>
      <c r="O407" s="197"/>
      <c r="P407" s="197"/>
      <c r="Q407" s="197"/>
      <c r="R407" s="197"/>
      <c r="S407" s="197"/>
      <c r="T407" s="198"/>
      <c r="AT407" s="192" t="s">
        <v>147</v>
      </c>
      <c r="AU407" s="192" t="s">
        <v>77</v>
      </c>
      <c r="AV407" s="12" t="s">
        <v>144</v>
      </c>
      <c r="AW407" s="12" t="s">
        <v>36</v>
      </c>
      <c r="AX407" s="12" t="s">
        <v>77</v>
      </c>
      <c r="AY407" s="192" t="s">
        <v>136</v>
      </c>
    </row>
    <row r="408" spans="2:65" s="1" customFormat="1" ht="25.5" customHeight="1">
      <c r="B408" s="169"/>
      <c r="C408" s="170" t="s">
        <v>904</v>
      </c>
      <c r="D408" s="170" t="s">
        <v>139</v>
      </c>
      <c r="E408" s="171" t="s">
        <v>905</v>
      </c>
      <c r="F408" s="172" t="s">
        <v>906</v>
      </c>
      <c r="G408" s="173" t="s">
        <v>894</v>
      </c>
      <c r="H408" s="174">
        <v>16</v>
      </c>
      <c r="I408" s="175"/>
      <c r="J408" s="176">
        <f>ROUND(I408*H408,2)</f>
        <v>0</v>
      </c>
      <c r="K408" s="172" t="s">
        <v>143</v>
      </c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895</v>
      </c>
      <c r="AT408" s="23" t="s">
        <v>139</v>
      </c>
      <c r="AU408" s="23" t="s">
        <v>77</v>
      </c>
      <c r="AY408" s="23" t="s">
        <v>136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145</v>
      </c>
      <c r="BK408" s="181">
        <f>ROUND(I408*H408,2)</f>
        <v>0</v>
      </c>
      <c r="BL408" s="23" t="s">
        <v>895</v>
      </c>
      <c r="BM408" s="23" t="s">
        <v>907</v>
      </c>
    </row>
    <row r="409" spans="2:51" s="13" customFormat="1" ht="27">
      <c r="B409" s="199"/>
      <c r="D409" s="183" t="s">
        <v>147</v>
      </c>
      <c r="E409" s="200" t="s">
        <v>5</v>
      </c>
      <c r="F409" s="201" t="s">
        <v>908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77</v>
      </c>
      <c r="AV409" s="13" t="s">
        <v>77</v>
      </c>
      <c r="AW409" s="13" t="s">
        <v>36</v>
      </c>
      <c r="AX409" s="13" t="s">
        <v>72</v>
      </c>
      <c r="AY409" s="200" t="s">
        <v>136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174</v>
      </c>
      <c r="H410" s="186">
        <v>8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77</v>
      </c>
      <c r="AV410" s="11" t="s">
        <v>145</v>
      </c>
      <c r="AW410" s="11" t="s">
        <v>36</v>
      </c>
      <c r="AX410" s="11" t="s">
        <v>72</v>
      </c>
      <c r="AY410" s="184" t="s">
        <v>136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909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77</v>
      </c>
      <c r="AV411" s="13" t="s">
        <v>77</v>
      </c>
      <c r="AW411" s="13" t="s">
        <v>36</v>
      </c>
      <c r="AX411" s="13" t="s">
        <v>72</v>
      </c>
      <c r="AY411" s="200" t="s">
        <v>136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174</v>
      </c>
      <c r="H412" s="186">
        <v>8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77</v>
      </c>
      <c r="AV412" s="11" t="s">
        <v>145</v>
      </c>
      <c r="AW412" s="11" t="s">
        <v>36</v>
      </c>
      <c r="AX412" s="11" t="s">
        <v>72</v>
      </c>
      <c r="AY412" s="184" t="s">
        <v>136</v>
      </c>
    </row>
    <row r="413" spans="2:51" s="12" customFormat="1" ht="13.5">
      <c r="B413" s="191"/>
      <c r="D413" s="183" t="s">
        <v>147</v>
      </c>
      <c r="E413" s="192" t="s">
        <v>5</v>
      </c>
      <c r="F413" s="193" t="s">
        <v>156</v>
      </c>
      <c r="H413" s="194">
        <v>16</v>
      </c>
      <c r="I413" s="195"/>
      <c r="L413" s="191"/>
      <c r="M413" s="196"/>
      <c r="N413" s="197"/>
      <c r="O413" s="197"/>
      <c r="P413" s="197"/>
      <c r="Q413" s="197"/>
      <c r="R413" s="197"/>
      <c r="S413" s="197"/>
      <c r="T413" s="198"/>
      <c r="AT413" s="192" t="s">
        <v>147</v>
      </c>
      <c r="AU413" s="192" t="s">
        <v>77</v>
      </c>
      <c r="AV413" s="12" t="s">
        <v>144</v>
      </c>
      <c r="AW413" s="12" t="s">
        <v>36</v>
      </c>
      <c r="AX413" s="12" t="s">
        <v>77</v>
      </c>
      <c r="AY413" s="192" t="s">
        <v>136</v>
      </c>
    </row>
    <row r="414" spans="2:65" s="1" customFormat="1" ht="25.5" customHeight="1">
      <c r="B414" s="169"/>
      <c r="C414" s="170" t="s">
        <v>910</v>
      </c>
      <c r="D414" s="170" t="s">
        <v>139</v>
      </c>
      <c r="E414" s="171" t="s">
        <v>911</v>
      </c>
      <c r="F414" s="172" t="s">
        <v>912</v>
      </c>
      <c r="G414" s="173" t="s">
        <v>894</v>
      </c>
      <c r="H414" s="174">
        <v>4</v>
      </c>
      <c r="I414" s="175"/>
      <c r="J414" s="176">
        <f>ROUND(I414*H414,2)</f>
        <v>0</v>
      </c>
      <c r="K414" s="172" t="s">
        <v>143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</v>
      </c>
      <c r="R414" s="179">
        <f>Q414*H414</f>
        <v>0</v>
      </c>
      <c r="S414" s="179">
        <v>0</v>
      </c>
      <c r="T414" s="180">
        <f>S414*H414</f>
        <v>0</v>
      </c>
      <c r="AR414" s="23" t="s">
        <v>895</v>
      </c>
      <c r="AT414" s="23" t="s">
        <v>139</v>
      </c>
      <c r="AU414" s="23" t="s">
        <v>77</v>
      </c>
      <c r="AY414" s="23" t="s">
        <v>136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145</v>
      </c>
      <c r="BK414" s="181">
        <f>ROUND(I414*H414,2)</f>
        <v>0</v>
      </c>
      <c r="BL414" s="23" t="s">
        <v>895</v>
      </c>
      <c r="BM414" s="23" t="s">
        <v>913</v>
      </c>
    </row>
    <row r="415" spans="2:51" s="13" customFormat="1" ht="13.5">
      <c r="B415" s="199"/>
      <c r="D415" s="183" t="s">
        <v>147</v>
      </c>
      <c r="E415" s="200" t="s">
        <v>5</v>
      </c>
      <c r="F415" s="201" t="s">
        <v>914</v>
      </c>
      <c r="H415" s="200" t="s">
        <v>5</v>
      </c>
      <c r="I415" s="202"/>
      <c r="L415" s="199"/>
      <c r="M415" s="203"/>
      <c r="N415" s="204"/>
      <c r="O415" s="204"/>
      <c r="P415" s="204"/>
      <c r="Q415" s="204"/>
      <c r="R415" s="204"/>
      <c r="S415" s="204"/>
      <c r="T415" s="205"/>
      <c r="AT415" s="200" t="s">
        <v>147</v>
      </c>
      <c r="AU415" s="200" t="s">
        <v>77</v>
      </c>
      <c r="AV415" s="13" t="s">
        <v>77</v>
      </c>
      <c r="AW415" s="13" t="s">
        <v>36</v>
      </c>
      <c r="AX415" s="13" t="s">
        <v>72</v>
      </c>
      <c r="AY415" s="200" t="s">
        <v>136</v>
      </c>
    </row>
    <row r="416" spans="2:51" s="11" customFormat="1" ht="13.5">
      <c r="B416" s="182"/>
      <c r="D416" s="183" t="s">
        <v>147</v>
      </c>
      <c r="E416" s="184" t="s">
        <v>5</v>
      </c>
      <c r="F416" s="185" t="s">
        <v>144</v>
      </c>
      <c r="H416" s="186">
        <v>4</v>
      </c>
      <c r="I416" s="187"/>
      <c r="L416" s="182"/>
      <c r="M416" s="188"/>
      <c r="N416" s="189"/>
      <c r="O416" s="189"/>
      <c r="P416" s="189"/>
      <c r="Q416" s="189"/>
      <c r="R416" s="189"/>
      <c r="S416" s="189"/>
      <c r="T416" s="190"/>
      <c r="AT416" s="184" t="s">
        <v>147</v>
      </c>
      <c r="AU416" s="184" t="s">
        <v>77</v>
      </c>
      <c r="AV416" s="11" t="s">
        <v>145</v>
      </c>
      <c r="AW416" s="11" t="s">
        <v>36</v>
      </c>
      <c r="AX416" s="11" t="s">
        <v>77</v>
      </c>
      <c r="AY416" s="184" t="s">
        <v>136</v>
      </c>
    </row>
    <row r="417" spans="2:65" s="1" customFormat="1" ht="25.5" customHeight="1">
      <c r="B417" s="169"/>
      <c r="C417" s="170" t="s">
        <v>915</v>
      </c>
      <c r="D417" s="170" t="s">
        <v>139</v>
      </c>
      <c r="E417" s="171" t="s">
        <v>916</v>
      </c>
      <c r="F417" s="172" t="s">
        <v>917</v>
      </c>
      <c r="G417" s="173" t="s">
        <v>894</v>
      </c>
      <c r="H417" s="174">
        <v>4</v>
      </c>
      <c r="I417" s="175"/>
      <c r="J417" s="176">
        <f>ROUND(I417*H417,2)</f>
        <v>0</v>
      </c>
      <c r="K417" s="172" t="s">
        <v>143</v>
      </c>
      <c r="L417" s="40"/>
      <c r="M417" s="177" t="s">
        <v>5</v>
      </c>
      <c r="N417" s="178" t="s">
        <v>44</v>
      </c>
      <c r="O417" s="41"/>
      <c r="P417" s="179">
        <f>O417*H417</f>
        <v>0</v>
      </c>
      <c r="Q417" s="179">
        <v>0</v>
      </c>
      <c r="R417" s="179">
        <f>Q417*H417</f>
        <v>0</v>
      </c>
      <c r="S417" s="179">
        <v>0</v>
      </c>
      <c r="T417" s="180">
        <f>S417*H417</f>
        <v>0</v>
      </c>
      <c r="AR417" s="23" t="s">
        <v>895</v>
      </c>
      <c r="AT417" s="23" t="s">
        <v>139</v>
      </c>
      <c r="AU417" s="23" t="s">
        <v>77</v>
      </c>
      <c r="AY417" s="23" t="s">
        <v>136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145</v>
      </c>
      <c r="BK417" s="181">
        <f>ROUND(I417*H417,2)</f>
        <v>0</v>
      </c>
      <c r="BL417" s="23" t="s">
        <v>895</v>
      </c>
      <c r="BM417" s="23" t="s">
        <v>918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919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77</v>
      </c>
      <c r="AV418" s="13" t="s">
        <v>77</v>
      </c>
      <c r="AW418" s="13" t="s">
        <v>36</v>
      </c>
      <c r="AX418" s="13" t="s">
        <v>72</v>
      </c>
      <c r="AY418" s="200" t="s">
        <v>136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144</v>
      </c>
      <c r="H419" s="186">
        <v>4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77</v>
      </c>
      <c r="AV419" s="11" t="s">
        <v>145</v>
      </c>
      <c r="AW419" s="11" t="s">
        <v>36</v>
      </c>
      <c r="AX419" s="11" t="s">
        <v>77</v>
      </c>
      <c r="AY419" s="184" t="s">
        <v>136</v>
      </c>
    </row>
    <row r="420" spans="2:63" s="10" customFormat="1" ht="37.35" customHeight="1">
      <c r="B420" s="156"/>
      <c r="D420" s="157" t="s">
        <v>71</v>
      </c>
      <c r="E420" s="158" t="s">
        <v>920</v>
      </c>
      <c r="F420" s="158" t="s">
        <v>921</v>
      </c>
      <c r="I420" s="159"/>
      <c r="J420" s="160">
        <f>BK420</f>
        <v>0</v>
      </c>
      <c r="L420" s="156"/>
      <c r="M420" s="161"/>
      <c r="N420" s="162"/>
      <c r="O420" s="162"/>
      <c r="P420" s="163">
        <f>P421+P423</f>
        <v>0</v>
      </c>
      <c r="Q420" s="162"/>
      <c r="R420" s="163">
        <f>R421+R423</f>
        <v>0</v>
      </c>
      <c r="S420" s="162"/>
      <c r="T420" s="164">
        <f>T421+T423</f>
        <v>0</v>
      </c>
      <c r="AR420" s="157" t="s">
        <v>163</v>
      </c>
      <c r="AT420" s="165" t="s">
        <v>71</v>
      </c>
      <c r="AU420" s="165" t="s">
        <v>72</v>
      </c>
      <c r="AY420" s="157" t="s">
        <v>136</v>
      </c>
      <c r="BK420" s="166">
        <f>BK421+BK423</f>
        <v>0</v>
      </c>
    </row>
    <row r="421" spans="2:63" s="10" customFormat="1" ht="19.9" customHeight="1">
      <c r="B421" s="156"/>
      <c r="D421" s="157" t="s">
        <v>71</v>
      </c>
      <c r="E421" s="167" t="s">
        <v>922</v>
      </c>
      <c r="F421" s="167" t="s">
        <v>923</v>
      </c>
      <c r="I421" s="159"/>
      <c r="J421" s="168">
        <f>BK421</f>
        <v>0</v>
      </c>
      <c r="L421" s="156"/>
      <c r="M421" s="161"/>
      <c r="N421" s="162"/>
      <c r="O421" s="162"/>
      <c r="P421" s="163">
        <f>P422</f>
        <v>0</v>
      </c>
      <c r="Q421" s="162"/>
      <c r="R421" s="163">
        <f>R422</f>
        <v>0</v>
      </c>
      <c r="S421" s="162"/>
      <c r="T421" s="164">
        <f>T422</f>
        <v>0</v>
      </c>
      <c r="AR421" s="157" t="s">
        <v>163</v>
      </c>
      <c r="AT421" s="165" t="s">
        <v>71</v>
      </c>
      <c r="AU421" s="165" t="s">
        <v>77</v>
      </c>
      <c r="AY421" s="157" t="s">
        <v>136</v>
      </c>
      <c r="BK421" s="166">
        <f>BK422</f>
        <v>0</v>
      </c>
    </row>
    <row r="422" spans="2:65" s="1" customFormat="1" ht="16.5" customHeight="1">
      <c r="B422" s="169"/>
      <c r="C422" s="170" t="s">
        <v>924</v>
      </c>
      <c r="D422" s="170" t="s">
        <v>139</v>
      </c>
      <c r="E422" s="171" t="s">
        <v>925</v>
      </c>
      <c r="F422" s="172" t="s">
        <v>923</v>
      </c>
      <c r="G422" s="173" t="s">
        <v>397</v>
      </c>
      <c r="H422" s="174">
        <v>1</v>
      </c>
      <c r="I422" s="175"/>
      <c r="J422" s="176">
        <f>ROUND(I422*H422,2)</f>
        <v>0</v>
      </c>
      <c r="K422" s="172" t="s">
        <v>143</v>
      </c>
      <c r="L422" s="40"/>
      <c r="M422" s="177" t="s">
        <v>5</v>
      </c>
      <c r="N422" s="178" t="s">
        <v>44</v>
      </c>
      <c r="O422" s="41"/>
      <c r="P422" s="179">
        <f>O422*H422</f>
        <v>0</v>
      </c>
      <c r="Q422" s="179">
        <v>0</v>
      </c>
      <c r="R422" s="179">
        <f>Q422*H422</f>
        <v>0</v>
      </c>
      <c r="S422" s="179">
        <v>0</v>
      </c>
      <c r="T422" s="180">
        <f>S422*H422</f>
        <v>0</v>
      </c>
      <c r="AR422" s="23" t="s">
        <v>926</v>
      </c>
      <c r="AT422" s="23" t="s">
        <v>139</v>
      </c>
      <c r="AU422" s="23" t="s">
        <v>145</v>
      </c>
      <c r="AY422" s="23" t="s">
        <v>136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23" t="s">
        <v>145</v>
      </c>
      <c r="BK422" s="181">
        <f>ROUND(I422*H422,2)</f>
        <v>0</v>
      </c>
      <c r="BL422" s="23" t="s">
        <v>926</v>
      </c>
      <c r="BM422" s="23" t="s">
        <v>927</v>
      </c>
    </row>
    <row r="423" spans="2:63" s="10" customFormat="1" ht="29.85" customHeight="1">
      <c r="B423" s="156"/>
      <c r="D423" s="157" t="s">
        <v>71</v>
      </c>
      <c r="E423" s="167" t="s">
        <v>928</v>
      </c>
      <c r="F423" s="167" t="s">
        <v>929</v>
      </c>
      <c r="I423" s="159"/>
      <c r="J423" s="168">
        <f>BK423</f>
        <v>0</v>
      </c>
      <c r="L423" s="156"/>
      <c r="M423" s="161"/>
      <c r="N423" s="162"/>
      <c r="O423" s="162"/>
      <c r="P423" s="163">
        <f>P424</f>
        <v>0</v>
      </c>
      <c r="Q423" s="162"/>
      <c r="R423" s="163">
        <f>R424</f>
        <v>0</v>
      </c>
      <c r="S423" s="162"/>
      <c r="T423" s="164">
        <f>T424</f>
        <v>0</v>
      </c>
      <c r="AR423" s="157" t="s">
        <v>163</v>
      </c>
      <c r="AT423" s="165" t="s">
        <v>71</v>
      </c>
      <c r="AU423" s="165" t="s">
        <v>77</v>
      </c>
      <c r="AY423" s="157" t="s">
        <v>136</v>
      </c>
      <c r="BK423" s="166">
        <f>BK424</f>
        <v>0</v>
      </c>
    </row>
    <row r="424" spans="2:65" s="1" customFormat="1" ht="16.5" customHeight="1">
      <c r="B424" s="169"/>
      <c r="C424" s="170" t="s">
        <v>930</v>
      </c>
      <c r="D424" s="170" t="s">
        <v>139</v>
      </c>
      <c r="E424" s="171" t="s">
        <v>931</v>
      </c>
      <c r="F424" s="172" t="s">
        <v>929</v>
      </c>
      <c r="G424" s="173" t="s">
        <v>397</v>
      </c>
      <c r="H424" s="174">
        <v>1</v>
      </c>
      <c r="I424" s="175"/>
      <c r="J424" s="176">
        <f>ROUND(I424*H424,2)</f>
        <v>0</v>
      </c>
      <c r="K424" s="172" t="s">
        <v>143</v>
      </c>
      <c r="L424" s="40"/>
      <c r="M424" s="177" t="s">
        <v>5</v>
      </c>
      <c r="N424" s="216" t="s">
        <v>44</v>
      </c>
      <c r="O424" s="217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AR424" s="23" t="s">
        <v>926</v>
      </c>
      <c r="AT424" s="23" t="s">
        <v>139</v>
      </c>
      <c r="AU424" s="23" t="s">
        <v>145</v>
      </c>
      <c r="AY424" s="23" t="s">
        <v>136</v>
      </c>
      <c r="BE424" s="181">
        <f>IF(N424="základní",J424,0)</f>
        <v>0</v>
      </c>
      <c r="BF424" s="181">
        <f>IF(N424="snížená",J424,0)</f>
        <v>0</v>
      </c>
      <c r="BG424" s="181">
        <f>IF(N424="zákl. přenesená",J424,0)</f>
        <v>0</v>
      </c>
      <c r="BH424" s="181">
        <f>IF(N424="sníž. přenesená",J424,0)</f>
        <v>0</v>
      </c>
      <c r="BI424" s="181">
        <f>IF(N424="nulová",J424,0)</f>
        <v>0</v>
      </c>
      <c r="BJ424" s="23" t="s">
        <v>145</v>
      </c>
      <c r="BK424" s="181">
        <f>ROUND(I424*H424,2)</f>
        <v>0</v>
      </c>
      <c r="BL424" s="23" t="s">
        <v>926</v>
      </c>
      <c r="BM424" s="23" t="s">
        <v>932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22"/>
      <c r="J425" s="56"/>
      <c r="K425" s="56"/>
      <c r="L425" s="40"/>
    </row>
  </sheetData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933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934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935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936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937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938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939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940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941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942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943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944</v>
      </c>
      <c r="F17" s="349" t="s">
        <v>945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946</v>
      </c>
      <c r="F18" s="349" t="s">
        <v>947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948</v>
      </c>
      <c r="F19" s="349" t="s">
        <v>949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950</v>
      </c>
      <c r="F20" s="349" t="s">
        <v>951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952</v>
      </c>
      <c r="F21" s="349" t="s">
        <v>953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954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955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956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957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958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959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960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961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962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121</v>
      </c>
      <c r="F34" s="229"/>
      <c r="G34" s="349" t="s">
        <v>963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964</v>
      </c>
      <c r="F35" s="229"/>
      <c r="G35" s="349" t="s">
        <v>965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966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122</v>
      </c>
      <c r="F37" s="229"/>
      <c r="G37" s="349" t="s">
        <v>967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123</v>
      </c>
      <c r="F38" s="229"/>
      <c r="G38" s="349" t="s">
        <v>968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124</v>
      </c>
      <c r="F39" s="229"/>
      <c r="G39" s="349" t="s">
        <v>969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970</v>
      </c>
      <c r="F40" s="229"/>
      <c r="G40" s="349" t="s">
        <v>971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972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973</v>
      </c>
      <c r="F42" s="229"/>
      <c r="G42" s="349" t="s">
        <v>974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126</v>
      </c>
      <c r="F43" s="229"/>
      <c r="G43" s="349" t="s">
        <v>975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976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977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978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979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980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981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982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983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984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985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986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987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988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989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990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991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992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993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994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995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996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85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997</v>
      </c>
      <c r="D74" s="245"/>
      <c r="E74" s="245"/>
      <c r="F74" s="245" t="s">
        <v>998</v>
      </c>
      <c r="G74" s="246"/>
      <c r="H74" s="245" t="s">
        <v>122</v>
      </c>
      <c r="I74" s="245" t="s">
        <v>57</v>
      </c>
      <c r="J74" s="245" t="s">
        <v>999</v>
      </c>
      <c r="K74" s="244"/>
    </row>
    <row r="75" spans="2:11" ht="17.25" customHeight="1">
      <c r="B75" s="243"/>
      <c r="C75" s="247" t="s">
        <v>1000</v>
      </c>
      <c r="D75" s="247"/>
      <c r="E75" s="247"/>
      <c r="F75" s="248" t="s">
        <v>1001</v>
      </c>
      <c r="G75" s="249"/>
      <c r="H75" s="247"/>
      <c r="I75" s="247"/>
      <c r="J75" s="247" t="s">
        <v>1002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1003</v>
      </c>
      <c r="G77" s="251"/>
      <c r="H77" s="233" t="s">
        <v>1004</v>
      </c>
      <c r="I77" s="233" t="s">
        <v>1005</v>
      </c>
      <c r="J77" s="233">
        <v>20</v>
      </c>
      <c r="K77" s="244"/>
    </row>
    <row r="78" spans="2:11" ht="15" customHeight="1">
      <c r="B78" s="243"/>
      <c r="C78" s="233" t="s">
        <v>1006</v>
      </c>
      <c r="D78" s="233"/>
      <c r="E78" s="233"/>
      <c r="F78" s="252" t="s">
        <v>1003</v>
      </c>
      <c r="G78" s="251"/>
      <c r="H78" s="233" t="s">
        <v>1007</v>
      </c>
      <c r="I78" s="233" t="s">
        <v>1005</v>
      </c>
      <c r="J78" s="233">
        <v>120</v>
      </c>
      <c r="K78" s="244"/>
    </row>
    <row r="79" spans="2:11" ht="15" customHeight="1">
      <c r="B79" s="253"/>
      <c r="C79" s="233" t="s">
        <v>1008</v>
      </c>
      <c r="D79" s="233"/>
      <c r="E79" s="233"/>
      <c r="F79" s="252" t="s">
        <v>1009</v>
      </c>
      <c r="G79" s="251"/>
      <c r="H79" s="233" t="s">
        <v>1010</v>
      </c>
      <c r="I79" s="233" t="s">
        <v>1005</v>
      </c>
      <c r="J79" s="233">
        <v>50</v>
      </c>
      <c r="K79" s="244"/>
    </row>
    <row r="80" spans="2:11" ht="15" customHeight="1">
      <c r="B80" s="253"/>
      <c r="C80" s="233" t="s">
        <v>1011</v>
      </c>
      <c r="D80" s="233"/>
      <c r="E80" s="233"/>
      <c r="F80" s="252" t="s">
        <v>1003</v>
      </c>
      <c r="G80" s="251"/>
      <c r="H80" s="233" t="s">
        <v>1012</v>
      </c>
      <c r="I80" s="233" t="s">
        <v>1013</v>
      </c>
      <c r="J80" s="233"/>
      <c r="K80" s="244"/>
    </row>
    <row r="81" spans="2:11" ht="15" customHeight="1">
      <c r="B81" s="253"/>
      <c r="C81" s="254" t="s">
        <v>1014</v>
      </c>
      <c r="D81" s="254"/>
      <c r="E81" s="254"/>
      <c r="F81" s="255" t="s">
        <v>1009</v>
      </c>
      <c r="G81" s="254"/>
      <c r="H81" s="254" t="s">
        <v>1015</v>
      </c>
      <c r="I81" s="254" t="s">
        <v>1005</v>
      </c>
      <c r="J81" s="254">
        <v>15</v>
      </c>
      <c r="K81" s="244"/>
    </row>
    <row r="82" spans="2:11" ht="15" customHeight="1">
      <c r="B82" s="253"/>
      <c r="C82" s="254" t="s">
        <v>1016</v>
      </c>
      <c r="D82" s="254"/>
      <c r="E82" s="254"/>
      <c r="F82" s="255" t="s">
        <v>1009</v>
      </c>
      <c r="G82" s="254"/>
      <c r="H82" s="254" t="s">
        <v>1017</v>
      </c>
      <c r="I82" s="254" t="s">
        <v>1005</v>
      </c>
      <c r="J82" s="254">
        <v>15</v>
      </c>
      <c r="K82" s="244"/>
    </row>
    <row r="83" spans="2:11" ht="15" customHeight="1">
      <c r="B83" s="253"/>
      <c r="C83" s="254" t="s">
        <v>1018</v>
      </c>
      <c r="D83" s="254"/>
      <c r="E83" s="254"/>
      <c r="F83" s="255" t="s">
        <v>1009</v>
      </c>
      <c r="G83" s="254"/>
      <c r="H83" s="254" t="s">
        <v>1019</v>
      </c>
      <c r="I83" s="254" t="s">
        <v>1005</v>
      </c>
      <c r="J83" s="254">
        <v>20</v>
      </c>
      <c r="K83" s="244"/>
    </row>
    <row r="84" spans="2:11" ht="15" customHeight="1">
      <c r="B84" s="253"/>
      <c r="C84" s="254" t="s">
        <v>1020</v>
      </c>
      <c r="D84" s="254"/>
      <c r="E84" s="254"/>
      <c r="F84" s="255" t="s">
        <v>1009</v>
      </c>
      <c r="G84" s="254"/>
      <c r="H84" s="254" t="s">
        <v>1021</v>
      </c>
      <c r="I84" s="254" t="s">
        <v>1005</v>
      </c>
      <c r="J84" s="254">
        <v>20</v>
      </c>
      <c r="K84" s="244"/>
    </row>
    <row r="85" spans="2:11" ht="15" customHeight="1">
      <c r="B85" s="253"/>
      <c r="C85" s="233" t="s">
        <v>1022</v>
      </c>
      <c r="D85" s="233"/>
      <c r="E85" s="233"/>
      <c r="F85" s="252" t="s">
        <v>1009</v>
      </c>
      <c r="G85" s="251"/>
      <c r="H85" s="233" t="s">
        <v>1023</v>
      </c>
      <c r="I85" s="233" t="s">
        <v>1005</v>
      </c>
      <c r="J85" s="233">
        <v>50</v>
      </c>
      <c r="K85" s="244"/>
    </row>
    <row r="86" spans="2:11" ht="15" customHeight="1">
      <c r="B86" s="253"/>
      <c r="C86" s="233" t="s">
        <v>1024</v>
      </c>
      <c r="D86" s="233"/>
      <c r="E86" s="233"/>
      <c r="F86" s="252" t="s">
        <v>1009</v>
      </c>
      <c r="G86" s="251"/>
      <c r="H86" s="233" t="s">
        <v>1025</v>
      </c>
      <c r="I86" s="233" t="s">
        <v>1005</v>
      </c>
      <c r="J86" s="233">
        <v>20</v>
      </c>
      <c r="K86" s="244"/>
    </row>
    <row r="87" spans="2:11" ht="15" customHeight="1">
      <c r="B87" s="253"/>
      <c r="C87" s="233" t="s">
        <v>1026</v>
      </c>
      <c r="D87" s="233"/>
      <c r="E87" s="233"/>
      <c r="F87" s="252" t="s">
        <v>1009</v>
      </c>
      <c r="G87" s="251"/>
      <c r="H87" s="233" t="s">
        <v>1027</v>
      </c>
      <c r="I87" s="233" t="s">
        <v>1005</v>
      </c>
      <c r="J87" s="233">
        <v>20</v>
      </c>
      <c r="K87" s="244"/>
    </row>
    <row r="88" spans="2:11" ht="15" customHeight="1">
      <c r="B88" s="253"/>
      <c r="C88" s="233" t="s">
        <v>1028</v>
      </c>
      <c r="D88" s="233"/>
      <c r="E88" s="233"/>
      <c r="F88" s="252" t="s">
        <v>1009</v>
      </c>
      <c r="G88" s="251"/>
      <c r="H88" s="233" t="s">
        <v>1029</v>
      </c>
      <c r="I88" s="233" t="s">
        <v>1005</v>
      </c>
      <c r="J88" s="233">
        <v>50</v>
      </c>
      <c r="K88" s="244"/>
    </row>
    <row r="89" spans="2:11" ht="15" customHeight="1">
      <c r="B89" s="253"/>
      <c r="C89" s="233" t="s">
        <v>1030</v>
      </c>
      <c r="D89" s="233"/>
      <c r="E89" s="233"/>
      <c r="F89" s="252" t="s">
        <v>1009</v>
      </c>
      <c r="G89" s="251"/>
      <c r="H89" s="233" t="s">
        <v>1030</v>
      </c>
      <c r="I89" s="233" t="s">
        <v>1005</v>
      </c>
      <c r="J89" s="233">
        <v>50</v>
      </c>
      <c r="K89" s="244"/>
    </row>
    <row r="90" spans="2:11" ht="15" customHeight="1">
      <c r="B90" s="253"/>
      <c r="C90" s="233" t="s">
        <v>127</v>
      </c>
      <c r="D90" s="233"/>
      <c r="E90" s="233"/>
      <c r="F90" s="252" t="s">
        <v>1009</v>
      </c>
      <c r="G90" s="251"/>
      <c r="H90" s="233" t="s">
        <v>1031</v>
      </c>
      <c r="I90" s="233" t="s">
        <v>1005</v>
      </c>
      <c r="J90" s="233">
        <v>255</v>
      </c>
      <c r="K90" s="244"/>
    </row>
    <row r="91" spans="2:11" ht="15" customHeight="1">
      <c r="B91" s="253"/>
      <c r="C91" s="233" t="s">
        <v>1032</v>
      </c>
      <c r="D91" s="233"/>
      <c r="E91" s="233"/>
      <c r="F91" s="252" t="s">
        <v>1003</v>
      </c>
      <c r="G91" s="251"/>
      <c r="H91" s="233" t="s">
        <v>1033</v>
      </c>
      <c r="I91" s="233" t="s">
        <v>1034</v>
      </c>
      <c r="J91" s="233"/>
      <c r="K91" s="244"/>
    </row>
    <row r="92" spans="2:11" ht="15" customHeight="1">
      <c r="B92" s="253"/>
      <c r="C92" s="233" t="s">
        <v>1035</v>
      </c>
      <c r="D92" s="233"/>
      <c r="E92" s="233"/>
      <c r="F92" s="252" t="s">
        <v>1003</v>
      </c>
      <c r="G92" s="251"/>
      <c r="H92" s="233" t="s">
        <v>1036</v>
      </c>
      <c r="I92" s="233" t="s">
        <v>1037</v>
      </c>
      <c r="J92" s="233"/>
      <c r="K92" s="244"/>
    </row>
    <row r="93" spans="2:11" ht="15" customHeight="1">
      <c r="B93" s="253"/>
      <c r="C93" s="233" t="s">
        <v>1038</v>
      </c>
      <c r="D93" s="233"/>
      <c r="E93" s="233"/>
      <c r="F93" s="252" t="s">
        <v>1003</v>
      </c>
      <c r="G93" s="251"/>
      <c r="H93" s="233" t="s">
        <v>1038</v>
      </c>
      <c r="I93" s="233" t="s">
        <v>1037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1003</v>
      </c>
      <c r="G94" s="251"/>
      <c r="H94" s="233" t="s">
        <v>1039</v>
      </c>
      <c r="I94" s="233" t="s">
        <v>1037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1003</v>
      </c>
      <c r="G95" s="251"/>
      <c r="H95" s="233" t="s">
        <v>1040</v>
      </c>
      <c r="I95" s="233" t="s">
        <v>1037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1041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997</v>
      </c>
      <c r="D101" s="245"/>
      <c r="E101" s="245"/>
      <c r="F101" s="245" t="s">
        <v>998</v>
      </c>
      <c r="G101" s="246"/>
      <c r="H101" s="245" t="s">
        <v>122</v>
      </c>
      <c r="I101" s="245" t="s">
        <v>57</v>
      </c>
      <c r="J101" s="245" t="s">
        <v>999</v>
      </c>
      <c r="K101" s="244"/>
    </row>
    <row r="102" spans="2:11" ht="17.25" customHeight="1">
      <c r="B102" s="243"/>
      <c r="C102" s="247" t="s">
        <v>1000</v>
      </c>
      <c r="D102" s="247"/>
      <c r="E102" s="247"/>
      <c r="F102" s="248" t="s">
        <v>1001</v>
      </c>
      <c r="G102" s="249"/>
      <c r="H102" s="247"/>
      <c r="I102" s="247"/>
      <c r="J102" s="247" t="s">
        <v>1002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1003</v>
      </c>
      <c r="G104" s="261"/>
      <c r="H104" s="233" t="s">
        <v>1042</v>
      </c>
      <c r="I104" s="233" t="s">
        <v>1005</v>
      </c>
      <c r="J104" s="233">
        <v>20</v>
      </c>
      <c r="K104" s="244"/>
    </row>
    <row r="105" spans="2:11" ht="15" customHeight="1">
      <c r="B105" s="243"/>
      <c r="C105" s="233" t="s">
        <v>1006</v>
      </c>
      <c r="D105" s="233"/>
      <c r="E105" s="233"/>
      <c r="F105" s="252" t="s">
        <v>1003</v>
      </c>
      <c r="G105" s="233"/>
      <c r="H105" s="233" t="s">
        <v>1042</v>
      </c>
      <c r="I105" s="233" t="s">
        <v>1005</v>
      </c>
      <c r="J105" s="233">
        <v>120</v>
      </c>
      <c r="K105" s="244"/>
    </row>
    <row r="106" spans="2:11" ht="15" customHeight="1">
      <c r="B106" s="253"/>
      <c r="C106" s="233" t="s">
        <v>1008</v>
      </c>
      <c r="D106" s="233"/>
      <c r="E106" s="233"/>
      <c r="F106" s="252" t="s">
        <v>1009</v>
      </c>
      <c r="G106" s="233"/>
      <c r="H106" s="233" t="s">
        <v>1042</v>
      </c>
      <c r="I106" s="233" t="s">
        <v>1005</v>
      </c>
      <c r="J106" s="233">
        <v>50</v>
      </c>
      <c r="K106" s="244"/>
    </row>
    <row r="107" spans="2:11" ht="15" customHeight="1">
      <c r="B107" s="253"/>
      <c r="C107" s="233" t="s">
        <v>1011</v>
      </c>
      <c r="D107" s="233"/>
      <c r="E107" s="233"/>
      <c r="F107" s="252" t="s">
        <v>1003</v>
      </c>
      <c r="G107" s="233"/>
      <c r="H107" s="233" t="s">
        <v>1042</v>
      </c>
      <c r="I107" s="233" t="s">
        <v>1013</v>
      </c>
      <c r="J107" s="233"/>
      <c r="K107" s="244"/>
    </row>
    <row r="108" spans="2:11" ht="15" customHeight="1">
      <c r="B108" s="253"/>
      <c r="C108" s="233" t="s">
        <v>1022</v>
      </c>
      <c r="D108" s="233"/>
      <c r="E108" s="233"/>
      <c r="F108" s="252" t="s">
        <v>1009</v>
      </c>
      <c r="G108" s="233"/>
      <c r="H108" s="233" t="s">
        <v>1042</v>
      </c>
      <c r="I108" s="233" t="s">
        <v>1005</v>
      </c>
      <c r="J108" s="233">
        <v>50</v>
      </c>
      <c r="K108" s="244"/>
    </row>
    <row r="109" spans="2:11" ht="15" customHeight="1">
      <c r="B109" s="253"/>
      <c r="C109" s="233" t="s">
        <v>1030</v>
      </c>
      <c r="D109" s="233"/>
      <c r="E109" s="233"/>
      <c r="F109" s="252" t="s">
        <v>1009</v>
      </c>
      <c r="G109" s="233"/>
      <c r="H109" s="233" t="s">
        <v>1042</v>
      </c>
      <c r="I109" s="233" t="s">
        <v>1005</v>
      </c>
      <c r="J109" s="233">
        <v>50</v>
      </c>
      <c r="K109" s="244"/>
    </row>
    <row r="110" spans="2:11" ht="15" customHeight="1">
      <c r="B110" s="253"/>
      <c r="C110" s="233" t="s">
        <v>1028</v>
      </c>
      <c r="D110" s="233"/>
      <c r="E110" s="233"/>
      <c r="F110" s="252" t="s">
        <v>1009</v>
      </c>
      <c r="G110" s="233"/>
      <c r="H110" s="233" t="s">
        <v>1042</v>
      </c>
      <c r="I110" s="233" t="s">
        <v>1005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1003</v>
      </c>
      <c r="G111" s="233"/>
      <c r="H111" s="233" t="s">
        <v>1043</v>
      </c>
      <c r="I111" s="233" t="s">
        <v>1005</v>
      </c>
      <c r="J111" s="233">
        <v>20</v>
      </c>
      <c r="K111" s="244"/>
    </row>
    <row r="112" spans="2:11" ht="15" customHeight="1">
      <c r="B112" s="253"/>
      <c r="C112" s="233" t="s">
        <v>1044</v>
      </c>
      <c r="D112" s="233"/>
      <c r="E112" s="233"/>
      <c r="F112" s="252" t="s">
        <v>1003</v>
      </c>
      <c r="G112" s="233"/>
      <c r="H112" s="233" t="s">
        <v>1045</v>
      </c>
      <c r="I112" s="233" t="s">
        <v>1005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1003</v>
      </c>
      <c r="G113" s="233"/>
      <c r="H113" s="233" t="s">
        <v>1046</v>
      </c>
      <c r="I113" s="233" t="s">
        <v>1037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1003</v>
      </c>
      <c r="G114" s="233"/>
      <c r="H114" s="233" t="s">
        <v>1047</v>
      </c>
      <c r="I114" s="233" t="s">
        <v>1037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1003</v>
      </c>
      <c r="G115" s="233"/>
      <c r="H115" s="233" t="s">
        <v>1048</v>
      </c>
      <c r="I115" s="233" t="s">
        <v>1049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1050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997</v>
      </c>
      <c r="D121" s="245"/>
      <c r="E121" s="245"/>
      <c r="F121" s="245" t="s">
        <v>998</v>
      </c>
      <c r="G121" s="246"/>
      <c r="H121" s="245" t="s">
        <v>122</v>
      </c>
      <c r="I121" s="245" t="s">
        <v>57</v>
      </c>
      <c r="J121" s="245" t="s">
        <v>999</v>
      </c>
      <c r="K121" s="271"/>
    </row>
    <row r="122" spans="2:11" ht="17.25" customHeight="1">
      <c r="B122" s="270"/>
      <c r="C122" s="247" t="s">
        <v>1000</v>
      </c>
      <c r="D122" s="247"/>
      <c r="E122" s="247"/>
      <c r="F122" s="248" t="s">
        <v>1001</v>
      </c>
      <c r="G122" s="249"/>
      <c r="H122" s="247"/>
      <c r="I122" s="247"/>
      <c r="J122" s="247" t="s">
        <v>1002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1006</v>
      </c>
      <c r="D124" s="250"/>
      <c r="E124" s="250"/>
      <c r="F124" s="252" t="s">
        <v>1003</v>
      </c>
      <c r="G124" s="233"/>
      <c r="H124" s="233" t="s">
        <v>1042</v>
      </c>
      <c r="I124" s="233" t="s">
        <v>1005</v>
      </c>
      <c r="J124" s="233">
        <v>120</v>
      </c>
      <c r="K124" s="274"/>
    </row>
    <row r="125" spans="2:11" ht="15" customHeight="1">
      <c r="B125" s="272"/>
      <c r="C125" s="233" t="s">
        <v>1051</v>
      </c>
      <c r="D125" s="233"/>
      <c r="E125" s="233"/>
      <c r="F125" s="252" t="s">
        <v>1003</v>
      </c>
      <c r="G125" s="233"/>
      <c r="H125" s="233" t="s">
        <v>1052</v>
      </c>
      <c r="I125" s="233" t="s">
        <v>1005</v>
      </c>
      <c r="J125" s="233" t="s">
        <v>1053</v>
      </c>
      <c r="K125" s="274"/>
    </row>
    <row r="126" spans="2:11" ht="15" customHeight="1">
      <c r="B126" s="272"/>
      <c r="C126" s="233" t="s">
        <v>952</v>
      </c>
      <c r="D126" s="233"/>
      <c r="E126" s="233"/>
      <c r="F126" s="252" t="s">
        <v>1003</v>
      </c>
      <c r="G126" s="233"/>
      <c r="H126" s="233" t="s">
        <v>1054</v>
      </c>
      <c r="I126" s="233" t="s">
        <v>1005</v>
      </c>
      <c r="J126" s="233" t="s">
        <v>1053</v>
      </c>
      <c r="K126" s="274"/>
    </row>
    <row r="127" spans="2:11" ht="15" customHeight="1">
      <c r="B127" s="272"/>
      <c r="C127" s="233" t="s">
        <v>1014</v>
      </c>
      <c r="D127" s="233"/>
      <c r="E127" s="233"/>
      <c r="F127" s="252" t="s">
        <v>1009</v>
      </c>
      <c r="G127" s="233"/>
      <c r="H127" s="233" t="s">
        <v>1015</v>
      </c>
      <c r="I127" s="233" t="s">
        <v>1005</v>
      </c>
      <c r="J127" s="233">
        <v>15</v>
      </c>
      <c r="K127" s="274"/>
    </row>
    <row r="128" spans="2:11" ht="15" customHeight="1">
      <c r="B128" s="272"/>
      <c r="C128" s="254" t="s">
        <v>1016</v>
      </c>
      <c r="D128" s="254"/>
      <c r="E128" s="254"/>
      <c r="F128" s="255" t="s">
        <v>1009</v>
      </c>
      <c r="G128" s="254"/>
      <c r="H128" s="254" t="s">
        <v>1017</v>
      </c>
      <c r="I128" s="254" t="s">
        <v>1005</v>
      </c>
      <c r="J128" s="254">
        <v>15</v>
      </c>
      <c r="K128" s="274"/>
    </row>
    <row r="129" spans="2:11" ht="15" customHeight="1">
      <c r="B129" s="272"/>
      <c r="C129" s="254" t="s">
        <v>1018</v>
      </c>
      <c r="D129" s="254"/>
      <c r="E129" s="254"/>
      <c r="F129" s="255" t="s">
        <v>1009</v>
      </c>
      <c r="G129" s="254"/>
      <c r="H129" s="254" t="s">
        <v>1019</v>
      </c>
      <c r="I129" s="254" t="s">
        <v>1005</v>
      </c>
      <c r="J129" s="254">
        <v>20</v>
      </c>
      <c r="K129" s="274"/>
    </row>
    <row r="130" spans="2:11" ht="15" customHeight="1">
      <c r="B130" s="272"/>
      <c r="C130" s="254" t="s">
        <v>1020</v>
      </c>
      <c r="D130" s="254"/>
      <c r="E130" s="254"/>
      <c r="F130" s="255" t="s">
        <v>1009</v>
      </c>
      <c r="G130" s="254"/>
      <c r="H130" s="254" t="s">
        <v>1021</v>
      </c>
      <c r="I130" s="254" t="s">
        <v>1005</v>
      </c>
      <c r="J130" s="254">
        <v>20</v>
      </c>
      <c r="K130" s="274"/>
    </row>
    <row r="131" spans="2:11" ht="15" customHeight="1">
      <c r="B131" s="272"/>
      <c r="C131" s="233" t="s">
        <v>1008</v>
      </c>
      <c r="D131" s="233"/>
      <c r="E131" s="233"/>
      <c r="F131" s="252" t="s">
        <v>1009</v>
      </c>
      <c r="G131" s="233"/>
      <c r="H131" s="233" t="s">
        <v>1042</v>
      </c>
      <c r="I131" s="233" t="s">
        <v>1005</v>
      </c>
      <c r="J131" s="233">
        <v>50</v>
      </c>
      <c r="K131" s="274"/>
    </row>
    <row r="132" spans="2:11" ht="15" customHeight="1">
      <c r="B132" s="272"/>
      <c r="C132" s="233" t="s">
        <v>1022</v>
      </c>
      <c r="D132" s="233"/>
      <c r="E132" s="233"/>
      <c r="F132" s="252" t="s">
        <v>1009</v>
      </c>
      <c r="G132" s="233"/>
      <c r="H132" s="233" t="s">
        <v>1042</v>
      </c>
      <c r="I132" s="233" t="s">
        <v>1005</v>
      </c>
      <c r="J132" s="233">
        <v>50</v>
      </c>
      <c r="K132" s="274"/>
    </row>
    <row r="133" spans="2:11" ht="15" customHeight="1">
      <c r="B133" s="272"/>
      <c r="C133" s="233" t="s">
        <v>1028</v>
      </c>
      <c r="D133" s="233"/>
      <c r="E133" s="233"/>
      <c r="F133" s="252" t="s">
        <v>1009</v>
      </c>
      <c r="G133" s="233"/>
      <c r="H133" s="233" t="s">
        <v>1042</v>
      </c>
      <c r="I133" s="233" t="s">
        <v>1005</v>
      </c>
      <c r="J133" s="233">
        <v>50</v>
      </c>
      <c r="K133" s="274"/>
    </row>
    <row r="134" spans="2:11" ht="15" customHeight="1">
      <c r="B134" s="272"/>
      <c r="C134" s="233" t="s">
        <v>1030</v>
      </c>
      <c r="D134" s="233"/>
      <c r="E134" s="233"/>
      <c r="F134" s="252" t="s">
        <v>1009</v>
      </c>
      <c r="G134" s="233"/>
      <c r="H134" s="233" t="s">
        <v>1042</v>
      </c>
      <c r="I134" s="233" t="s">
        <v>1005</v>
      </c>
      <c r="J134" s="233">
        <v>50</v>
      </c>
      <c r="K134" s="274"/>
    </row>
    <row r="135" spans="2:11" ht="15" customHeight="1">
      <c r="B135" s="272"/>
      <c r="C135" s="233" t="s">
        <v>127</v>
      </c>
      <c r="D135" s="233"/>
      <c r="E135" s="233"/>
      <c r="F135" s="252" t="s">
        <v>1009</v>
      </c>
      <c r="G135" s="233"/>
      <c r="H135" s="233" t="s">
        <v>1055</v>
      </c>
      <c r="I135" s="233" t="s">
        <v>1005</v>
      </c>
      <c r="J135" s="233">
        <v>255</v>
      </c>
      <c r="K135" s="274"/>
    </row>
    <row r="136" spans="2:11" ht="15" customHeight="1">
      <c r="B136" s="272"/>
      <c r="C136" s="233" t="s">
        <v>1032</v>
      </c>
      <c r="D136" s="233"/>
      <c r="E136" s="233"/>
      <c r="F136" s="252" t="s">
        <v>1003</v>
      </c>
      <c r="G136" s="233"/>
      <c r="H136" s="233" t="s">
        <v>1056</v>
      </c>
      <c r="I136" s="233" t="s">
        <v>1034</v>
      </c>
      <c r="J136" s="233"/>
      <c r="K136" s="274"/>
    </row>
    <row r="137" spans="2:11" ht="15" customHeight="1">
      <c r="B137" s="272"/>
      <c r="C137" s="233" t="s">
        <v>1035</v>
      </c>
      <c r="D137" s="233"/>
      <c r="E137" s="233"/>
      <c r="F137" s="252" t="s">
        <v>1003</v>
      </c>
      <c r="G137" s="233"/>
      <c r="H137" s="233" t="s">
        <v>1057</v>
      </c>
      <c r="I137" s="233" t="s">
        <v>1037</v>
      </c>
      <c r="J137" s="233"/>
      <c r="K137" s="274"/>
    </row>
    <row r="138" spans="2:11" ht="15" customHeight="1">
      <c r="B138" s="272"/>
      <c r="C138" s="233" t="s">
        <v>1038</v>
      </c>
      <c r="D138" s="233"/>
      <c r="E138" s="233"/>
      <c r="F138" s="252" t="s">
        <v>1003</v>
      </c>
      <c r="G138" s="233"/>
      <c r="H138" s="233" t="s">
        <v>1038</v>
      </c>
      <c r="I138" s="233" t="s">
        <v>1037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1003</v>
      </c>
      <c r="G139" s="233"/>
      <c r="H139" s="233" t="s">
        <v>1058</v>
      </c>
      <c r="I139" s="233" t="s">
        <v>1037</v>
      </c>
      <c r="J139" s="233"/>
      <c r="K139" s="274"/>
    </row>
    <row r="140" spans="2:11" ht="15" customHeight="1">
      <c r="B140" s="272"/>
      <c r="C140" s="233" t="s">
        <v>1059</v>
      </c>
      <c r="D140" s="233"/>
      <c r="E140" s="233"/>
      <c r="F140" s="252" t="s">
        <v>1003</v>
      </c>
      <c r="G140" s="233"/>
      <c r="H140" s="233" t="s">
        <v>1060</v>
      </c>
      <c r="I140" s="233" t="s">
        <v>1037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1061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997</v>
      </c>
      <c r="D146" s="245"/>
      <c r="E146" s="245"/>
      <c r="F146" s="245" t="s">
        <v>998</v>
      </c>
      <c r="G146" s="246"/>
      <c r="H146" s="245" t="s">
        <v>122</v>
      </c>
      <c r="I146" s="245" t="s">
        <v>57</v>
      </c>
      <c r="J146" s="245" t="s">
        <v>999</v>
      </c>
      <c r="K146" s="244"/>
    </row>
    <row r="147" spans="2:11" ht="17.25" customHeight="1">
      <c r="B147" s="243"/>
      <c r="C147" s="247" t="s">
        <v>1000</v>
      </c>
      <c r="D147" s="247"/>
      <c r="E147" s="247"/>
      <c r="F147" s="248" t="s">
        <v>1001</v>
      </c>
      <c r="G147" s="249"/>
      <c r="H147" s="247"/>
      <c r="I147" s="247"/>
      <c r="J147" s="247" t="s">
        <v>1002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1006</v>
      </c>
      <c r="D149" s="233"/>
      <c r="E149" s="233"/>
      <c r="F149" s="279" t="s">
        <v>1003</v>
      </c>
      <c r="G149" s="233"/>
      <c r="H149" s="278" t="s">
        <v>1042</v>
      </c>
      <c r="I149" s="278" t="s">
        <v>1005</v>
      </c>
      <c r="J149" s="278">
        <v>120</v>
      </c>
      <c r="K149" s="274"/>
    </row>
    <row r="150" spans="2:11" ht="15" customHeight="1">
      <c r="B150" s="253"/>
      <c r="C150" s="278" t="s">
        <v>1051</v>
      </c>
      <c r="D150" s="233"/>
      <c r="E150" s="233"/>
      <c r="F150" s="279" t="s">
        <v>1003</v>
      </c>
      <c r="G150" s="233"/>
      <c r="H150" s="278" t="s">
        <v>1062</v>
      </c>
      <c r="I150" s="278" t="s">
        <v>1005</v>
      </c>
      <c r="J150" s="278" t="s">
        <v>1053</v>
      </c>
      <c r="K150" s="274"/>
    </row>
    <row r="151" spans="2:11" ht="15" customHeight="1">
      <c r="B151" s="253"/>
      <c r="C151" s="278" t="s">
        <v>952</v>
      </c>
      <c r="D151" s="233"/>
      <c r="E151" s="233"/>
      <c r="F151" s="279" t="s">
        <v>1003</v>
      </c>
      <c r="G151" s="233"/>
      <c r="H151" s="278" t="s">
        <v>1063</v>
      </c>
      <c r="I151" s="278" t="s">
        <v>1005</v>
      </c>
      <c r="J151" s="278" t="s">
        <v>1053</v>
      </c>
      <c r="K151" s="274"/>
    </row>
    <row r="152" spans="2:11" ht="15" customHeight="1">
      <c r="B152" s="253"/>
      <c r="C152" s="278" t="s">
        <v>1008</v>
      </c>
      <c r="D152" s="233"/>
      <c r="E152" s="233"/>
      <c r="F152" s="279" t="s">
        <v>1009</v>
      </c>
      <c r="G152" s="233"/>
      <c r="H152" s="278" t="s">
        <v>1042</v>
      </c>
      <c r="I152" s="278" t="s">
        <v>1005</v>
      </c>
      <c r="J152" s="278">
        <v>50</v>
      </c>
      <c r="K152" s="274"/>
    </row>
    <row r="153" spans="2:11" ht="15" customHeight="1">
      <c r="B153" s="253"/>
      <c r="C153" s="278" t="s">
        <v>1011</v>
      </c>
      <c r="D153" s="233"/>
      <c r="E153" s="233"/>
      <c r="F153" s="279" t="s">
        <v>1003</v>
      </c>
      <c r="G153" s="233"/>
      <c r="H153" s="278" t="s">
        <v>1042</v>
      </c>
      <c r="I153" s="278" t="s">
        <v>1013</v>
      </c>
      <c r="J153" s="278"/>
      <c r="K153" s="274"/>
    </row>
    <row r="154" spans="2:11" ht="15" customHeight="1">
      <c r="B154" s="253"/>
      <c r="C154" s="278" t="s">
        <v>1022</v>
      </c>
      <c r="D154" s="233"/>
      <c r="E154" s="233"/>
      <c r="F154" s="279" t="s">
        <v>1009</v>
      </c>
      <c r="G154" s="233"/>
      <c r="H154" s="278" t="s">
        <v>1042</v>
      </c>
      <c r="I154" s="278" t="s">
        <v>1005</v>
      </c>
      <c r="J154" s="278">
        <v>50</v>
      </c>
      <c r="K154" s="274"/>
    </row>
    <row r="155" spans="2:11" ht="15" customHeight="1">
      <c r="B155" s="253"/>
      <c r="C155" s="278" t="s">
        <v>1030</v>
      </c>
      <c r="D155" s="233"/>
      <c r="E155" s="233"/>
      <c r="F155" s="279" t="s">
        <v>1009</v>
      </c>
      <c r="G155" s="233"/>
      <c r="H155" s="278" t="s">
        <v>1042</v>
      </c>
      <c r="I155" s="278" t="s">
        <v>1005</v>
      </c>
      <c r="J155" s="278">
        <v>50</v>
      </c>
      <c r="K155" s="274"/>
    </row>
    <row r="156" spans="2:11" ht="15" customHeight="1">
      <c r="B156" s="253"/>
      <c r="C156" s="278" t="s">
        <v>1028</v>
      </c>
      <c r="D156" s="233"/>
      <c r="E156" s="233"/>
      <c r="F156" s="279" t="s">
        <v>1009</v>
      </c>
      <c r="G156" s="233"/>
      <c r="H156" s="278" t="s">
        <v>1042</v>
      </c>
      <c r="I156" s="278" t="s">
        <v>1005</v>
      </c>
      <c r="J156" s="278">
        <v>50</v>
      </c>
      <c r="K156" s="274"/>
    </row>
    <row r="157" spans="2:11" ht="15" customHeight="1">
      <c r="B157" s="253"/>
      <c r="C157" s="278" t="s">
        <v>90</v>
      </c>
      <c r="D157" s="233"/>
      <c r="E157" s="233"/>
      <c r="F157" s="279" t="s">
        <v>1003</v>
      </c>
      <c r="G157" s="233"/>
      <c r="H157" s="278" t="s">
        <v>1064</v>
      </c>
      <c r="I157" s="278" t="s">
        <v>1005</v>
      </c>
      <c r="J157" s="278" t="s">
        <v>1065</v>
      </c>
      <c r="K157" s="274"/>
    </row>
    <row r="158" spans="2:11" ht="15" customHeight="1">
      <c r="B158" s="253"/>
      <c r="C158" s="278" t="s">
        <v>1066</v>
      </c>
      <c r="D158" s="233"/>
      <c r="E158" s="233"/>
      <c r="F158" s="279" t="s">
        <v>1003</v>
      </c>
      <c r="G158" s="233"/>
      <c r="H158" s="278" t="s">
        <v>1067</v>
      </c>
      <c r="I158" s="278" t="s">
        <v>1037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1068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997</v>
      </c>
      <c r="D164" s="245"/>
      <c r="E164" s="245"/>
      <c r="F164" s="245" t="s">
        <v>998</v>
      </c>
      <c r="G164" s="282"/>
      <c r="H164" s="283" t="s">
        <v>122</v>
      </c>
      <c r="I164" s="283" t="s">
        <v>57</v>
      </c>
      <c r="J164" s="245" t="s">
        <v>999</v>
      </c>
      <c r="K164" s="225"/>
    </row>
    <row r="165" spans="2:11" ht="17.25" customHeight="1">
      <c r="B165" s="226"/>
      <c r="C165" s="247" t="s">
        <v>1000</v>
      </c>
      <c r="D165" s="247"/>
      <c r="E165" s="247"/>
      <c r="F165" s="248" t="s">
        <v>1001</v>
      </c>
      <c r="G165" s="284"/>
      <c r="H165" s="285"/>
      <c r="I165" s="285"/>
      <c r="J165" s="247" t="s">
        <v>1002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1006</v>
      </c>
      <c r="D167" s="233"/>
      <c r="E167" s="233"/>
      <c r="F167" s="252" t="s">
        <v>1003</v>
      </c>
      <c r="G167" s="233"/>
      <c r="H167" s="233" t="s">
        <v>1042</v>
      </c>
      <c r="I167" s="233" t="s">
        <v>1005</v>
      </c>
      <c r="J167" s="233">
        <v>120</v>
      </c>
      <c r="K167" s="274"/>
    </row>
    <row r="168" spans="2:11" ht="15" customHeight="1">
      <c r="B168" s="253"/>
      <c r="C168" s="233" t="s">
        <v>1051</v>
      </c>
      <c r="D168" s="233"/>
      <c r="E168" s="233"/>
      <c r="F168" s="252" t="s">
        <v>1003</v>
      </c>
      <c r="G168" s="233"/>
      <c r="H168" s="233" t="s">
        <v>1052</v>
      </c>
      <c r="I168" s="233" t="s">
        <v>1005</v>
      </c>
      <c r="J168" s="233" t="s">
        <v>1053</v>
      </c>
      <c r="K168" s="274"/>
    </row>
    <row r="169" spans="2:11" ht="15" customHeight="1">
      <c r="B169" s="253"/>
      <c r="C169" s="233" t="s">
        <v>952</v>
      </c>
      <c r="D169" s="233"/>
      <c r="E169" s="233"/>
      <c r="F169" s="252" t="s">
        <v>1003</v>
      </c>
      <c r="G169" s="233"/>
      <c r="H169" s="233" t="s">
        <v>1069</v>
      </c>
      <c r="I169" s="233" t="s">
        <v>1005</v>
      </c>
      <c r="J169" s="233" t="s">
        <v>1053</v>
      </c>
      <c r="K169" s="274"/>
    </row>
    <row r="170" spans="2:11" ht="15" customHeight="1">
      <c r="B170" s="253"/>
      <c r="C170" s="233" t="s">
        <v>1008</v>
      </c>
      <c r="D170" s="233"/>
      <c r="E170" s="233"/>
      <c r="F170" s="252" t="s">
        <v>1009</v>
      </c>
      <c r="G170" s="233"/>
      <c r="H170" s="233" t="s">
        <v>1069</v>
      </c>
      <c r="I170" s="233" t="s">
        <v>1005</v>
      </c>
      <c r="J170" s="233">
        <v>50</v>
      </c>
      <c r="K170" s="274"/>
    </row>
    <row r="171" spans="2:11" ht="15" customHeight="1">
      <c r="B171" s="253"/>
      <c r="C171" s="233" t="s">
        <v>1011</v>
      </c>
      <c r="D171" s="233"/>
      <c r="E171" s="233"/>
      <c r="F171" s="252" t="s">
        <v>1003</v>
      </c>
      <c r="G171" s="233"/>
      <c r="H171" s="233" t="s">
        <v>1069</v>
      </c>
      <c r="I171" s="233" t="s">
        <v>1013</v>
      </c>
      <c r="J171" s="233"/>
      <c r="K171" s="274"/>
    </row>
    <row r="172" spans="2:11" ht="15" customHeight="1">
      <c r="B172" s="253"/>
      <c r="C172" s="233" t="s">
        <v>1022</v>
      </c>
      <c r="D172" s="233"/>
      <c r="E172" s="233"/>
      <c r="F172" s="252" t="s">
        <v>1009</v>
      </c>
      <c r="G172" s="233"/>
      <c r="H172" s="233" t="s">
        <v>1069</v>
      </c>
      <c r="I172" s="233" t="s">
        <v>1005</v>
      </c>
      <c r="J172" s="233">
        <v>50</v>
      </c>
      <c r="K172" s="274"/>
    </row>
    <row r="173" spans="2:11" ht="15" customHeight="1">
      <c r="B173" s="253"/>
      <c r="C173" s="233" t="s">
        <v>1030</v>
      </c>
      <c r="D173" s="233"/>
      <c r="E173" s="233"/>
      <c r="F173" s="252" t="s">
        <v>1009</v>
      </c>
      <c r="G173" s="233"/>
      <c r="H173" s="233" t="s">
        <v>1069</v>
      </c>
      <c r="I173" s="233" t="s">
        <v>1005</v>
      </c>
      <c r="J173" s="233">
        <v>50</v>
      </c>
      <c r="K173" s="274"/>
    </row>
    <row r="174" spans="2:11" ht="15" customHeight="1">
      <c r="B174" s="253"/>
      <c r="C174" s="233" t="s">
        <v>1028</v>
      </c>
      <c r="D174" s="233"/>
      <c r="E174" s="233"/>
      <c r="F174" s="252" t="s">
        <v>1009</v>
      </c>
      <c r="G174" s="233"/>
      <c r="H174" s="233" t="s">
        <v>1069</v>
      </c>
      <c r="I174" s="233" t="s">
        <v>1005</v>
      </c>
      <c r="J174" s="233">
        <v>50</v>
      </c>
      <c r="K174" s="274"/>
    </row>
    <row r="175" spans="2:11" ht="15" customHeight="1">
      <c r="B175" s="253"/>
      <c r="C175" s="233" t="s">
        <v>121</v>
      </c>
      <c r="D175" s="233"/>
      <c r="E175" s="233"/>
      <c r="F175" s="252" t="s">
        <v>1003</v>
      </c>
      <c r="G175" s="233"/>
      <c r="H175" s="233" t="s">
        <v>1070</v>
      </c>
      <c r="I175" s="233" t="s">
        <v>1071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1003</v>
      </c>
      <c r="G176" s="233"/>
      <c r="H176" s="233" t="s">
        <v>1072</v>
      </c>
      <c r="I176" s="233" t="s">
        <v>1073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1003</v>
      </c>
      <c r="G177" s="233"/>
      <c r="H177" s="233" t="s">
        <v>1074</v>
      </c>
      <c r="I177" s="233" t="s">
        <v>1005</v>
      </c>
      <c r="J177" s="233">
        <v>20</v>
      </c>
      <c r="K177" s="274"/>
    </row>
    <row r="178" spans="2:11" ht="15" customHeight="1">
      <c r="B178" s="253"/>
      <c r="C178" s="233" t="s">
        <v>122</v>
      </c>
      <c r="D178" s="233"/>
      <c r="E178" s="233"/>
      <c r="F178" s="252" t="s">
        <v>1003</v>
      </c>
      <c r="G178" s="233"/>
      <c r="H178" s="233" t="s">
        <v>1075</v>
      </c>
      <c r="I178" s="233" t="s">
        <v>1005</v>
      </c>
      <c r="J178" s="233">
        <v>255</v>
      </c>
      <c r="K178" s="274"/>
    </row>
    <row r="179" spans="2:11" ht="15" customHeight="1">
      <c r="B179" s="253"/>
      <c r="C179" s="233" t="s">
        <v>123</v>
      </c>
      <c r="D179" s="233"/>
      <c r="E179" s="233"/>
      <c r="F179" s="252" t="s">
        <v>1003</v>
      </c>
      <c r="G179" s="233"/>
      <c r="H179" s="233" t="s">
        <v>968</v>
      </c>
      <c r="I179" s="233" t="s">
        <v>1005</v>
      </c>
      <c r="J179" s="233">
        <v>10</v>
      </c>
      <c r="K179" s="274"/>
    </row>
    <row r="180" spans="2:11" ht="15" customHeight="1">
      <c r="B180" s="253"/>
      <c r="C180" s="233" t="s">
        <v>124</v>
      </c>
      <c r="D180" s="233"/>
      <c r="E180" s="233"/>
      <c r="F180" s="252" t="s">
        <v>1003</v>
      </c>
      <c r="G180" s="233"/>
      <c r="H180" s="233" t="s">
        <v>1076</v>
      </c>
      <c r="I180" s="233" t="s">
        <v>1037</v>
      </c>
      <c r="J180" s="233"/>
      <c r="K180" s="274"/>
    </row>
    <row r="181" spans="2:11" ht="15" customHeight="1">
      <c r="B181" s="253"/>
      <c r="C181" s="233" t="s">
        <v>1077</v>
      </c>
      <c r="D181" s="233"/>
      <c r="E181" s="233"/>
      <c r="F181" s="252" t="s">
        <v>1003</v>
      </c>
      <c r="G181" s="233"/>
      <c r="H181" s="233" t="s">
        <v>1078</v>
      </c>
      <c r="I181" s="233" t="s">
        <v>1037</v>
      </c>
      <c r="J181" s="233"/>
      <c r="K181" s="274"/>
    </row>
    <row r="182" spans="2:11" ht="15" customHeight="1">
      <c r="B182" s="253"/>
      <c r="C182" s="233" t="s">
        <v>1066</v>
      </c>
      <c r="D182" s="233"/>
      <c r="E182" s="233"/>
      <c r="F182" s="252" t="s">
        <v>1003</v>
      </c>
      <c r="G182" s="233"/>
      <c r="H182" s="233" t="s">
        <v>1079</v>
      </c>
      <c r="I182" s="233" t="s">
        <v>1037</v>
      </c>
      <c r="J182" s="233"/>
      <c r="K182" s="274"/>
    </row>
    <row r="183" spans="2:11" ht="15" customHeight="1">
      <c r="B183" s="253"/>
      <c r="C183" s="233" t="s">
        <v>126</v>
      </c>
      <c r="D183" s="233"/>
      <c r="E183" s="233"/>
      <c r="F183" s="252" t="s">
        <v>1009</v>
      </c>
      <c r="G183" s="233"/>
      <c r="H183" s="233" t="s">
        <v>1080</v>
      </c>
      <c r="I183" s="233" t="s">
        <v>1005</v>
      </c>
      <c r="J183" s="233">
        <v>50</v>
      </c>
      <c r="K183" s="274"/>
    </row>
    <row r="184" spans="2:11" ht="15" customHeight="1">
      <c r="B184" s="253"/>
      <c r="C184" s="233" t="s">
        <v>1081</v>
      </c>
      <c r="D184" s="233"/>
      <c r="E184" s="233"/>
      <c r="F184" s="252" t="s">
        <v>1009</v>
      </c>
      <c r="G184" s="233"/>
      <c r="H184" s="233" t="s">
        <v>1082</v>
      </c>
      <c r="I184" s="233" t="s">
        <v>1083</v>
      </c>
      <c r="J184" s="233"/>
      <c r="K184" s="274"/>
    </row>
    <row r="185" spans="2:11" ht="15" customHeight="1">
      <c r="B185" s="253"/>
      <c r="C185" s="233" t="s">
        <v>1084</v>
      </c>
      <c r="D185" s="233"/>
      <c r="E185" s="233"/>
      <c r="F185" s="252" t="s">
        <v>1009</v>
      </c>
      <c r="G185" s="233"/>
      <c r="H185" s="233" t="s">
        <v>1085</v>
      </c>
      <c r="I185" s="233" t="s">
        <v>1083</v>
      </c>
      <c r="J185" s="233"/>
      <c r="K185" s="274"/>
    </row>
    <row r="186" spans="2:11" ht="15" customHeight="1">
      <c r="B186" s="253"/>
      <c r="C186" s="233" t="s">
        <v>1086</v>
      </c>
      <c r="D186" s="233"/>
      <c r="E186" s="233"/>
      <c r="F186" s="252" t="s">
        <v>1009</v>
      </c>
      <c r="G186" s="233"/>
      <c r="H186" s="233" t="s">
        <v>1087</v>
      </c>
      <c r="I186" s="233" t="s">
        <v>1083</v>
      </c>
      <c r="J186" s="233"/>
      <c r="K186" s="274"/>
    </row>
    <row r="187" spans="2:11" ht="15" customHeight="1">
      <c r="B187" s="253"/>
      <c r="C187" s="286" t="s">
        <v>1088</v>
      </c>
      <c r="D187" s="233"/>
      <c r="E187" s="233"/>
      <c r="F187" s="252" t="s">
        <v>1009</v>
      </c>
      <c r="G187" s="233"/>
      <c r="H187" s="233" t="s">
        <v>1089</v>
      </c>
      <c r="I187" s="233" t="s">
        <v>1090</v>
      </c>
      <c r="J187" s="287" t="s">
        <v>1091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1003</v>
      </c>
      <c r="G188" s="233"/>
      <c r="H188" s="229" t="s">
        <v>1092</v>
      </c>
      <c r="I188" s="233" t="s">
        <v>1093</v>
      </c>
      <c r="J188" s="233"/>
      <c r="K188" s="274"/>
    </row>
    <row r="189" spans="2:11" ht="15" customHeight="1">
      <c r="B189" s="253"/>
      <c r="C189" s="238" t="s">
        <v>1094</v>
      </c>
      <c r="D189" s="233"/>
      <c r="E189" s="233"/>
      <c r="F189" s="252" t="s">
        <v>1003</v>
      </c>
      <c r="G189" s="233"/>
      <c r="H189" s="233" t="s">
        <v>1095</v>
      </c>
      <c r="I189" s="233" t="s">
        <v>1037</v>
      </c>
      <c r="J189" s="233"/>
      <c r="K189" s="274"/>
    </row>
    <row r="190" spans="2:11" ht="15" customHeight="1">
      <c r="B190" s="253"/>
      <c r="C190" s="238" t="s">
        <v>1096</v>
      </c>
      <c r="D190" s="233"/>
      <c r="E190" s="233"/>
      <c r="F190" s="252" t="s">
        <v>1003</v>
      </c>
      <c r="G190" s="233"/>
      <c r="H190" s="233" t="s">
        <v>1097</v>
      </c>
      <c r="I190" s="233" t="s">
        <v>1037</v>
      </c>
      <c r="J190" s="233"/>
      <c r="K190" s="274"/>
    </row>
    <row r="191" spans="2:11" ht="15" customHeight="1">
      <c r="B191" s="253"/>
      <c r="C191" s="238" t="s">
        <v>1098</v>
      </c>
      <c r="D191" s="233"/>
      <c r="E191" s="233"/>
      <c r="F191" s="252" t="s">
        <v>1009</v>
      </c>
      <c r="G191" s="233"/>
      <c r="H191" s="233" t="s">
        <v>1099</v>
      </c>
      <c r="I191" s="233" t="s">
        <v>1037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1100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1101</v>
      </c>
      <c r="D198" s="289"/>
      <c r="E198" s="289"/>
      <c r="F198" s="289" t="s">
        <v>1102</v>
      </c>
      <c r="G198" s="290"/>
      <c r="H198" s="346" t="s">
        <v>1103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1093</v>
      </c>
      <c r="D200" s="233"/>
      <c r="E200" s="233"/>
      <c r="F200" s="252" t="s">
        <v>43</v>
      </c>
      <c r="G200" s="233"/>
      <c r="H200" s="345" t="s">
        <v>1104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1105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1106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1107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1108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1049</v>
      </c>
      <c r="D206" s="233"/>
      <c r="E206" s="233"/>
      <c r="F206" s="252" t="s">
        <v>79</v>
      </c>
      <c r="G206" s="233"/>
      <c r="H206" s="345" t="s">
        <v>1109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946</v>
      </c>
      <c r="G207" s="233"/>
      <c r="H207" s="345" t="s">
        <v>947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944</v>
      </c>
      <c r="G208" s="233"/>
      <c r="H208" s="345" t="s">
        <v>1110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948</v>
      </c>
      <c r="G209" s="238"/>
      <c r="H209" s="344" t="s">
        <v>949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950</v>
      </c>
      <c r="G210" s="238"/>
      <c r="H210" s="344" t="s">
        <v>1111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1073</v>
      </c>
      <c r="D212" s="259"/>
      <c r="E212" s="259"/>
      <c r="F212" s="252">
        <v>1</v>
      </c>
      <c r="G212" s="238"/>
      <c r="H212" s="344" t="s">
        <v>1112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1113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1114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1115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2019-09-05T07:12:16Z</dcterms:created>
  <dcterms:modified xsi:type="dcterms:W3CDTF">2021-04-08T09:53:20Z</dcterms:modified>
  <cp:category/>
  <cp:version/>
  <cp:contentType/>
  <cp:contentStatus/>
</cp:coreProperties>
</file>