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104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 concurrentCalc="0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/>
  <c r="I9" i="12"/>
  <c r="K9" i="12"/>
  <c r="O9" i="12"/>
  <c r="Q9" i="12"/>
  <c r="V9" i="12"/>
  <c r="G12" i="12"/>
  <c r="M12" i="12"/>
  <c r="I12" i="12"/>
  <c r="K12" i="12"/>
  <c r="O12" i="12"/>
  <c r="Q12" i="12"/>
  <c r="V12" i="12"/>
  <c r="G15" i="12"/>
  <c r="M15" i="12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/>
  <c r="I20" i="12"/>
  <c r="K20" i="12"/>
  <c r="O20" i="12"/>
  <c r="Q20" i="12"/>
  <c r="V20" i="12"/>
  <c r="O21" i="12"/>
  <c r="G22" i="12"/>
  <c r="M22" i="12"/>
  <c r="M21" i="12"/>
  <c r="I22" i="12"/>
  <c r="I21" i="12"/>
  <c r="K22" i="12"/>
  <c r="K21" i="12"/>
  <c r="O22" i="12"/>
  <c r="Q22" i="12"/>
  <c r="Q21" i="12"/>
  <c r="V22" i="12"/>
  <c r="V21" i="12"/>
  <c r="O24" i="12"/>
  <c r="V24" i="12"/>
  <c r="G25" i="12"/>
  <c r="G24" i="12"/>
  <c r="I51" i="1"/>
  <c r="I25" i="12"/>
  <c r="I24" i="12"/>
  <c r="K25" i="12"/>
  <c r="K24" i="12"/>
  <c r="M25" i="12"/>
  <c r="M24" i="12"/>
  <c r="O25" i="12"/>
  <c r="Q25" i="12"/>
  <c r="Q24" i="12"/>
  <c r="V25" i="12"/>
  <c r="G27" i="12"/>
  <c r="M27" i="12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/>
  <c r="I31" i="12"/>
  <c r="K31" i="12"/>
  <c r="O31" i="12"/>
  <c r="Q31" i="12"/>
  <c r="V31" i="12"/>
  <c r="G33" i="12"/>
  <c r="M33" i="12"/>
  <c r="I33" i="12"/>
  <c r="K33" i="12"/>
  <c r="O33" i="12"/>
  <c r="Q33" i="12"/>
  <c r="V33" i="12"/>
  <c r="G34" i="12"/>
  <c r="M34" i="12"/>
  <c r="I34" i="12"/>
  <c r="K34" i="12"/>
  <c r="O34" i="12"/>
  <c r="Q34" i="12"/>
  <c r="V34" i="12"/>
  <c r="G35" i="12"/>
  <c r="M35" i="12"/>
  <c r="I35" i="12"/>
  <c r="K35" i="12"/>
  <c r="O35" i="12"/>
  <c r="Q35" i="12"/>
  <c r="V35" i="12"/>
  <c r="G36" i="12"/>
  <c r="M36" i="12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/>
  <c r="K38" i="12"/>
  <c r="V38" i="12"/>
  <c r="G39" i="12"/>
  <c r="M39" i="12"/>
  <c r="M38" i="12"/>
  <c r="I39" i="12"/>
  <c r="I38" i="12"/>
  <c r="K39" i="12"/>
  <c r="O39" i="12"/>
  <c r="O38" i="12"/>
  <c r="Q39" i="12"/>
  <c r="Q38" i="12"/>
  <c r="V39" i="12"/>
  <c r="O40" i="12"/>
  <c r="G41" i="12"/>
  <c r="M41" i="12"/>
  <c r="M40" i="12"/>
  <c r="I41" i="12"/>
  <c r="I40" i="12"/>
  <c r="K41" i="12"/>
  <c r="K40" i="12"/>
  <c r="O41" i="12"/>
  <c r="Q41" i="12"/>
  <c r="Q40" i="12"/>
  <c r="V41" i="12"/>
  <c r="V40" i="12"/>
  <c r="G45" i="12"/>
  <c r="I45" i="12"/>
  <c r="K45" i="12"/>
  <c r="M45" i="12"/>
  <c r="O45" i="12"/>
  <c r="Q45" i="12"/>
  <c r="V45" i="12"/>
  <c r="G46" i="12"/>
  <c r="G44" i="12"/>
  <c r="I55" i="1"/>
  <c r="I46" i="12"/>
  <c r="K46" i="12"/>
  <c r="O46" i="12"/>
  <c r="Q46" i="12"/>
  <c r="V46" i="12"/>
  <c r="G47" i="12"/>
  <c r="M47" i="12"/>
  <c r="I47" i="12"/>
  <c r="K47" i="12"/>
  <c r="O47" i="12"/>
  <c r="Q47" i="12"/>
  <c r="V47" i="12"/>
  <c r="G48" i="12"/>
  <c r="M48" i="12"/>
  <c r="I48" i="12"/>
  <c r="K48" i="12"/>
  <c r="O48" i="12"/>
  <c r="Q48" i="12"/>
  <c r="V48" i="12"/>
  <c r="G49" i="12"/>
  <c r="M49" i="12"/>
  <c r="I49" i="12"/>
  <c r="K49" i="12"/>
  <c r="O49" i="12"/>
  <c r="Q49" i="12"/>
  <c r="V49" i="12"/>
  <c r="G50" i="12"/>
  <c r="M50" i="12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/>
  <c r="I53" i="12"/>
  <c r="K53" i="12"/>
  <c r="O53" i="12"/>
  <c r="Q53" i="12"/>
  <c r="V53" i="12"/>
  <c r="G54" i="12"/>
  <c r="M54" i="12"/>
  <c r="I54" i="12"/>
  <c r="K54" i="12"/>
  <c r="O54" i="12"/>
  <c r="Q54" i="12"/>
  <c r="V54" i="12"/>
  <c r="G55" i="12"/>
  <c r="M55" i="12"/>
  <c r="I55" i="12"/>
  <c r="K55" i="12"/>
  <c r="O55" i="12"/>
  <c r="Q55" i="12"/>
  <c r="V55" i="12"/>
  <c r="G56" i="12"/>
  <c r="M56" i="12"/>
  <c r="I56" i="12"/>
  <c r="K56" i="12"/>
  <c r="O56" i="12"/>
  <c r="Q56" i="12"/>
  <c r="V56" i="12"/>
  <c r="G57" i="12"/>
  <c r="M57" i="12"/>
  <c r="I57" i="12"/>
  <c r="K57" i="12"/>
  <c r="O57" i="12"/>
  <c r="Q57" i="12"/>
  <c r="V57" i="12"/>
  <c r="G58" i="12"/>
  <c r="M58" i="12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/>
  <c r="I60" i="12"/>
  <c r="K60" i="12"/>
  <c r="O60" i="12"/>
  <c r="Q60" i="12"/>
  <c r="V60" i="12"/>
  <c r="G61" i="12"/>
  <c r="M61" i="12"/>
  <c r="I61" i="12"/>
  <c r="K61" i="12"/>
  <c r="O61" i="12"/>
  <c r="Q61" i="12"/>
  <c r="V61" i="12"/>
  <c r="G62" i="12"/>
  <c r="M62" i="12"/>
  <c r="I62" i="12"/>
  <c r="K62" i="12"/>
  <c r="O62" i="12"/>
  <c r="Q62" i="12"/>
  <c r="V62" i="12"/>
  <c r="G64" i="12"/>
  <c r="I64" i="12"/>
  <c r="K64" i="12"/>
  <c r="O64" i="12"/>
  <c r="Q64" i="12"/>
  <c r="V64" i="12"/>
  <c r="V63" i="12"/>
  <c r="G65" i="12"/>
  <c r="I65" i="12"/>
  <c r="K65" i="12"/>
  <c r="M65" i="12"/>
  <c r="O65" i="12"/>
  <c r="Q65" i="12"/>
  <c r="V65" i="12"/>
  <c r="G66" i="12"/>
  <c r="M66" i="12"/>
  <c r="I66" i="12"/>
  <c r="K66" i="12"/>
  <c r="O66" i="12"/>
  <c r="Q66" i="12"/>
  <c r="V66" i="12"/>
  <c r="G67" i="12"/>
  <c r="M67" i="12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/>
  <c r="I71" i="12"/>
  <c r="K71" i="12"/>
  <c r="O71" i="12"/>
  <c r="Q71" i="12"/>
  <c r="V71" i="12"/>
  <c r="G72" i="12"/>
  <c r="M72" i="12"/>
  <c r="I72" i="12"/>
  <c r="K72" i="12"/>
  <c r="O72" i="12"/>
  <c r="Q72" i="12"/>
  <c r="V72" i="12"/>
  <c r="G73" i="12"/>
  <c r="M73" i="12"/>
  <c r="I73" i="12"/>
  <c r="K73" i="12"/>
  <c r="O73" i="12"/>
  <c r="Q73" i="12"/>
  <c r="V73" i="12"/>
  <c r="G74" i="12"/>
  <c r="M74" i="12"/>
  <c r="I74" i="12"/>
  <c r="K74" i="12"/>
  <c r="O74" i="12"/>
  <c r="Q74" i="12"/>
  <c r="V74" i="12"/>
  <c r="G75" i="12"/>
  <c r="M75" i="12"/>
  <c r="I75" i="12"/>
  <c r="K75" i="12"/>
  <c r="O75" i="12"/>
  <c r="Q75" i="12"/>
  <c r="V75" i="12"/>
  <c r="G76" i="12"/>
  <c r="M76" i="12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/>
  <c r="I78" i="12"/>
  <c r="K78" i="12"/>
  <c r="O78" i="12"/>
  <c r="Q78" i="12"/>
  <c r="V78" i="12"/>
  <c r="G79" i="12"/>
  <c r="M79" i="12"/>
  <c r="I79" i="12"/>
  <c r="K79" i="12"/>
  <c r="O79" i="12"/>
  <c r="Q79" i="12"/>
  <c r="V79" i="12"/>
  <c r="G80" i="12"/>
  <c r="M80" i="12"/>
  <c r="I80" i="12"/>
  <c r="K80" i="12"/>
  <c r="O80" i="12"/>
  <c r="Q80" i="12"/>
  <c r="V80" i="12"/>
  <c r="G81" i="12"/>
  <c r="M81" i="12"/>
  <c r="I81" i="12"/>
  <c r="K81" i="12"/>
  <c r="O81" i="12"/>
  <c r="Q81" i="12"/>
  <c r="V81" i="12"/>
  <c r="G82" i="12"/>
  <c r="M82" i="12"/>
  <c r="I82" i="12"/>
  <c r="K82" i="12"/>
  <c r="O82" i="12"/>
  <c r="Q82" i="12"/>
  <c r="V82" i="12"/>
  <c r="G83" i="12"/>
  <c r="M83" i="12"/>
  <c r="I83" i="12"/>
  <c r="K83" i="12"/>
  <c r="O83" i="12"/>
  <c r="Q83" i="12"/>
  <c r="V83" i="12"/>
  <c r="G84" i="12"/>
  <c r="M84" i="12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/>
  <c r="I86" i="12"/>
  <c r="K86" i="12"/>
  <c r="O86" i="12"/>
  <c r="Q86" i="12"/>
  <c r="V86" i="12"/>
  <c r="I87" i="12"/>
  <c r="G88" i="12"/>
  <c r="G87" i="12"/>
  <c r="I59" i="1"/>
  <c r="I88" i="12"/>
  <c r="K88" i="12"/>
  <c r="K87" i="12"/>
  <c r="O88" i="12"/>
  <c r="O87" i="12"/>
  <c r="Q88" i="12"/>
  <c r="Q87" i="12"/>
  <c r="V88" i="12"/>
  <c r="V87" i="12"/>
  <c r="G90" i="12"/>
  <c r="M90" i="12"/>
  <c r="I90" i="12"/>
  <c r="K90" i="12"/>
  <c r="K89" i="12"/>
  <c r="O90" i="12"/>
  <c r="Q90" i="12"/>
  <c r="V90" i="12"/>
  <c r="G92" i="12"/>
  <c r="M92" i="12"/>
  <c r="I92" i="12"/>
  <c r="K92" i="12"/>
  <c r="O92" i="12"/>
  <c r="Q92" i="12"/>
  <c r="V92" i="12"/>
  <c r="G93" i="12"/>
  <c r="M93" i="12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/>
  <c r="I97" i="12"/>
  <c r="K97" i="12"/>
  <c r="O97" i="12"/>
  <c r="Q97" i="12"/>
  <c r="V97" i="12"/>
  <c r="G99" i="12"/>
  <c r="I99" i="12"/>
  <c r="K99" i="12"/>
  <c r="O99" i="12"/>
  <c r="Q99" i="12"/>
  <c r="V99" i="12"/>
  <c r="G101" i="12"/>
  <c r="M101" i="12"/>
  <c r="I101" i="12"/>
  <c r="K101" i="12"/>
  <c r="O101" i="12"/>
  <c r="Q101" i="12"/>
  <c r="V101" i="12"/>
  <c r="G103" i="12"/>
  <c r="M103" i="12"/>
  <c r="I103" i="12"/>
  <c r="K103" i="12"/>
  <c r="O103" i="12"/>
  <c r="Q103" i="12"/>
  <c r="V103" i="12"/>
  <c r="G104" i="12"/>
  <c r="M104" i="12"/>
  <c r="I104" i="12"/>
  <c r="K104" i="12"/>
  <c r="O104" i="12"/>
  <c r="Q104" i="12"/>
  <c r="V104" i="12"/>
  <c r="G106" i="12"/>
  <c r="M106" i="12"/>
  <c r="I106" i="12"/>
  <c r="K106" i="12"/>
  <c r="O106" i="12"/>
  <c r="Q106" i="12"/>
  <c r="V106" i="12"/>
  <c r="G108" i="12"/>
  <c r="M108" i="12"/>
  <c r="I108" i="12"/>
  <c r="K108" i="12"/>
  <c r="O108" i="12"/>
  <c r="Q108" i="12"/>
  <c r="V108" i="12"/>
  <c r="V107" i="12"/>
  <c r="G110" i="12"/>
  <c r="M110" i="12"/>
  <c r="I110" i="12"/>
  <c r="K110" i="12"/>
  <c r="O110" i="12"/>
  <c r="Q110" i="12"/>
  <c r="V110" i="12"/>
  <c r="K111" i="12"/>
  <c r="V111" i="12"/>
  <c r="G112" i="12"/>
  <c r="M112" i="12"/>
  <c r="M111" i="12"/>
  <c r="I112" i="12"/>
  <c r="I111" i="12"/>
  <c r="K112" i="12"/>
  <c r="O112" i="12"/>
  <c r="O111" i="12"/>
  <c r="Q112" i="12"/>
  <c r="Q111" i="12"/>
  <c r="V112" i="12"/>
  <c r="G114" i="12"/>
  <c r="M114" i="12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/>
  <c r="I116" i="12"/>
  <c r="K116" i="12"/>
  <c r="O116" i="12"/>
  <c r="Q116" i="12"/>
  <c r="V116" i="12"/>
  <c r="G117" i="12"/>
  <c r="M117" i="12"/>
  <c r="I117" i="12"/>
  <c r="K117" i="12"/>
  <c r="O117" i="12"/>
  <c r="Q117" i="12"/>
  <c r="V117" i="12"/>
  <c r="G118" i="12"/>
  <c r="M118" i="12"/>
  <c r="I118" i="12"/>
  <c r="K118" i="12"/>
  <c r="O118" i="12"/>
  <c r="Q118" i="12"/>
  <c r="V118" i="12"/>
  <c r="G119" i="12"/>
  <c r="M119" i="12"/>
  <c r="I119" i="12"/>
  <c r="K119" i="12"/>
  <c r="O119" i="12"/>
  <c r="Q119" i="12"/>
  <c r="V119" i="12"/>
  <c r="G121" i="12"/>
  <c r="M121" i="12"/>
  <c r="I121" i="12"/>
  <c r="K121" i="12"/>
  <c r="O121" i="12"/>
  <c r="Q121" i="12"/>
  <c r="V121" i="12"/>
  <c r="G122" i="12"/>
  <c r="M122" i="12"/>
  <c r="I122" i="12"/>
  <c r="K122" i="12"/>
  <c r="O122" i="12"/>
  <c r="Q122" i="12"/>
  <c r="Q120" i="12"/>
  <c r="V122" i="12"/>
  <c r="G123" i="12"/>
  <c r="M123" i="12"/>
  <c r="I123" i="12"/>
  <c r="K123" i="12"/>
  <c r="O123" i="12"/>
  <c r="Q123" i="12"/>
  <c r="V123" i="12"/>
  <c r="AF125" i="12"/>
  <c r="I20" i="1"/>
  <c r="K98" i="12"/>
  <c r="K107" i="12"/>
  <c r="Q51" i="12"/>
  <c r="I113" i="12"/>
  <c r="I120" i="12"/>
  <c r="K113" i="12"/>
  <c r="G68" i="12"/>
  <c r="I58" i="1"/>
  <c r="G63" i="12"/>
  <c r="I57" i="1"/>
  <c r="G51" i="12"/>
  <c r="I56" i="1"/>
  <c r="G26" i="12"/>
  <c r="I52" i="1"/>
  <c r="K8" i="12"/>
  <c r="O44" i="12"/>
  <c r="V26" i="12"/>
  <c r="O120" i="12"/>
  <c r="Q113" i="12"/>
  <c r="G41" i="1"/>
  <c r="G39" i="1"/>
  <c r="G42" i="1"/>
  <c r="G25" i="1"/>
  <c r="A25" i="1"/>
  <c r="A26" i="1"/>
  <c r="G26" i="1"/>
  <c r="K120" i="12"/>
  <c r="G111" i="12"/>
  <c r="I63" i="1"/>
  <c r="I18" i="1"/>
  <c r="V98" i="12"/>
  <c r="V89" i="12"/>
  <c r="O68" i="12"/>
  <c r="I51" i="12"/>
  <c r="O51" i="12"/>
  <c r="O8" i="12"/>
  <c r="G40" i="1"/>
  <c r="V120" i="12"/>
  <c r="V113" i="12"/>
  <c r="M107" i="12"/>
  <c r="G98" i="12"/>
  <c r="I61" i="1"/>
  <c r="K68" i="12"/>
  <c r="Q68" i="12"/>
  <c r="I68" i="12"/>
  <c r="Q63" i="12"/>
  <c r="I63" i="12"/>
  <c r="O63" i="12"/>
  <c r="K51" i="12"/>
  <c r="K44" i="12"/>
  <c r="Q44" i="12"/>
  <c r="I44" i="12"/>
  <c r="G40" i="12"/>
  <c r="I54" i="1"/>
  <c r="O26" i="12"/>
  <c r="G21" i="12"/>
  <c r="I50" i="1"/>
  <c r="V8" i="12"/>
  <c r="I8" i="12"/>
  <c r="O113" i="12"/>
  <c r="G113" i="12"/>
  <c r="I64" i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/>
  <c r="I19" i="1"/>
  <c r="M115" i="12"/>
  <c r="M113" i="12"/>
  <c r="G107" i="12"/>
  <c r="I62" i="1"/>
  <c r="M99" i="12"/>
  <c r="M98" i="12"/>
  <c r="G89" i="12"/>
  <c r="I60" i="1"/>
  <c r="M88" i="12"/>
  <c r="M87" i="12"/>
  <c r="M64" i="12"/>
  <c r="M63" i="12"/>
  <c r="M52" i="12"/>
  <c r="M51" i="12"/>
  <c r="M29" i="12"/>
  <c r="M26" i="12"/>
  <c r="M17" i="12"/>
  <c r="M70" i="12"/>
  <c r="M68" i="12"/>
  <c r="M46" i="12"/>
  <c r="M44" i="12"/>
  <c r="J28" i="1"/>
  <c r="J26" i="1"/>
  <c r="G38" i="1"/>
  <c r="F38" i="1"/>
  <c r="H32" i="1"/>
  <c r="J23" i="1"/>
  <c r="J24" i="1"/>
  <c r="J25" i="1"/>
  <c r="J27" i="1"/>
  <c r="E24" i="1"/>
  <c r="E26" i="1"/>
  <c r="I17" i="1"/>
  <c r="I49" i="1"/>
  <c r="G125" i="12"/>
  <c r="F40" i="1"/>
  <c r="H40" i="1"/>
  <c r="I40" i="1"/>
  <c r="F39" i="1"/>
  <c r="F41" i="1"/>
  <c r="H41" i="1"/>
  <c r="I41" i="1"/>
  <c r="I16" i="1"/>
  <c r="I21" i="1"/>
  <c r="I66" i="1"/>
  <c r="F42" i="1"/>
  <c r="H39" i="1"/>
  <c r="I39" i="1"/>
  <c r="I42" i="1"/>
  <c r="H42" i="1"/>
  <c r="G23" i="1"/>
  <c r="A23" i="1"/>
  <c r="A24" i="1"/>
  <c r="G24" i="1"/>
  <c r="A27" i="1"/>
  <c r="A29" i="1"/>
  <c r="G29" i="1"/>
  <c r="G27" i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/>
  <c r="J40" i="1"/>
  <c r="J41" i="1"/>
  <c r="J39" i="1"/>
  <c r="J42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<sst xmlns="http://schemas.openxmlformats.org/spreadsheetml/2006/main" count="758" uniqueCount="321">
  <si>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</si>
  <si>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</si>
  <si>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</si>
  <si>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</si>
  <si>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</si>
  <si>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</si>
  <si>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</si>
  <si>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</si>
  <si>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</si>
  <si>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</si>
  <si>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</si>
  <si>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</si>
  <si>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</si>
  <si>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</si>
  <si>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</si>
  <si>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</si>
  <si>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</si>
  <si>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</si>
  <si>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</si>
  <si>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</si>
  <si>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</si>
  <si>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</si>
  <si>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</si>
  <si>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</si>
  <si>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</si>
  <si>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</si>
  <si>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</si>
  <si>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</si>
  <si>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</si>
  <si>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</si>
  <si>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</si>
  <si>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</si>
  <si>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</si>
  <si>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</si>
  <si>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</si>
  <si>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</si>
  <si>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</si>
  <si>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</si>
  <si>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</si>
  <si>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</si>
  <si>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</si>
  <si>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</si>
  <si>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</si>
  <si>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</si>
  <si>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</si>
  <si>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</si>
  <si>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</si>
  <si>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</si>
  <si>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</si>
  <si>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</si>
  <si>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</si>
  <si>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</si>
  <si>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</si>
  <si>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</si>
  <si>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</si>
  <si>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</si>
  <si>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</si>
  <si>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</si>
  <si>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</si>
  <si>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</si>
  <si>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</si>
  <si>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</si>
  <si>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</si>
  <si>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</si>
  <si>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</si>
  <si>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</si>
  <si>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</si>
  <si>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</si>
  <si>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</si>
  <si>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</si>
  <si>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</si>
  <si>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</si>
  <si>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</si>
  <si>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</si>
  <si>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</si>
  <si>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</si>
  <si>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</si>
  <si>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</si>
  <si>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</si>
  <si>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</si>
  <si>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</si>
  <si>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</si>
  <si>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</si>
  <si>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</si>
  <si>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</si>
  <si>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</si>
  <si>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</si>
  <si>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</si>
  <si>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</si>
  <si>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</si>
  <si>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</si>
  <si>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</si>
  <si>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</si>
  <si>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</si>
  <si>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</si>
  <si>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</si>
  <si>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</si>
  <si>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</si>
  <si>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</si>
  <si>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</si>
  <si>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</si>
  <si>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</si>
  <si>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</si>
  <si>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</si>
  <si>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</si>
  <si>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</si>
  <si>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</si>
  <si>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</si>
  <si>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</si>
  <si>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</si>
  <si>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</si>
  <si>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</si>
  <si>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</si>
  <si>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</si>
  <si>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</si>
  <si>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</si>
  <si>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</si>
  <si>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</si>
  <si>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</si>
  <si>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</si>
  <si>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</si>
  <si>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</si>
  <si>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</si>
  <si>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</si>
  <si>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</si>
  <si>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</si>
  <si>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</si>
  <si>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</si>
  <si>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</si>
  <si>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</si>
  <si>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</si>
  <si>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</si>
  <si>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</si>
  <si>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</si>
  <si>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</si>
  <si>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</si>
  <si>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</si>
  <si>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</si>
  <si>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</si>
  <si>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</si>
  <si>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</si>
  <si>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</si>
  <si>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</si>
  <si>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</si>
  <si>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</si>
  <si>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</si>
  <si>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</si>
  <si>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</si>
  <si>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</si>
  <si>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</si>
  <si>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</si>
  <si>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</si>
  <si>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</si>
  <si>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</si>
  <si>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</si>
  <si>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</si>
  <si>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</si>
  <si>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</si>
  <si>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</si>
  <si>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</si>
  <si>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</si>
  <si>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</si>
  <si>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</si>
  <si>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</si>
  <si>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</si>
  <si>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</si>
  <si>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</si>
  <si>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</si>
  <si>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</si>
  <si>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</si>
  <si>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</si>
  <si>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</si>
  <si>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</si>
  <si>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</si>
  <si>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</si>
  <si>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</si>
  <si>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</si>
  <si>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</si>
  <si>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</si>
  <si>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</si>
  <si>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</si>
  <si>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</si>
  <si>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</si>
  <si>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</si>
  <si>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</si>
  <si>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</si>
  <si>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</si>
  <si>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</si>
  <si>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</si>
  <si>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</si>
  <si>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</si>
  <si>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</si>
  <si>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</si>
  <si>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</si>
  <si>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</si>
  <si>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</si>
  <si>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</si>
  <si>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</si>
  <si>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</si>
  <si>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</si>
  <si>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</si>
  <si>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</si>
  <si>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</si>
  <si>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</si>
  <si>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</si>
  <si>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</si>
  <si>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</si>
  <si>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</si>
  <si>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</si>
  <si>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</si>
  <si>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</si>
  <si>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</si>
  <si>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</si>
  <si>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</si>
  <si>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</si>
  <si>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</si>
  <si>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</si>
  <si>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</si>
  <si>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</si>
  <si>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</si>
  <si>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</si>
  <si>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</si>
  <si>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</si>
  <si>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</si>
  <si>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</si>
  <si>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</si>
  <si>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</si>
  <si>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</si>
  <si>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</si>
  <si>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</si>
  <si>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</si>
  <si>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</si>
  <si>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</si>
  <si>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</si>
  <si>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</si>
  <si>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</si>
  <si>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</si>
  <si>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</si>
  <si>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</si>
  <si>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</si>
  <si>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</si>
  <si>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</si>
  <si>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</si>
  <si>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</si>
  <si>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</si>
  <si>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</si>
  <si>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</si>
  <si>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</si>
  <si>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</si>
  <si>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</si>
  <si>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</si>
  <si>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</si>
  <si>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</si>
  <si>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</si>
  <si>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</si>
  <si>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</si>
  <si>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</si>
  <si>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</si>
  <si>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</si>
  <si>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</si>
  <si>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</si>
  <si>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</si>
  <si>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</si>
  <si>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</si>
  <si>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</si>
  <si>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</si>
  <si>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</si>
  <si>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</si>
  <si>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</si>
  <si>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</si>
  <si>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</si>
  <si>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</si>
  <si>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</si>
  <si>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</si>
  <si>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</si>
  <si>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</si>
  <si>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</si>
  <si>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</si>
  <si>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</si>
  <si>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</si>
  <si>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</si>
  <si>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</si>
  <si>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</si>
  <si>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</si>
  <si>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</si>
  <si>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</si>
  <si>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</si>
  <si>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</si>
  <si>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</si>
  <si>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</si>
  <si>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</si>
  <si>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</si>
  <si>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</si>
  <si>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</si>
  <si>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</si>
  <si>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</si>
  <si>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</si>
  <si>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</si>
  <si>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</si>
  <si>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 xml:space="preserve">Vana akrylátova 1500*700 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</si>
  <si>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</si>
  <si>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</si>
  <si>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</si>
  <si>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</si>
  <si>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</si>
  <si>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Rozpočet Volgogradská vana</t>
  </si>
  <si>
    <t>WC KOMBI (duální splachování)</t>
  </si>
  <si>
    <t>Obklad vnitř.stěn,keram.režný,hladký, MC, 30x20 cm</t>
  </si>
  <si>
    <t>22+4</t>
  </si>
  <si>
    <t>26*1,1</t>
  </si>
  <si>
    <t>Obkládačka pórov. 300x200x6,8, dle výběru objednatele</t>
  </si>
  <si>
    <t>Příčka sádrokarton. ocel.kce, 1x oplášť. tl. 80 mm, desky standard impreg.tl.15 mm, minerál tl. 5 cm</t>
  </si>
  <si>
    <t>D+M Dvirka kontrolni 30x30 dle obkladu</t>
  </si>
  <si>
    <t>Montáž podlah keram.,hladké, tmel, Unifix 2K (Schomburg)</t>
  </si>
  <si>
    <t>Dlažba keram např.Samba, Mexico,min. 30x30 cm, dle výběru objednatele</t>
  </si>
  <si>
    <t>Dřez kuchyňský nerez s odkapávačem a otvorem pro dřezovou baterii</t>
  </si>
  <si>
    <t>Baterie vanova V169, záruka min.5 let, včetně držáku na sprchu</t>
  </si>
  <si>
    <t>80 mm tl. : (0,8+0,86)*2,65</t>
  </si>
  <si>
    <t>D+M Revizní dvířka  do  SDK příčky, lamino 800x900 mm(dekor dřevo)</t>
  </si>
  <si>
    <t>D+M elektroinstalacnich praci vc.2x revize(podrobný popis v technické zprávě)</t>
  </si>
  <si>
    <t>D+M zárubní a dveří např.SAPELLI - odhad, dle výběru objednatele, povrchová úprava lakované nebo CPL laminát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</si>
</sst>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55" zoomScaleNormal="100" zoomScaleSheetLayoutView="75" workbookViewId="0">
      <selection activeCell="S21" sqref="S2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1" t="s">
        <v>4</v>
      </c>
      <c r="C1" s="222"/>
      <c r="D1" s="222"/>
      <c r="E1" s="222"/>
      <c r="F1" s="222"/>
      <c r="G1" s="222"/>
      <c r="H1" s="222"/>
      <c r="I1" s="222"/>
      <c r="J1" s="223"/>
    </row>
    <row r="2" spans="1:15" ht="36" customHeight="1" x14ac:dyDescent="0.2">
      <c r="A2" s="3"/>
      <c r="B2" s="80" t="s">
        <v>24</v>
      </c>
      <c r="C2" s="81"/>
      <c r="D2" s="82" t="s">
        <v>50</v>
      </c>
      <c r="E2" s="227" t="s">
        <v>51</v>
      </c>
      <c r="F2" s="228"/>
      <c r="G2" s="228"/>
      <c r="H2" s="228"/>
      <c r="I2" s="228"/>
      <c r="J2" s="229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0" t="s">
        <v>46</v>
      </c>
      <c r="F3" s="231"/>
      <c r="G3" s="231"/>
      <c r="H3" s="231"/>
      <c r="I3" s="231"/>
      <c r="J3" s="232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305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4"/>
      <c r="E11" s="234"/>
      <c r="F11" s="234"/>
      <c r="G11" s="234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3"/>
      <c r="F15" s="233"/>
      <c r="G15" s="235"/>
      <c r="H15" s="235"/>
      <c r="I15" s="235" t="s">
        <v>31</v>
      </c>
      <c r="J15" s="236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9"/>
      <c r="F16" s="210"/>
      <c r="G16" s="209"/>
      <c r="H16" s="210"/>
      <c r="I16" s="209">
        <f>SUMIF(F49:F65,A16,I49:I65)+SUMIF(F49:F65,"PSU",I49:I65)</f>
        <v>0</v>
      </c>
      <c r="J16" s="211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9"/>
      <c r="F17" s="210"/>
      <c r="G17" s="209"/>
      <c r="H17" s="210"/>
      <c r="I17" s="209">
        <f>SUMIF(F49:F65,A17,I49:I65)</f>
        <v>0</v>
      </c>
      <c r="J17" s="211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9"/>
      <c r="F18" s="210"/>
      <c r="G18" s="209"/>
      <c r="H18" s="210"/>
      <c r="I18" s="209">
        <f>SUMIF(F49:F65,A18,I49:I65)</f>
        <v>0</v>
      </c>
      <c r="J18" s="211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9"/>
      <c r="F19" s="210"/>
      <c r="G19" s="209"/>
      <c r="H19" s="210"/>
      <c r="I19" s="209">
        <f>SUMIF(F49:F65,A19,I49:I65)</f>
        <v>0</v>
      </c>
      <c r="J19" s="211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9"/>
      <c r="F20" s="210"/>
      <c r="G20" s="209"/>
      <c r="H20" s="210"/>
      <c r="I20" s="209">
        <f>SUMIF(F49:F65,A20,I49:I65)</f>
        <v>0</v>
      </c>
      <c r="J20" s="211"/>
    </row>
    <row r="21" spans="1:10" ht="23.25" customHeight="1" x14ac:dyDescent="0.2">
      <c r="A21" s="3"/>
      <c r="B21" s="74" t="s">
        <v>31</v>
      </c>
      <c r="C21" s="75"/>
      <c r="D21" s="76"/>
      <c r="E21" s="212"/>
      <c r="F21" s="237"/>
      <c r="G21" s="212"/>
      <c r="H21" s="237"/>
      <c r="I21" s="212">
        <f>SUM(I16:J20)</f>
        <v>0</v>
      </c>
      <c r="J21" s="21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07">
        <f>ZakladDPHSniVypocet</f>
        <v>0</v>
      </c>
      <c r="H23" s="208"/>
      <c r="I23" s="208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5">
        <f>IF(A24&gt;50, ROUNDUP(A23, 0), ROUNDDOWN(A23, 0))</f>
        <v>0</v>
      </c>
      <c r="H24" s="206"/>
      <c r="I24" s="206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07">
        <f>ZakladDPHZaklVypocet</f>
        <v>0</v>
      </c>
      <c r="H25" s="208"/>
      <c r="I25" s="208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4">
        <f>IF(A26&gt;50, ROUNDUP(A25, 0), ROUNDDOWN(A25, 0))</f>
        <v>0</v>
      </c>
      <c r="H26" s="225"/>
      <c r="I26" s="225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6">
        <f>CenaCelkem-(ZakladDPHSni+DPHSni+ZakladDPHZakl+DPHZakl)</f>
        <v>0</v>
      </c>
      <c r="H27" s="226"/>
      <c r="I27" s="226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15">
        <f>ZakladDPHSniVypocet+ZakladDPHZaklVypocet</f>
        <v>0</v>
      </c>
      <c r="H28" s="215"/>
      <c r="I28" s="21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4">
        <f>IF(A29&gt;50, ROUNDUP(A27, 0), ROUNDDOWN(A27, 0))</f>
        <v>0</v>
      </c>
      <c r="H29" s="214"/>
      <c r="I29" s="214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44328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4" t="s">
        <v>2</v>
      </c>
      <c r="E35" s="20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197"/>
      <c r="D39" s="198"/>
      <c r="E39" s="198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199" t="s">
        <v>46</v>
      </c>
      <c r="D40" s="200"/>
      <c r="E40" s="200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197" t="s">
        <v>44</v>
      </c>
      <c r="D41" s="198"/>
      <c r="E41" s="198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1" t="s">
        <v>53</v>
      </c>
      <c r="C42" s="202"/>
      <c r="D42" s="202"/>
      <c r="E42" s="203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195" t="s">
        <v>58</v>
      </c>
      <c r="D49" s="196"/>
      <c r="E49" s="196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195" t="s">
        <v>60</v>
      </c>
      <c r="D50" s="196"/>
      <c r="E50" s="196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195" t="s">
        <v>62</v>
      </c>
      <c r="D51" s="196"/>
      <c r="E51" s="196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195" t="s">
        <v>64</v>
      </c>
      <c r="D52" s="196"/>
      <c r="E52" s="196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195" t="s">
        <v>66</v>
      </c>
      <c r="D53" s="196"/>
      <c r="E53" s="196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195" t="s">
        <v>68</v>
      </c>
      <c r="D54" s="196"/>
      <c r="E54" s="196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195" t="s">
        <v>70</v>
      </c>
      <c r="D55" s="196"/>
      <c r="E55" s="196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195" t="s">
        <v>72</v>
      </c>
      <c r="D56" s="196"/>
      <c r="E56" s="196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195" t="s">
        <v>74</v>
      </c>
      <c r="D57" s="196"/>
      <c r="E57" s="196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195" t="s">
        <v>76</v>
      </c>
      <c r="D58" s="196"/>
      <c r="E58" s="196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195" t="s">
        <v>78</v>
      </c>
      <c r="D59" s="196"/>
      <c r="E59" s="196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195" t="s">
        <v>80</v>
      </c>
      <c r="D60" s="196"/>
      <c r="E60" s="196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195" t="s">
        <v>82</v>
      </c>
      <c r="D61" s="196"/>
      <c r="E61" s="196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195" t="s">
        <v>84</v>
      </c>
      <c r="D62" s="196"/>
      <c r="E62" s="196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195" t="s">
        <v>86</v>
      </c>
      <c r="D63" s="196"/>
      <c r="E63" s="196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195" t="s">
        <v>88</v>
      </c>
      <c r="D64" s="196"/>
      <c r="E64" s="196"/>
      <c r="F64" s="137" t="s">
        <v>89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195" t="s">
        <v>29</v>
      </c>
      <c r="D65" s="196"/>
      <c r="E65" s="196"/>
      <c r="F65" s="137" t="s">
        <v>90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56" activePane="bottomLeft" state="frozen"/>
      <selection pane="bottomLeft" activeCell="A90" sqref="A89:A90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5" t="s">
        <v>51</v>
      </c>
      <c r="D2" s="256"/>
      <c r="E2" s="256"/>
      <c r="F2" s="256"/>
      <c r="G2" s="257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58" t="s">
        <v>305</v>
      </c>
      <c r="D4" s="259"/>
      <c r="E4" s="259"/>
      <c r="F4" s="259"/>
      <c r="G4" s="260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311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317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122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123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122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124</v>
      </c>
      <c r="C12" s="187" t="s">
        <v>304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126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122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127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122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128</v>
      </c>
      <c r="C15" s="187" t="s">
        <v>129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130</v>
      </c>
      <c r="T15" s="161" t="s">
        <v>131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132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122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133</v>
      </c>
      <c r="C17" s="187" t="s">
        <v>134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135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122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136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122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137</v>
      </c>
      <c r="C20" s="189" t="s">
        <v>138</v>
      </c>
      <c r="D20" s="180" t="s">
        <v>139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120</v>
      </c>
      <c r="T20" s="161" t="s">
        <v>120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116</v>
      </c>
      <c r="B21" s="167" t="s">
        <v>59</v>
      </c>
      <c r="C21" s="186" t="s">
        <v>60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117</v>
      </c>
    </row>
    <row r="22" spans="1:60" outlineLevel="1" x14ac:dyDescent="0.2">
      <c r="A22" s="172">
        <v>6</v>
      </c>
      <c r="B22" s="173" t="s">
        <v>140</v>
      </c>
      <c r="C22" s="187" t="s">
        <v>141</v>
      </c>
      <c r="D22" s="174" t="s">
        <v>119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120</v>
      </c>
      <c r="T22" s="161" t="s">
        <v>120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142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122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116</v>
      </c>
      <c r="B24" s="167" t="s">
        <v>61</v>
      </c>
      <c r="C24" s="186" t="s">
        <v>62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117</v>
      </c>
    </row>
    <row r="25" spans="1:60" outlineLevel="1" x14ac:dyDescent="0.2">
      <c r="A25" s="178">
        <v>7</v>
      </c>
      <c r="B25" s="179" t="s">
        <v>143</v>
      </c>
      <c r="C25" s="189" t="s">
        <v>144</v>
      </c>
      <c r="D25" s="180" t="s">
        <v>119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120</v>
      </c>
      <c r="T25" s="161" t="s">
        <v>120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116</v>
      </c>
      <c r="B26" s="167" t="s">
        <v>63</v>
      </c>
      <c r="C26" s="186" t="s">
        <v>64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1.77</v>
      </c>
      <c r="R26" s="165"/>
      <c r="S26" s="165"/>
      <c r="T26" s="165"/>
      <c r="U26" s="165"/>
      <c r="V26" s="165">
        <f>SUM(V27:V37)</f>
        <v>20.81</v>
      </c>
      <c r="W26" s="165"/>
      <c r="AG26" t="s">
        <v>117</v>
      </c>
    </row>
    <row r="27" spans="1:60" outlineLevel="1" x14ac:dyDescent="0.2">
      <c r="A27" s="172">
        <v>8</v>
      </c>
      <c r="B27" s="173" t="s">
        <v>145</v>
      </c>
      <c r="C27" s="187" t="s">
        <v>146</v>
      </c>
      <c r="D27" s="174" t="s">
        <v>119</v>
      </c>
      <c r="E27" s="175">
        <v>18.100000000000001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120</v>
      </c>
      <c r="T27" s="161" t="s">
        <v>120</v>
      </c>
      <c r="U27" s="161">
        <v>0.308</v>
      </c>
      <c r="V27" s="161">
        <f>ROUND(E27*U27,2)</f>
        <v>5.57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147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122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148</v>
      </c>
      <c r="C29" s="189" t="s">
        <v>149</v>
      </c>
      <c r="D29" s="180" t="s">
        <v>119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120</v>
      </c>
      <c r="T29" s="161" t="s">
        <v>120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150</v>
      </c>
      <c r="C30" s="189" t="s">
        <v>151</v>
      </c>
      <c r="D30" s="180" t="s">
        <v>152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120</v>
      </c>
      <c r="T30" s="161" t="s">
        <v>120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153</v>
      </c>
      <c r="C31" s="187" t="s">
        <v>154</v>
      </c>
      <c r="D31" s="174" t="s">
        <v>119</v>
      </c>
      <c r="E31" s="175">
        <v>24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1.63</v>
      </c>
      <c r="R31" s="161"/>
      <c r="S31" s="161" t="s">
        <v>120</v>
      </c>
      <c r="T31" s="161" t="s">
        <v>120</v>
      </c>
      <c r="U31" s="161">
        <v>0.3</v>
      </c>
      <c r="V31" s="161">
        <f>ROUND(E31*U31,2)</f>
        <v>7.2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155</v>
      </c>
      <c r="D32" s="163"/>
      <c r="E32" s="164">
        <v>24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122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156</v>
      </c>
      <c r="C33" s="189" t="s">
        <v>157</v>
      </c>
      <c r="D33" s="180" t="s">
        <v>139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158</v>
      </c>
      <c r="T33" s="161" t="s">
        <v>159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160</v>
      </c>
      <c r="C34" s="189" t="s">
        <v>161</v>
      </c>
      <c r="D34" s="180" t="s">
        <v>162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158</v>
      </c>
      <c r="T34" s="161" t="s">
        <v>159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163</v>
      </c>
      <c r="C35" s="189" t="s">
        <v>164</v>
      </c>
      <c r="D35" s="180" t="s">
        <v>162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158</v>
      </c>
      <c r="T35" s="161" t="s">
        <v>165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78">
        <v>15</v>
      </c>
      <c r="B36" s="179" t="s">
        <v>166</v>
      </c>
      <c r="C36" s="189" t="s">
        <v>318</v>
      </c>
      <c r="D36" s="180" t="s">
        <v>139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158</v>
      </c>
      <c r="T36" s="161" t="s">
        <v>159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125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167</v>
      </c>
      <c r="C37" s="189" t="s">
        <v>312</v>
      </c>
      <c r="D37" s="180" t="s">
        <v>139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158</v>
      </c>
      <c r="T37" s="161" t="s">
        <v>165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116</v>
      </c>
      <c r="B38" s="167" t="s">
        <v>65</v>
      </c>
      <c r="C38" s="186" t="s">
        <v>66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117</v>
      </c>
    </row>
    <row r="39" spans="1:60" outlineLevel="1" x14ac:dyDescent="0.2">
      <c r="A39" s="178">
        <v>17</v>
      </c>
      <c r="B39" s="179" t="s">
        <v>168</v>
      </c>
      <c r="C39" s="189" t="s">
        <v>169</v>
      </c>
      <c r="D39" s="180" t="s">
        <v>170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120</v>
      </c>
      <c r="T39" s="161" t="s">
        <v>120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171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116</v>
      </c>
      <c r="B40" s="167" t="s">
        <v>67</v>
      </c>
      <c r="C40" s="186" t="s">
        <v>68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117</v>
      </c>
    </row>
    <row r="41" spans="1:60" ht="22.5" outlineLevel="1" x14ac:dyDescent="0.2">
      <c r="A41" s="172">
        <v>18</v>
      </c>
      <c r="B41" s="173" t="s">
        <v>172</v>
      </c>
      <c r="C41" s="187" t="s">
        <v>173</v>
      </c>
      <c r="D41" s="174" t="s">
        <v>119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120</v>
      </c>
      <c r="T41" s="161" t="s">
        <v>120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174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175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122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176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122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116</v>
      </c>
      <c r="B44" s="167" t="s">
        <v>69</v>
      </c>
      <c r="C44" s="186" t="s">
        <v>70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117</v>
      </c>
    </row>
    <row r="45" spans="1:60" outlineLevel="1" x14ac:dyDescent="0.2">
      <c r="A45" s="178">
        <v>19</v>
      </c>
      <c r="B45" s="179" t="s">
        <v>177</v>
      </c>
      <c r="C45" s="189" t="s">
        <v>178</v>
      </c>
      <c r="D45" s="180" t="s">
        <v>152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120</v>
      </c>
      <c r="T45" s="161" t="s">
        <v>120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179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180</v>
      </c>
      <c r="C46" s="189" t="s">
        <v>181</v>
      </c>
      <c r="D46" s="180" t="s">
        <v>152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120</v>
      </c>
      <c r="T46" s="161" t="s">
        <v>120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179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182</v>
      </c>
      <c r="C47" s="189" t="s">
        <v>183</v>
      </c>
      <c r="D47" s="180" t="s">
        <v>152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184</v>
      </c>
      <c r="C48" s="189" t="s">
        <v>185</v>
      </c>
      <c r="D48" s="180" t="s">
        <v>139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179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186</v>
      </c>
      <c r="C49" s="187" t="s">
        <v>187</v>
      </c>
      <c r="D49" s="174" t="s">
        <v>139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158</v>
      </c>
      <c r="T49" s="161" t="s">
        <v>159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125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188</v>
      </c>
      <c r="C50" s="190" t="s">
        <v>189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120</v>
      </c>
      <c r="T50" s="161" t="s">
        <v>120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190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116</v>
      </c>
      <c r="B51" s="167" t="s">
        <v>71</v>
      </c>
      <c r="C51" s="186" t="s">
        <v>72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117</v>
      </c>
    </row>
    <row r="52" spans="1:60" outlineLevel="1" x14ac:dyDescent="0.2">
      <c r="A52" s="178">
        <v>25</v>
      </c>
      <c r="B52" s="179" t="s">
        <v>191</v>
      </c>
      <c r="C52" s="189" t="s">
        <v>192</v>
      </c>
      <c r="D52" s="180" t="s">
        <v>139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120</v>
      </c>
      <c r="T52" s="161" t="s">
        <v>120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179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193</v>
      </c>
      <c r="C53" s="189" t="s">
        <v>194</v>
      </c>
      <c r="D53" s="180" t="s">
        <v>139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120</v>
      </c>
      <c r="T53" s="161" t="s">
        <v>120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179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195</v>
      </c>
      <c r="C54" s="189" t="s">
        <v>196</v>
      </c>
      <c r="D54" s="180" t="s">
        <v>152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179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197</v>
      </c>
      <c r="C55" s="189" t="s">
        <v>198</v>
      </c>
      <c r="D55" s="180" t="s">
        <v>152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125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199</v>
      </c>
      <c r="C56" s="189" t="s">
        <v>200</v>
      </c>
      <c r="D56" s="180" t="s">
        <v>139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179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201</v>
      </c>
      <c r="C57" s="189" t="s">
        <v>202</v>
      </c>
      <c r="D57" s="180" t="s">
        <v>203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179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204</v>
      </c>
      <c r="C58" s="189" t="s">
        <v>205</v>
      </c>
      <c r="D58" s="180" t="s">
        <v>139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179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206</v>
      </c>
      <c r="C59" s="189" t="s">
        <v>207</v>
      </c>
      <c r="D59" s="180" t="s">
        <v>152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179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208</v>
      </c>
      <c r="C60" s="189" t="s">
        <v>209</v>
      </c>
      <c r="D60" s="180" t="s">
        <v>152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179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71</v>
      </c>
      <c r="C61" s="187" t="s">
        <v>210</v>
      </c>
      <c r="D61" s="174" t="s">
        <v>152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158</v>
      </c>
      <c r="T61" s="161" t="s">
        <v>165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121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211</v>
      </c>
      <c r="C62" s="190" t="s">
        <v>212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120</v>
      </c>
      <c r="T62" s="161" t="s">
        <v>120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190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116</v>
      </c>
      <c r="B63" s="167" t="s">
        <v>73</v>
      </c>
      <c r="C63" s="186" t="s">
        <v>74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117</v>
      </c>
    </row>
    <row r="64" spans="1:60" outlineLevel="1" x14ac:dyDescent="0.2">
      <c r="A64" s="178">
        <v>36</v>
      </c>
      <c r="B64" s="179" t="s">
        <v>213</v>
      </c>
      <c r="C64" s="189" t="s">
        <v>214</v>
      </c>
      <c r="D64" s="180" t="s">
        <v>152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120</v>
      </c>
      <c r="T64" s="161" t="s">
        <v>159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125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73</v>
      </c>
      <c r="C65" s="189" t="s">
        <v>215</v>
      </c>
      <c r="D65" s="180" t="s">
        <v>162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158</v>
      </c>
      <c r="T65" s="161" t="s">
        <v>165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216</v>
      </c>
      <c r="C66" s="187" t="s">
        <v>217</v>
      </c>
      <c r="D66" s="174" t="s">
        <v>162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158</v>
      </c>
      <c r="T66" s="161" t="s">
        <v>165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218</v>
      </c>
      <c r="C67" s="190" t="s">
        <v>219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120</v>
      </c>
      <c r="T67" s="161" t="s">
        <v>120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190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116</v>
      </c>
      <c r="B68" s="167" t="s">
        <v>75</v>
      </c>
      <c r="C68" s="186" t="s">
        <v>76</v>
      </c>
      <c r="D68" s="168"/>
      <c r="E68" s="169"/>
      <c r="F68" s="170"/>
      <c r="G68" s="171">
        <f>SUMIF(AG69:AG86,"&lt;&gt;NOR",G69:G86)</f>
        <v>0</v>
      </c>
      <c r="H68" s="165"/>
      <c r="I68" s="165">
        <f>SUM(I69:I86)</f>
        <v>0</v>
      </c>
      <c r="J68" s="165"/>
      <c r="K68" s="165">
        <f>SUM(K69:K86)</f>
        <v>0</v>
      </c>
      <c r="L68" s="165"/>
      <c r="M68" s="165">
        <f>SUM(M69:M86)</f>
        <v>0</v>
      </c>
      <c r="N68" s="165"/>
      <c r="O68" s="165">
        <f>SUM(O69:O86)</f>
        <v>0</v>
      </c>
      <c r="P68" s="165"/>
      <c r="Q68" s="165">
        <f>SUM(Q69:Q86)</f>
        <v>0</v>
      </c>
      <c r="R68" s="165"/>
      <c r="S68" s="165"/>
      <c r="T68" s="165"/>
      <c r="U68" s="165"/>
      <c r="V68" s="165">
        <f>SUM(V69:V86)</f>
        <v>8.6</v>
      </c>
      <c r="W68" s="165"/>
      <c r="AG68" t="s">
        <v>117</v>
      </c>
    </row>
    <row r="69" spans="1:60" outlineLevel="1" x14ac:dyDescent="0.2">
      <c r="A69" s="178">
        <v>40</v>
      </c>
      <c r="B69" s="179" t="s">
        <v>220</v>
      </c>
      <c r="C69" s="189" t="s">
        <v>221</v>
      </c>
      <c r="D69" s="180" t="s">
        <v>222</v>
      </c>
      <c r="E69" s="181">
        <v>1</v>
      </c>
      <c r="F69" s="182"/>
      <c r="G69" s="183">
        <f t="shared" ref="G69:G86" si="14">ROUND(E69*F69,2)</f>
        <v>0</v>
      </c>
      <c r="H69" s="162"/>
      <c r="I69" s="161">
        <f t="shared" ref="I69:I86" si="15">ROUND(E69*H69,2)</f>
        <v>0</v>
      </c>
      <c r="J69" s="162"/>
      <c r="K69" s="161">
        <f t="shared" ref="K69:K86" si="16">ROUND(E69*J69,2)</f>
        <v>0</v>
      </c>
      <c r="L69" s="161">
        <v>15</v>
      </c>
      <c r="M69" s="161">
        <f t="shared" ref="M69:M86" si="17">G69*(1+L69/100)</f>
        <v>0</v>
      </c>
      <c r="N69" s="161">
        <v>1.41E-3</v>
      </c>
      <c r="O69" s="161">
        <f t="shared" ref="O69:O86" si="18">ROUND(E69*N69,2)</f>
        <v>0</v>
      </c>
      <c r="P69" s="161">
        <v>0</v>
      </c>
      <c r="Q69" s="161">
        <f t="shared" ref="Q69:Q86" si="19">ROUND(E69*P69,2)</f>
        <v>0</v>
      </c>
      <c r="R69" s="161"/>
      <c r="S69" s="161" t="s">
        <v>120</v>
      </c>
      <c r="T69" s="161" t="s">
        <v>120</v>
      </c>
      <c r="U69" s="161">
        <v>1.575</v>
      </c>
      <c r="V69" s="161">
        <f t="shared" ref="V69:V86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121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223</v>
      </c>
      <c r="C70" s="189" t="s">
        <v>224</v>
      </c>
      <c r="D70" s="180" t="s">
        <v>222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120</v>
      </c>
      <c r="T70" s="161" t="s">
        <v>120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225</v>
      </c>
      <c r="C71" s="189" t="s">
        <v>226</v>
      </c>
      <c r="D71" s="180" t="s">
        <v>222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179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227</v>
      </c>
      <c r="C72" s="189" t="s">
        <v>228</v>
      </c>
      <c r="D72" s="180" t="s">
        <v>222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179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229</v>
      </c>
      <c r="C73" s="189" t="s">
        <v>230</v>
      </c>
      <c r="D73" s="180" t="s">
        <v>139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121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231</v>
      </c>
      <c r="C74" s="189" t="s">
        <v>232</v>
      </c>
      <c r="D74" s="180" t="s">
        <v>139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179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233</v>
      </c>
      <c r="C75" s="189" t="s">
        <v>234</v>
      </c>
      <c r="D75" s="180" t="s">
        <v>139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179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235</v>
      </c>
      <c r="C76" s="189" t="s">
        <v>236</v>
      </c>
      <c r="D76" s="180" t="s">
        <v>139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179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237</v>
      </c>
      <c r="C77" s="189" t="s">
        <v>297</v>
      </c>
      <c r="D77" s="180" t="s">
        <v>162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158</v>
      </c>
      <c r="T77" s="161" t="s">
        <v>165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238</v>
      </c>
      <c r="C78" s="189" t="s">
        <v>298</v>
      </c>
      <c r="D78" s="180" t="s">
        <v>139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158</v>
      </c>
      <c r="T78" s="161" t="s">
        <v>159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125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 x14ac:dyDescent="0.2">
      <c r="A79" s="178">
        <v>50</v>
      </c>
      <c r="B79" s="179" t="s">
        <v>239</v>
      </c>
      <c r="C79" s="189" t="s">
        <v>315</v>
      </c>
      <c r="D79" s="180" t="s">
        <v>139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158</v>
      </c>
      <c r="T79" s="161" t="s">
        <v>159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125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 x14ac:dyDescent="0.2">
      <c r="A80" s="178">
        <v>51</v>
      </c>
      <c r="B80" s="179" t="s">
        <v>240</v>
      </c>
      <c r="C80" s="189" t="s">
        <v>316</v>
      </c>
      <c r="D80" s="180" t="s">
        <v>139</v>
      </c>
      <c r="E80" s="181">
        <v>1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158</v>
      </c>
      <c r="T80" s="161" t="s">
        <v>165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52</v>
      </c>
      <c r="B81" s="179" t="s">
        <v>241</v>
      </c>
      <c r="C81" s="189" t="s">
        <v>242</v>
      </c>
      <c r="D81" s="180" t="s">
        <v>139</v>
      </c>
      <c r="E81" s="181">
        <v>3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158</v>
      </c>
      <c r="T81" s="161" t="s">
        <v>165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53</v>
      </c>
      <c r="B82" s="179" t="s">
        <v>243</v>
      </c>
      <c r="C82" s="189" t="s">
        <v>306</v>
      </c>
      <c r="D82" s="180" t="s">
        <v>139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158</v>
      </c>
      <c r="T82" s="161" t="s">
        <v>159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54</v>
      </c>
      <c r="B83" s="179" t="s">
        <v>240</v>
      </c>
      <c r="C83" s="189" t="s">
        <v>244</v>
      </c>
      <c r="D83" s="180" t="s">
        <v>139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1.8000000000000001E-4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158</v>
      </c>
      <c r="T83" s="161" t="s">
        <v>159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55</v>
      </c>
      <c r="B84" s="179" t="s">
        <v>240</v>
      </c>
      <c r="C84" s="189" t="s">
        <v>299</v>
      </c>
      <c r="D84" s="180" t="s">
        <v>139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158</v>
      </c>
      <c r="T84" s="161" t="s">
        <v>159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245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2">
        <v>56</v>
      </c>
      <c r="B85" s="173" t="s">
        <v>240</v>
      </c>
      <c r="C85" s="187" t="s">
        <v>303</v>
      </c>
      <c r="D85" s="174" t="s">
        <v>139</v>
      </c>
      <c r="E85" s="175">
        <v>1</v>
      </c>
      <c r="F85" s="176"/>
      <c r="G85" s="177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158</v>
      </c>
      <c r="T85" s="161" t="s">
        <v>159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245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>
        <v>57</v>
      </c>
      <c r="B86" s="159" t="s">
        <v>246</v>
      </c>
      <c r="C86" s="190" t="s">
        <v>247</v>
      </c>
      <c r="D86" s="160" t="s">
        <v>0</v>
      </c>
      <c r="E86" s="184"/>
      <c r="F86" s="162"/>
      <c r="G86" s="161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120</v>
      </c>
      <c r="T86" s="161" t="s">
        <v>120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190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66" t="s">
        <v>116</v>
      </c>
      <c r="B87" s="167" t="s">
        <v>77</v>
      </c>
      <c r="C87" s="186" t="s">
        <v>78</v>
      </c>
      <c r="D87" s="168"/>
      <c r="E87" s="169"/>
      <c r="F87" s="170"/>
      <c r="G87" s="171">
        <f>SUMIF(AG88:AG88,"&lt;&gt;NOR",G88:G88)</f>
        <v>0</v>
      </c>
      <c r="H87" s="165"/>
      <c r="I87" s="165">
        <f>SUM(I88:I88)</f>
        <v>0</v>
      </c>
      <c r="J87" s="165"/>
      <c r="K87" s="165">
        <f>SUM(K88:K88)</f>
        <v>0</v>
      </c>
      <c r="L87" s="165"/>
      <c r="M87" s="165">
        <f>SUM(M88:M88)</f>
        <v>0</v>
      </c>
      <c r="N87" s="165"/>
      <c r="O87" s="165">
        <f>SUM(O88:O88)</f>
        <v>0</v>
      </c>
      <c r="P87" s="165"/>
      <c r="Q87" s="165">
        <f>SUM(Q88:Q88)</f>
        <v>0</v>
      </c>
      <c r="R87" s="165"/>
      <c r="S87" s="165"/>
      <c r="T87" s="165"/>
      <c r="U87" s="165"/>
      <c r="V87" s="165">
        <f>SUM(V88:V88)</f>
        <v>0</v>
      </c>
      <c r="W87" s="165"/>
      <c r="AG87" t="s">
        <v>117</v>
      </c>
    </row>
    <row r="88" spans="1:60" ht="33.75" outlineLevel="1" x14ac:dyDescent="0.2">
      <c r="A88" s="178">
        <v>58</v>
      </c>
      <c r="B88" s="179" t="s">
        <v>248</v>
      </c>
      <c r="C88" s="189" t="s">
        <v>320</v>
      </c>
      <c r="D88" s="180" t="s">
        <v>139</v>
      </c>
      <c r="E88" s="181">
        <v>2</v>
      </c>
      <c r="F88" s="182"/>
      <c r="G88" s="183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0</v>
      </c>
      <c r="O88" s="161">
        <f>ROUND(E88*N88,2)</f>
        <v>0</v>
      </c>
      <c r="P88" s="161">
        <v>0</v>
      </c>
      <c r="Q88" s="161">
        <f>ROUND(E88*P88,2)</f>
        <v>0</v>
      </c>
      <c r="R88" s="161"/>
      <c r="S88" s="161" t="s">
        <v>158</v>
      </c>
      <c r="T88" s="161" t="s">
        <v>159</v>
      </c>
      <c r="U88" s="161">
        <v>0</v>
      </c>
      <c r="V88" s="161">
        <f>ROUND(E88*U88,2)</f>
        <v>0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249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66" t="s">
        <v>116</v>
      </c>
      <c r="B89" s="167" t="s">
        <v>79</v>
      </c>
      <c r="C89" s="186" t="s">
        <v>80</v>
      </c>
      <c r="D89" s="168"/>
      <c r="E89" s="169"/>
      <c r="F89" s="170"/>
      <c r="G89" s="171">
        <f>SUMIF(AG90:AG97,"&lt;&gt;NOR",G90:G97)</f>
        <v>0</v>
      </c>
      <c r="H89" s="165"/>
      <c r="I89" s="165">
        <f>SUM(I90:I97)</f>
        <v>0</v>
      </c>
      <c r="J89" s="165"/>
      <c r="K89" s="165">
        <f>SUM(K90:K97)</f>
        <v>0</v>
      </c>
      <c r="L89" s="165"/>
      <c r="M89" s="165">
        <f>SUM(M90:M97)</f>
        <v>0</v>
      </c>
      <c r="N89" s="165"/>
      <c r="O89" s="165">
        <f>SUM(O90:O97)</f>
        <v>0.02</v>
      </c>
      <c r="P89" s="165"/>
      <c r="Q89" s="165">
        <f>SUM(Q90:Q97)</f>
        <v>0</v>
      </c>
      <c r="R89" s="165"/>
      <c r="S89" s="165"/>
      <c r="T89" s="165"/>
      <c r="U89" s="165"/>
      <c r="V89" s="165">
        <f>SUM(V90:V97)</f>
        <v>3.7800000000000002</v>
      </c>
      <c r="W89" s="165"/>
      <c r="AG89" t="s">
        <v>117</v>
      </c>
    </row>
    <row r="90" spans="1:60" outlineLevel="1" x14ac:dyDescent="0.2">
      <c r="A90" s="172">
        <v>59</v>
      </c>
      <c r="B90" s="173" t="s">
        <v>250</v>
      </c>
      <c r="C90" s="187" t="s">
        <v>251</v>
      </c>
      <c r="D90" s="174" t="s">
        <v>119</v>
      </c>
      <c r="E90" s="175">
        <v>3.1960000000000002</v>
      </c>
      <c r="F90" s="176"/>
      <c r="G90" s="177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0</v>
      </c>
      <c r="O90" s="161">
        <f>ROUND(E90*N90,2)</f>
        <v>0</v>
      </c>
      <c r="P90" s="161">
        <v>0</v>
      </c>
      <c r="Q90" s="161">
        <f>ROUND(E90*P90,2)</f>
        <v>0</v>
      </c>
      <c r="R90" s="161"/>
      <c r="S90" s="161" t="s">
        <v>120</v>
      </c>
      <c r="T90" s="161" t="s">
        <v>120</v>
      </c>
      <c r="U90" s="161">
        <v>0.33100000000000002</v>
      </c>
      <c r="V90" s="161">
        <f>ROUND(E90*U90,2)</f>
        <v>1.06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179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88" t="s">
        <v>252</v>
      </c>
      <c r="D91" s="163"/>
      <c r="E91" s="164">
        <v>3.1960000000000002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122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8">
        <v>60</v>
      </c>
      <c r="B92" s="179" t="s">
        <v>253</v>
      </c>
      <c r="C92" s="189" t="s">
        <v>313</v>
      </c>
      <c r="D92" s="180" t="s">
        <v>119</v>
      </c>
      <c r="E92" s="181">
        <v>3.1960000000000002</v>
      </c>
      <c r="F92" s="182"/>
      <c r="G92" s="183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2.5000000000000001E-3</v>
      </c>
      <c r="O92" s="161">
        <f>ROUND(E92*N92,2)</f>
        <v>0.01</v>
      </c>
      <c r="P92" s="161">
        <v>0</v>
      </c>
      <c r="Q92" s="161">
        <f>ROUND(E92*P92,2)</f>
        <v>0</v>
      </c>
      <c r="R92" s="161"/>
      <c r="S92" s="161" t="s">
        <v>254</v>
      </c>
      <c r="T92" s="161" t="s">
        <v>254</v>
      </c>
      <c r="U92" s="161">
        <v>0.85</v>
      </c>
      <c r="V92" s="161">
        <f>ROUND(E92*U92,2)</f>
        <v>2.72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179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2">
        <v>61</v>
      </c>
      <c r="B93" s="173" t="s">
        <v>255</v>
      </c>
      <c r="C93" s="187" t="s">
        <v>300</v>
      </c>
      <c r="D93" s="174" t="s">
        <v>119</v>
      </c>
      <c r="E93" s="175">
        <v>3.1960000000000002</v>
      </c>
      <c r="F93" s="176"/>
      <c r="G93" s="177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4.0000000000000002E-4</v>
      </c>
      <c r="O93" s="161">
        <f>ROUND(E93*N93,2)</f>
        <v>0</v>
      </c>
      <c r="P93" s="161">
        <v>0</v>
      </c>
      <c r="Q93" s="161">
        <f>ROUND(E93*P93,2)</f>
        <v>0</v>
      </c>
      <c r="R93" s="161"/>
      <c r="S93" s="161" t="s">
        <v>120</v>
      </c>
      <c r="T93" s="161" t="s">
        <v>120</v>
      </c>
      <c r="U93" s="161">
        <v>0</v>
      </c>
      <c r="V93" s="161">
        <f>ROUND(E93*U93,2)</f>
        <v>0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179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8" t="s">
        <v>252</v>
      </c>
      <c r="D94" s="163"/>
      <c r="E94" s="164">
        <v>3.1960000000000002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122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22.5" outlineLevel="1" x14ac:dyDescent="0.2">
      <c r="A95" s="172">
        <v>62</v>
      </c>
      <c r="B95" s="173" t="s">
        <v>256</v>
      </c>
      <c r="C95" s="187" t="s">
        <v>314</v>
      </c>
      <c r="D95" s="174" t="s">
        <v>119</v>
      </c>
      <c r="E95" s="175">
        <v>3.5156000000000001</v>
      </c>
      <c r="F95" s="176"/>
      <c r="G95" s="177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15</v>
      </c>
      <c r="M95" s="161">
        <f>G95*(1+L95/100)</f>
        <v>0</v>
      </c>
      <c r="N95" s="161">
        <v>1.5399999999999999E-3</v>
      </c>
      <c r="O95" s="161">
        <f>ROUND(E95*N95,2)</f>
        <v>0.01</v>
      </c>
      <c r="P95" s="161">
        <v>0</v>
      </c>
      <c r="Q95" s="161">
        <f>ROUND(E95*P95,2)</f>
        <v>0</v>
      </c>
      <c r="R95" s="161"/>
      <c r="S95" s="161" t="s">
        <v>158</v>
      </c>
      <c r="T95" s="161" t="s">
        <v>165</v>
      </c>
      <c r="U95" s="161">
        <v>0</v>
      </c>
      <c r="V95" s="161">
        <f>ROUND(E95*U95,2)</f>
        <v>0</v>
      </c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121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88" t="s">
        <v>257</v>
      </c>
      <c r="D96" s="163"/>
      <c r="E96" s="164">
        <v>3.5156000000000001</v>
      </c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122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>
        <v>63</v>
      </c>
      <c r="B97" s="159" t="s">
        <v>258</v>
      </c>
      <c r="C97" s="190" t="s">
        <v>259</v>
      </c>
      <c r="D97" s="160" t="s">
        <v>0</v>
      </c>
      <c r="E97" s="184"/>
      <c r="F97" s="162"/>
      <c r="G97" s="161">
        <f>ROUND(E97*F97,2)</f>
        <v>0</v>
      </c>
      <c r="H97" s="162"/>
      <c r="I97" s="161">
        <f>ROUND(E97*H97,2)</f>
        <v>0</v>
      </c>
      <c r="J97" s="162"/>
      <c r="K97" s="161">
        <f>ROUND(E97*J97,2)</f>
        <v>0</v>
      </c>
      <c r="L97" s="161">
        <v>15</v>
      </c>
      <c r="M97" s="161">
        <f>G97*(1+L97/100)</f>
        <v>0</v>
      </c>
      <c r="N97" s="161">
        <v>0</v>
      </c>
      <c r="O97" s="161">
        <f>ROUND(E97*N97,2)</f>
        <v>0</v>
      </c>
      <c r="P97" s="161">
        <v>0</v>
      </c>
      <c r="Q97" s="161">
        <f>ROUND(E97*P97,2)</f>
        <v>0</v>
      </c>
      <c r="R97" s="161"/>
      <c r="S97" s="161" t="s">
        <v>120</v>
      </c>
      <c r="T97" s="161" t="s">
        <v>120</v>
      </c>
      <c r="U97" s="161">
        <v>0</v>
      </c>
      <c r="V97" s="161">
        <f>ROUND(E97*U97,2)</f>
        <v>0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190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66" t="s">
        <v>116</v>
      </c>
      <c r="B98" s="167" t="s">
        <v>81</v>
      </c>
      <c r="C98" s="186" t="s">
        <v>82</v>
      </c>
      <c r="D98" s="168"/>
      <c r="E98" s="169"/>
      <c r="F98" s="170"/>
      <c r="G98" s="171">
        <f>SUMIF(AG99:AG106,"&lt;&gt;NOR",G99:G106)</f>
        <v>0</v>
      </c>
      <c r="H98" s="165"/>
      <c r="I98" s="165">
        <f>SUM(I99:I106)</f>
        <v>0</v>
      </c>
      <c r="J98" s="165"/>
      <c r="K98" s="165">
        <f>SUM(K99:K106)</f>
        <v>0</v>
      </c>
      <c r="L98" s="165"/>
      <c r="M98" s="165">
        <f>SUM(M99:M106)</f>
        <v>0</v>
      </c>
      <c r="N98" s="165"/>
      <c r="O98" s="165">
        <f>SUM(O99:O106)</f>
        <v>1.75</v>
      </c>
      <c r="P98" s="165"/>
      <c r="Q98" s="165">
        <f>SUM(Q99:Q106)</f>
        <v>0</v>
      </c>
      <c r="R98" s="165"/>
      <c r="S98" s="165"/>
      <c r="T98" s="165"/>
      <c r="U98" s="165"/>
      <c r="V98" s="165">
        <f>SUM(V99:V106)</f>
        <v>36.849999999999994</v>
      </c>
      <c r="W98" s="165"/>
      <c r="AG98" t="s">
        <v>117</v>
      </c>
    </row>
    <row r="99" spans="1:60" ht="22.5" outlineLevel="1" x14ac:dyDescent="0.2">
      <c r="A99" s="172">
        <v>64</v>
      </c>
      <c r="B99" s="173" t="s">
        <v>260</v>
      </c>
      <c r="C99" s="187" t="s">
        <v>301</v>
      </c>
      <c r="D99" s="174" t="s">
        <v>119</v>
      </c>
      <c r="E99" s="175">
        <v>26</v>
      </c>
      <c r="F99" s="176"/>
      <c r="G99" s="177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15</v>
      </c>
      <c r="M99" s="161">
        <f>G99*(1+L99/100)</f>
        <v>0</v>
      </c>
      <c r="N99" s="161">
        <v>2.9999999999999997E-4</v>
      </c>
      <c r="O99" s="161">
        <f>ROUND(E99*N99,2)</f>
        <v>0.01</v>
      </c>
      <c r="P99" s="161">
        <v>0</v>
      </c>
      <c r="Q99" s="161">
        <f>ROUND(E99*P99,2)</f>
        <v>0</v>
      </c>
      <c r="R99" s="161"/>
      <c r="S99" s="161" t="s">
        <v>120</v>
      </c>
      <c r="T99" s="161" t="s">
        <v>120</v>
      </c>
      <c r="U99" s="161">
        <v>0</v>
      </c>
      <c r="V99" s="161">
        <f>ROUND(E99*U99,2)</f>
        <v>0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179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8" t="s">
        <v>308</v>
      </c>
      <c r="D100" s="163"/>
      <c r="E100" s="164">
        <v>26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122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2">
        <v>65</v>
      </c>
      <c r="B101" s="173" t="s">
        <v>261</v>
      </c>
      <c r="C101" s="187" t="s">
        <v>307</v>
      </c>
      <c r="D101" s="174" t="s">
        <v>119</v>
      </c>
      <c r="E101" s="175">
        <v>26</v>
      </c>
      <c r="F101" s="176"/>
      <c r="G101" s="177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15</v>
      </c>
      <c r="M101" s="161">
        <f>G101*(1+L101/100)</f>
        <v>0</v>
      </c>
      <c r="N101" s="161">
        <v>5.5800000000000002E-2</v>
      </c>
      <c r="O101" s="161">
        <f>ROUND(E101*N101,2)</f>
        <v>1.45</v>
      </c>
      <c r="P101" s="161">
        <v>0</v>
      </c>
      <c r="Q101" s="161">
        <f>ROUND(E101*P101,2)</f>
        <v>0</v>
      </c>
      <c r="R101" s="161"/>
      <c r="S101" s="161" t="s">
        <v>120</v>
      </c>
      <c r="T101" s="161" t="s">
        <v>120</v>
      </c>
      <c r="U101" s="161">
        <v>1.3480000000000001</v>
      </c>
      <c r="V101" s="161">
        <f>ROUND(E101*U101,2)</f>
        <v>35.049999999999997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179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88" t="s">
        <v>308</v>
      </c>
      <c r="D102" s="163"/>
      <c r="E102" s="164">
        <v>26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122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78">
        <v>66</v>
      </c>
      <c r="B103" s="179" t="s">
        <v>262</v>
      </c>
      <c r="C103" s="189" t="s">
        <v>263</v>
      </c>
      <c r="D103" s="180" t="s">
        <v>152</v>
      </c>
      <c r="E103" s="181">
        <v>15</v>
      </c>
      <c r="F103" s="182"/>
      <c r="G103" s="183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</v>
      </c>
      <c r="O103" s="161">
        <f>ROUND(E103*N103,2)</f>
        <v>0</v>
      </c>
      <c r="P103" s="161">
        <v>0</v>
      </c>
      <c r="Q103" s="161">
        <f>ROUND(E103*P103,2)</f>
        <v>0</v>
      </c>
      <c r="R103" s="161"/>
      <c r="S103" s="161" t="s">
        <v>120</v>
      </c>
      <c r="T103" s="161" t="s">
        <v>120</v>
      </c>
      <c r="U103" s="161">
        <v>0.12</v>
      </c>
      <c r="V103" s="161">
        <f>ROUND(E103*U103,2)</f>
        <v>1.8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179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ht="22.5" outlineLevel="1" x14ac:dyDescent="0.2">
      <c r="A104" s="172">
        <v>67</v>
      </c>
      <c r="B104" s="173" t="s">
        <v>264</v>
      </c>
      <c r="C104" s="187" t="s">
        <v>310</v>
      </c>
      <c r="D104" s="174" t="s">
        <v>119</v>
      </c>
      <c r="E104" s="175">
        <v>28.6</v>
      </c>
      <c r="F104" s="176"/>
      <c r="G104" s="177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0.01</v>
      </c>
      <c r="O104" s="161">
        <f>ROUND(E104*N104,2)</f>
        <v>0.28999999999999998</v>
      </c>
      <c r="P104" s="161">
        <v>0</v>
      </c>
      <c r="Q104" s="161">
        <f>ROUND(E104*P104,2)</f>
        <v>0</v>
      </c>
      <c r="R104" s="161" t="s">
        <v>265</v>
      </c>
      <c r="S104" s="161" t="s">
        <v>120</v>
      </c>
      <c r="T104" s="161" t="s">
        <v>159</v>
      </c>
      <c r="U104" s="161">
        <v>0</v>
      </c>
      <c r="V104" s="161">
        <f>ROUND(E104*U104,2)</f>
        <v>0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249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88" t="s">
        <v>309</v>
      </c>
      <c r="D105" s="163"/>
      <c r="E105" s="164">
        <v>28.6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122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>
        <v>68</v>
      </c>
      <c r="B106" s="159" t="s">
        <v>266</v>
      </c>
      <c r="C106" s="190" t="s">
        <v>267</v>
      </c>
      <c r="D106" s="160" t="s">
        <v>0</v>
      </c>
      <c r="E106" s="184"/>
      <c r="F106" s="162"/>
      <c r="G106" s="161">
        <f>ROUND(E106*F106,2)</f>
        <v>0</v>
      </c>
      <c r="H106" s="162"/>
      <c r="I106" s="161">
        <f>ROUND(E106*H106,2)</f>
        <v>0</v>
      </c>
      <c r="J106" s="162"/>
      <c r="K106" s="161">
        <f>ROUND(E106*J106,2)</f>
        <v>0</v>
      </c>
      <c r="L106" s="161">
        <v>15</v>
      </c>
      <c r="M106" s="161">
        <f>G106*(1+L106/100)</f>
        <v>0</v>
      </c>
      <c r="N106" s="161">
        <v>0</v>
      </c>
      <c r="O106" s="161">
        <f>ROUND(E106*N106,2)</f>
        <v>0</v>
      </c>
      <c r="P106" s="161">
        <v>0</v>
      </c>
      <c r="Q106" s="161">
        <f>ROUND(E106*P106,2)</f>
        <v>0</v>
      </c>
      <c r="R106" s="161"/>
      <c r="S106" s="161" t="s">
        <v>120</v>
      </c>
      <c r="T106" s="161" t="s">
        <v>120</v>
      </c>
      <c r="U106" s="161">
        <v>0</v>
      </c>
      <c r="V106" s="161">
        <f>ROUND(E106*U106,2)</f>
        <v>0</v>
      </c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190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66" t="s">
        <v>116</v>
      </c>
      <c r="B107" s="167" t="s">
        <v>83</v>
      </c>
      <c r="C107" s="186" t="s">
        <v>84</v>
      </c>
      <c r="D107" s="168"/>
      <c r="E107" s="169"/>
      <c r="F107" s="170"/>
      <c r="G107" s="171">
        <f>SUMIF(AG108:AG110,"&lt;&gt;NOR",G108:G110)</f>
        <v>0</v>
      </c>
      <c r="H107" s="165"/>
      <c r="I107" s="165">
        <f>SUM(I108:I110)</f>
        <v>0</v>
      </c>
      <c r="J107" s="165"/>
      <c r="K107" s="165">
        <f>SUM(K108:K110)</f>
        <v>0</v>
      </c>
      <c r="L107" s="165"/>
      <c r="M107" s="165">
        <f>SUM(M108:M110)</f>
        <v>0</v>
      </c>
      <c r="N107" s="165"/>
      <c r="O107" s="165">
        <f>SUM(O108:O110)</f>
        <v>0</v>
      </c>
      <c r="P107" s="165"/>
      <c r="Q107" s="165">
        <f>SUM(Q108:Q110)</f>
        <v>0</v>
      </c>
      <c r="R107" s="165"/>
      <c r="S107" s="165"/>
      <c r="T107" s="165"/>
      <c r="U107" s="165"/>
      <c r="V107" s="165">
        <f>SUM(V108:V110)</f>
        <v>0.51</v>
      </c>
      <c r="W107" s="165"/>
      <c r="AG107" t="s">
        <v>117</v>
      </c>
    </row>
    <row r="108" spans="1:60" outlineLevel="1" x14ac:dyDescent="0.2">
      <c r="A108" s="172">
        <v>69</v>
      </c>
      <c r="B108" s="173" t="s">
        <v>268</v>
      </c>
      <c r="C108" s="187" t="s">
        <v>269</v>
      </c>
      <c r="D108" s="174" t="s">
        <v>119</v>
      </c>
      <c r="E108" s="175">
        <v>3</v>
      </c>
      <c r="F108" s="176"/>
      <c r="G108" s="177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15</v>
      </c>
      <c r="M108" s="161">
        <f>G108*(1+L108/100)</f>
        <v>0</v>
      </c>
      <c r="N108" s="161">
        <v>7.6999999999999996E-4</v>
      </c>
      <c r="O108" s="161">
        <f>ROUND(E108*N108,2)</f>
        <v>0</v>
      </c>
      <c r="P108" s="161">
        <v>0</v>
      </c>
      <c r="Q108" s="161">
        <f>ROUND(E108*P108,2)</f>
        <v>0</v>
      </c>
      <c r="R108" s="161"/>
      <c r="S108" s="161" t="s">
        <v>120</v>
      </c>
      <c r="T108" s="161" t="s">
        <v>120</v>
      </c>
      <c r="U108" s="161">
        <v>9.7439999999999999E-2</v>
      </c>
      <c r="V108" s="161">
        <f>ROUND(E108*U108,2)</f>
        <v>0.28999999999999998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179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88"/>
      <c r="D109" s="163"/>
      <c r="E109" s="164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122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8">
        <v>70</v>
      </c>
      <c r="B110" s="179" t="s">
        <v>270</v>
      </c>
      <c r="C110" s="189" t="s">
        <v>302</v>
      </c>
      <c r="D110" s="180" t="s">
        <v>119</v>
      </c>
      <c r="E110" s="181">
        <v>3</v>
      </c>
      <c r="F110" s="182"/>
      <c r="G110" s="183">
        <f>ROUND(E110*F110,2)</f>
        <v>0</v>
      </c>
      <c r="H110" s="162"/>
      <c r="I110" s="161">
        <f>ROUND(E110*H110,2)</f>
        <v>0</v>
      </c>
      <c r="J110" s="162"/>
      <c r="K110" s="161">
        <f>ROUND(E110*J110,2)</f>
        <v>0</v>
      </c>
      <c r="L110" s="161">
        <v>15</v>
      </c>
      <c r="M110" s="161">
        <f>G110*(1+L110/100)</f>
        <v>0</v>
      </c>
      <c r="N110" s="161">
        <v>4.6000000000000001E-4</v>
      </c>
      <c r="O110" s="161">
        <f>ROUND(E110*N110,2)</f>
        <v>0</v>
      </c>
      <c r="P110" s="161">
        <v>0</v>
      </c>
      <c r="Q110" s="161">
        <f>ROUND(E110*P110,2)</f>
        <v>0</v>
      </c>
      <c r="R110" s="161"/>
      <c r="S110" s="161" t="s">
        <v>120</v>
      </c>
      <c r="T110" s="161" t="s">
        <v>120</v>
      </c>
      <c r="U110" s="161">
        <v>7.3099999999999998E-2</v>
      </c>
      <c r="V110" s="161">
        <f>ROUND(E110*U110,2)</f>
        <v>0.22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179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66" t="s">
        <v>116</v>
      </c>
      <c r="B111" s="167" t="s">
        <v>85</v>
      </c>
      <c r="C111" s="186" t="s">
        <v>86</v>
      </c>
      <c r="D111" s="168"/>
      <c r="E111" s="169"/>
      <c r="F111" s="170"/>
      <c r="G111" s="171">
        <f>SUMIF(AG112:AG112,"&lt;&gt;NOR",G112:G112)</f>
        <v>0</v>
      </c>
      <c r="H111" s="165"/>
      <c r="I111" s="165">
        <f>SUM(I112:I112)</f>
        <v>0</v>
      </c>
      <c r="J111" s="165"/>
      <c r="K111" s="165">
        <f>SUM(K112:K112)</f>
        <v>0</v>
      </c>
      <c r="L111" s="165"/>
      <c r="M111" s="165">
        <f>SUM(M112:M112)</f>
        <v>0</v>
      </c>
      <c r="N111" s="165"/>
      <c r="O111" s="165">
        <f>SUM(O112:O112)</f>
        <v>0</v>
      </c>
      <c r="P111" s="165"/>
      <c r="Q111" s="165">
        <f>SUM(Q112:Q112)</f>
        <v>0</v>
      </c>
      <c r="R111" s="165"/>
      <c r="S111" s="165"/>
      <c r="T111" s="165"/>
      <c r="U111" s="165"/>
      <c r="V111" s="165">
        <f>SUM(V112:V112)</f>
        <v>0</v>
      </c>
      <c r="W111" s="165"/>
      <c r="AG111" t="s">
        <v>117</v>
      </c>
    </row>
    <row r="112" spans="1:60" ht="22.5" outlineLevel="1" x14ac:dyDescent="0.2">
      <c r="A112" s="178">
        <v>71</v>
      </c>
      <c r="B112" s="179" t="s">
        <v>271</v>
      </c>
      <c r="C112" s="189" t="s">
        <v>319</v>
      </c>
      <c r="D112" s="180" t="s">
        <v>162</v>
      </c>
      <c r="E112" s="181">
        <v>1</v>
      </c>
      <c r="F112" s="182"/>
      <c r="G112" s="183">
        <f>ROUND(E112*F112,2)</f>
        <v>0</v>
      </c>
      <c r="H112" s="162"/>
      <c r="I112" s="161">
        <f>ROUND(E112*H112,2)</f>
        <v>0</v>
      </c>
      <c r="J112" s="162"/>
      <c r="K112" s="161">
        <f>ROUND(E112*J112,2)</f>
        <v>0</v>
      </c>
      <c r="L112" s="161">
        <v>15</v>
      </c>
      <c r="M112" s="161">
        <f>G112*(1+L112/100)</f>
        <v>0</v>
      </c>
      <c r="N112" s="161">
        <v>0</v>
      </c>
      <c r="O112" s="161">
        <f>ROUND(E112*N112,2)</f>
        <v>0</v>
      </c>
      <c r="P112" s="161">
        <v>0</v>
      </c>
      <c r="Q112" s="161">
        <f>ROUND(E112*P112,2)</f>
        <v>0</v>
      </c>
      <c r="R112" s="161"/>
      <c r="S112" s="161" t="s">
        <v>158</v>
      </c>
      <c r="T112" s="161" t="s">
        <v>159</v>
      </c>
      <c r="U112" s="161">
        <v>0</v>
      </c>
      <c r="V112" s="161">
        <f>ROUND(E112*U112,2)</f>
        <v>0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121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66" t="s">
        <v>116</v>
      </c>
      <c r="B113" s="167" t="s">
        <v>87</v>
      </c>
      <c r="C113" s="186" t="s">
        <v>88</v>
      </c>
      <c r="D113" s="168"/>
      <c r="E113" s="169"/>
      <c r="F113" s="170"/>
      <c r="G113" s="171">
        <f>SUMIF(AG114:AG119,"&lt;&gt;NOR",G114:G119)</f>
        <v>0</v>
      </c>
      <c r="H113" s="165"/>
      <c r="I113" s="165">
        <f>SUM(I114:I119)</f>
        <v>0</v>
      </c>
      <c r="J113" s="165"/>
      <c r="K113" s="165">
        <f>SUM(K114:K119)</f>
        <v>0</v>
      </c>
      <c r="L113" s="165"/>
      <c r="M113" s="165">
        <f>SUM(M114:M119)</f>
        <v>0</v>
      </c>
      <c r="N113" s="165"/>
      <c r="O113" s="165">
        <f>SUM(O114:O119)</f>
        <v>0</v>
      </c>
      <c r="P113" s="165"/>
      <c r="Q113" s="165">
        <f>SUM(Q114:Q119)</f>
        <v>0</v>
      </c>
      <c r="R113" s="165"/>
      <c r="S113" s="165"/>
      <c r="T113" s="165"/>
      <c r="U113" s="165"/>
      <c r="V113" s="165">
        <f>SUM(V114:V119)</f>
        <v>7.68</v>
      </c>
      <c r="W113" s="165"/>
      <c r="AG113" t="s">
        <v>117</v>
      </c>
    </row>
    <row r="114" spans="1:60" outlineLevel="1" x14ac:dyDescent="0.2">
      <c r="A114" s="178">
        <v>72</v>
      </c>
      <c r="B114" s="179" t="s">
        <v>272</v>
      </c>
      <c r="C114" s="189" t="s">
        <v>273</v>
      </c>
      <c r="D114" s="180" t="s">
        <v>170</v>
      </c>
      <c r="E114" s="181">
        <v>1.774</v>
      </c>
      <c r="F114" s="182"/>
      <c r="G114" s="183">
        <f t="shared" ref="G114:G119" si="21">ROUND(E114*F114,2)</f>
        <v>0</v>
      </c>
      <c r="H114" s="162"/>
      <c r="I114" s="161">
        <f t="shared" ref="I114:I119" si="22">ROUND(E114*H114,2)</f>
        <v>0</v>
      </c>
      <c r="J114" s="162"/>
      <c r="K114" s="161">
        <f t="shared" ref="K114:K119" si="23">ROUND(E114*J114,2)</f>
        <v>0</v>
      </c>
      <c r="L114" s="161">
        <v>15</v>
      </c>
      <c r="M114" s="161">
        <f t="shared" ref="M114:M119" si="24">G114*(1+L114/100)</f>
        <v>0</v>
      </c>
      <c r="N114" s="161">
        <v>0</v>
      </c>
      <c r="O114" s="161">
        <f t="shared" ref="O114:O119" si="25">ROUND(E114*N114,2)</f>
        <v>0</v>
      </c>
      <c r="P114" s="161">
        <v>0</v>
      </c>
      <c r="Q114" s="161">
        <f t="shared" ref="Q114:Q119" si="26">ROUND(E114*P114,2)</f>
        <v>0</v>
      </c>
      <c r="R114" s="161"/>
      <c r="S114" s="161" t="s">
        <v>120</v>
      </c>
      <c r="T114" s="161" t="s">
        <v>120</v>
      </c>
      <c r="U114" s="161">
        <v>0.93300000000000005</v>
      </c>
      <c r="V114" s="161">
        <f t="shared" ref="V114:V119" si="27">ROUND(E114*U114,2)</f>
        <v>1.66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274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73</v>
      </c>
      <c r="B115" s="179" t="s">
        <v>275</v>
      </c>
      <c r="C115" s="189" t="s">
        <v>276</v>
      </c>
      <c r="D115" s="180" t="s">
        <v>170</v>
      </c>
      <c r="E115" s="181">
        <v>5.3220000000000001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120</v>
      </c>
      <c r="T115" s="161" t="s">
        <v>120</v>
      </c>
      <c r="U115" s="161">
        <v>0.65300000000000002</v>
      </c>
      <c r="V115" s="161">
        <f t="shared" si="27"/>
        <v>3.48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274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74</v>
      </c>
      <c r="B116" s="179" t="s">
        <v>277</v>
      </c>
      <c r="C116" s="189" t="s">
        <v>278</v>
      </c>
      <c r="D116" s="180" t="s">
        <v>170</v>
      </c>
      <c r="E116" s="181">
        <v>1.774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0.49</v>
      </c>
      <c r="V116" s="161">
        <f t="shared" si="27"/>
        <v>0.87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274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75</v>
      </c>
      <c r="B117" s="179" t="s">
        <v>279</v>
      </c>
      <c r="C117" s="189" t="s">
        <v>280</v>
      </c>
      <c r="D117" s="180" t="s">
        <v>170</v>
      </c>
      <c r="E117" s="181">
        <v>15.965999999999999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</v>
      </c>
      <c r="V117" s="161">
        <f t="shared" si="27"/>
        <v>0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274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76</v>
      </c>
      <c r="B118" s="179" t="s">
        <v>281</v>
      </c>
      <c r="C118" s="189" t="s">
        <v>282</v>
      </c>
      <c r="D118" s="180" t="s">
        <v>170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120</v>
      </c>
      <c r="T118" s="161" t="s">
        <v>120</v>
      </c>
      <c r="U118" s="161">
        <v>0.94199999999999995</v>
      </c>
      <c r="V118" s="161">
        <f t="shared" si="27"/>
        <v>1.67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274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8">
        <v>77</v>
      </c>
      <c r="B119" s="179" t="s">
        <v>283</v>
      </c>
      <c r="C119" s="189" t="s">
        <v>284</v>
      </c>
      <c r="D119" s="180" t="s">
        <v>170</v>
      </c>
      <c r="E119" s="181">
        <v>1.774</v>
      </c>
      <c r="F119" s="182"/>
      <c r="G119" s="183">
        <f t="shared" si="21"/>
        <v>0</v>
      </c>
      <c r="H119" s="162"/>
      <c r="I119" s="161">
        <f t="shared" si="22"/>
        <v>0</v>
      </c>
      <c r="J119" s="162"/>
      <c r="K119" s="161">
        <f t="shared" si="23"/>
        <v>0</v>
      </c>
      <c r="L119" s="161">
        <v>15</v>
      </c>
      <c r="M119" s="161">
        <f t="shared" si="24"/>
        <v>0</v>
      </c>
      <c r="N119" s="161">
        <v>0</v>
      </c>
      <c r="O119" s="161">
        <f t="shared" si="25"/>
        <v>0</v>
      </c>
      <c r="P119" s="161">
        <v>0</v>
      </c>
      <c r="Q119" s="161">
        <f t="shared" si="26"/>
        <v>0</v>
      </c>
      <c r="R119" s="161"/>
      <c r="S119" s="161" t="s">
        <v>120</v>
      </c>
      <c r="T119" s="161" t="s">
        <v>120</v>
      </c>
      <c r="U119" s="161">
        <v>0</v>
      </c>
      <c r="V119" s="161">
        <f t="shared" si="27"/>
        <v>0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274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66" t="s">
        <v>116</v>
      </c>
      <c r="B120" s="167" t="s">
        <v>90</v>
      </c>
      <c r="C120" s="186" t="s">
        <v>29</v>
      </c>
      <c r="D120" s="168"/>
      <c r="E120" s="169"/>
      <c r="F120" s="170"/>
      <c r="G120" s="171">
        <f>SUMIF(AG121:AG123,"&lt;&gt;NOR",G121:G123)</f>
        <v>0</v>
      </c>
      <c r="H120" s="165"/>
      <c r="I120" s="165">
        <f>SUM(I121:I123)</f>
        <v>0</v>
      </c>
      <c r="J120" s="165"/>
      <c r="K120" s="165">
        <f>SUM(K121:K123)</f>
        <v>0</v>
      </c>
      <c r="L120" s="165"/>
      <c r="M120" s="165">
        <f>SUM(M121:M123)</f>
        <v>0</v>
      </c>
      <c r="N120" s="165"/>
      <c r="O120" s="165">
        <f>SUM(O121:O123)</f>
        <v>0</v>
      </c>
      <c r="P120" s="165"/>
      <c r="Q120" s="165">
        <f>SUM(Q121:Q123)</f>
        <v>0</v>
      </c>
      <c r="R120" s="165"/>
      <c r="S120" s="165"/>
      <c r="T120" s="165"/>
      <c r="U120" s="165"/>
      <c r="V120" s="165">
        <f>SUM(V121:V123)</f>
        <v>0</v>
      </c>
      <c r="W120" s="165"/>
      <c r="AG120" t="s">
        <v>117</v>
      </c>
    </row>
    <row r="121" spans="1:60" outlineLevel="1" x14ac:dyDescent="0.2">
      <c r="A121" s="178">
        <v>78</v>
      </c>
      <c r="B121" s="179" t="s">
        <v>285</v>
      </c>
      <c r="C121" s="189" t="s">
        <v>286</v>
      </c>
      <c r="D121" s="180" t="s">
        <v>287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120</v>
      </c>
      <c r="T121" s="161" t="s">
        <v>159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288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8">
        <v>79</v>
      </c>
      <c r="B122" s="179" t="s">
        <v>289</v>
      </c>
      <c r="C122" s="189" t="s">
        <v>290</v>
      </c>
      <c r="D122" s="180" t="s">
        <v>287</v>
      </c>
      <c r="E122" s="181">
        <v>1</v>
      </c>
      <c r="F122" s="182"/>
      <c r="G122" s="183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158</v>
      </c>
      <c r="T122" s="161" t="s">
        <v>159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288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2">
        <v>80</v>
      </c>
      <c r="B123" s="173" t="s">
        <v>291</v>
      </c>
      <c r="C123" s="187" t="s">
        <v>292</v>
      </c>
      <c r="D123" s="174" t="s">
        <v>287</v>
      </c>
      <c r="E123" s="175">
        <v>1</v>
      </c>
      <c r="F123" s="176"/>
      <c r="G123" s="177">
        <f>ROUND(E123*F123,2)</f>
        <v>0</v>
      </c>
      <c r="H123" s="162"/>
      <c r="I123" s="161">
        <f>ROUND(E123*H123,2)</f>
        <v>0</v>
      </c>
      <c r="J123" s="162"/>
      <c r="K123" s="161">
        <f>ROUND(E123*J123,2)</f>
        <v>0</v>
      </c>
      <c r="L123" s="161">
        <v>15</v>
      </c>
      <c r="M123" s="161">
        <f>G123*(1+L123/100)</f>
        <v>0</v>
      </c>
      <c r="N123" s="161">
        <v>0</v>
      </c>
      <c r="O123" s="161">
        <f>ROUND(E123*N123,2)</f>
        <v>0</v>
      </c>
      <c r="P123" s="161">
        <v>0</v>
      </c>
      <c r="Q123" s="161">
        <f>ROUND(E123*P123,2)</f>
        <v>0</v>
      </c>
      <c r="R123" s="161"/>
      <c r="S123" s="161" t="s">
        <v>158</v>
      </c>
      <c r="T123" s="161" t="s">
        <v>159</v>
      </c>
      <c r="U123" s="161">
        <v>0</v>
      </c>
      <c r="V123" s="161">
        <f>ROUND(E123*U123,2)</f>
        <v>0</v>
      </c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288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5"/>
      <c r="B124" s="6"/>
      <c r="C124" s="191"/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92"/>
      <c r="D125" s="156"/>
      <c r="E125" s="157"/>
      <c r="F125" s="157"/>
      <c r="G125" s="185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293</v>
      </c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91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1" t="s">
        <v>294</v>
      </c>
      <c r="B128" s="261"/>
      <c r="C128" s="262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2"/>
      <c r="B129" s="243"/>
      <c r="C129" s="244"/>
      <c r="D129" s="243"/>
      <c r="E129" s="243"/>
      <c r="F129" s="243"/>
      <c r="G129" s="24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295</v>
      </c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46"/>
      <c r="B132" s="247"/>
      <c r="C132" s="248"/>
      <c r="D132" s="247"/>
      <c r="E132" s="247"/>
      <c r="F132" s="247"/>
      <c r="G132" s="249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0"/>
      <c r="B133" s="251"/>
      <c r="C133" s="252"/>
      <c r="D133" s="251"/>
      <c r="E133" s="251"/>
      <c r="F133" s="251"/>
      <c r="G133" s="253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91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93"/>
      <c r="D135" s="142"/>
      <c r="AG135" t="s">
        <v>296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2021-05-11T06:52:41Z</cp:lastPrinted>
  <dcterms:created xsi:type="dcterms:W3CDTF">2009-04-08T07:15:50Z</dcterms:created>
  <dcterms:modified xsi:type="dcterms:W3CDTF">2021-05-12T12:37:02Z</dcterms:modified>
</cp:coreProperties>
</file>