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č.1'!$C$141:$K$486</definedName>
    <definedName name="_xlnm.Print_Area" localSheetId="1">'1 - Bytová jednotka č.1'!$C$4:$J$76,'1 - Bytová jednotka č.1'!$C$82:$J$123,'1 - Bytová jednotka č.1'!$C$129:$K$486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<sst xmlns="http://schemas.openxmlformats.org/spreadsheetml/2006/main" count="4182" uniqueCount="955">
  <si>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</si>
  <si>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</si>
  <si>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</si>
  <si>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</si>
  <si>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</si>
  <si>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</si>
  <si>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</si>
  <si>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</si>
  <si>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</si>
  <si>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</si>
  <si>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</si>
  <si>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</si>
  <si>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</si>
  <si>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</si>
  <si>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</si>
  <si>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</si>
  <si>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</si>
  <si>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</si>
  <si>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</si>
  <si>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</si>
  <si>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</si>
  <si>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</si>
  <si>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</si>
  <si>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</si>
  <si>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</si>
  <si>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</si>
  <si>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</si>
  <si>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</si>
  <si>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</si>
  <si>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</si>
  <si>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</si>
  <si>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</si>
  <si>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</si>
  <si>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</si>
  <si>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</si>
  <si>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</si>
  <si>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</si>
  <si>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</si>
  <si>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</si>
  <si>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</si>
  <si>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</si>
  <si>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</si>
  <si>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</si>
  <si>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</si>
  <si>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</si>
  <si>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</si>
  <si>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</si>
  <si>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</si>
  <si>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</si>
  <si>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</si>
  <si>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</si>
  <si>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</si>
  <si>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</si>
  <si>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</si>
  <si>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</si>
  <si>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</si>
  <si>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</si>
  <si>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</si>
  <si>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</si>
  <si>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</si>
  <si>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</si>
  <si>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</si>
  <si>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</si>
  <si>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</si>
  <si>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</si>
  <si>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</si>
  <si>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</si>
  <si>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</si>
  <si>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</si>
  <si>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</si>
  <si>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</si>
  <si>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</si>
  <si>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</si>
  <si>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</si>
  <si>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</si>
  <si>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</si>
  <si>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</si>
  <si>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</si>
  <si>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</si>
  <si>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</si>
  <si>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</si>
  <si>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</si>
  <si>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</si>
  <si>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</si>
  <si>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</si>
  <si>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</si>
  <si>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</si>
  <si>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</si>
  <si>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</si>
  <si>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</si>
  <si>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</si>
  <si>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</si>
  <si>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</si>
  <si>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</si>
  <si>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</si>
  <si>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</si>
  <si>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</si>
  <si>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</si>
  <si>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</si>
  <si>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</si>
  <si>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</si>
  <si>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</si>
  <si>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</si>
  <si>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</si>
  <si>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</si>
  <si>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</si>
  <si>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</si>
  <si>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</si>
  <si>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</si>
  <si>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</si>
  <si>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</si>
  <si>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</si>
  <si>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</si>
  <si>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</si>
  <si>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</si>
  <si>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</si>
  <si>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</si>
  <si>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</si>
  <si>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</si>
  <si>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</si>
  <si>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</si>
  <si>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</si>
  <si>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</si>
  <si>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</si>
  <si>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</si>
  <si>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</si>
  <si>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</si>
  <si>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</si>
  <si>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</si>
  <si>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</si>
  <si>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</si>
  <si>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</si>
  <si>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</si>
  <si>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</si>
  <si>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</si>
  <si>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</si>
  <si>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</si>
  <si>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</si>
  <si>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</si>
  <si>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</si>
  <si>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</si>
  <si>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</si>
  <si>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</si>
  <si>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</si>
  <si>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</si>
  <si>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</si>
  <si>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</si>
  <si>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</si>
  <si>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</si>
  <si>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</si>
  <si>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545871422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</si>
  <si>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</si>
  <si>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</si>
  <si>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</si>
  <si>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</si>
  <si>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</si>
  <si>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</si>
  <si>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754330643</t>
  </si>
  <si>
    <t>611311131</t>
  </si>
  <si>
    <t>Potažení vnitřních rovných stropů vápenným štukem tloušťky do 3 mm</t>
  </si>
  <si>
    <t>-1448813202</t>
  </si>
  <si>
    <t>5</t>
  </si>
  <si>
    <t>611321111</t>
  </si>
  <si>
    <t>Vápenocementová omítka hrubá jednovrstvá zatřená vnitřních stropů rovných nanášená ručně</t>
  </si>
  <si>
    <t>449709434</t>
  </si>
  <si>
    <t>612131121</t>
  </si>
  <si>
    <t>Penetrační disperzní nátěr vnitřních stěn nanášený ručně</t>
  </si>
  <si>
    <t>-1620118476</t>
  </si>
  <si>
    <t>7</t>
  </si>
  <si>
    <t>612142001</t>
  </si>
  <si>
    <t>Potažení vnitřních stěn sklovláknitým pletivem vtlačeným do tenkovrstvé hmoty</t>
  </si>
  <si>
    <t>560196111</t>
  </si>
  <si>
    <t>8</t>
  </si>
  <si>
    <t>612311131</t>
  </si>
  <si>
    <t>Potažení vnitřních stěn vápenným štukem tloušťky do 3 mm</t>
  </si>
  <si>
    <t>491051261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</si>
  <si>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</si>
  <si>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</si>
  <si>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</si>
  <si>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</si>
  <si>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</si>
  <si>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</si>
  <si>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184547048</t>
  </si>
  <si>
    <t>(1,035+0,6+0,08+0,065+1,65+0,08+0,08)*2,6</t>
  </si>
  <si>
    <t>10</t>
  </si>
  <si>
    <t>619991001</t>
  </si>
  <si>
    <t>Zakrytí podlah fólií přilepenou lepící páskou</t>
  </si>
  <si>
    <t>-799295900</t>
  </si>
  <si>
    <t>4,05*5,5</t>
  </si>
  <si>
    <t>5,5*2</t>
  </si>
  <si>
    <t>11</t>
  </si>
  <si>
    <t>619991011</t>
  </si>
  <si>
    <t>Obalení konstrukcí a prvků fólií přilepenou lepící páskou</t>
  </si>
  <si>
    <t>1099354747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</si>
  <si>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</si>
  <si>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</si>
  <si>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</si>
  <si>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</si>
  <si>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</si>
  <si>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719339625</t>
  </si>
  <si>
    <t>13</t>
  </si>
  <si>
    <t>642944121</t>
  </si>
  <si>
    <t>Osazování ocelových zárubní dodatečné pl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</si>
  <si>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</si>
  <si>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</si>
  <si>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</si>
  <si>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</si>
  <si>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</si>
  <si>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</si>
  <si>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</si>
  <si>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</si>
  <si>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</si>
  <si>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 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</si>
  <si>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</si>
  <si>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</si>
  <si>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</si>
  <si>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</si>
  <si>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</si>
  <si>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</si>
  <si>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</si>
  <si>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</si>
  <si>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omítnutého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</si>
  <si>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</si>
  <si>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</si>
  <si>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</si>
  <si>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</si>
  <si>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</si>
  <si>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</si>
  <si>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bytové a občanské výstavby při výšce podlaží do 4 m</t>
  </si>
  <si>
    <t>35250711</t>
  </si>
  <si>
    <t>přístupová trasa do bytu-chodba:</t>
  </si>
  <si>
    <t>18</t>
  </si>
  <si>
    <t>962084121</t>
  </si>
  <si>
    <t>Bourání příček umakartových tl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</si>
  <si>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</si>
  <si>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</si>
  <si>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</si>
  <si>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</si>
  <si>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</si>
  <si>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</si>
  <si>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</si>
  <si>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</si>
  <si>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</si>
  <si>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</si>
  <si>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dveřních zárubní pl do 2 m2</t>
  </si>
  <si>
    <t>1598558490</t>
  </si>
  <si>
    <t>dveře do spíže:</t>
  </si>
  <si>
    <t>0,7*2</t>
  </si>
  <si>
    <t>766691914</t>
  </si>
  <si>
    <t>Vyvěšení nebo zavěšení dřevěných křídel dveří pl do 2 m2</t>
  </si>
  <si>
    <t>-1644715217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</si>
  <si>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</si>
  <si>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</si>
  <si>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</si>
  <si>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</si>
  <si>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</si>
  <si>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</si>
  <si>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-1725699065</t>
  </si>
  <si>
    <t>23</t>
  </si>
  <si>
    <t>997013219</t>
  </si>
  <si>
    <t>Příplatek k vnitrostaveništní dopravě suti a vybouraných hmot za zvětšenou dopravu suti ZKD 10 m</t>
  </si>
  <si>
    <t>1005008026</t>
  </si>
  <si>
    <t>3,772*50 'Přepočtené koeficientem množství</t>
  </si>
  <si>
    <t>24</t>
  </si>
  <si>
    <t>997013501</t>
  </si>
  <si>
    <t>Odvoz suti a vybouraných hmot na skládku nebo meziskládku do 1 km se složením</t>
  </si>
  <si>
    <t>-2016607628</t>
  </si>
  <si>
    <t>25</t>
  </si>
  <si>
    <t>997013509</t>
  </si>
  <si>
    <t>Příplatek k odvozu suti a vybouraných hmot na skládku ZKD 1 km přes 1 km</t>
  </si>
  <si>
    <t>-280427754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</si>
  <si>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</si>
  <si>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</si>
  <si>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</si>
  <si>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</si>
  <si>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1094669618</t>
  </si>
  <si>
    <t>998</t>
  </si>
  <si>
    <t>Přesun hmot</t>
  </si>
  <si>
    <t>27</t>
  </si>
  <si>
    <t>998011003</t>
  </si>
  <si>
    <t>Přesun hmot pro budovy zděné v do 24 m</t>
  </si>
  <si>
    <t>1828141501</t>
  </si>
  <si>
    <t>28</t>
  </si>
  <si>
    <t>998011014</t>
  </si>
  <si>
    <t>Příplatek k přesunu hmot pro budovy zděné za zvětšený přesun do 500 m</t>
  </si>
  <si>
    <t>-1879819983</t>
  </si>
  <si>
    <t>29</t>
  </si>
  <si>
    <t>998017003</t>
  </si>
  <si>
    <t>Přesun hmot s omezením mechanizace pro budovy v do 24 m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</si>
  <si>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</si>
  <si>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</si>
  <si>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</si>
  <si>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</si>
  <si>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</si>
  <si>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</si>
  <si>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</si>
  <si>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</si>
  <si>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-752057201</t>
  </si>
  <si>
    <t>1,035*0,935</t>
  </si>
  <si>
    <t>31</t>
  </si>
  <si>
    <t>711192201</t>
  </si>
  <si>
    <t>Provedení izolace proti zemní vlhkosti hydroizolační stěrkou svislé na betonu, 2 vrstvy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</si>
  <si>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</si>
  <si>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</si>
  <si>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</si>
  <si>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</si>
  <si>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</si>
  <si>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</si>
  <si>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</si>
  <si>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</si>
  <si>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</si>
  <si>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</si>
  <si>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</si>
  <si>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</si>
  <si>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</si>
  <si>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</si>
  <si>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</si>
  <si>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-676370541</t>
  </si>
  <si>
    <t>4,194+8,391</t>
  </si>
  <si>
    <t>34</t>
  </si>
  <si>
    <t>711199101</t>
  </si>
  <si>
    <t>Provedení těsnícího pásu do spoje dilatační nebo styčné spáry podlaha - stěna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</si>
  <si>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</si>
  <si>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</si>
  <si>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</si>
  <si>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</si>
  <si>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</si>
  <si>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</si>
  <si>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</si>
  <si>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</si>
  <si>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</si>
  <si>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</si>
  <si>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</si>
  <si>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</si>
  <si>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</si>
  <si>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</si>
  <si>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</si>
  <si>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</si>
  <si>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</si>
  <si>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</si>
  <si>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</si>
  <si>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</si>
  <si>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tonážní pro izolace proti vodě, vlhkosti a plynům v objektech výšky do 60 m</t>
  </si>
  <si>
    <t>-598080318</t>
  </si>
  <si>
    <t>38</t>
  </si>
  <si>
    <t>998711181</t>
  </si>
  <si>
    <t>Příplatek k přesunu hmot tonážní 711 prováděný bez použití mechanizace</t>
  </si>
  <si>
    <t>-998358646</t>
  </si>
  <si>
    <t>721</t>
  </si>
  <si>
    <t>Zdravotechnika - vnitřní kanalizace</t>
  </si>
  <si>
    <t>39</t>
  </si>
  <si>
    <t>721171808</t>
  </si>
  <si>
    <t>Demontáž potrubí z PVC do D 114</t>
  </si>
  <si>
    <t>6914875</t>
  </si>
  <si>
    <t>40</t>
  </si>
  <si>
    <t>721173706</t>
  </si>
  <si>
    <t>Potrubí kanalizační z PE odpadní DN 100</t>
  </si>
  <si>
    <t>852300071</t>
  </si>
  <si>
    <t>41</t>
  </si>
  <si>
    <t>721173722</t>
  </si>
  <si>
    <t>Potrubí kanalizační z PE připojovací DN 40</t>
  </si>
  <si>
    <t>-727056612</t>
  </si>
  <si>
    <t>42</t>
  </si>
  <si>
    <t>721173724</t>
  </si>
  <si>
    <t>Potrubí kanalizační z PE připojovací DN 70</t>
  </si>
  <si>
    <t>1164965501</t>
  </si>
  <si>
    <t>43</t>
  </si>
  <si>
    <t>721220801</t>
  </si>
  <si>
    <t>Demontáž uzávěrek zápachových DN 70</t>
  </si>
  <si>
    <t>-510211566</t>
  </si>
  <si>
    <t>vana,umyvadlo,pračka:</t>
  </si>
  <si>
    <t>44</t>
  </si>
  <si>
    <t>721290111</t>
  </si>
  <si>
    <t>Zkouška těsnosti potrubí kanalizace vodou do DN 125</t>
  </si>
  <si>
    <t>-838682557</t>
  </si>
  <si>
    <t>45</t>
  </si>
  <si>
    <t>998721103</t>
  </si>
  <si>
    <t>Přesun hmot tonážní pro vnitřní kanalizace v objektech v do 24 m</t>
  </si>
  <si>
    <t>-300986643</t>
  </si>
  <si>
    <t>46</t>
  </si>
  <si>
    <t>998721181</t>
  </si>
  <si>
    <t>Příplatek k přesunu hmot tonážní 721 prováděný bez použití mechanizace</t>
  </si>
  <si>
    <t>581803048</t>
  </si>
  <si>
    <t>722</t>
  </si>
  <si>
    <t>Zdravotechnika - vnitřní vodovod</t>
  </si>
  <si>
    <t>47</t>
  </si>
  <si>
    <t>722170801</t>
  </si>
  <si>
    <t>Demontáž rozvodů vody z plastů do D 25</t>
  </si>
  <si>
    <t>-528495523</t>
  </si>
  <si>
    <t>48</t>
  </si>
  <si>
    <t>722176113</t>
  </si>
  <si>
    <t>Montáž potrubí plastové spojované svary polyfuzně do D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</si>
  <si>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</si>
  <si>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</si>
  <si>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</si>
  <si>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</si>
  <si>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</si>
  <si>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</si>
  <si>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</si>
  <si>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</si>
  <si>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</si>
  <si>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</si>
  <si>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</si>
  <si>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</si>
  <si>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</si>
  <si>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</si>
  <si>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 rozvodu vody z plastů za malý rozsah prací na zakázce do 20 m</t>
  </si>
  <si>
    <t>soubor</t>
  </si>
  <si>
    <t>888169895</t>
  </si>
  <si>
    <t>53</t>
  </si>
  <si>
    <t>722179192</t>
  </si>
  <si>
    <t>Příplatek k rozvodu vody z plastů za potrubí do D 32 mm do 15 svarů</t>
  </si>
  <si>
    <t>-424009530</t>
  </si>
  <si>
    <t>54</t>
  </si>
  <si>
    <t>722290215</t>
  </si>
  <si>
    <t>Zkouška těsnosti vodovodního potrubí hrdlového nebo přírubového do DN 100</t>
  </si>
  <si>
    <t>909153258</t>
  </si>
  <si>
    <t>55</t>
  </si>
  <si>
    <t>722290234</t>
  </si>
  <si>
    <t>Proplach a dezinfekce vodovodního potrubí do DN 80</t>
  </si>
  <si>
    <t>-433432461</t>
  </si>
  <si>
    <t>56</t>
  </si>
  <si>
    <t>998722103</t>
  </si>
  <si>
    <t>Přesun hmot tonážní pro vnitřní vodovod v objektech v do 24 m</t>
  </si>
  <si>
    <t>-1131290058</t>
  </si>
  <si>
    <t>57</t>
  </si>
  <si>
    <t>998722181</t>
  </si>
  <si>
    <t>Příplatek k přesunu hmot tonážní 722 prováděný bez použití mechanizace</t>
  </si>
  <si>
    <t>594613002</t>
  </si>
  <si>
    <t>723</t>
  </si>
  <si>
    <t>Zdravotechnika - vnitřní plynovod</t>
  </si>
  <si>
    <t>58</t>
  </si>
  <si>
    <t>723120804</t>
  </si>
  <si>
    <t>Demontáž potrubí ocelové závitové svařované do DN 25</t>
  </si>
  <si>
    <t>-3954562</t>
  </si>
  <si>
    <t>59</t>
  </si>
  <si>
    <t>723150402</t>
  </si>
  <si>
    <t>Potrubí plyn ocelové z ušlechtilé oceli spojované lisováním DN 15</t>
  </si>
  <si>
    <t>-758421361</t>
  </si>
  <si>
    <t>chránička:</t>
  </si>
  <si>
    <t>60</t>
  </si>
  <si>
    <t>723181002</t>
  </si>
  <si>
    <t>Potrubí měděné měkké spojované lisováním DN 15 ZTI</t>
  </si>
  <si>
    <t>1199824553</t>
  </si>
  <si>
    <t>61</t>
  </si>
  <si>
    <t>723190105</t>
  </si>
  <si>
    <t>Přípojka plynovodní nerezová hadice G1/2 F x G1/2 F délky 100 cm spojovaná na závit</t>
  </si>
  <si>
    <t>307309788</t>
  </si>
  <si>
    <t>62</t>
  </si>
  <si>
    <t>723190901</t>
  </si>
  <si>
    <t>Uzavření,otevření plynovodního potrubí při opravě</t>
  </si>
  <si>
    <t>-1530354753</t>
  </si>
  <si>
    <t>63</t>
  </si>
  <si>
    <t>723190907</t>
  </si>
  <si>
    <t>Odvzdušnění nebo napuštění plynovodního potrubí</t>
  </si>
  <si>
    <t>-1100055533</t>
  </si>
  <si>
    <t>64</t>
  </si>
  <si>
    <t>723190909</t>
  </si>
  <si>
    <t>Zkouška těsnosti potrubí plynovodního</t>
  </si>
  <si>
    <t>881363531</t>
  </si>
  <si>
    <t>65</t>
  </si>
  <si>
    <t>998723103</t>
  </si>
  <si>
    <t>Přesun hmot tonážní pro vnitřní plynovod v objektech v do 24 m</t>
  </si>
  <si>
    <t>222168295</t>
  </si>
  <si>
    <t>66</t>
  </si>
  <si>
    <t>998723181</t>
  </si>
  <si>
    <t>Příplatek k přesunu hmot tonážní 723 prováděný bez použití mechanizace</t>
  </si>
  <si>
    <t>495092114</t>
  </si>
  <si>
    <t>725</t>
  </si>
  <si>
    <t>Zdravotechnika - zařizovací předměty</t>
  </si>
  <si>
    <t>67</t>
  </si>
  <si>
    <t>725110811</t>
  </si>
  <si>
    <t>Demontáž klozetů splachovací s nádrží</t>
  </si>
  <si>
    <t>1911547148</t>
  </si>
  <si>
    <t>68</t>
  </si>
  <si>
    <t>725112001</t>
  </si>
  <si>
    <t>920033822</t>
  </si>
  <si>
    <t>69</t>
  </si>
  <si>
    <t>725210821</t>
  </si>
  <si>
    <t>Demontáž umyvadel bez výtokových armatur</t>
  </si>
  <si>
    <t>-1469730870</t>
  </si>
  <si>
    <t>70</t>
  </si>
  <si>
    <t>725211602</t>
  </si>
  <si>
    <t>-947674187</t>
  </si>
  <si>
    <t>71</t>
  </si>
  <si>
    <t>725220841</t>
  </si>
  <si>
    <t>Demontáž van ocelová</t>
  </si>
  <si>
    <t>-1547489909</t>
  </si>
  <si>
    <t>72</t>
  </si>
  <si>
    <t>725222116</t>
  </si>
  <si>
    <t>Vana bez armatur výtokových akrylátová se zápachovou uzávěrkou 1600x700 mm</t>
  </si>
  <si>
    <t>-1860526610</t>
  </si>
  <si>
    <t>73</t>
  </si>
  <si>
    <t>725810811</t>
  </si>
  <si>
    <t>Demontáž ventilů výtokových nástěnných</t>
  </si>
  <si>
    <t>-1936742164</t>
  </si>
  <si>
    <t>74</t>
  </si>
  <si>
    <t>725811115</t>
  </si>
  <si>
    <t>Ventil nástěnný pevný výtok G1/2x80 mm</t>
  </si>
  <si>
    <t>1224703188</t>
  </si>
  <si>
    <t>75</t>
  </si>
  <si>
    <t>725820801</t>
  </si>
  <si>
    <t>Demontáž baterie nástěnné do G 3 / 4</t>
  </si>
  <si>
    <t>-536175490</t>
  </si>
  <si>
    <t>76</t>
  </si>
  <si>
    <t>725822611</t>
  </si>
  <si>
    <t>Baterie umyvadlová stojánková páková bez výpusti</t>
  </si>
  <si>
    <t>139056103</t>
  </si>
  <si>
    <t>77</t>
  </si>
  <si>
    <t>725831313</t>
  </si>
  <si>
    <t>Baterie vanová nástěnná páková s příslušenstvím a pohyblivým držákem</t>
  </si>
  <si>
    <t>-1005021762</t>
  </si>
  <si>
    <t>78</t>
  </si>
  <si>
    <t>725865501</t>
  </si>
  <si>
    <t>Odpadní souprava DN 40/50 se zápachovou uzávěrkou pro vanu, ovládání bovdenem</t>
  </si>
  <si>
    <t>-566837018</t>
  </si>
  <si>
    <t>79</t>
  </si>
  <si>
    <t>725869101</t>
  </si>
  <si>
    <t>Montáž zápachových uzávěrek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</si>
  <si>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</si>
  <si>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</si>
  <si>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</si>
  <si>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</si>
  <si>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</si>
  <si>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</si>
  <si>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</si>
  <si>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</si>
  <si>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</si>
  <si>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</si>
  <si>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</si>
  <si>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Dvířka 40/20 vč. montáže a začištění k obkladu</t>
  </si>
  <si>
    <t>-1010256823</t>
  </si>
  <si>
    <t>83</t>
  </si>
  <si>
    <t>998725103</t>
  </si>
  <si>
    <t>Přesun hmot tonážní pro zařizovací předměty v objektech v do 24 m</t>
  </si>
  <si>
    <t>738648506</t>
  </si>
  <si>
    <t>84</t>
  </si>
  <si>
    <t>998725181</t>
  </si>
  <si>
    <t>Příplatek k přesunu hmot tonážní 725 prováděný bez použití mechanizace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</si>
  <si>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</si>
  <si>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</si>
  <si>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</si>
  <si>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</si>
  <si>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</si>
  <si>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</si>
  <si>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</si>
  <si>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</si>
  <si>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</si>
  <si>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</si>
  <si>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</si>
  <si>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-1531502419</t>
  </si>
  <si>
    <t>87</t>
  </si>
  <si>
    <t>998726113</t>
  </si>
  <si>
    <t>Přesun hmot tonážní pro instalační prefabrikáty v objektech v do 24 m</t>
  </si>
  <si>
    <t>-199083672</t>
  </si>
  <si>
    <t>88</t>
  </si>
  <si>
    <t>998726181</t>
  </si>
  <si>
    <t>Příplatek k přesunu hmot tonážní 726 prováděný bez použití mechanizace</t>
  </si>
  <si>
    <t>1097493295</t>
  </si>
  <si>
    <t>741</t>
  </si>
  <si>
    <t>Elektroinstalace - silnoproud</t>
  </si>
  <si>
    <t>89</t>
  </si>
  <si>
    <t>741112001</t>
  </si>
  <si>
    <t>Montáž krabice zapuštěná plastová kruhová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</si>
  <si>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</si>
  <si>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</si>
  <si>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</si>
  <si>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</si>
  <si>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</si>
  <si>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</si>
  <si>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</si>
  <si>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 Cu izolovaný plný a laněný žíla 0,35-6 mm2 pod omítku (CY)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</si>
  <si>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</si>
  <si>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</si>
  <si>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</si>
  <si>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</si>
  <si>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</si>
  <si>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</si>
  <si>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</si>
  <si>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6mm2</t>
  </si>
  <si>
    <t>1175001008</t>
  </si>
  <si>
    <t>94</t>
  </si>
  <si>
    <t>741210001</t>
  </si>
  <si>
    <t>Montáž rozvodnice oceloplechová nebo plastová běžná do 20 kg</t>
  </si>
  <si>
    <t>1241361609</t>
  </si>
  <si>
    <t>95</t>
  </si>
  <si>
    <t>35713850</t>
  </si>
  <si>
    <t>rozvodnice elektroměrové s jedním 1 fázovým místem bez požární úpravy 18 pozic</t>
  </si>
  <si>
    <t>-1102177640</t>
  </si>
  <si>
    <t>96</t>
  </si>
  <si>
    <t>741310001</t>
  </si>
  <si>
    <t>Montáž vypínač nástěnný 1-jednopólový prostředí normální</t>
  </si>
  <si>
    <t>1921770974</t>
  </si>
  <si>
    <t>97</t>
  </si>
  <si>
    <t>34535799</t>
  </si>
  <si>
    <t>ovladač zapínací tlačítkový 10A 3553-80289 velkoplošný</t>
  </si>
  <si>
    <t>-589678708</t>
  </si>
  <si>
    <t>98</t>
  </si>
  <si>
    <t>741313001</t>
  </si>
  <si>
    <t>Montáž zásuvka (polo)zapuštěná bezšroubové připojení 2P+PE se zapojením vodičů</t>
  </si>
  <si>
    <t>874236797</t>
  </si>
  <si>
    <t>99</t>
  </si>
  <si>
    <t>35811077</t>
  </si>
  <si>
    <t>zásuvka nepropustná nástěnná 16A 220 V 3pólová</t>
  </si>
  <si>
    <t>-1888755844</t>
  </si>
  <si>
    <t>100</t>
  </si>
  <si>
    <t>741370002</t>
  </si>
  <si>
    <t>Montáž svítidlo žárovkové bytové stropní přisazené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</si>
  <si>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</si>
  <si>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</si>
  <si>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</si>
  <si>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</si>
  <si>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</si>
  <si>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</si>
  <si>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</si>
  <si>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</si>
  <si>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</si>
  <si>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</si>
  <si>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</si>
  <si>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</si>
  <si>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</si>
  <si>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</si>
  <si>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</si>
  <si>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Celková prohlídka elektrického rozvodu a zařízení do 100 000,- Kč</t>
  </si>
  <si>
    <t>-213438711</t>
  </si>
  <si>
    <t>105</t>
  </si>
  <si>
    <t>54111971</t>
  </si>
  <si>
    <t>1757672897</t>
  </si>
  <si>
    <t>106</t>
  </si>
  <si>
    <t>725610902</t>
  </si>
  <si>
    <t>Výměna plynových sporáků s úpravou instalace</t>
  </si>
  <si>
    <t>-668163923</t>
  </si>
  <si>
    <t>107</t>
  </si>
  <si>
    <t>998741103</t>
  </si>
  <si>
    <t>Přesun hmot tonážní pro silnoproud v objektech v do 24 m</t>
  </si>
  <si>
    <t>1297011201</t>
  </si>
  <si>
    <t>108</t>
  </si>
  <si>
    <t>998741181</t>
  </si>
  <si>
    <t>Příplatek k přesunu hmot tonážní 741 prováděný bez použití mechanizace</t>
  </si>
  <si>
    <t>2088019873</t>
  </si>
  <si>
    <t>751</t>
  </si>
  <si>
    <t>Vzduchotechnika</t>
  </si>
  <si>
    <t>109</t>
  </si>
  <si>
    <t>751111012</t>
  </si>
  <si>
    <t>Mtž vent ax ntl nástěnného základního D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</si>
  <si>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</si>
  <si>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</si>
  <si>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</si>
  <si>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</si>
  <si>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</si>
  <si>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</si>
  <si>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</si>
  <si>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 D do 200 mm</t>
  </si>
  <si>
    <t>-507812216</t>
  </si>
  <si>
    <t>112</t>
  </si>
  <si>
    <t>751377011</t>
  </si>
  <si>
    <t>Mtž odsávacího zákrytu (digestoř) bytového vestavěného</t>
  </si>
  <si>
    <t>-606706224</t>
  </si>
  <si>
    <t>113</t>
  </si>
  <si>
    <t>Digestoř vestavná výsuvná pod skříňku</t>
  </si>
  <si>
    <t>-1643912442</t>
  </si>
  <si>
    <t>114</t>
  </si>
  <si>
    <t>998751102</t>
  </si>
  <si>
    <t>Přesun hmot tonážní pro vzduchotechniku v objektech v do 24 m</t>
  </si>
  <si>
    <t>26329316</t>
  </si>
  <si>
    <t>115</t>
  </si>
  <si>
    <t>998751181</t>
  </si>
  <si>
    <t>Příplatek k přesunu hmot tonážní 751 prováděný bez použití mechanizace</t>
  </si>
  <si>
    <t>1147748964</t>
  </si>
  <si>
    <t>763</t>
  </si>
  <si>
    <t>Konstrukce suché výstavby</t>
  </si>
  <si>
    <t>116</t>
  </si>
  <si>
    <t>763111331</t>
  </si>
  <si>
    <t>SDK příčka tl 80 mm profil CW+UW 50 desky 1xH2 15 TI 40 mm</t>
  </si>
  <si>
    <t>1820152227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</si>
  <si>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</si>
  <si>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</si>
  <si>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</si>
  <si>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</si>
  <si>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</si>
  <si>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</si>
  <si>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</si>
  <si>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</si>
  <si>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</si>
  <si>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</si>
  <si>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</si>
  <si>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</si>
  <si>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</si>
  <si>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</si>
  <si>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-111301071</t>
  </si>
  <si>
    <t>119</t>
  </si>
  <si>
    <t>763111762</t>
  </si>
  <si>
    <t>Příplatek k SDK příčce s jednoduchou nosnou konstrukcí za zahuštění profilů na vzdálenost 41 mm</t>
  </si>
  <si>
    <t>433901265</t>
  </si>
  <si>
    <t>120</t>
  </si>
  <si>
    <t>763111771</t>
  </si>
  <si>
    <t>Příplatek k SDK příčce za rovinnost kvality Q3</t>
  </si>
  <si>
    <t>-284618929</t>
  </si>
  <si>
    <t>29,263*2</t>
  </si>
  <si>
    <t>121</t>
  </si>
  <si>
    <t>998763303</t>
  </si>
  <si>
    <t>Přesun hmot tonážní pro sádrokartonové konstrukce v objektech v do 24 m</t>
  </si>
  <si>
    <t>-586764764</t>
  </si>
  <si>
    <t>122</t>
  </si>
  <si>
    <t>998763381</t>
  </si>
  <si>
    <t>Příplatek k přesunu hmot tonážní 763 SDK prováděný bez použití mechanizace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</si>
  <si>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</si>
  <si>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</si>
  <si>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</si>
  <si>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</si>
  <si>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</si>
  <si>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</si>
  <si>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</si>
  <si>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</si>
  <si>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</si>
  <si>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truhlářského obložení podhledů z panelů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</si>
  <si>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</si>
  <si>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</si>
  <si>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</si>
  <si>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</si>
  <si>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</si>
  <si>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</si>
  <si>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</si>
  <si>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</si>
  <si>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</si>
  <si>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</si>
  <si>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</si>
  <si>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</si>
  <si>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</si>
  <si>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</si>
  <si>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 nerez PK</t>
  </si>
  <si>
    <t>1830304454</t>
  </si>
  <si>
    <t>128</t>
  </si>
  <si>
    <t>766660722</t>
  </si>
  <si>
    <t>Montáž dveřního kování - zámku</t>
  </si>
  <si>
    <t>797400030</t>
  </si>
  <si>
    <t>129</t>
  </si>
  <si>
    <t>54925015</t>
  </si>
  <si>
    <t>zámek stavební zadlabací dozický 02-03 L Zn</t>
  </si>
  <si>
    <t>-1513406443</t>
  </si>
  <si>
    <t>130</t>
  </si>
  <si>
    <t>766695212</t>
  </si>
  <si>
    <t>Montáž truhlářských prahů dveří 1křídlových šířky do 10 cm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</si>
  <si>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</si>
  <si>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</si>
  <si>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</si>
  <si>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</si>
  <si>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</si>
  <si>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</si>
  <si>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</si>
  <si>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dřevěných nebo kovových délky do 2,1 m</t>
  </si>
  <si>
    <t>-462350337</t>
  </si>
  <si>
    <t>133</t>
  </si>
  <si>
    <t>998766103</t>
  </si>
  <si>
    <t>Přesun hmot tonážní pro konstrukce truhlářské v objektech v do 24 m</t>
  </si>
  <si>
    <t>2137200379</t>
  </si>
  <si>
    <t>134</t>
  </si>
  <si>
    <t>998766181</t>
  </si>
  <si>
    <t>Příplatek k přesunu hmot tonážní 766 prováděný bez použití mechanizace</t>
  </si>
  <si>
    <t>207418560</t>
  </si>
  <si>
    <t>135</t>
  </si>
  <si>
    <t>DV</t>
  </si>
  <si>
    <t>Dodávka a osazení SDK konstrukce dvířek za wc - pro obklad vč. úchytek a začištění</t>
  </si>
  <si>
    <t>-1215645229</t>
  </si>
  <si>
    <t>136</t>
  </si>
  <si>
    <t>KL</t>
  </si>
  <si>
    <t>Kuchyňská linka dle specifikace vč. dřezu - dodávka</t>
  </si>
  <si>
    <t>-1800455105</t>
  </si>
  <si>
    <t>137</t>
  </si>
  <si>
    <t>MKL</t>
  </si>
  <si>
    <t>Montáž kuchyňské linky dle specifikace</t>
  </si>
  <si>
    <t>460262430</t>
  </si>
  <si>
    <t>138</t>
  </si>
  <si>
    <t>P12</t>
  </si>
  <si>
    <t>Dodávka a montáž laminátových dveří vč. rámu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</si>
  <si>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</si>
  <si>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</si>
  <si>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</si>
  <si>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</si>
  <si>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</si>
  <si>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</si>
  <si>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</si>
  <si>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</si>
  <si>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</si>
  <si>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keramických dlaždic režných hladkých do malty do 12 ks/m2</t>
  </si>
  <si>
    <t>1335452261</t>
  </si>
  <si>
    <t>141</t>
  </si>
  <si>
    <t>771591111</t>
  </si>
  <si>
    <t>Podlahy penetrace podkladu</t>
  </si>
  <si>
    <t>1125201346</t>
  </si>
  <si>
    <t>142</t>
  </si>
  <si>
    <t>59761408</t>
  </si>
  <si>
    <t>dlaždice keramická barevná přes 9 do 12 ks/m2</t>
  </si>
  <si>
    <t>-258748877</t>
  </si>
  <si>
    <t>4,19363636363636*1,1 'Přepočtené koeficientem množství</t>
  </si>
  <si>
    <t>143</t>
  </si>
  <si>
    <t>998771103</t>
  </si>
  <si>
    <t>Přesun hmot tonážní pro podlahy z dlaždic v objektech v do 24 m</t>
  </si>
  <si>
    <t>-778858743</t>
  </si>
  <si>
    <t>144</t>
  </si>
  <si>
    <t>998771181</t>
  </si>
  <si>
    <t>Příplatek k přesunu hmot tonážní 771 prováděný bez použití mechanizace</t>
  </si>
  <si>
    <t>2099695138</t>
  </si>
  <si>
    <t>776</t>
  </si>
  <si>
    <t>Podlahy povlakové</t>
  </si>
  <si>
    <t>145</t>
  </si>
  <si>
    <t>776201812</t>
  </si>
  <si>
    <t>Demontáž lepených povlakových podlah s podložkou ručně</t>
  </si>
  <si>
    <t>1886169184</t>
  </si>
  <si>
    <t>demontáž nášlapné vrstvy z pvc:</t>
  </si>
  <si>
    <t>1,72*0,5</t>
  </si>
  <si>
    <t>146</t>
  </si>
  <si>
    <t>776421111</t>
  </si>
  <si>
    <t>Montáž obvodových lišt lepením</t>
  </si>
  <si>
    <t>2145365786</t>
  </si>
  <si>
    <t>3,05+1,65+0,08+1+1</t>
  </si>
  <si>
    <t>147</t>
  </si>
  <si>
    <t>28411003</t>
  </si>
  <si>
    <t>lišta soklová PVC 30 x 30 mm</t>
  </si>
  <si>
    <t>61330079</t>
  </si>
  <si>
    <t>7,74857142857143*1,02 'Přepočtené koeficientem množství</t>
  </si>
  <si>
    <t>148</t>
  </si>
  <si>
    <t>998776103</t>
  </si>
  <si>
    <t>Přesun hmot tonážní pro podlahy povlakové v objektech v do 24 m</t>
  </si>
  <si>
    <t>-326039793</t>
  </si>
  <si>
    <t>149</t>
  </si>
  <si>
    <t>998776181</t>
  </si>
  <si>
    <t>Příplatek k přesunu hmot tonážní 776 prováděný bez použití mechanizace</t>
  </si>
  <si>
    <t>-45008822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</si>
  <si>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</si>
  <si>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</si>
  <si>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</si>
  <si>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</si>
  <si>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</si>
  <si>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-1968048727</t>
  </si>
  <si>
    <t>151</t>
  </si>
  <si>
    <t>L</t>
  </si>
  <si>
    <t>Listela - dekorovaný obklad</t>
  </si>
  <si>
    <t>-160003611</t>
  </si>
  <si>
    <t>11,15/0,4*1,1</t>
  </si>
  <si>
    <t>152</t>
  </si>
  <si>
    <t>781471113</t>
  </si>
  <si>
    <t>Montáž obkladů vnitřních keramických hladkých do 19 ks/m2 kladených do malty</t>
  </si>
  <si>
    <t>-1809998372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</si>
  <si>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</si>
  <si>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</si>
  <si>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</si>
  <si>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</si>
  <si>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</si>
  <si>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</si>
  <si>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-1680280436</t>
  </si>
  <si>
    <t>24,49*1,1</t>
  </si>
  <si>
    <t>154</t>
  </si>
  <si>
    <t>781495111</t>
  </si>
  <si>
    <t>Penetrace podkladu vnitřních obkladů</t>
  </si>
  <si>
    <t>-764409982</t>
  </si>
  <si>
    <t>155</t>
  </si>
  <si>
    <t>998781103</t>
  </si>
  <si>
    <t>Přesun hmot tonážní pro obklady keramické v objektech v do 24 m</t>
  </si>
  <si>
    <t>1676122872</t>
  </si>
  <si>
    <t>156</t>
  </si>
  <si>
    <t>998781181</t>
  </si>
  <si>
    <t>Příplatek k přesunu hmot tonážní 781 prováděný bez použití mechanizace</t>
  </si>
  <si>
    <t>-1526808610</t>
  </si>
  <si>
    <t>783</t>
  </si>
  <si>
    <t>Dokončovací práce - nátěry</t>
  </si>
  <si>
    <t>158</t>
  </si>
  <si>
    <t>783301313</t>
  </si>
  <si>
    <t>Odmaštění zámečnických konstrukcí ředidlovým odmašťovačem</t>
  </si>
  <si>
    <t>-1348590790</t>
  </si>
  <si>
    <t>159</t>
  </si>
  <si>
    <t>783314101</t>
  </si>
  <si>
    <t>Základní jednonásobný syntetický nátěr zámečnických konstrukcí</t>
  </si>
  <si>
    <t>1846163191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</si>
  <si>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</si>
  <si>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</si>
  <si>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</si>
  <si>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</si>
  <si>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</si>
  <si>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</si>
  <si>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</si>
  <si>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</si>
  <si>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</si>
  <si>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</si>
  <si>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</si>
  <si>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</si>
  <si>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</si>
  <si>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</si>
  <si>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</si>
  <si>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</si>
  <si>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</si>
  <si>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</si>
  <si>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</si>
  <si>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</si>
  <si>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</si>
  <si>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</si>
  <si>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</si>
  <si>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-271349542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</si>
  <si>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</si>
  <si>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</si>
  <si>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</si>
  <si>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</si>
  <si>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</si>
  <si>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-1839405339</t>
  </si>
  <si>
    <t>164</t>
  </si>
  <si>
    <t>784321001</t>
  </si>
  <si>
    <t>Jednonásobné silikátové bílé malby v místnosti výšky do 3,80 m</t>
  </si>
  <si>
    <t>-165755285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</si>
  <si>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</si>
  <si>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</si>
  <si>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</si>
  <si>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</si>
  <si>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</si>
  <si>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</si>
  <si>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</si>
  <si>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</si>
  <si>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</si>
  <si>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</si>
  <si>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</si>
  <si>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</si>
  <si>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</si>
  <si>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</si>
  <si>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</si>
  <si>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</si>
  <si>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</si>
  <si>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</si>
  <si>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</si>
  <si>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</si>
  <si>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</si>
  <si>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</si>
  <si>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</si>
  <si>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</si>
  <si>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890645058</t>
  </si>
  <si>
    <t>dopojení nového ventilátoru na stávající potrubí:</t>
  </si>
  <si>
    <t>168</t>
  </si>
  <si>
    <t>HZS4212</t>
  </si>
  <si>
    <t>Hodinová zúčtovací sazba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</si>
  <si>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</si>
  <si>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</si>
  <si>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</si>
  <si>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</si>
  <si>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</si>
  <si>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</si>
  <si>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</si>
  <si>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</si>
  <si>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</si>
  <si>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</si>
  <si>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</si>
  <si>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</si>
  <si>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</si>
  <si>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</si>
  <si>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</si>
  <si>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sporák plynový kombinovaný</t>
  </si>
  <si>
    <t>umyvadlo včetně příslušenství</t>
  </si>
  <si>
    <t>wc kombi s příslušenstvím a dopojením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</si>
</sst>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Jiříkovského 167/27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23. 8. 2019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'1 - Bytová jednotka č.1'!J30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7"/>
  <sheetViews>
    <sheetView showGridLines="0" tabSelected="1" zoomScale="160" zoomScaleNormal="160" workbookViewId="0" topLeftCell="A1">
      <selection activeCell="W285" sqref="W2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87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ROUND((SUM(BE142:BE486)),2)</f>
        <v>0</v>
      </c>
      <c r="G33" s="32"/>
      <c r="H33" s="32"/>
      <c r="I33" s="103">
        <v>0.21</v>
      </c>
      <c r="J33" s="102">
        <f>ROUND(((SUM(BE142:BE486))*I33),2)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ROUND((SUM(BF142:BF486)),2)</f>
        <v>0</v>
      </c>
      <c r="G34" s="32"/>
      <c r="H34" s="32"/>
      <c r="I34" s="103">
        <v>0.15</v>
      </c>
      <c r="J34" s="102">
        <f>ROUND(((SUM(BF142:BF486))*I34),2)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1 - Bytová jednotka č.1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J422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J428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J454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J482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J483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J485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9" t="str">
        <f>E9</f>
        <v>1 - Bytová jednotka č.1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P143+P221+P454+P482</f>
        <v>0</v>
      </c>
      <c r="Q142" s="66"/>
      <c r="R142" s="141">
        <f>R143+R221+R454+R482</f>
        <v>3.4715094499999997</v>
      </c>
      <c r="S142" s="66"/>
      <c r="T142" s="142">
        <f>T143+T221+T454+T482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BK143+BK221+BK454+BK482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81</v>
      </c>
      <c r="AY152" s="182" t="s">
        <v>134</v>
      </c>
    </row>
    <row r="153" spans="1:65" s="2" customFormat="1" ht="21.75" customHeight="1">
      <c r="A153" s="32"/>
      <c r="B153" s="157"/>
      <c r="C153" s="158" t="s">
        <v>135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81</v>
      </c>
      <c r="AY162" s="182" t="s">
        <v>134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134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81</v>
      </c>
      <c r="AY166" s="182" t="s">
        <v>134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81</v>
      </c>
      <c r="AY170" s="182" t="s">
        <v>134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81</v>
      </c>
      <c r="AW172" s="15" t="s">
        <v>33</v>
      </c>
      <c r="AX172" s="15" t="s">
        <v>76</v>
      </c>
      <c r="AY172" s="190" t="s">
        <v>134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81</v>
      </c>
      <c r="AY173" s="174" t="s">
        <v>134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81</v>
      </c>
      <c r="AY177" s="182" t="s">
        <v>134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81</v>
      </c>
      <c r="AT180" s="153" t="s">
        <v>75</v>
      </c>
      <c r="AU180" s="153" t="s">
        <v>81</v>
      </c>
      <c r="AY180" s="145" t="s">
        <v>134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140</v>
      </c>
      <c r="H181" s="162">
        <v>13.556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2:51" s="15" customFormat="1" ht="12">
      <c r="B182" s="189"/>
      <c r="D182" s="173" t="s">
        <v>144</v>
      </c>
      <c r="E182" s="190" t="s">
        <v>1</v>
      </c>
      <c r="F182" s="191" t="s">
        <v>215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81</v>
      </c>
      <c r="AW182" s="15" t="s">
        <v>33</v>
      </c>
      <c r="AX182" s="15" t="s">
        <v>76</v>
      </c>
      <c r="AY182" s="190" t="s">
        <v>134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216</v>
      </c>
      <c r="H183" s="176">
        <v>4.706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217</v>
      </c>
      <c r="H184" s="176">
        <v>1.56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2">
      <c r="B185" s="189"/>
      <c r="D185" s="173" t="s">
        <v>144</v>
      </c>
      <c r="E185" s="190" t="s">
        <v>1</v>
      </c>
      <c r="F185" s="191" t="s">
        <v>218</v>
      </c>
      <c r="H185" s="190" t="s">
        <v>1</v>
      </c>
      <c r="I185" s="192"/>
      <c r="L185" s="189"/>
      <c r="M185" s="193"/>
      <c r="N185" s="194"/>
      <c r="O185" s="194"/>
      <c r="P185" s="194"/>
      <c r="Q185" s="194"/>
      <c r="R185" s="194"/>
      <c r="S185" s="194"/>
      <c r="T185" s="195"/>
      <c r="AT185" s="190" t="s">
        <v>144</v>
      </c>
      <c r="AU185" s="190" t="s">
        <v>142</v>
      </c>
      <c r="AV185" s="15" t="s">
        <v>81</v>
      </c>
      <c r="AW185" s="15" t="s">
        <v>33</v>
      </c>
      <c r="AX185" s="15" t="s">
        <v>76</v>
      </c>
      <c r="AY185" s="190" t="s">
        <v>134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219</v>
      </c>
      <c r="H186" s="176">
        <v>7.29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4" customFormat="1" ht="12">
      <c r="B187" s="181"/>
      <c r="D187" s="173" t="s">
        <v>144</v>
      </c>
      <c r="E187" s="182" t="s">
        <v>1</v>
      </c>
      <c r="F187" s="183" t="s">
        <v>154</v>
      </c>
      <c r="H187" s="184">
        <v>13.556000000000001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144</v>
      </c>
      <c r="AU187" s="182" t="s">
        <v>142</v>
      </c>
      <c r="AV187" s="14" t="s">
        <v>141</v>
      </c>
      <c r="AW187" s="14" t="s">
        <v>33</v>
      </c>
      <c r="AX187" s="14" t="s">
        <v>81</v>
      </c>
      <c r="AY187" s="182" t="s">
        <v>134</v>
      </c>
    </row>
    <row r="188" spans="1:65" s="2" customFormat="1" ht="21.75" customHeight="1">
      <c r="A188" s="32"/>
      <c r="B188" s="157"/>
      <c r="C188" s="158" t="s">
        <v>213</v>
      </c>
      <c r="D188" s="158" t="s">
        <v>137</v>
      </c>
      <c r="E188" s="159" t="s">
        <v>220</v>
      </c>
      <c r="F188" s="160" t="s">
        <v>221</v>
      </c>
      <c r="G188" s="161" t="s">
        <v>140</v>
      </c>
      <c r="H188" s="162">
        <v>18.772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0.00015</v>
      </c>
      <c r="T188" s="169">
        <f>S188*H188</f>
        <v>0.0028157999999999994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213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213</v>
      </c>
      <c r="BM188" s="170" t="s">
        <v>222</v>
      </c>
    </row>
    <row r="189" spans="2:51" s="15" customFormat="1" ht="22.5">
      <c r="B189" s="189"/>
      <c r="D189" s="173" t="s">
        <v>144</v>
      </c>
      <c r="E189" s="190" t="s">
        <v>1</v>
      </c>
      <c r="F189" s="191" t="s">
        <v>223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144</v>
      </c>
      <c r="AU189" s="190" t="s">
        <v>142</v>
      </c>
      <c r="AV189" s="15" t="s">
        <v>81</v>
      </c>
      <c r="AW189" s="15" t="s">
        <v>33</v>
      </c>
      <c r="AX189" s="15" t="s">
        <v>76</v>
      </c>
      <c r="AY189" s="190" t="s">
        <v>134</v>
      </c>
    </row>
    <row r="190" spans="2:51" s="13" customFormat="1" ht="12">
      <c r="B190" s="172"/>
      <c r="D190" s="173" t="s">
        <v>144</v>
      </c>
      <c r="E190" s="174" t="s">
        <v>1</v>
      </c>
      <c r="F190" s="175" t="s">
        <v>224</v>
      </c>
      <c r="H190" s="176">
        <v>9.412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33</v>
      </c>
      <c r="AX190" s="13" t="s">
        <v>76</v>
      </c>
      <c r="AY190" s="174" t="s">
        <v>134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217</v>
      </c>
      <c r="H191" s="176">
        <v>1.56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134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225</v>
      </c>
      <c r="H192" s="176">
        <v>7.8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134</v>
      </c>
    </row>
    <row r="193" spans="2:51" s="14" customFormat="1" ht="12">
      <c r="B193" s="181"/>
      <c r="D193" s="173" t="s">
        <v>144</v>
      </c>
      <c r="E193" s="182" t="s">
        <v>1</v>
      </c>
      <c r="F193" s="183" t="s">
        <v>154</v>
      </c>
      <c r="H193" s="184">
        <v>18.772000000000002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144</v>
      </c>
      <c r="AU193" s="182" t="s">
        <v>142</v>
      </c>
      <c r="AV193" s="14" t="s">
        <v>141</v>
      </c>
      <c r="AW193" s="14" t="s">
        <v>33</v>
      </c>
      <c r="AX193" s="14" t="s">
        <v>81</v>
      </c>
      <c r="AY193" s="182" t="s">
        <v>134</v>
      </c>
    </row>
    <row r="194" spans="1:65" s="2" customFormat="1" ht="21.75" customHeight="1">
      <c r="A194" s="32"/>
      <c r="B194" s="157"/>
      <c r="C194" s="158" t="s">
        <v>226</v>
      </c>
      <c r="D194" s="158" t="s">
        <v>137</v>
      </c>
      <c r="E194" s="159" t="s">
        <v>227</v>
      </c>
      <c r="F194" s="160" t="s">
        <v>228</v>
      </c>
      <c r="G194" s="161" t="s">
        <v>140</v>
      </c>
      <c r="H194" s="162">
        <v>72.275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4E-05</v>
      </c>
      <c r="R194" s="168">
        <f>Q194*H194</f>
        <v>0.0028910000000000003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229</v>
      </c>
    </row>
    <row r="195" spans="2:51" s="13" customFormat="1" ht="12">
      <c r="B195" s="172"/>
      <c r="D195" s="173" t="s">
        <v>144</v>
      </c>
      <c r="E195" s="174" t="s">
        <v>1</v>
      </c>
      <c r="F195" s="175" t="s">
        <v>188</v>
      </c>
      <c r="H195" s="176">
        <v>22.275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5" customFormat="1" ht="12">
      <c r="B196" s="189"/>
      <c r="D196" s="173" t="s">
        <v>144</v>
      </c>
      <c r="E196" s="190" t="s">
        <v>1</v>
      </c>
      <c r="F196" s="191" t="s">
        <v>230</v>
      </c>
      <c r="H196" s="190" t="s">
        <v>1</v>
      </c>
      <c r="I196" s="192"/>
      <c r="L196" s="189"/>
      <c r="M196" s="193"/>
      <c r="N196" s="194"/>
      <c r="O196" s="194"/>
      <c r="P196" s="194"/>
      <c r="Q196" s="194"/>
      <c r="R196" s="194"/>
      <c r="S196" s="194"/>
      <c r="T196" s="195"/>
      <c r="AT196" s="190" t="s">
        <v>144</v>
      </c>
      <c r="AU196" s="190" t="s">
        <v>142</v>
      </c>
      <c r="AV196" s="15" t="s">
        <v>81</v>
      </c>
      <c r="AW196" s="15" t="s">
        <v>33</v>
      </c>
      <c r="AX196" s="15" t="s">
        <v>76</v>
      </c>
      <c r="AY196" s="190" t="s">
        <v>134</v>
      </c>
    </row>
    <row r="197" spans="2:51" s="13" customFormat="1" ht="12">
      <c r="B197" s="172"/>
      <c r="D197" s="173" t="s">
        <v>144</v>
      </c>
      <c r="E197" s="174" t="s">
        <v>1</v>
      </c>
      <c r="F197" s="175" t="s">
        <v>195</v>
      </c>
      <c r="H197" s="176">
        <v>50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33</v>
      </c>
      <c r="AX197" s="13" t="s">
        <v>76</v>
      </c>
      <c r="AY197" s="174" t="s">
        <v>134</v>
      </c>
    </row>
    <row r="198" spans="2:51" s="14" customFormat="1" ht="12">
      <c r="B198" s="181"/>
      <c r="D198" s="173" t="s">
        <v>144</v>
      </c>
      <c r="E198" s="182" t="s">
        <v>1</v>
      </c>
      <c r="F198" s="183" t="s">
        <v>154</v>
      </c>
      <c r="H198" s="184">
        <v>72.275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144</v>
      </c>
      <c r="AU198" s="182" t="s">
        <v>142</v>
      </c>
      <c r="AV198" s="14" t="s">
        <v>141</v>
      </c>
      <c r="AW198" s="14" t="s">
        <v>33</v>
      </c>
      <c r="AX198" s="14" t="s">
        <v>81</v>
      </c>
      <c r="AY198" s="182" t="s">
        <v>134</v>
      </c>
    </row>
    <row r="199" spans="1:65" s="2" customFormat="1" ht="16.5" customHeight="1">
      <c r="A199" s="32"/>
      <c r="B199" s="157"/>
      <c r="C199" s="158" t="s">
        <v>231</v>
      </c>
      <c r="D199" s="158" t="s">
        <v>137</v>
      </c>
      <c r="E199" s="159" t="s">
        <v>232</v>
      </c>
      <c r="F199" s="160" t="s">
        <v>233</v>
      </c>
      <c r="G199" s="161" t="s">
        <v>140</v>
      </c>
      <c r="H199" s="162">
        <v>31.551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0.1</v>
      </c>
      <c r="T199" s="169">
        <f>S199*H199</f>
        <v>3.1551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234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235</v>
      </c>
      <c r="H200" s="176">
        <v>31.551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81</v>
      </c>
      <c r="AY200" s="174" t="s">
        <v>134</v>
      </c>
    </row>
    <row r="201" spans="1:65" s="2" customFormat="1" ht="16.5" customHeight="1">
      <c r="A201" s="32"/>
      <c r="B201" s="157"/>
      <c r="C201" s="158" t="s">
        <v>236</v>
      </c>
      <c r="D201" s="158" t="s">
        <v>137</v>
      </c>
      <c r="E201" s="159" t="s">
        <v>237</v>
      </c>
      <c r="F201" s="160" t="s">
        <v>238</v>
      </c>
      <c r="G201" s="161" t="s">
        <v>140</v>
      </c>
      <c r="H201" s="162">
        <v>4.931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239</v>
      </c>
    </row>
    <row r="202" spans="2:51" s="13" customFormat="1" ht="12">
      <c r="B202" s="172"/>
      <c r="D202" s="173" t="s">
        <v>144</v>
      </c>
      <c r="E202" s="174" t="s">
        <v>1</v>
      </c>
      <c r="F202" s="175" t="s">
        <v>240</v>
      </c>
      <c r="H202" s="176">
        <v>1.103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241</v>
      </c>
      <c r="H203" s="176">
        <v>3.828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4" customFormat="1" ht="12">
      <c r="B204" s="181"/>
      <c r="D204" s="173" t="s">
        <v>144</v>
      </c>
      <c r="E204" s="182" t="s">
        <v>1</v>
      </c>
      <c r="F204" s="183" t="s">
        <v>154</v>
      </c>
      <c r="H204" s="184">
        <v>4.931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144</v>
      </c>
      <c r="AU204" s="182" t="s">
        <v>142</v>
      </c>
      <c r="AV204" s="14" t="s">
        <v>141</v>
      </c>
      <c r="AW204" s="14" t="s">
        <v>33</v>
      </c>
      <c r="AX204" s="14" t="s">
        <v>81</v>
      </c>
      <c r="AY204" s="182" t="s">
        <v>134</v>
      </c>
    </row>
    <row r="205" spans="1:65" s="2" customFormat="1" ht="16.5" customHeight="1">
      <c r="A205" s="32"/>
      <c r="B205" s="157"/>
      <c r="C205" s="158" t="s">
        <v>242</v>
      </c>
      <c r="D205" s="158" t="s">
        <v>137</v>
      </c>
      <c r="E205" s="159" t="s">
        <v>243</v>
      </c>
      <c r="F205" s="160" t="s">
        <v>244</v>
      </c>
      <c r="G205" s="161" t="s">
        <v>140</v>
      </c>
      <c r="H205" s="162">
        <v>1.4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0.088</v>
      </c>
      <c r="T205" s="169">
        <f>S205*H205</f>
        <v>0.12319999999999999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141</v>
      </c>
      <c r="BM205" s="170" t="s">
        <v>245</v>
      </c>
    </row>
    <row r="206" spans="2:51" s="15" customFormat="1" ht="12">
      <c r="B206" s="189"/>
      <c r="D206" s="173" t="s">
        <v>144</v>
      </c>
      <c r="E206" s="190" t="s">
        <v>1</v>
      </c>
      <c r="F206" s="191" t="s">
        <v>246</v>
      </c>
      <c r="H206" s="190" t="s">
        <v>1</v>
      </c>
      <c r="I206" s="192"/>
      <c r="L206" s="189"/>
      <c r="M206" s="193"/>
      <c r="N206" s="194"/>
      <c r="O206" s="194"/>
      <c r="P206" s="194"/>
      <c r="Q206" s="194"/>
      <c r="R206" s="194"/>
      <c r="S206" s="194"/>
      <c r="T206" s="195"/>
      <c r="AT206" s="190" t="s">
        <v>144</v>
      </c>
      <c r="AU206" s="190" t="s">
        <v>142</v>
      </c>
      <c r="AV206" s="15" t="s">
        <v>81</v>
      </c>
      <c r="AW206" s="15" t="s">
        <v>33</v>
      </c>
      <c r="AX206" s="15" t="s">
        <v>76</v>
      </c>
      <c r="AY206" s="190" t="s">
        <v>134</v>
      </c>
    </row>
    <row r="207" spans="2:51" s="13" customFormat="1" ht="12">
      <c r="B207" s="172"/>
      <c r="D207" s="173" t="s">
        <v>144</v>
      </c>
      <c r="E207" s="174" t="s">
        <v>1</v>
      </c>
      <c r="F207" s="175" t="s">
        <v>247</v>
      </c>
      <c r="H207" s="176">
        <v>1.4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81</v>
      </c>
      <c r="AY207" s="174" t="s">
        <v>134</v>
      </c>
    </row>
    <row r="208" spans="1:65" s="2" customFormat="1" ht="21.75" customHeight="1">
      <c r="A208" s="32"/>
      <c r="B208" s="157"/>
      <c r="C208" s="158" t="s">
        <v>7</v>
      </c>
      <c r="D208" s="158" t="s">
        <v>137</v>
      </c>
      <c r="E208" s="159" t="s">
        <v>248</v>
      </c>
      <c r="F208" s="160" t="s">
        <v>249</v>
      </c>
      <c r="G208" s="161" t="s">
        <v>203</v>
      </c>
      <c r="H208" s="162">
        <v>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0.024</v>
      </c>
      <c r="T208" s="169">
        <f>S208*H208</f>
        <v>0.024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213</v>
      </c>
      <c r="AT208" s="170" t="s">
        <v>137</v>
      </c>
      <c r="AU208" s="170" t="s">
        <v>142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142</v>
      </c>
      <c r="BK208" s="171">
        <f>ROUND(I208*H208,2)</f>
        <v>0</v>
      </c>
      <c r="BL208" s="17" t="s">
        <v>213</v>
      </c>
      <c r="BM208" s="170" t="s">
        <v>250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81</v>
      </c>
      <c r="AT209" s="153" t="s">
        <v>75</v>
      </c>
      <c r="AU209" s="153" t="s">
        <v>81</v>
      </c>
      <c r="AY209" s="145" t="s">
        <v>134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2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2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81</v>
      </c>
      <c r="AY215" s="174" t="s">
        <v>134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81</v>
      </c>
      <c r="AT217" s="153" t="s">
        <v>75</v>
      </c>
      <c r="AU217" s="153" t="s">
        <v>81</v>
      </c>
      <c r="AY217" s="145" t="s">
        <v>134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P222+P252+P263+P275+P287+P307+P311+P332+P340+P361+P382+P392+P405+P422+P428</f>
        <v>0</v>
      </c>
      <c r="Q221" s="150"/>
      <c r="R221" s="151">
        <f>R222+R252+R263+R275+R287+R307+R311+R332+R340+R361+R382+R392+R405+R422+R428</f>
        <v>2.6244568299999997</v>
      </c>
      <c r="S221" s="150"/>
      <c r="T221" s="152">
        <f>T222+T252+T263+T275+T287+T307+T311+T332+T340+T361+T382+T392+T405+T422+T428</f>
        <v>0.46692898</v>
      </c>
      <c r="AR221" s="145" t="s">
        <v>142</v>
      </c>
      <c r="AT221" s="153" t="s">
        <v>75</v>
      </c>
      <c r="AU221" s="153" t="s">
        <v>76</v>
      </c>
      <c r="AY221" s="145" t="s">
        <v>134</v>
      </c>
      <c r="BK221" s="154">
        <f>BK222+BK252+BK263+BK275+BK287+BK307+BK311+BK332+BK340+BK361+BK382+BK392+BK405+BK422+BK428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81</v>
      </c>
      <c r="AY222" s="145" t="s">
        <v>134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81</v>
      </c>
      <c r="AY226" s="182" t="s">
        <v>134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134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134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134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134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81</v>
      </c>
      <c r="AY232" s="182" t="s">
        <v>134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81</v>
      </c>
      <c r="AW234" s="15" t="s">
        <v>33</v>
      </c>
      <c r="AX234" s="15" t="s">
        <v>76</v>
      </c>
      <c r="AY234" s="190" t="s">
        <v>134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81</v>
      </c>
      <c r="AY237" s="174" t="s">
        <v>134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134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134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134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134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134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134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134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81</v>
      </c>
      <c r="AY246" s="182" t="s">
        <v>134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81</v>
      </c>
      <c r="AY249" s="174" t="s">
        <v>134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81</v>
      </c>
      <c r="AY252" s="145" t="s">
        <v>134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81</v>
      </c>
      <c r="AW258" s="15" t="s">
        <v>33</v>
      </c>
      <c r="AX258" s="15" t="s">
        <v>76</v>
      </c>
      <c r="AY258" s="190" t="s">
        <v>134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135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134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134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134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134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134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134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134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134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134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134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134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134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134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81</v>
      </c>
      <c r="AY275" s="145" t="s">
        <v>134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134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81</v>
      </c>
      <c r="AW278" s="15" t="s">
        <v>33</v>
      </c>
      <c r="AX278" s="15" t="s">
        <v>76</v>
      </c>
      <c r="AY278" s="190" t="s">
        <v>134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81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81</v>
      </c>
      <c r="AY279" s="174" t="s">
        <v>134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134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134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134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134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134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134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134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134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954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476</v>
      </c>
    </row>
    <row r="290" spans="1:65" s="2" customFormat="1" ht="16.5" customHeight="1">
      <c r="A290" s="32"/>
      <c r="B290" s="157"/>
      <c r="C290" s="158" t="s">
        <v>477</v>
      </c>
      <c r="D290" s="158" t="s">
        <v>137</v>
      </c>
      <c r="E290" s="159" t="s">
        <v>478</v>
      </c>
      <c r="F290" s="160" t="s">
        <v>479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134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480</v>
      </c>
    </row>
    <row r="291" spans="1:65" s="2" customFormat="1" ht="21.75" customHeight="1">
      <c r="A291" s="32"/>
      <c r="B291" s="157"/>
      <c r="C291" s="158" t="s">
        <v>481</v>
      </c>
      <c r="D291" s="158" t="s">
        <v>137</v>
      </c>
      <c r="E291" s="159" t="s">
        <v>482</v>
      </c>
      <c r="F291" s="160" t="s">
        <v>953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134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483</v>
      </c>
    </row>
    <row r="292" spans="1:65" s="2" customFormat="1" ht="16.5" customHeight="1">
      <c r="A292" s="32"/>
      <c r="B292" s="157"/>
      <c r="C292" s="158" t="s">
        <v>484</v>
      </c>
      <c r="D292" s="158" t="s">
        <v>137</v>
      </c>
      <c r="E292" s="159" t="s">
        <v>485</v>
      </c>
      <c r="F292" s="160" t="s">
        <v>486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134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487</v>
      </c>
    </row>
    <row r="293" spans="1:65" s="2" customFormat="1" ht="21.75" customHeight="1">
      <c r="A293" s="32"/>
      <c r="B293" s="157"/>
      <c r="C293" s="158" t="s">
        <v>488</v>
      </c>
      <c r="D293" s="158" t="s">
        <v>137</v>
      </c>
      <c r="E293" s="159" t="s">
        <v>489</v>
      </c>
      <c r="F293" s="160" t="s">
        <v>490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134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491</v>
      </c>
    </row>
    <row r="294" spans="1:65" s="2" customFormat="1" ht="16.5" customHeight="1">
      <c r="A294" s="32"/>
      <c r="B294" s="157"/>
      <c r="C294" s="158" t="s">
        <v>492</v>
      </c>
      <c r="D294" s="158" t="s">
        <v>137</v>
      </c>
      <c r="E294" s="159" t="s">
        <v>493</v>
      </c>
      <c r="F294" s="160" t="s">
        <v>494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134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495</v>
      </c>
    </row>
    <row r="295" spans="1:65" s="2" customFormat="1" ht="16.5" customHeight="1">
      <c r="A295" s="32"/>
      <c r="B295" s="157"/>
      <c r="C295" s="158" t="s">
        <v>496</v>
      </c>
      <c r="D295" s="158" t="s">
        <v>137</v>
      </c>
      <c r="E295" s="159" t="s">
        <v>497</v>
      </c>
      <c r="F295" s="160" t="s">
        <v>498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134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499</v>
      </c>
    </row>
    <row r="296" spans="1:65" s="2" customFormat="1" ht="16.5" customHeight="1">
      <c r="A296" s="32"/>
      <c r="B296" s="157"/>
      <c r="C296" s="158" t="s">
        <v>500</v>
      </c>
      <c r="D296" s="158" t="s">
        <v>137</v>
      </c>
      <c r="E296" s="159" t="s">
        <v>501</v>
      </c>
      <c r="F296" s="160" t="s">
        <v>502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134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503</v>
      </c>
    </row>
    <row r="297" spans="1:65" s="2" customFormat="1" ht="16.5" customHeight="1">
      <c r="A297" s="32"/>
      <c r="B297" s="157"/>
      <c r="C297" s="158" t="s">
        <v>504</v>
      </c>
      <c r="D297" s="158" t="s">
        <v>137</v>
      </c>
      <c r="E297" s="159" t="s">
        <v>505</v>
      </c>
      <c r="F297" s="160" t="s">
        <v>506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134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507</v>
      </c>
    </row>
    <row r="298" spans="1:65" s="2" customFormat="1" ht="21.75" customHeight="1">
      <c r="A298" s="32"/>
      <c r="B298" s="157"/>
      <c r="C298" s="158" t="s">
        <v>508</v>
      </c>
      <c r="D298" s="158" t="s">
        <v>137</v>
      </c>
      <c r="E298" s="159" t="s">
        <v>509</v>
      </c>
      <c r="F298" s="160" t="s">
        <v>510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134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511</v>
      </c>
    </row>
    <row r="299" spans="1:65" s="2" customFormat="1" ht="21.75" customHeight="1">
      <c r="A299" s="32"/>
      <c r="B299" s="157"/>
      <c r="C299" s="158" t="s">
        <v>512</v>
      </c>
      <c r="D299" s="158" t="s">
        <v>137</v>
      </c>
      <c r="E299" s="159" t="s">
        <v>513</v>
      </c>
      <c r="F299" s="160" t="s">
        <v>514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134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515</v>
      </c>
    </row>
    <row r="300" spans="1:65" s="2" customFormat="1" ht="16.5" customHeight="1">
      <c r="A300" s="32"/>
      <c r="B300" s="157"/>
      <c r="C300" s="158" t="s">
        <v>516</v>
      </c>
      <c r="D300" s="158" t="s">
        <v>137</v>
      </c>
      <c r="E300" s="159" t="s">
        <v>517</v>
      </c>
      <c r="F300" s="160" t="s">
        <v>518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134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519</v>
      </c>
    </row>
    <row r="301" spans="1:65" s="2" customFormat="1" ht="21.75" customHeight="1">
      <c r="A301" s="32"/>
      <c r="B301" s="157"/>
      <c r="C301" s="196" t="s">
        <v>520</v>
      </c>
      <c r="D301" s="196" t="s">
        <v>206</v>
      </c>
      <c r="E301" s="197" t="s">
        <v>521</v>
      </c>
      <c r="F301" s="198" t="s">
        <v>522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134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523</v>
      </c>
    </row>
    <row r="302" spans="1:65" s="2" customFormat="1" ht="21.75" customHeight="1">
      <c r="A302" s="32"/>
      <c r="B302" s="157"/>
      <c r="C302" s="196" t="s">
        <v>524</v>
      </c>
      <c r="D302" s="196" t="s">
        <v>206</v>
      </c>
      <c r="E302" s="197" t="s">
        <v>525</v>
      </c>
      <c r="F302" s="198" t="s">
        <v>526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134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527</v>
      </c>
    </row>
    <row r="303" spans="1:65" s="2" customFormat="1" ht="16.5" customHeight="1">
      <c r="A303" s="32"/>
      <c r="B303" s="157"/>
      <c r="C303" s="158" t="s">
        <v>528</v>
      </c>
      <c r="D303" s="158" t="s">
        <v>137</v>
      </c>
      <c r="E303" s="159" t="s">
        <v>529</v>
      </c>
      <c r="F303" s="160" t="s">
        <v>530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134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531</v>
      </c>
    </row>
    <row r="304" spans="1:65" s="2" customFormat="1" ht="21.75" customHeight="1">
      <c r="A304" s="32"/>
      <c r="B304" s="157"/>
      <c r="C304" s="158" t="s">
        <v>532</v>
      </c>
      <c r="D304" s="158" t="s">
        <v>137</v>
      </c>
      <c r="E304" s="159" t="s">
        <v>533</v>
      </c>
      <c r="F304" s="160" t="s">
        <v>534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134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535</v>
      </c>
    </row>
    <row r="305" spans="1:65" s="2" customFormat="1" ht="21.75" customHeight="1">
      <c r="A305" s="32"/>
      <c r="B305" s="157"/>
      <c r="C305" s="158" t="s">
        <v>536</v>
      </c>
      <c r="D305" s="158" t="s">
        <v>137</v>
      </c>
      <c r="E305" s="159" t="s">
        <v>537</v>
      </c>
      <c r="F305" s="160" t="s">
        <v>538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134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539</v>
      </c>
    </row>
    <row r="306" spans="1:65" s="2" customFormat="1" ht="33" customHeight="1">
      <c r="A306" s="32"/>
      <c r="B306" s="157"/>
      <c r="C306" s="158" t="s">
        <v>540</v>
      </c>
      <c r="D306" s="158" t="s">
        <v>137</v>
      </c>
      <c r="E306" s="159" t="s">
        <v>541</v>
      </c>
      <c r="F306" s="160" t="s">
        <v>542</v>
      </c>
      <c r="G306" s="161" t="s">
        <v>543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134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544</v>
      </c>
    </row>
    <row r="307" spans="2:63" s="12" customFormat="1" ht="22.9" customHeight="1">
      <c r="B307" s="144"/>
      <c r="D307" s="145" t="s">
        <v>75</v>
      </c>
      <c r="E307" s="155" t="s">
        <v>545</v>
      </c>
      <c r="F307" s="155" t="s">
        <v>546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81</v>
      </c>
      <c r="AY307" s="145" t="s">
        <v>134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547</v>
      </c>
      <c r="D308" s="158" t="s">
        <v>137</v>
      </c>
      <c r="E308" s="159" t="s">
        <v>548</v>
      </c>
      <c r="F308" s="160" t="s">
        <v>549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550</v>
      </c>
    </row>
    <row r="309" spans="1:65" s="2" customFormat="1" ht="21.75" customHeight="1">
      <c r="A309" s="32"/>
      <c r="B309" s="157"/>
      <c r="C309" s="158" t="s">
        <v>551</v>
      </c>
      <c r="D309" s="158" t="s">
        <v>137</v>
      </c>
      <c r="E309" s="159" t="s">
        <v>552</v>
      </c>
      <c r="F309" s="160" t="s">
        <v>553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554</v>
      </c>
    </row>
    <row r="310" spans="1:65" s="2" customFormat="1" ht="21.75" customHeight="1">
      <c r="A310" s="32"/>
      <c r="B310" s="157"/>
      <c r="C310" s="158" t="s">
        <v>555</v>
      </c>
      <c r="D310" s="158" t="s">
        <v>137</v>
      </c>
      <c r="E310" s="159" t="s">
        <v>556</v>
      </c>
      <c r="F310" s="160" t="s">
        <v>557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558</v>
      </c>
    </row>
    <row r="311" spans="2:63" s="12" customFormat="1" ht="22.9" customHeight="1">
      <c r="B311" s="144"/>
      <c r="D311" s="145" t="s">
        <v>75</v>
      </c>
      <c r="E311" s="155" t="s">
        <v>559</v>
      </c>
      <c r="F311" s="155" t="s">
        <v>560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561</v>
      </c>
      <c r="D312" s="158" t="s">
        <v>137</v>
      </c>
      <c r="E312" s="159" t="s">
        <v>562</v>
      </c>
      <c r="F312" s="160" t="s">
        <v>563</v>
      </c>
      <c r="G312" s="161" t="s">
        <v>203</v>
      </c>
      <c r="H312" s="162">
        <v>2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</v>
      </c>
      <c r="R312" s="168">
        <f aca="true" t="shared" si="42" ref="R312:R331">Q312*H312</f>
        <v>0</v>
      </c>
      <c r="S312" s="168">
        <v>0</v>
      </c>
      <c r="T312" s="169">
        <f aca="true" t="shared" si="43" ref="T312:T331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134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564</v>
      </c>
    </row>
    <row r="313" spans="1:65" s="2" customFormat="1" ht="21.75" customHeight="1">
      <c r="A313" s="32"/>
      <c r="B313" s="157"/>
      <c r="C313" s="196" t="s">
        <v>565</v>
      </c>
      <c r="D313" s="196" t="s">
        <v>206</v>
      </c>
      <c r="E313" s="197" t="s">
        <v>566</v>
      </c>
      <c r="F313" s="198" t="s">
        <v>567</v>
      </c>
      <c r="G313" s="199" t="s">
        <v>203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307</v>
      </c>
      <c r="AT313" s="170" t="s">
        <v>206</v>
      </c>
      <c r="AU313" s="170" t="s">
        <v>142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568</v>
      </c>
    </row>
    <row r="314" spans="1:65" s="2" customFormat="1" ht="21.75" customHeight="1">
      <c r="A314" s="32"/>
      <c r="B314" s="157"/>
      <c r="C314" s="158" t="s">
        <v>569</v>
      </c>
      <c r="D314" s="158" t="s">
        <v>137</v>
      </c>
      <c r="E314" s="159" t="s">
        <v>570</v>
      </c>
      <c r="F314" s="160" t="s">
        <v>571</v>
      </c>
      <c r="G314" s="161" t="s">
        <v>322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213</v>
      </c>
      <c r="AT314" s="170" t="s">
        <v>137</v>
      </c>
      <c r="AU314" s="170" t="s">
        <v>142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572</v>
      </c>
    </row>
    <row r="315" spans="1:65" s="2" customFormat="1" ht="16.5" customHeight="1">
      <c r="A315" s="32"/>
      <c r="B315" s="157"/>
      <c r="C315" s="196" t="s">
        <v>573</v>
      </c>
      <c r="D315" s="196" t="s">
        <v>206</v>
      </c>
      <c r="E315" s="197" t="s">
        <v>574</v>
      </c>
      <c r="F315" s="198" t="s">
        <v>575</v>
      </c>
      <c r="G315" s="199" t="s">
        <v>322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307</v>
      </c>
      <c r="AT315" s="170" t="s">
        <v>206</v>
      </c>
      <c r="AU315" s="170" t="s">
        <v>142</v>
      </c>
      <c r="AY315" s="17" t="s">
        <v>134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576</v>
      </c>
    </row>
    <row r="316" spans="1:65" s="2" customFormat="1" ht="16.5" customHeight="1">
      <c r="A316" s="32"/>
      <c r="B316" s="157"/>
      <c r="C316" s="196" t="s">
        <v>577</v>
      </c>
      <c r="D316" s="196" t="s">
        <v>206</v>
      </c>
      <c r="E316" s="197" t="s">
        <v>578</v>
      </c>
      <c r="F316" s="198" t="s">
        <v>579</v>
      </c>
      <c r="G316" s="199" t="s">
        <v>322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134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580</v>
      </c>
    </row>
    <row r="317" spans="1:65" s="2" customFormat="1" ht="21.75" customHeight="1">
      <c r="A317" s="32"/>
      <c r="B317" s="157"/>
      <c r="C317" s="158" t="s">
        <v>581</v>
      </c>
      <c r="D317" s="158" t="s">
        <v>137</v>
      </c>
      <c r="E317" s="159" t="s">
        <v>582</v>
      </c>
      <c r="F317" s="160" t="s">
        <v>583</v>
      </c>
      <c r="G317" s="161" t="s">
        <v>203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213</v>
      </c>
      <c r="AT317" s="170" t="s">
        <v>137</v>
      </c>
      <c r="AU317" s="170" t="s">
        <v>142</v>
      </c>
      <c r="AY317" s="17" t="s">
        <v>134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584</v>
      </c>
    </row>
    <row r="318" spans="1:65" s="2" customFormat="1" ht="21.75" customHeight="1">
      <c r="A318" s="32"/>
      <c r="B318" s="157"/>
      <c r="C318" s="196" t="s">
        <v>585</v>
      </c>
      <c r="D318" s="196" t="s">
        <v>206</v>
      </c>
      <c r="E318" s="197" t="s">
        <v>586</v>
      </c>
      <c r="F318" s="198" t="s">
        <v>587</v>
      </c>
      <c r="G318" s="199" t="s">
        <v>203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307</v>
      </c>
      <c r="AT318" s="170" t="s">
        <v>206</v>
      </c>
      <c r="AU318" s="170" t="s">
        <v>142</v>
      </c>
      <c r="AY318" s="17" t="s">
        <v>134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588</v>
      </c>
    </row>
    <row r="319" spans="1:65" s="2" customFormat="1" ht="21.75" customHeight="1">
      <c r="A319" s="32"/>
      <c r="B319" s="157"/>
      <c r="C319" s="158" t="s">
        <v>589</v>
      </c>
      <c r="D319" s="158" t="s">
        <v>137</v>
      </c>
      <c r="E319" s="159" t="s">
        <v>590</v>
      </c>
      <c r="F319" s="160" t="s">
        <v>591</v>
      </c>
      <c r="G319" s="161" t="s">
        <v>203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137</v>
      </c>
      <c r="AU319" s="170" t="s">
        <v>142</v>
      </c>
      <c r="AY319" s="17" t="s">
        <v>134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592</v>
      </c>
    </row>
    <row r="320" spans="1:65" s="2" customFormat="1" ht="21.75" customHeight="1">
      <c r="A320" s="32"/>
      <c r="B320" s="157"/>
      <c r="C320" s="196" t="s">
        <v>593</v>
      </c>
      <c r="D320" s="196" t="s">
        <v>206</v>
      </c>
      <c r="E320" s="197" t="s">
        <v>594</v>
      </c>
      <c r="F320" s="198" t="s">
        <v>595</v>
      </c>
      <c r="G320" s="199" t="s">
        <v>203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307</v>
      </c>
      <c r="AT320" s="170" t="s">
        <v>206</v>
      </c>
      <c r="AU320" s="170" t="s">
        <v>142</v>
      </c>
      <c r="AY320" s="17" t="s">
        <v>134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596</v>
      </c>
    </row>
    <row r="321" spans="1:65" s="2" customFormat="1" ht="21.75" customHeight="1">
      <c r="A321" s="32"/>
      <c r="B321" s="157"/>
      <c r="C321" s="158" t="s">
        <v>597</v>
      </c>
      <c r="D321" s="158" t="s">
        <v>137</v>
      </c>
      <c r="E321" s="159" t="s">
        <v>598</v>
      </c>
      <c r="F321" s="160" t="s">
        <v>599</v>
      </c>
      <c r="G321" s="161" t="s">
        <v>203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137</v>
      </c>
      <c r="AU321" s="170" t="s">
        <v>142</v>
      </c>
      <c r="AY321" s="17" t="s">
        <v>134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600</v>
      </c>
    </row>
    <row r="322" spans="1:65" s="2" customFormat="1" ht="16.5" customHeight="1">
      <c r="A322" s="32"/>
      <c r="B322" s="157"/>
      <c r="C322" s="196" t="s">
        <v>601</v>
      </c>
      <c r="D322" s="196" t="s">
        <v>206</v>
      </c>
      <c r="E322" s="197" t="s">
        <v>602</v>
      </c>
      <c r="F322" s="198" t="s">
        <v>603</v>
      </c>
      <c r="G322" s="199" t="s">
        <v>203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307</v>
      </c>
      <c r="AT322" s="170" t="s">
        <v>206</v>
      </c>
      <c r="AU322" s="170" t="s">
        <v>142</v>
      </c>
      <c r="AY322" s="17" t="s">
        <v>134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604</v>
      </c>
    </row>
    <row r="323" spans="1:65" s="2" customFormat="1" ht="21.75" customHeight="1">
      <c r="A323" s="32"/>
      <c r="B323" s="157"/>
      <c r="C323" s="158" t="s">
        <v>605</v>
      </c>
      <c r="D323" s="158" t="s">
        <v>137</v>
      </c>
      <c r="E323" s="159" t="s">
        <v>606</v>
      </c>
      <c r="F323" s="160" t="s">
        <v>607</v>
      </c>
      <c r="G323" s="161" t="s">
        <v>203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213</v>
      </c>
      <c r="AT323" s="170" t="s">
        <v>137</v>
      </c>
      <c r="AU323" s="170" t="s">
        <v>142</v>
      </c>
      <c r="AY323" s="17" t="s">
        <v>134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608</v>
      </c>
    </row>
    <row r="324" spans="1:65" s="2" customFormat="1" ht="16.5" customHeight="1">
      <c r="A324" s="32"/>
      <c r="B324" s="157"/>
      <c r="C324" s="196" t="s">
        <v>609</v>
      </c>
      <c r="D324" s="196" t="s">
        <v>206</v>
      </c>
      <c r="E324" s="197" t="s">
        <v>610</v>
      </c>
      <c r="F324" s="198" t="s">
        <v>611</v>
      </c>
      <c r="G324" s="199" t="s">
        <v>203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307</v>
      </c>
      <c r="AT324" s="170" t="s">
        <v>206</v>
      </c>
      <c r="AU324" s="170" t="s">
        <v>142</v>
      </c>
      <c r="AY324" s="17" t="s">
        <v>134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612</v>
      </c>
    </row>
    <row r="325" spans="1:65" s="2" customFormat="1" ht="21.75" customHeight="1">
      <c r="A325" s="32"/>
      <c r="B325" s="157"/>
      <c r="C325" s="196" t="s">
        <v>613</v>
      </c>
      <c r="D325" s="196" t="s">
        <v>206</v>
      </c>
      <c r="E325" s="197" t="s">
        <v>614</v>
      </c>
      <c r="F325" s="198" t="s">
        <v>615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134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616</v>
      </c>
    </row>
    <row r="326" spans="1:65" s="2" customFormat="1" ht="16.5" customHeight="1">
      <c r="A326" s="32"/>
      <c r="B326" s="157"/>
      <c r="C326" s="196" t="s">
        <v>617</v>
      </c>
      <c r="D326" s="196" t="s">
        <v>206</v>
      </c>
      <c r="E326" s="197" t="s">
        <v>618</v>
      </c>
      <c r="F326" s="198" t="s">
        <v>619</v>
      </c>
      <c r="G326" s="199" t="s">
        <v>322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134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620</v>
      </c>
    </row>
    <row r="327" spans="1:65" s="2" customFormat="1" ht="21.75" customHeight="1">
      <c r="A327" s="32"/>
      <c r="B327" s="157"/>
      <c r="C327" s="158" t="s">
        <v>621</v>
      </c>
      <c r="D327" s="158" t="s">
        <v>137</v>
      </c>
      <c r="E327" s="159" t="s">
        <v>622</v>
      </c>
      <c r="F327" s="160" t="s">
        <v>623</v>
      </c>
      <c r="G327" s="161" t="s">
        <v>203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137</v>
      </c>
      <c r="AU327" s="170" t="s">
        <v>142</v>
      </c>
      <c r="AY327" s="17" t="s">
        <v>134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624</v>
      </c>
    </row>
    <row r="328" spans="1:65" s="2" customFormat="1" ht="16.5" customHeight="1">
      <c r="A328" s="32"/>
      <c r="B328" s="157"/>
      <c r="C328" s="196" t="s">
        <v>625</v>
      </c>
      <c r="D328" s="196" t="s">
        <v>206</v>
      </c>
      <c r="E328" s="197" t="s">
        <v>626</v>
      </c>
      <c r="F328" s="198" t="s">
        <v>952</v>
      </c>
      <c r="G328" s="199" t="s">
        <v>203</v>
      </c>
      <c r="H328" s="200">
        <v>1</v>
      </c>
      <c r="I328" s="201"/>
      <c r="J328" s="202">
        <f t="shared" si="4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0.036</v>
      </c>
      <c r="R328" s="168">
        <f t="shared" si="42"/>
        <v>0.036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307</v>
      </c>
      <c r="AT328" s="170" t="s">
        <v>206</v>
      </c>
      <c r="AU328" s="170" t="s">
        <v>142</v>
      </c>
      <c r="AY328" s="17" t="s">
        <v>134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627</v>
      </c>
    </row>
    <row r="329" spans="1:65" s="2" customFormat="1" ht="16.5" customHeight="1">
      <c r="A329" s="32"/>
      <c r="B329" s="157"/>
      <c r="C329" s="158" t="s">
        <v>628</v>
      </c>
      <c r="D329" s="158" t="s">
        <v>137</v>
      </c>
      <c r="E329" s="159" t="s">
        <v>629</v>
      </c>
      <c r="F329" s="160" t="s">
        <v>630</v>
      </c>
      <c r="G329" s="161" t="s">
        <v>203</v>
      </c>
      <c r="H329" s="162">
        <v>1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0.00177</v>
      </c>
      <c r="R329" s="168">
        <f t="shared" si="42"/>
        <v>0.00177</v>
      </c>
      <c r="S329" s="168">
        <v>0.05725</v>
      </c>
      <c r="T329" s="169">
        <f t="shared" si="43"/>
        <v>0.05725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137</v>
      </c>
      <c r="AU329" s="170" t="s">
        <v>142</v>
      </c>
      <c r="AY329" s="17" t="s">
        <v>134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631</v>
      </c>
    </row>
    <row r="330" spans="1:65" s="2" customFormat="1" ht="21.75" customHeight="1">
      <c r="A330" s="32"/>
      <c r="B330" s="157"/>
      <c r="C330" s="158" t="s">
        <v>632</v>
      </c>
      <c r="D330" s="158" t="s">
        <v>137</v>
      </c>
      <c r="E330" s="159" t="s">
        <v>633</v>
      </c>
      <c r="F330" s="160" t="s">
        <v>634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134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635</v>
      </c>
    </row>
    <row r="331" spans="1:65" s="2" customFormat="1" ht="21.75" customHeight="1">
      <c r="A331" s="32"/>
      <c r="B331" s="157"/>
      <c r="C331" s="158" t="s">
        <v>636</v>
      </c>
      <c r="D331" s="158" t="s">
        <v>137</v>
      </c>
      <c r="E331" s="159" t="s">
        <v>637</v>
      </c>
      <c r="F331" s="160" t="s">
        <v>638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134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639</v>
      </c>
    </row>
    <row r="332" spans="2:63" s="12" customFormat="1" ht="22.9" customHeight="1">
      <c r="B332" s="144"/>
      <c r="D332" s="145" t="s">
        <v>75</v>
      </c>
      <c r="E332" s="155" t="s">
        <v>640</v>
      </c>
      <c r="F332" s="155" t="s">
        <v>641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81</v>
      </c>
      <c r="AY332" s="145" t="s">
        <v>134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642</v>
      </c>
      <c r="D333" s="158" t="s">
        <v>137</v>
      </c>
      <c r="E333" s="159" t="s">
        <v>643</v>
      </c>
      <c r="F333" s="160" t="s">
        <v>644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134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645</v>
      </c>
    </row>
    <row r="334" spans="1:65" s="2" customFormat="1" ht="16.5" customHeight="1">
      <c r="A334" s="32"/>
      <c r="B334" s="157"/>
      <c r="C334" s="196" t="s">
        <v>646</v>
      </c>
      <c r="D334" s="196" t="s">
        <v>206</v>
      </c>
      <c r="E334" s="197" t="s">
        <v>647</v>
      </c>
      <c r="F334" s="198" t="s">
        <v>648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134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649</v>
      </c>
    </row>
    <row r="335" spans="1:65" s="2" customFormat="1" ht="21.75" customHeight="1">
      <c r="A335" s="32"/>
      <c r="B335" s="157"/>
      <c r="C335" s="158" t="s">
        <v>650</v>
      </c>
      <c r="D335" s="158" t="s">
        <v>137</v>
      </c>
      <c r="E335" s="159" t="s">
        <v>651</v>
      </c>
      <c r="F335" s="160" t="s">
        <v>652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134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653</v>
      </c>
    </row>
    <row r="336" spans="1:65" s="2" customFormat="1" ht="16.5" customHeight="1">
      <c r="A336" s="32"/>
      <c r="B336" s="157"/>
      <c r="C336" s="158" t="s">
        <v>654</v>
      </c>
      <c r="D336" s="158" t="s">
        <v>137</v>
      </c>
      <c r="E336" s="159" t="s">
        <v>655</v>
      </c>
      <c r="F336" s="160" t="s">
        <v>656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134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657</v>
      </c>
    </row>
    <row r="337" spans="1:65" s="2" customFormat="1" ht="16.5" customHeight="1">
      <c r="A337" s="32"/>
      <c r="B337" s="157"/>
      <c r="C337" s="196" t="s">
        <v>658</v>
      </c>
      <c r="D337" s="196" t="s">
        <v>206</v>
      </c>
      <c r="E337" s="197" t="s">
        <v>75</v>
      </c>
      <c r="F337" s="198" t="s">
        <v>659</v>
      </c>
      <c r="G337" s="199" t="s">
        <v>543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134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660</v>
      </c>
    </row>
    <row r="338" spans="1:65" s="2" customFormat="1" ht="21.75" customHeight="1">
      <c r="A338" s="32"/>
      <c r="B338" s="157"/>
      <c r="C338" s="158" t="s">
        <v>661</v>
      </c>
      <c r="D338" s="158" t="s">
        <v>137</v>
      </c>
      <c r="E338" s="159" t="s">
        <v>662</v>
      </c>
      <c r="F338" s="160" t="s">
        <v>663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134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664</v>
      </c>
    </row>
    <row r="339" spans="1:65" s="2" customFormat="1" ht="21.75" customHeight="1">
      <c r="A339" s="32"/>
      <c r="B339" s="157"/>
      <c r="C339" s="158" t="s">
        <v>665</v>
      </c>
      <c r="D339" s="158" t="s">
        <v>137</v>
      </c>
      <c r="E339" s="159" t="s">
        <v>666</v>
      </c>
      <c r="F339" s="160" t="s">
        <v>667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668</v>
      </c>
    </row>
    <row r="340" spans="2:63" s="12" customFormat="1" ht="22.9" customHeight="1">
      <c r="B340" s="144"/>
      <c r="D340" s="145" t="s">
        <v>75</v>
      </c>
      <c r="E340" s="155" t="s">
        <v>669</v>
      </c>
      <c r="F340" s="155" t="s">
        <v>670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81</v>
      </c>
      <c r="AY340" s="145" t="s">
        <v>134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671</v>
      </c>
      <c r="D341" s="158" t="s">
        <v>137</v>
      </c>
      <c r="E341" s="159" t="s">
        <v>672</v>
      </c>
      <c r="F341" s="160" t="s">
        <v>673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674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675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676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677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154</v>
      </c>
      <c r="H345" s="184">
        <v>29.262999999999998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81</v>
      </c>
      <c r="AY345" s="182" t="s">
        <v>134</v>
      </c>
    </row>
    <row r="346" spans="1:65" s="2" customFormat="1" ht="21.75" customHeight="1">
      <c r="A346" s="32"/>
      <c r="B346" s="157"/>
      <c r="C346" s="158" t="s">
        <v>678</v>
      </c>
      <c r="D346" s="158" t="s">
        <v>137</v>
      </c>
      <c r="E346" s="159" t="s">
        <v>679</v>
      </c>
      <c r="F346" s="160" t="s">
        <v>680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681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682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683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684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134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685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134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81</v>
      </c>
      <c r="AY351" s="182" t="s">
        <v>134</v>
      </c>
    </row>
    <row r="352" spans="1:65" s="2" customFormat="1" ht="16.5" customHeight="1">
      <c r="A352" s="32"/>
      <c r="B352" s="157"/>
      <c r="C352" s="158" t="s">
        <v>686</v>
      </c>
      <c r="D352" s="158" t="s">
        <v>137</v>
      </c>
      <c r="E352" s="159" t="s">
        <v>687</v>
      </c>
      <c r="F352" s="160" t="s">
        <v>688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689</v>
      </c>
    </row>
    <row r="353" spans="1:65" s="2" customFormat="1" ht="21.75" customHeight="1">
      <c r="A353" s="32"/>
      <c r="B353" s="157"/>
      <c r="C353" s="158" t="s">
        <v>690</v>
      </c>
      <c r="D353" s="158" t="s">
        <v>137</v>
      </c>
      <c r="E353" s="159" t="s">
        <v>691</v>
      </c>
      <c r="F353" s="160" t="s">
        <v>692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134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693</v>
      </c>
    </row>
    <row r="354" spans="1:65" s="2" customFormat="1" ht="16.5" customHeight="1">
      <c r="A354" s="32"/>
      <c r="B354" s="157"/>
      <c r="C354" s="158" t="s">
        <v>694</v>
      </c>
      <c r="D354" s="158" t="s">
        <v>137</v>
      </c>
      <c r="E354" s="159" t="s">
        <v>695</v>
      </c>
      <c r="F354" s="160" t="s">
        <v>696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697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698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134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81</v>
      </c>
      <c r="AY356" s="182" t="s">
        <v>134</v>
      </c>
    </row>
    <row r="357" spans="1:65" s="2" customFormat="1" ht="21.75" customHeight="1">
      <c r="A357" s="32"/>
      <c r="B357" s="157"/>
      <c r="C357" s="158" t="s">
        <v>699</v>
      </c>
      <c r="D357" s="158" t="s">
        <v>137</v>
      </c>
      <c r="E357" s="159" t="s">
        <v>700</v>
      </c>
      <c r="F357" s="160" t="s">
        <v>701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702</v>
      </c>
    </row>
    <row r="358" spans="1:65" s="2" customFormat="1" ht="21.75" customHeight="1">
      <c r="A358" s="32"/>
      <c r="B358" s="157"/>
      <c r="C358" s="158" t="s">
        <v>703</v>
      </c>
      <c r="D358" s="158" t="s">
        <v>137</v>
      </c>
      <c r="E358" s="159" t="s">
        <v>704</v>
      </c>
      <c r="F358" s="160" t="s">
        <v>705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706</v>
      </c>
    </row>
    <row r="359" spans="1:65" s="2" customFormat="1" ht="21.75" customHeight="1">
      <c r="A359" s="32"/>
      <c r="B359" s="157"/>
      <c r="C359" s="158" t="s">
        <v>707</v>
      </c>
      <c r="D359" s="158" t="s">
        <v>137</v>
      </c>
      <c r="E359" s="159" t="s">
        <v>708</v>
      </c>
      <c r="F359" s="160" t="s">
        <v>709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710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225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81</v>
      </c>
      <c r="AY360" s="174" t="s">
        <v>134</v>
      </c>
    </row>
    <row r="361" spans="2:63" s="12" customFormat="1" ht="22.9" customHeight="1">
      <c r="B361" s="144"/>
      <c r="D361" s="145" t="s">
        <v>75</v>
      </c>
      <c r="E361" s="155" t="s">
        <v>711</v>
      </c>
      <c r="F361" s="155" t="s">
        <v>712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81</v>
      </c>
      <c r="AY361" s="145" t="s">
        <v>134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713</v>
      </c>
      <c r="D362" s="158" t="s">
        <v>137</v>
      </c>
      <c r="E362" s="159" t="s">
        <v>714</v>
      </c>
      <c r="F362" s="160" t="s">
        <v>715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716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717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81</v>
      </c>
      <c r="AW363" s="15" t="s">
        <v>33</v>
      </c>
      <c r="AX363" s="15" t="s">
        <v>76</v>
      </c>
      <c r="AY363" s="190" t="s">
        <v>134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718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719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81</v>
      </c>
      <c r="AY366" s="182" t="s">
        <v>134</v>
      </c>
    </row>
    <row r="367" spans="1:65" s="2" customFormat="1" ht="21.75" customHeight="1">
      <c r="A367" s="32"/>
      <c r="B367" s="157"/>
      <c r="C367" s="158" t="s">
        <v>720</v>
      </c>
      <c r="D367" s="158" t="s">
        <v>137</v>
      </c>
      <c r="E367" s="159" t="s">
        <v>721</v>
      </c>
      <c r="F367" s="160" t="s">
        <v>722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134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723</v>
      </c>
    </row>
    <row r="368" spans="1:65" s="2" customFormat="1" ht="16.5" customHeight="1">
      <c r="A368" s="32"/>
      <c r="B368" s="157"/>
      <c r="C368" s="196" t="s">
        <v>724</v>
      </c>
      <c r="D368" s="196" t="s">
        <v>206</v>
      </c>
      <c r="E368" s="197" t="s">
        <v>725</v>
      </c>
      <c r="F368" s="198" t="s">
        <v>726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134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727</v>
      </c>
    </row>
    <row r="369" spans="1:65" s="2" customFormat="1" ht="21.75" customHeight="1">
      <c r="A369" s="32"/>
      <c r="B369" s="157"/>
      <c r="C369" s="196" t="s">
        <v>728</v>
      </c>
      <c r="D369" s="196" t="s">
        <v>206</v>
      </c>
      <c r="E369" s="197" t="s">
        <v>729</v>
      </c>
      <c r="F369" s="198" t="s">
        <v>730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134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731</v>
      </c>
    </row>
    <row r="370" spans="1:65" s="2" customFormat="1" ht="16.5" customHeight="1">
      <c r="A370" s="32"/>
      <c r="B370" s="157"/>
      <c r="C370" s="158" t="s">
        <v>732</v>
      </c>
      <c r="D370" s="158" t="s">
        <v>137</v>
      </c>
      <c r="E370" s="159" t="s">
        <v>733</v>
      </c>
      <c r="F370" s="160" t="s">
        <v>734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134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735</v>
      </c>
    </row>
    <row r="371" spans="1:65" s="2" customFormat="1" ht="16.5" customHeight="1">
      <c r="A371" s="32"/>
      <c r="B371" s="157"/>
      <c r="C371" s="196" t="s">
        <v>736</v>
      </c>
      <c r="D371" s="196" t="s">
        <v>206</v>
      </c>
      <c r="E371" s="197" t="s">
        <v>737</v>
      </c>
      <c r="F371" s="198" t="s">
        <v>738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134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739</v>
      </c>
    </row>
    <row r="372" spans="1:65" s="2" customFormat="1" ht="21.75" customHeight="1">
      <c r="A372" s="32"/>
      <c r="B372" s="157"/>
      <c r="C372" s="158" t="s">
        <v>740</v>
      </c>
      <c r="D372" s="158" t="s">
        <v>137</v>
      </c>
      <c r="E372" s="159" t="s">
        <v>741</v>
      </c>
      <c r="F372" s="160" t="s">
        <v>742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134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743</v>
      </c>
    </row>
    <row r="373" spans="1:65" s="2" customFormat="1" ht="16.5" customHeight="1">
      <c r="A373" s="32"/>
      <c r="B373" s="157"/>
      <c r="C373" s="196" t="s">
        <v>744</v>
      </c>
      <c r="D373" s="196" t="s">
        <v>206</v>
      </c>
      <c r="E373" s="197" t="s">
        <v>745</v>
      </c>
      <c r="F373" s="198" t="s">
        <v>746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134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747</v>
      </c>
    </row>
    <row r="374" spans="1:65" s="2" customFormat="1" ht="21.75" customHeight="1">
      <c r="A374" s="32"/>
      <c r="B374" s="157"/>
      <c r="C374" s="158" t="s">
        <v>748</v>
      </c>
      <c r="D374" s="158" t="s">
        <v>137</v>
      </c>
      <c r="E374" s="159" t="s">
        <v>749</v>
      </c>
      <c r="F374" s="160" t="s">
        <v>750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134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751</v>
      </c>
    </row>
    <row r="375" spans="1:65" s="2" customFormat="1" ht="21.75" customHeight="1">
      <c r="A375" s="32"/>
      <c r="B375" s="157"/>
      <c r="C375" s="158" t="s">
        <v>752</v>
      </c>
      <c r="D375" s="158" t="s">
        <v>137</v>
      </c>
      <c r="E375" s="159" t="s">
        <v>753</v>
      </c>
      <c r="F375" s="160" t="s">
        <v>754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134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755</v>
      </c>
    </row>
    <row r="376" spans="1:65" s="2" customFormat="1" ht="21.75" customHeight="1">
      <c r="A376" s="32"/>
      <c r="B376" s="157"/>
      <c r="C376" s="158" t="s">
        <v>756</v>
      </c>
      <c r="D376" s="158" t="s">
        <v>137</v>
      </c>
      <c r="E376" s="159" t="s">
        <v>757</v>
      </c>
      <c r="F376" s="160" t="s">
        <v>758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134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759</v>
      </c>
    </row>
    <row r="377" spans="1:65" s="2" customFormat="1" ht="21.75" customHeight="1">
      <c r="A377" s="32"/>
      <c r="B377" s="157"/>
      <c r="C377" s="158" t="s">
        <v>760</v>
      </c>
      <c r="D377" s="158" t="s">
        <v>137</v>
      </c>
      <c r="E377" s="159" t="s">
        <v>761</v>
      </c>
      <c r="F377" s="160" t="s">
        <v>762</v>
      </c>
      <c r="G377" s="161" t="s">
        <v>543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134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763</v>
      </c>
    </row>
    <row r="378" spans="1:65" s="2" customFormat="1" ht="16.5" customHeight="1">
      <c r="A378" s="32"/>
      <c r="B378" s="157"/>
      <c r="C378" s="158" t="s">
        <v>764</v>
      </c>
      <c r="D378" s="158" t="s">
        <v>137</v>
      </c>
      <c r="E378" s="159" t="s">
        <v>765</v>
      </c>
      <c r="F378" s="160" t="s">
        <v>766</v>
      </c>
      <c r="G378" s="161" t="s">
        <v>543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134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767</v>
      </c>
    </row>
    <row r="379" spans="1:65" s="2" customFormat="1" ht="16.5" customHeight="1">
      <c r="A379" s="32"/>
      <c r="B379" s="157"/>
      <c r="C379" s="158" t="s">
        <v>768</v>
      </c>
      <c r="D379" s="158" t="s">
        <v>137</v>
      </c>
      <c r="E379" s="159" t="s">
        <v>769</v>
      </c>
      <c r="F379" s="160" t="s">
        <v>770</v>
      </c>
      <c r="G379" s="161" t="s">
        <v>543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134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771</v>
      </c>
    </row>
    <row r="380" spans="1:65" s="2" customFormat="1" ht="16.5" customHeight="1">
      <c r="A380" s="32"/>
      <c r="B380" s="157"/>
      <c r="C380" s="158" t="s">
        <v>772</v>
      </c>
      <c r="D380" s="158" t="s">
        <v>137</v>
      </c>
      <c r="E380" s="159" t="s">
        <v>773</v>
      </c>
      <c r="F380" s="160" t="s">
        <v>774</v>
      </c>
      <c r="G380" s="161" t="s">
        <v>543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134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775</v>
      </c>
    </row>
    <row r="381" spans="1:65" s="2" customFormat="1" ht="21.75" customHeight="1">
      <c r="A381" s="32"/>
      <c r="B381" s="157"/>
      <c r="C381" s="158" t="s">
        <v>776</v>
      </c>
      <c r="D381" s="158" t="s">
        <v>137</v>
      </c>
      <c r="E381" s="159" t="s">
        <v>777</v>
      </c>
      <c r="F381" s="160" t="s">
        <v>778</v>
      </c>
      <c r="G381" s="161" t="s">
        <v>543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134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779</v>
      </c>
    </row>
    <row r="382" spans="2:63" s="12" customFormat="1" ht="22.9" customHeight="1">
      <c r="B382" s="144"/>
      <c r="D382" s="145" t="s">
        <v>75</v>
      </c>
      <c r="E382" s="155" t="s">
        <v>780</v>
      </c>
      <c r="F382" s="155" t="s">
        <v>781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782</v>
      </c>
      <c r="D383" s="158" t="s">
        <v>137</v>
      </c>
      <c r="E383" s="159" t="s">
        <v>783</v>
      </c>
      <c r="F383" s="160" t="s">
        <v>784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785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81</v>
      </c>
      <c r="AY386" s="182" t="s">
        <v>134</v>
      </c>
    </row>
    <row r="387" spans="1:65" s="2" customFormat="1" ht="16.5" customHeight="1">
      <c r="A387" s="32"/>
      <c r="B387" s="157"/>
      <c r="C387" s="158" t="s">
        <v>786</v>
      </c>
      <c r="D387" s="158" t="s">
        <v>137</v>
      </c>
      <c r="E387" s="159" t="s">
        <v>787</v>
      </c>
      <c r="F387" s="160" t="s">
        <v>788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789</v>
      </c>
    </row>
    <row r="388" spans="1:65" s="2" customFormat="1" ht="16.5" customHeight="1">
      <c r="A388" s="32"/>
      <c r="B388" s="157"/>
      <c r="C388" s="196" t="s">
        <v>790</v>
      </c>
      <c r="D388" s="196" t="s">
        <v>206</v>
      </c>
      <c r="E388" s="197" t="s">
        <v>791</v>
      </c>
      <c r="F388" s="198" t="s">
        <v>792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793</v>
      </c>
    </row>
    <row r="389" spans="2:51" s="13" customFormat="1" ht="12">
      <c r="B389" s="172"/>
      <c r="D389" s="173" t="s">
        <v>144</v>
      </c>
      <c r="F389" s="175" t="s">
        <v>794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81</v>
      </c>
      <c r="AY389" s="174" t="s">
        <v>134</v>
      </c>
    </row>
    <row r="390" spans="1:65" s="2" customFormat="1" ht="21.75" customHeight="1">
      <c r="A390" s="32"/>
      <c r="B390" s="157"/>
      <c r="C390" s="158" t="s">
        <v>795</v>
      </c>
      <c r="D390" s="158" t="s">
        <v>137</v>
      </c>
      <c r="E390" s="159" t="s">
        <v>796</v>
      </c>
      <c r="F390" s="160" t="s">
        <v>797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798</v>
      </c>
    </row>
    <row r="391" spans="1:65" s="2" customFormat="1" ht="21.75" customHeight="1">
      <c r="A391" s="32"/>
      <c r="B391" s="157"/>
      <c r="C391" s="158" t="s">
        <v>799</v>
      </c>
      <c r="D391" s="158" t="s">
        <v>137</v>
      </c>
      <c r="E391" s="159" t="s">
        <v>800</v>
      </c>
      <c r="F391" s="160" t="s">
        <v>801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802</v>
      </c>
    </row>
    <row r="392" spans="2:63" s="12" customFormat="1" ht="22.9" customHeight="1">
      <c r="B392" s="144"/>
      <c r="D392" s="145" t="s">
        <v>75</v>
      </c>
      <c r="E392" s="155" t="s">
        <v>803</v>
      </c>
      <c r="F392" s="155" t="s">
        <v>804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81</v>
      </c>
      <c r="AY392" s="145" t="s">
        <v>134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805</v>
      </c>
      <c r="D393" s="158" t="s">
        <v>137</v>
      </c>
      <c r="E393" s="159" t="s">
        <v>806</v>
      </c>
      <c r="F393" s="160" t="s">
        <v>807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808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809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81</v>
      </c>
      <c r="AW394" s="15" t="s">
        <v>33</v>
      </c>
      <c r="AX394" s="15" t="s">
        <v>76</v>
      </c>
      <c r="AY394" s="190" t="s">
        <v>134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718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719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810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81</v>
      </c>
      <c r="AY398" s="182" t="s">
        <v>134</v>
      </c>
    </row>
    <row r="399" spans="1:65" s="2" customFormat="1" ht="16.5" customHeight="1">
      <c r="A399" s="32"/>
      <c r="B399" s="157"/>
      <c r="C399" s="158" t="s">
        <v>811</v>
      </c>
      <c r="D399" s="158" t="s">
        <v>137</v>
      </c>
      <c r="E399" s="159" t="s">
        <v>812</v>
      </c>
      <c r="F399" s="160" t="s">
        <v>813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814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815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81</v>
      </c>
      <c r="AY400" s="174" t="s">
        <v>134</v>
      </c>
    </row>
    <row r="401" spans="1:65" s="2" customFormat="1" ht="16.5" customHeight="1">
      <c r="A401" s="32"/>
      <c r="B401" s="157"/>
      <c r="C401" s="196" t="s">
        <v>816</v>
      </c>
      <c r="D401" s="196" t="s">
        <v>206</v>
      </c>
      <c r="E401" s="197" t="s">
        <v>817</v>
      </c>
      <c r="F401" s="198" t="s">
        <v>818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819</v>
      </c>
    </row>
    <row r="402" spans="2:51" s="13" customFormat="1" ht="12">
      <c r="B402" s="172"/>
      <c r="D402" s="173" t="s">
        <v>144</v>
      </c>
      <c r="F402" s="175" t="s">
        <v>820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81</v>
      </c>
      <c r="AY402" s="174" t="s">
        <v>134</v>
      </c>
    </row>
    <row r="403" spans="1:65" s="2" customFormat="1" ht="21.75" customHeight="1">
      <c r="A403" s="32"/>
      <c r="B403" s="157"/>
      <c r="C403" s="158" t="s">
        <v>821</v>
      </c>
      <c r="D403" s="158" t="s">
        <v>137</v>
      </c>
      <c r="E403" s="159" t="s">
        <v>822</v>
      </c>
      <c r="F403" s="160" t="s">
        <v>823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824</v>
      </c>
    </row>
    <row r="404" spans="1:65" s="2" customFormat="1" ht="21.75" customHeight="1">
      <c r="A404" s="32"/>
      <c r="B404" s="157"/>
      <c r="C404" s="158" t="s">
        <v>825</v>
      </c>
      <c r="D404" s="158" t="s">
        <v>137</v>
      </c>
      <c r="E404" s="159" t="s">
        <v>826</v>
      </c>
      <c r="F404" s="160" t="s">
        <v>827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828</v>
      </c>
    </row>
    <row r="405" spans="2:63" s="12" customFormat="1" ht="22.9" customHeight="1">
      <c r="B405" s="144"/>
      <c r="D405" s="145" t="s">
        <v>75</v>
      </c>
      <c r="E405" s="155" t="s">
        <v>829</v>
      </c>
      <c r="F405" s="155" t="s">
        <v>830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SUM(P406:P421)</f>
        <v>0</v>
      </c>
      <c r="Q405" s="150"/>
      <c r="R405" s="151">
        <f>SUM(R406:R421)</f>
        <v>1.2521578</v>
      </c>
      <c r="S405" s="150"/>
      <c r="T405" s="152">
        <f>SUM(T406:T421)</f>
        <v>0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SUM(BK406:BK421)</f>
        <v>0</v>
      </c>
    </row>
    <row r="406" spans="1:65" s="2" customFormat="1" ht="21.75" customHeight="1">
      <c r="A406" s="32"/>
      <c r="B406" s="157"/>
      <c r="C406" s="158" t="s">
        <v>831</v>
      </c>
      <c r="D406" s="158" t="s">
        <v>137</v>
      </c>
      <c r="E406" s="159" t="s">
        <v>832</v>
      </c>
      <c r="F406" s="160" t="s">
        <v>833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834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682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683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81</v>
      </c>
      <c r="AY409" s="182" t="s">
        <v>134</v>
      </c>
    </row>
    <row r="410" spans="1:65" s="2" customFormat="1" ht="16.5" customHeight="1">
      <c r="A410" s="32"/>
      <c r="B410" s="157"/>
      <c r="C410" s="196" t="s">
        <v>835</v>
      </c>
      <c r="D410" s="196" t="s">
        <v>206</v>
      </c>
      <c r="E410" s="197" t="s">
        <v>836</v>
      </c>
      <c r="F410" s="198" t="s">
        <v>837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838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839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81</v>
      </c>
      <c r="AY411" s="174" t="s">
        <v>134</v>
      </c>
    </row>
    <row r="412" spans="1:65" s="2" customFormat="1" ht="21.75" customHeight="1">
      <c r="A412" s="32"/>
      <c r="B412" s="157"/>
      <c r="C412" s="158" t="s">
        <v>840</v>
      </c>
      <c r="D412" s="158" t="s">
        <v>137</v>
      </c>
      <c r="E412" s="159" t="s">
        <v>841</v>
      </c>
      <c r="F412" s="160" t="s">
        <v>842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843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844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845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846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154</v>
      </c>
      <c r="H416" s="184">
        <v>24.490000000000002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81</v>
      </c>
      <c r="AY416" s="182" t="s">
        <v>134</v>
      </c>
    </row>
    <row r="417" spans="1:65" s="2" customFormat="1" ht="21.75" customHeight="1">
      <c r="A417" s="32"/>
      <c r="B417" s="157"/>
      <c r="C417" s="196" t="s">
        <v>847</v>
      </c>
      <c r="D417" s="196" t="s">
        <v>206</v>
      </c>
      <c r="E417" s="197" t="s">
        <v>848</v>
      </c>
      <c r="F417" s="198" t="s">
        <v>849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850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851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81</v>
      </c>
      <c r="AY418" s="174" t="s">
        <v>134</v>
      </c>
    </row>
    <row r="419" spans="1:65" s="2" customFormat="1" ht="16.5" customHeight="1">
      <c r="A419" s="32"/>
      <c r="B419" s="157"/>
      <c r="C419" s="158" t="s">
        <v>852</v>
      </c>
      <c r="D419" s="158" t="s">
        <v>137</v>
      </c>
      <c r="E419" s="159" t="s">
        <v>853</v>
      </c>
      <c r="F419" s="160" t="s">
        <v>854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855</v>
      </c>
    </row>
    <row r="420" spans="1:65" s="2" customFormat="1" ht="21.75" customHeight="1">
      <c r="A420" s="32"/>
      <c r="B420" s="157"/>
      <c r="C420" s="158" t="s">
        <v>856</v>
      </c>
      <c r="D420" s="158" t="s">
        <v>137</v>
      </c>
      <c r="E420" s="159" t="s">
        <v>857</v>
      </c>
      <c r="F420" s="160" t="s">
        <v>858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859</v>
      </c>
    </row>
    <row r="421" spans="1:65" s="2" customFormat="1" ht="21.75" customHeight="1">
      <c r="A421" s="32"/>
      <c r="B421" s="157"/>
      <c r="C421" s="158" t="s">
        <v>860</v>
      </c>
      <c r="D421" s="158" t="s">
        <v>137</v>
      </c>
      <c r="E421" s="159" t="s">
        <v>861</v>
      </c>
      <c r="F421" s="160" t="s">
        <v>862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863</v>
      </c>
    </row>
    <row r="422" spans="2:63" s="12" customFormat="1" ht="22.9" customHeight="1">
      <c r="B422" s="144"/>
      <c r="D422" s="145" t="s">
        <v>75</v>
      </c>
      <c r="E422" s="155" t="s">
        <v>864</v>
      </c>
      <c r="F422" s="155" t="s">
        <v>865</v>
      </c>
      <c r="I422" s="147"/>
      <c r="J422" s="156">
        <f>BK422</f>
        <v>0</v>
      </c>
      <c r="L422" s="144"/>
      <c r="M422" s="149"/>
      <c r="N422" s="150"/>
      <c r="O422" s="150"/>
      <c r="P422" s="151">
        <f>SUM(P423:P427)</f>
        <v>0</v>
      </c>
      <c r="Q422" s="150"/>
      <c r="R422" s="151">
        <f>SUM(R423:R427)</f>
        <v>0.001617</v>
      </c>
      <c r="S422" s="150"/>
      <c r="T422" s="152">
        <f>SUM(T423:T427)</f>
        <v>0</v>
      </c>
      <c r="AR422" s="145" t="s">
        <v>142</v>
      </c>
      <c r="AT422" s="153" t="s">
        <v>75</v>
      </c>
      <c r="AU422" s="153" t="s">
        <v>81</v>
      </c>
      <c r="AY422" s="145" t="s">
        <v>134</v>
      </c>
      <c r="BK422" s="154">
        <f>SUM(BK423:BK427)</f>
        <v>0</v>
      </c>
    </row>
    <row r="423" spans="1:65" s="2" customFormat="1" ht="21.75" customHeight="1">
      <c r="A423" s="32"/>
      <c r="B423" s="157"/>
      <c r="C423" s="158" t="s">
        <v>866</v>
      </c>
      <c r="D423" s="158" t="s">
        <v>137</v>
      </c>
      <c r="E423" s="159" t="s">
        <v>867</v>
      </c>
      <c r="F423" s="160" t="s">
        <v>868</v>
      </c>
      <c r="G423" s="161" t="s">
        <v>140</v>
      </c>
      <c r="H423" s="162">
        <v>4.9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7E-05</v>
      </c>
      <c r="R423" s="168">
        <f>Q423*H423</f>
        <v>0.000343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213</v>
      </c>
      <c r="AT423" s="170" t="s">
        <v>137</v>
      </c>
      <c r="AU423" s="170" t="s">
        <v>142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213</v>
      </c>
      <c r="BM423" s="170" t="s">
        <v>869</v>
      </c>
    </row>
    <row r="424" spans="1:65" s="2" customFormat="1" ht="21.75" customHeight="1">
      <c r="A424" s="32"/>
      <c r="B424" s="157"/>
      <c r="C424" s="158" t="s">
        <v>870</v>
      </c>
      <c r="D424" s="158" t="s">
        <v>137</v>
      </c>
      <c r="E424" s="159" t="s">
        <v>871</v>
      </c>
      <c r="F424" s="160" t="s">
        <v>872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0.00014</v>
      </c>
      <c r="R424" s="168">
        <f>Q424*H424</f>
        <v>0.000686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873</v>
      </c>
    </row>
    <row r="425" spans="2:51" s="15" customFormat="1" ht="12">
      <c r="B425" s="189"/>
      <c r="D425" s="173" t="s">
        <v>144</v>
      </c>
      <c r="E425" s="190" t="s">
        <v>1</v>
      </c>
      <c r="F425" s="191" t="s">
        <v>874</v>
      </c>
      <c r="H425" s="190" t="s">
        <v>1</v>
      </c>
      <c r="I425" s="192"/>
      <c r="L425" s="189"/>
      <c r="M425" s="193"/>
      <c r="N425" s="194"/>
      <c r="O425" s="194"/>
      <c r="P425" s="194"/>
      <c r="Q425" s="194"/>
      <c r="R425" s="194"/>
      <c r="S425" s="194"/>
      <c r="T425" s="195"/>
      <c r="AT425" s="190" t="s">
        <v>144</v>
      </c>
      <c r="AU425" s="190" t="s">
        <v>142</v>
      </c>
      <c r="AV425" s="15" t="s">
        <v>81</v>
      </c>
      <c r="AW425" s="15" t="s">
        <v>33</v>
      </c>
      <c r="AX425" s="15" t="s">
        <v>76</v>
      </c>
      <c r="AY425" s="190" t="s">
        <v>134</v>
      </c>
    </row>
    <row r="426" spans="2:51" s="13" customFormat="1" ht="12">
      <c r="B426" s="172"/>
      <c r="D426" s="173" t="s">
        <v>144</v>
      </c>
      <c r="E426" s="174" t="s">
        <v>1</v>
      </c>
      <c r="F426" s="175" t="s">
        <v>875</v>
      </c>
      <c r="H426" s="176">
        <v>4.9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144</v>
      </c>
      <c r="AU426" s="174" t="s">
        <v>142</v>
      </c>
      <c r="AV426" s="13" t="s">
        <v>142</v>
      </c>
      <c r="AW426" s="13" t="s">
        <v>33</v>
      </c>
      <c r="AX426" s="13" t="s">
        <v>81</v>
      </c>
      <c r="AY426" s="174" t="s">
        <v>134</v>
      </c>
    </row>
    <row r="427" spans="1:65" s="2" customFormat="1" ht="21.75" customHeight="1">
      <c r="A427" s="32"/>
      <c r="B427" s="157"/>
      <c r="C427" s="158" t="s">
        <v>876</v>
      </c>
      <c r="D427" s="158" t="s">
        <v>137</v>
      </c>
      <c r="E427" s="159" t="s">
        <v>877</v>
      </c>
      <c r="F427" s="160" t="s">
        <v>878</v>
      </c>
      <c r="G427" s="161" t="s">
        <v>140</v>
      </c>
      <c r="H427" s="162">
        <v>4.9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0.00012</v>
      </c>
      <c r="R427" s="168">
        <f>Q427*H427</f>
        <v>0.0005880000000000001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213</v>
      </c>
      <c r="AT427" s="170" t="s">
        <v>137</v>
      </c>
      <c r="AU427" s="170" t="s">
        <v>142</v>
      </c>
      <c r="AY427" s="17" t="s">
        <v>134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142</v>
      </c>
      <c r="BK427" s="171">
        <f>ROUND(I427*H427,2)</f>
        <v>0</v>
      </c>
      <c r="BL427" s="17" t="s">
        <v>213</v>
      </c>
      <c r="BM427" s="170" t="s">
        <v>879</v>
      </c>
    </row>
    <row r="428" spans="2:63" s="12" customFormat="1" ht="22.9" customHeight="1">
      <c r="B428" s="144"/>
      <c r="D428" s="145" t="s">
        <v>75</v>
      </c>
      <c r="E428" s="155" t="s">
        <v>880</v>
      </c>
      <c r="F428" s="155" t="s">
        <v>881</v>
      </c>
      <c r="I428" s="147"/>
      <c r="J428" s="156">
        <f>BK428</f>
        <v>0</v>
      </c>
      <c r="L428" s="144"/>
      <c r="M428" s="149"/>
      <c r="N428" s="150"/>
      <c r="O428" s="150"/>
      <c r="P428" s="151">
        <f>SUM(P429:P453)</f>
        <v>0</v>
      </c>
      <c r="Q428" s="150"/>
      <c r="R428" s="151">
        <f>SUM(R429:R453)</f>
        <v>0.07505492</v>
      </c>
      <c r="S428" s="150"/>
      <c r="T428" s="152">
        <f>SUM(T429:T453)</f>
        <v>0.01474298</v>
      </c>
      <c r="AR428" s="145" t="s">
        <v>142</v>
      </c>
      <c r="AT428" s="153" t="s">
        <v>75</v>
      </c>
      <c r="AU428" s="153" t="s">
        <v>81</v>
      </c>
      <c r="AY428" s="145" t="s">
        <v>134</v>
      </c>
      <c r="BK428" s="154">
        <f>SUM(BK429:BK453)</f>
        <v>0</v>
      </c>
    </row>
    <row r="429" spans="1:65" s="2" customFormat="1" ht="21.75" customHeight="1">
      <c r="A429" s="32"/>
      <c r="B429" s="157"/>
      <c r="C429" s="158" t="s">
        <v>882</v>
      </c>
      <c r="D429" s="158" t="s">
        <v>137</v>
      </c>
      <c r="E429" s="159" t="s">
        <v>211</v>
      </c>
      <c r="F429" s="160" t="s">
        <v>212</v>
      </c>
      <c r="G429" s="161" t="s">
        <v>140</v>
      </c>
      <c r="H429" s="162">
        <v>74.316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213</v>
      </c>
      <c r="AT429" s="170" t="s">
        <v>137</v>
      </c>
      <c r="AU429" s="170" t="s">
        <v>142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142</v>
      </c>
      <c r="BK429" s="171">
        <f>ROUND(I429*H429,2)</f>
        <v>0</v>
      </c>
      <c r="BL429" s="17" t="s">
        <v>213</v>
      </c>
      <c r="BM429" s="170" t="s">
        <v>883</v>
      </c>
    </row>
    <row r="430" spans="2:51" s="15" customFormat="1" ht="12">
      <c r="B430" s="189"/>
      <c r="D430" s="173" t="s">
        <v>144</v>
      </c>
      <c r="E430" s="190" t="s">
        <v>1</v>
      </c>
      <c r="F430" s="191" t="s">
        <v>218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144</v>
      </c>
      <c r="AU430" s="190" t="s">
        <v>142</v>
      </c>
      <c r="AV430" s="15" t="s">
        <v>81</v>
      </c>
      <c r="AW430" s="15" t="s">
        <v>33</v>
      </c>
      <c r="AX430" s="15" t="s">
        <v>76</v>
      </c>
      <c r="AY430" s="190" t="s">
        <v>134</v>
      </c>
    </row>
    <row r="431" spans="2:51" s="13" customFormat="1" ht="12">
      <c r="B431" s="172"/>
      <c r="D431" s="173" t="s">
        <v>144</v>
      </c>
      <c r="E431" s="174" t="s">
        <v>1</v>
      </c>
      <c r="F431" s="175" t="s">
        <v>151</v>
      </c>
      <c r="H431" s="176">
        <v>0.968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142</v>
      </c>
      <c r="AV431" s="13" t="s">
        <v>142</v>
      </c>
      <c r="AW431" s="13" t="s">
        <v>33</v>
      </c>
      <c r="AX431" s="13" t="s">
        <v>76</v>
      </c>
      <c r="AY431" s="174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152</v>
      </c>
      <c r="H432" s="176">
        <v>3.226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884</v>
      </c>
      <c r="H433" s="176">
        <v>1.73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885</v>
      </c>
      <c r="H434" s="176">
        <v>8.91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886</v>
      </c>
      <c r="H435" s="176">
        <v>5.265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5" customFormat="1" ht="12">
      <c r="B436" s="189"/>
      <c r="D436" s="173" t="s">
        <v>144</v>
      </c>
      <c r="E436" s="190" t="s">
        <v>1</v>
      </c>
      <c r="F436" s="191" t="s">
        <v>887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144</v>
      </c>
      <c r="AU436" s="190" t="s">
        <v>142</v>
      </c>
      <c r="AV436" s="15" t="s">
        <v>81</v>
      </c>
      <c r="AW436" s="15" t="s">
        <v>33</v>
      </c>
      <c r="AX436" s="15" t="s">
        <v>76</v>
      </c>
      <c r="AY436" s="190" t="s">
        <v>134</v>
      </c>
    </row>
    <row r="437" spans="2:51" s="13" customFormat="1" ht="12">
      <c r="B437" s="172"/>
      <c r="D437" s="173" t="s">
        <v>144</v>
      </c>
      <c r="E437" s="174" t="s">
        <v>1</v>
      </c>
      <c r="F437" s="175" t="s">
        <v>888</v>
      </c>
      <c r="H437" s="176">
        <v>4.326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142</v>
      </c>
      <c r="AV437" s="13" t="s">
        <v>142</v>
      </c>
      <c r="AW437" s="13" t="s">
        <v>33</v>
      </c>
      <c r="AX437" s="13" t="s">
        <v>76</v>
      </c>
      <c r="AY437" s="174" t="s">
        <v>134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889</v>
      </c>
      <c r="H438" s="176">
        <v>2.363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5" customFormat="1" ht="12">
      <c r="B439" s="189"/>
      <c r="D439" s="173" t="s">
        <v>144</v>
      </c>
      <c r="E439" s="190" t="s">
        <v>1</v>
      </c>
      <c r="F439" s="191" t="s">
        <v>890</v>
      </c>
      <c r="H439" s="190" t="s">
        <v>1</v>
      </c>
      <c r="I439" s="192"/>
      <c r="L439" s="189"/>
      <c r="M439" s="193"/>
      <c r="N439" s="194"/>
      <c r="O439" s="194"/>
      <c r="P439" s="194"/>
      <c r="Q439" s="194"/>
      <c r="R439" s="194"/>
      <c r="S439" s="194"/>
      <c r="T439" s="195"/>
      <c r="AT439" s="190" t="s">
        <v>144</v>
      </c>
      <c r="AU439" s="190" t="s">
        <v>142</v>
      </c>
      <c r="AV439" s="15" t="s">
        <v>81</v>
      </c>
      <c r="AW439" s="15" t="s">
        <v>33</v>
      </c>
      <c r="AX439" s="15" t="s">
        <v>76</v>
      </c>
      <c r="AY439" s="190" t="s">
        <v>134</v>
      </c>
    </row>
    <row r="440" spans="2:51" s="13" customFormat="1" ht="12">
      <c r="B440" s="172"/>
      <c r="D440" s="173" t="s">
        <v>144</v>
      </c>
      <c r="E440" s="174" t="s">
        <v>1</v>
      </c>
      <c r="F440" s="175" t="s">
        <v>891</v>
      </c>
      <c r="H440" s="176">
        <v>15.028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142</v>
      </c>
      <c r="AV440" s="13" t="s">
        <v>142</v>
      </c>
      <c r="AW440" s="13" t="s">
        <v>33</v>
      </c>
      <c r="AX440" s="13" t="s">
        <v>76</v>
      </c>
      <c r="AY440" s="174" t="s">
        <v>134</v>
      </c>
    </row>
    <row r="441" spans="2:51" s="15" customFormat="1" ht="12">
      <c r="B441" s="189"/>
      <c r="D441" s="173" t="s">
        <v>144</v>
      </c>
      <c r="E441" s="190" t="s">
        <v>1</v>
      </c>
      <c r="F441" s="191" t="s">
        <v>892</v>
      </c>
      <c r="H441" s="190" t="s">
        <v>1</v>
      </c>
      <c r="I441" s="192"/>
      <c r="L441" s="189"/>
      <c r="M441" s="193"/>
      <c r="N441" s="194"/>
      <c r="O441" s="194"/>
      <c r="P441" s="194"/>
      <c r="Q441" s="194"/>
      <c r="R441" s="194"/>
      <c r="S441" s="194"/>
      <c r="T441" s="195"/>
      <c r="AT441" s="190" t="s">
        <v>144</v>
      </c>
      <c r="AU441" s="190" t="s">
        <v>142</v>
      </c>
      <c r="AV441" s="15" t="s">
        <v>81</v>
      </c>
      <c r="AW441" s="15" t="s">
        <v>33</v>
      </c>
      <c r="AX441" s="15" t="s">
        <v>76</v>
      </c>
      <c r="AY441" s="190" t="s">
        <v>134</v>
      </c>
    </row>
    <row r="442" spans="2:51" s="13" customFormat="1" ht="12">
      <c r="B442" s="172"/>
      <c r="D442" s="173" t="s">
        <v>144</v>
      </c>
      <c r="E442" s="174" t="s">
        <v>1</v>
      </c>
      <c r="F442" s="175" t="s">
        <v>893</v>
      </c>
      <c r="H442" s="176">
        <v>32.5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142</v>
      </c>
      <c r="AV442" s="13" t="s">
        <v>142</v>
      </c>
      <c r="AW442" s="13" t="s">
        <v>33</v>
      </c>
      <c r="AX442" s="13" t="s">
        <v>76</v>
      </c>
      <c r="AY442" s="174" t="s">
        <v>134</v>
      </c>
    </row>
    <row r="443" spans="2:51" s="14" customFormat="1" ht="12">
      <c r="B443" s="181"/>
      <c r="D443" s="173" t="s">
        <v>144</v>
      </c>
      <c r="E443" s="182" t="s">
        <v>1</v>
      </c>
      <c r="F443" s="183" t="s">
        <v>154</v>
      </c>
      <c r="H443" s="184">
        <v>74.316</v>
      </c>
      <c r="I443" s="185"/>
      <c r="L443" s="181"/>
      <c r="M443" s="186"/>
      <c r="N443" s="187"/>
      <c r="O443" s="187"/>
      <c r="P443" s="187"/>
      <c r="Q443" s="187"/>
      <c r="R443" s="187"/>
      <c r="S443" s="187"/>
      <c r="T443" s="188"/>
      <c r="AT443" s="182" t="s">
        <v>144</v>
      </c>
      <c r="AU443" s="182" t="s">
        <v>142</v>
      </c>
      <c r="AV443" s="14" t="s">
        <v>141</v>
      </c>
      <c r="AW443" s="14" t="s">
        <v>33</v>
      </c>
      <c r="AX443" s="14" t="s">
        <v>81</v>
      </c>
      <c r="AY443" s="182" t="s">
        <v>134</v>
      </c>
    </row>
    <row r="444" spans="1:65" s="2" customFormat="1" ht="16.5" customHeight="1">
      <c r="A444" s="32"/>
      <c r="B444" s="157"/>
      <c r="C444" s="158" t="s">
        <v>894</v>
      </c>
      <c r="D444" s="158" t="s">
        <v>137</v>
      </c>
      <c r="E444" s="159" t="s">
        <v>895</v>
      </c>
      <c r="F444" s="160" t="s">
        <v>896</v>
      </c>
      <c r="G444" s="161" t="s">
        <v>140</v>
      </c>
      <c r="H444" s="162">
        <v>47.558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0.001</v>
      </c>
      <c r="R444" s="168">
        <f>Q444*H444</f>
        <v>0.047558</v>
      </c>
      <c r="S444" s="168">
        <v>0.00031</v>
      </c>
      <c r="T444" s="169">
        <f>S444*H444</f>
        <v>0.01474298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213</v>
      </c>
      <c r="AT444" s="170" t="s">
        <v>137</v>
      </c>
      <c r="AU444" s="170" t="s">
        <v>142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213</v>
      </c>
      <c r="BM444" s="170" t="s">
        <v>897</v>
      </c>
    </row>
    <row r="445" spans="2:51" s="15" customFormat="1" ht="12">
      <c r="B445" s="189"/>
      <c r="D445" s="173" t="s">
        <v>144</v>
      </c>
      <c r="E445" s="190" t="s">
        <v>1</v>
      </c>
      <c r="F445" s="191" t="s">
        <v>898</v>
      </c>
      <c r="H445" s="190" t="s">
        <v>1</v>
      </c>
      <c r="I445" s="192"/>
      <c r="L445" s="189"/>
      <c r="M445" s="193"/>
      <c r="N445" s="194"/>
      <c r="O445" s="194"/>
      <c r="P445" s="194"/>
      <c r="Q445" s="194"/>
      <c r="R445" s="194"/>
      <c r="S445" s="194"/>
      <c r="T445" s="195"/>
      <c r="AT445" s="190" t="s">
        <v>144</v>
      </c>
      <c r="AU445" s="190" t="s">
        <v>142</v>
      </c>
      <c r="AV445" s="15" t="s">
        <v>81</v>
      </c>
      <c r="AW445" s="15" t="s">
        <v>33</v>
      </c>
      <c r="AX445" s="15" t="s">
        <v>76</v>
      </c>
      <c r="AY445" s="190" t="s">
        <v>134</v>
      </c>
    </row>
    <row r="446" spans="2:51" s="13" customFormat="1" ht="12">
      <c r="B446" s="172"/>
      <c r="D446" s="173" t="s">
        <v>144</v>
      </c>
      <c r="E446" s="174" t="s">
        <v>1</v>
      </c>
      <c r="F446" s="175" t="s">
        <v>899</v>
      </c>
      <c r="H446" s="176">
        <v>1.65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142</v>
      </c>
      <c r="AV446" s="13" t="s">
        <v>142</v>
      </c>
      <c r="AW446" s="13" t="s">
        <v>33</v>
      </c>
      <c r="AX446" s="13" t="s">
        <v>76</v>
      </c>
      <c r="AY446" s="174" t="s">
        <v>134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177</v>
      </c>
      <c r="H447" s="176">
        <v>4.498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134</v>
      </c>
    </row>
    <row r="448" spans="2:51" s="15" customFormat="1" ht="12">
      <c r="B448" s="189"/>
      <c r="D448" s="173" t="s">
        <v>144</v>
      </c>
      <c r="E448" s="190" t="s">
        <v>1</v>
      </c>
      <c r="F448" s="191" t="s">
        <v>892</v>
      </c>
      <c r="H448" s="190" t="s">
        <v>1</v>
      </c>
      <c r="I448" s="192"/>
      <c r="L448" s="189"/>
      <c r="M448" s="193"/>
      <c r="N448" s="194"/>
      <c r="O448" s="194"/>
      <c r="P448" s="194"/>
      <c r="Q448" s="194"/>
      <c r="R448" s="194"/>
      <c r="S448" s="194"/>
      <c r="T448" s="195"/>
      <c r="AT448" s="190" t="s">
        <v>144</v>
      </c>
      <c r="AU448" s="190" t="s">
        <v>142</v>
      </c>
      <c r="AV448" s="15" t="s">
        <v>81</v>
      </c>
      <c r="AW448" s="15" t="s">
        <v>33</v>
      </c>
      <c r="AX448" s="15" t="s">
        <v>76</v>
      </c>
      <c r="AY448" s="190" t="s">
        <v>134</v>
      </c>
    </row>
    <row r="449" spans="2:51" s="13" customFormat="1" ht="12">
      <c r="B449" s="172"/>
      <c r="D449" s="173" t="s">
        <v>144</v>
      </c>
      <c r="E449" s="174" t="s">
        <v>1</v>
      </c>
      <c r="F449" s="175" t="s">
        <v>885</v>
      </c>
      <c r="H449" s="176">
        <v>8.91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142</v>
      </c>
      <c r="AV449" s="13" t="s">
        <v>142</v>
      </c>
      <c r="AW449" s="13" t="s">
        <v>33</v>
      </c>
      <c r="AX449" s="13" t="s">
        <v>76</v>
      </c>
      <c r="AY449" s="174" t="s">
        <v>134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893</v>
      </c>
      <c r="H450" s="176">
        <v>32.5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134</v>
      </c>
    </row>
    <row r="451" spans="2:51" s="14" customFormat="1" ht="12">
      <c r="B451" s="181"/>
      <c r="D451" s="173" t="s">
        <v>144</v>
      </c>
      <c r="E451" s="182" t="s">
        <v>1</v>
      </c>
      <c r="F451" s="183" t="s">
        <v>154</v>
      </c>
      <c r="H451" s="184">
        <v>47.558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2" t="s">
        <v>144</v>
      </c>
      <c r="AU451" s="182" t="s">
        <v>142</v>
      </c>
      <c r="AV451" s="14" t="s">
        <v>141</v>
      </c>
      <c r="AW451" s="14" t="s">
        <v>33</v>
      </c>
      <c r="AX451" s="14" t="s">
        <v>81</v>
      </c>
      <c r="AY451" s="182" t="s">
        <v>134</v>
      </c>
    </row>
    <row r="452" spans="1:65" s="2" customFormat="1" ht="21.75" customHeight="1">
      <c r="A452" s="32"/>
      <c r="B452" s="157"/>
      <c r="C452" s="158" t="s">
        <v>900</v>
      </c>
      <c r="D452" s="158" t="s">
        <v>137</v>
      </c>
      <c r="E452" s="159" t="s">
        <v>901</v>
      </c>
      <c r="F452" s="160" t="s">
        <v>902</v>
      </c>
      <c r="G452" s="161" t="s">
        <v>140</v>
      </c>
      <c r="H452" s="162">
        <v>74.316</v>
      </c>
      <c r="I452" s="163"/>
      <c r="J452" s="164">
        <f>ROUND(I452*H452,2)</f>
        <v>0</v>
      </c>
      <c r="K452" s="165"/>
      <c r="L452" s="33"/>
      <c r="M452" s="166" t="s">
        <v>1</v>
      </c>
      <c r="N452" s="167" t="s">
        <v>42</v>
      </c>
      <c r="O452" s="58"/>
      <c r="P452" s="168">
        <f>O452*H452</f>
        <v>0</v>
      </c>
      <c r="Q452" s="168">
        <v>0.00021</v>
      </c>
      <c r="R452" s="168">
        <f>Q452*H452</f>
        <v>0.015606360000000001</v>
      </c>
      <c r="S452" s="168">
        <v>0</v>
      </c>
      <c r="T452" s="169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0" t="s">
        <v>213</v>
      </c>
      <c r="AT452" s="170" t="s">
        <v>137</v>
      </c>
      <c r="AU452" s="170" t="s">
        <v>142</v>
      </c>
      <c r="AY452" s="17" t="s">
        <v>134</v>
      </c>
      <c r="BE452" s="171">
        <f>IF(N452="základní",J452,0)</f>
        <v>0</v>
      </c>
      <c r="BF452" s="171">
        <f>IF(N452="snížená",J452,0)</f>
        <v>0</v>
      </c>
      <c r="BG452" s="171">
        <f>IF(N452="zákl. přenesená",J452,0)</f>
        <v>0</v>
      </c>
      <c r="BH452" s="171">
        <f>IF(N452="sníž. přenesená",J452,0)</f>
        <v>0</v>
      </c>
      <c r="BI452" s="171">
        <f>IF(N452="nulová",J452,0)</f>
        <v>0</v>
      </c>
      <c r="BJ452" s="17" t="s">
        <v>142</v>
      </c>
      <c r="BK452" s="171">
        <f>ROUND(I452*H452,2)</f>
        <v>0</v>
      </c>
      <c r="BL452" s="17" t="s">
        <v>213</v>
      </c>
      <c r="BM452" s="170" t="s">
        <v>903</v>
      </c>
    </row>
    <row r="453" spans="1:65" s="2" customFormat="1" ht="21.75" customHeight="1">
      <c r="A453" s="32"/>
      <c r="B453" s="157"/>
      <c r="C453" s="158" t="s">
        <v>904</v>
      </c>
      <c r="D453" s="158" t="s">
        <v>137</v>
      </c>
      <c r="E453" s="159" t="s">
        <v>905</v>
      </c>
      <c r="F453" s="160" t="s">
        <v>906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0.00016</v>
      </c>
      <c r="R453" s="168">
        <f>Q453*H453</f>
        <v>0.011890560000000001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907</v>
      </c>
    </row>
    <row r="454" spans="2:63" s="12" customFormat="1" ht="25.9" customHeight="1">
      <c r="B454" s="144"/>
      <c r="D454" s="145" t="s">
        <v>75</v>
      </c>
      <c r="E454" s="146" t="s">
        <v>908</v>
      </c>
      <c r="F454" s="146" t="s">
        <v>909</v>
      </c>
      <c r="I454" s="147"/>
      <c r="J454" s="148">
        <f>BK454</f>
        <v>0</v>
      </c>
      <c r="L454" s="144"/>
      <c r="M454" s="149"/>
      <c r="N454" s="150"/>
      <c r="O454" s="150"/>
      <c r="P454" s="151">
        <f>SUM(P455:P481)</f>
        <v>0</v>
      </c>
      <c r="Q454" s="150"/>
      <c r="R454" s="151">
        <f>SUM(R455:R481)</f>
        <v>0</v>
      </c>
      <c r="S454" s="150"/>
      <c r="T454" s="152">
        <f>SUM(T455:T481)</f>
        <v>0</v>
      </c>
      <c r="AR454" s="145" t="s">
        <v>141</v>
      </c>
      <c r="AT454" s="153" t="s">
        <v>75</v>
      </c>
      <c r="AU454" s="153" t="s">
        <v>76</v>
      </c>
      <c r="AY454" s="145" t="s">
        <v>134</v>
      </c>
      <c r="BK454" s="154">
        <f>SUM(BK455:BK481)</f>
        <v>0</v>
      </c>
    </row>
    <row r="455" spans="1:65" s="2" customFormat="1" ht="16.5" customHeight="1">
      <c r="A455" s="32"/>
      <c r="B455" s="157"/>
      <c r="C455" s="158" t="s">
        <v>910</v>
      </c>
      <c r="D455" s="158" t="s">
        <v>137</v>
      </c>
      <c r="E455" s="159" t="s">
        <v>911</v>
      </c>
      <c r="F455" s="160" t="s">
        <v>912</v>
      </c>
      <c r="G455" s="161" t="s">
        <v>913</v>
      </c>
      <c r="H455" s="162">
        <v>58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914</v>
      </c>
      <c r="AT455" s="170" t="s">
        <v>137</v>
      </c>
      <c r="AU455" s="170" t="s">
        <v>81</v>
      </c>
      <c r="AY455" s="17" t="s">
        <v>134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142</v>
      </c>
      <c r="BK455" s="171">
        <f>ROUND(I455*H455,2)</f>
        <v>0</v>
      </c>
      <c r="BL455" s="17" t="s">
        <v>914</v>
      </c>
      <c r="BM455" s="170" t="s">
        <v>915</v>
      </c>
    </row>
    <row r="456" spans="2:51" s="15" customFormat="1" ht="22.5">
      <c r="B456" s="189"/>
      <c r="D456" s="173" t="s">
        <v>144</v>
      </c>
      <c r="E456" s="190" t="s">
        <v>1</v>
      </c>
      <c r="F456" s="191" t="s">
        <v>916</v>
      </c>
      <c r="H456" s="190" t="s">
        <v>1</v>
      </c>
      <c r="I456" s="192"/>
      <c r="L456" s="189"/>
      <c r="M456" s="193"/>
      <c r="N456" s="194"/>
      <c r="O456" s="194"/>
      <c r="P456" s="194"/>
      <c r="Q456" s="194"/>
      <c r="R456" s="194"/>
      <c r="S456" s="194"/>
      <c r="T456" s="195"/>
      <c r="AT456" s="190" t="s">
        <v>144</v>
      </c>
      <c r="AU456" s="190" t="s">
        <v>81</v>
      </c>
      <c r="AV456" s="15" t="s">
        <v>81</v>
      </c>
      <c r="AW456" s="15" t="s">
        <v>33</v>
      </c>
      <c r="AX456" s="15" t="s">
        <v>76</v>
      </c>
      <c r="AY456" s="190" t="s">
        <v>134</v>
      </c>
    </row>
    <row r="457" spans="2:51" s="15" customFormat="1" ht="12">
      <c r="B457" s="189"/>
      <c r="D457" s="173" t="s">
        <v>144</v>
      </c>
      <c r="E457" s="190" t="s">
        <v>1</v>
      </c>
      <c r="F457" s="191" t="s">
        <v>917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81</v>
      </c>
      <c r="AV457" s="15" t="s">
        <v>81</v>
      </c>
      <c r="AW457" s="15" t="s">
        <v>33</v>
      </c>
      <c r="AX457" s="15" t="s">
        <v>76</v>
      </c>
      <c r="AY457" s="190" t="s">
        <v>134</v>
      </c>
    </row>
    <row r="458" spans="2:51" s="13" customFormat="1" ht="12">
      <c r="B458" s="172"/>
      <c r="D458" s="173" t="s">
        <v>144</v>
      </c>
      <c r="E458" s="174" t="s">
        <v>1</v>
      </c>
      <c r="F458" s="175" t="s">
        <v>213</v>
      </c>
      <c r="H458" s="176">
        <v>16</v>
      </c>
      <c r="I458" s="177"/>
      <c r="L458" s="172"/>
      <c r="M458" s="178"/>
      <c r="N458" s="179"/>
      <c r="O458" s="179"/>
      <c r="P458" s="179"/>
      <c r="Q458" s="179"/>
      <c r="R458" s="179"/>
      <c r="S458" s="179"/>
      <c r="T458" s="180"/>
      <c r="AT458" s="174" t="s">
        <v>144</v>
      </c>
      <c r="AU458" s="174" t="s">
        <v>81</v>
      </c>
      <c r="AV458" s="13" t="s">
        <v>142</v>
      </c>
      <c r="AW458" s="13" t="s">
        <v>33</v>
      </c>
      <c r="AX458" s="13" t="s">
        <v>76</v>
      </c>
      <c r="AY458" s="174" t="s">
        <v>134</v>
      </c>
    </row>
    <row r="459" spans="2:51" s="15" customFormat="1" ht="12">
      <c r="B459" s="189"/>
      <c r="D459" s="173" t="s">
        <v>144</v>
      </c>
      <c r="E459" s="190" t="s">
        <v>1</v>
      </c>
      <c r="F459" s="191" t="s">
        <v>918</v>
      </c>
      <c r="H459" s="190" t="s">
        <v>1</v>
      </c>
      <c r="I459" s="192"/>
      <c r="L459" s="189"/>
      <c r="M459" s="193"/>
      <c r="N459" s="194"/>
      <c r="O459" s="194"/>
      <c r="P459" s="194"/>
      <c r="Q459" s="194"/>
      <c r="R459" s="194"/>
      <c r="S459" s="194"/>
      <c r="T459" s="195"/>
      <c r="AT459" s="190" t="s">
        <v>144</v>
      </c>
      <c r="AU459" s="190" t="s">
        <v>81</v>
      </c>
      <c r="AV459" s="15" t="s">
        <v>81</v>
      </c>
      <c r="AW459" s="15" t="s">
        <v>33</v>
      </c>
      <c r="AX459" s="15" t="s">
        <v>76</v>
      </c>
      <c r="AY459" s="190" t="s">
        <v>134</v>
      </c>
    </row>
    <row r="460" spans="2:51" s="13" customFormat="1" ht="12">
      <c r="B460" s="172"/>
      <c r="D460" s="173" t="s">
        <v>144</v>
      </c>
      <c r="E460" s="174" t="s">
        <v>1</v>
      </c>
      <c r="F460" s="175" t="s">
        <v>213</v>
      </c>
      <c r="H460" s="176">
        <v>16</v>
      </c>
      <c r="I460" s="177"/>
      <c r="L460" s="172"/>
      <c r="M460" s="178"/>
      <c r="N460" s="179"/>
      <c r="O460" s="179"/>
      <c r="P460" s="179"/>
      <c r="Q460" s="179"/>
      <c r="R460" s="179"/>
      <c r="S460" s="179"/>
      <c r="T460" s="180"/>
      <c r="AT460" s="174" t="s">
        <v>144</v>
      </c>
      <c r="AU460" s="174" t="s">
        <v>81</v>
      </c>
      <c r="AV460" s="13" t="s">
        <v>142</v>
      </c>
      <c r="AW460" s="13" t="s">
        <v>33</v>
      </c>
      <c r="AX460" s="13" t="s">
        <v>76</v>
      </c>
      <c r="AY460" s="174" t="s">
        <v>134</v>
      </c>
    </row>
    <row r="461" spans="2:51" s="15" customFormat="1" ht="22.5">
      <c r="B461" s="189"/>
      <c r="D461" s="173" t="s">
        <v>144</v>
      </c>
      <c r="E461" s="190" t="s">
        <v>1</v>
      </c>
      <c r="F461" s="191" t="s">
        <v>919</v>
      </c>
      <c r="H461" s="190" t="s">
        <v>1</v>
      </c>
      <c r="I461" s="192"/>
      <c r="L461" s="189"/>
      <c r="M461" s="193"/>
      <c r="N461" s="194"/>
      <c r="O461" s="194"/>
      <c r="P461" s="194"/>
      <c r="Q461" s="194"/>
      <c r="R461" s="194"/>
      <c r="S461" s="194"/>
      <c r="T461" s="195"/>
      <c r="AT461" s="190" t="s">
        <v>144</v>
      </c>
      <c r="AU461" s="190" t="s">
        <v>81</v>
      </c>
      <c r="AV461" s="15" t="s">
        <v>81</v>
      </c>
      <c r="AW461" s="15" t="s">
        <v>33</v>
      </c>
      <c r="AX461" s="15" t="s">
        <v>76</v>
      </c>
      <c r="AY461" s="190" t="s">
        <v>134</v>
      </c>
    </row>
    <row r="462" spans="2:51" s="13" customFormat="1" ht="12">
      <c r="B462" s="172"/>
      <c r="D462" s="173" t="s">
        <v>144</v>
      </c>
      <c r="E462" s="174" t="s">
        <v>1</v>
      </c>
      <c r="F462" s="175" t="s">
        <v>142</v>
      </c>
      <c r="H462" s="176">
        <v>2</v>
      </c>
      <c r="I462" s="177"/>
      <c r="L462" s="172"/>
      <c r="M462" s="178"/>
      <c r="N462" s="179"/>
      <c r="O462" s="179"/>
      <c r="P462" s="179"/>
      <c r="Q462" s="179"/>
      <c r="R462" s="179"/>
      <c r="S462" s="179"/>
      <c r="T462" s="180"/>
      <c r="AT462" s="174" t="s">
        <v>144</v>
      </c>
      <c r="AU462" s="174" t="s">
        <v>81</v>
      </c>
      <c r="AV462" s="13" t="s">
        <v>142</v>
      </c>
      <c r="AW462" s="13" t="s">
        <v>33</v>
      </c>
      <c r="AX462" s="13" t="s">
        <v>76</v>
      </c>
      <c r="AY462" s="174" t="s">
        <v>134</v>
      </c>
    </row>
    <row r="463" spans="2:51" s="15" customFormat="1" ht="12">
      <c r="B463" s="189"/>
      <c r="D463" s="173" t="s">
        <v>144</v>
      </c>
      <c r="E463" s="190" t="s">
        <v>1</v>
      </c>
      <c r="F463" s="191" t="s">
        <v>920</v>
      </c>
      <c r="H463" s="190" t="s">
        <v>1</v>
      </c>
      <c r="I463" s="192"/>
      <c r="L463" s="189"/>
      <c r="M463" s="193"/>
      <c r="N463" s="194"/>
      <c r="O463" s="194"/>
      <c r="P463" s="194"/>
      <c r="Q463" s="194"/>
      <c r="R463" s="194"/>
      <c r="S463" s="194"/>
      <c r="T463" s="195"/>
      <c r="AT463" s="190" t="s">
        <v>144</v>
      </c>
      <c r="AU463" s="190" t="s">
        <v>81</v>
      </c>
      <c r="AV463" s="15" t="s">
        <v>81</v>
      </c>
      <c r="AW463" s="15" t="s">
        <v>33</v>
      </c>
      <c r="AX463" s="15" t="s">
        <v>76</v>
      </c>
      <c r="AY463" s="190" t="s">
        <v>134</v>
      </c>
    </row>
    <row r="464" spans="2:51" s="13" customFormat="1" ht="12">
      <c r="B464" s="172"/>
      <c r="D464" s="173" t="s">
        <v>144</v>
      </c>
      <c r="E464" s="174" t="s">
        <v>1</v>
      </c>
      <c r="F464" s="175" t="s">
        <v>172</v>
      </c>
      <c r="H464" s="176">
        <v>8</v>
      </c>
      <c r="I464" s="177"/>
      <c r="L464" s="172"/>
      <c r="M464" s="178"/>
      <c r="N464" s="179"/>
      <c r="O464" s="179"/>
      <c r="P464" s="179"/>
      <c r="Q464" s="179"/>
      <c r="R464" s="179"/>
      <c r="S464" s="179"/>
      <c r="T464" s="180"/>
      <c r="AT464" s="174" t="s">
        <v>144</v>
      </c>
      <c r="AU464" s="174" t="s">
        <v>81</v>
      </c>
      <c r="AV464" s="13" t="s">
        <v>142</v>
      </c>
      <c r="AW464" s="13" t="s">
        <v>33</v>
      </c>
      <c r="AX464" s="13" t="s">
        <v>76</v>
      </c>
      <c r="AY464" s="174" t="s">
        <v>134</v>
      </c>
    </row>
    <row r="465" spans="2:51" s="15" customFormat="1" ht="22.5">
      <c r="B465" s="189"/>
      <c r="D465" s="173" t="s">
        <v>144</v>
      </c>
      <c r="E465" s="190" t="s">
        <v>1</v>
      </c>
      <c r="F465" s="191" t="s">
        <v>921</v>
      </c>
      <c r="H465" s="190" t="s">
        <v>1</v>
      </c>
      <c r="I465" s="192"/>
      <c r="L465" s="189"/>
      <c r="M465" s="193"/>
      <c r="N465" s="194"/>
      <c r="O465" s="194"/>
      <c r="P465" s="194"/>
      <c r="Q465" s="194"/>
      <c r="R465" s="194"/>
      <c r="S465" s="194"/>
      <c r="T465" s="195"/>
      <c r="AT465" s="190" t="s">
        <v>144</v>
      </c>
      <c r="AU465" s="190" t="s">
        <v>81</v>
      </c>
      <c r="AV465" s="15" t="s">
        <v>81</v>
      </c>
      <c r="AW465" s="15" t="s">
        <v>33</v>
      </c>
      <c r="AX465" s="15" t="s">
        <v>76</v>
      </c>
      <c r="AY465" s="190" t="s">
        <v>134</v>
      </c>
    </row>
    <row r="466" spans="2:51" s="13" customFormat="1" ht="12">
      <c r="B466" s="172"/>
      <c r="D466" s="173" t="s">
        <v>144</v>
      </c>
      <c r="E466" s="174" t="s">
        <v>1</v>
      </c>
      <c r="F466" s="175" t="s">
        <v>172</v>
      </c>
      <c r="H466" s="176">
        <v>8</v>
      </c>
      <c r="I466" s="177"/>
      <c r="L466" s="172"/>
      <c r="M466" s="178"/>
      <c r="N466" s="179"/>
      <c r="O466" s="179"/>
      <c r="P466" s="179"/>
      <c r="Q466" s="179"/>
      <c r="R466" s="179"/>
      <c r="S466" s="179"/>
      <c r="T466" s="180"/>
      <c r="AT466" s="174" t="s">
        <v>144</v>
      </c>
      <c r="AU466" s="174" t="s">
        <v>81</v>
      </c>
      <c r="AV466" s="13" t="s">
        <v>142</v>
      </c>
      <c r="AW466" s="13" t="s">
        <v>33</v>
      </c>
      <c r="AX466" s="13" t="s">
        <v>76</v>
      </c>
      <c r="AY466" s="174" t="s">
        <v>134</v>
      </c>
    </row>
    <row r="467" spans="2:51" s="15" customFormat="1" ht="12">
      <c r="B467" s="189"/>
      <c r="D467" s="173" t="s">
        <v>144</v>
      </c>
      <c r="E467" s="190" t="s">
        <v>1</v>
      </c>
      <c r="F467" s="191" t="s">
        <v>922</v>
      </c>
      <c r="H467" s="190" t="s">
        <v>1</v>
      </c>
      <c r="I467" s="192"/>
      <c r="L467" s="189"/>
      <c r="M467" s="193"/>
      <c r="N467" s="194"/>
      <c r="O467" s="194"/>
      <c r="P467" s="194"/>
      <c r="Q467" s="194"/>
      <c r="R467" s="194"/>
      <c r="S467" s="194"/>
      <c r="T467" s="195"/>
      <c r="AT467" s="190" t="s">
        <v>144</v>
      </c>
      <c r="AU467" s="190" t="s">
        <v>81</v>
      </c>
      <c r="AV467" s="15" t="s">
        <v>81</v>
      </c>
      <c r="AW467" s="15" t="s">
        <v>33</v>
      </c>
      <c r="AX467" s="15" t="s">
        <v>76</v>
      </c>
      <c r="AY467" s="190" t="s">
        <v>134</v>
      </c>
    </row>
    <row r="468" spans="2:51" s="13" customFormat="1" ht="12">
      <c r="B468" s="172"/>
      <c r="D468" s="173" t="s">
        <v>144</v>
      </c>
      <c r="E468" s="174" t="s">
        <v>1</v>
      </c>
      <c r="F468" s="175" t="s">
        <v>172</v>
      </c>
      <c r="H468" s="176">
        <v>8</v>
      </c>
      <c r="I468" s="177"/>
      <c r="L468" s="172"/>
      <c r="M468" s="178"/>
      <c r="N468" s="179"/>
      <c r="O468" s="179"/>
      <c r="P468" s="179"/>
      <c r="Q468" s="179"/>
      <c r="R468" s="179"/>
      <c r="S468" s="179"/>
      <c r="T468" s="180"/>
      <c r="AT468" s="174" t="s">
        <v>144</v>
      </c>
      <c r="AU468" s="174" t="s">
        <v>81</v>
      </c>
      <c r="AV468" s="13" t="s">
        <v>142</v>
      </c>
      <c r="AW468" s="13" t="s">
        <v>33</v>
      </c>
      <c r="AX468" s="13" t="s">
        <v>76</v>
      </c>
      <c r="AY468" s="174" t="s">
        <v>134</v>
      </c>
    </row>
    <row r="469" spans="2:51" s="14" customFormat="1" ht="12">
      <c r="B469" s="181"/>
      <c r="D469" s="173" t="s">
        <v>144</v>
      </c>
      <c r="E469" s="182" t="s">
        <v>1</v>
      </c>
      <c r="F469" s="183" t="s">
        <v>154</v>
      </c>
      <c r="H469" s="184">
        <v>58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2" t="s">
        <v>144</v>
      </c>
      <c r="AU469" s="182" t="s">
        <v>81</v>
      </c>
      <c r="AV469" s="14" t="s">
        <v>141</v>
      </c>
      <c r="AW469" s="14" t="s">
        <v>33</v>
      </c>
      <c r="AX469" s="14" t="s">
        <v>81</v>
      </c>
      <c r="AY469" s="182" t="s">
        <v>134</v>
      </c>
    </row>
    <row r="470" spans="1:65" s="2" customFormat="1" ht="16.5" customHeight="1">
      <c r="A470" s="32"/>
      <c r="B470" s="157"/>
      <c r="C470" s="158" t="s">
        <v>923</v>
      </c>
      <c r="D470" s="158" t="s">
        <v>137</v>
      </c>
      <c r="E470" s="159" t="s">
        <v>924</v>
      </c>
      <c r="F470" s="160" t="s">
        <v>925</v>
      </c>
      <c r="G470" s="161" t="s">
        <v>913</v>
      </c>
      <c r="H470" s="162">
        <v>16</v>
      </c>
      <c r="I470" s="163"/>
      <c r="J470" s="164">
        <f>ROUND(I470*H470,2)</f>
        <v>0</v>
      </c>
      <c r="K470" s="165"/>
      <c r="L470" s="33"/>
      <c r="M470" s="166" t="s">
        <v>1</v>
      </c>
      <c r="N470" s="167" t="s">
        <v>42</v>
      </c>
      <c r="O470" s="58"/>
      <c r="P470" s="168">
        <f>O470*H470</f>
        <v>0</v>
      </c>
      <c r="Q470" s="168">
        <v>0</v>
      </c>
      <c r="R470" s="168">
        <f>Q470*H470</f>
        <v>0</v>
      </c>
      <c r="S470" s="168">
        <v>0</v>
      </c>
      <c r="T470" s="169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70" t="s">
        <v>914</v>
      </c>
      <c r="AT470" s="170" t="s">
        <v>137</v>
      </c>
      <c r="AU470" s="170" t="s">
        <v>81</v>
      </c>
      <c r="AY470" s="17" t="s">
        <v>134</v>
      </c>
      <c r="BE470" s="171">
        <f>IF(N470="základní",J470,0)</f>
        <v>0</v>
      </c>
      <c r="BF470" s="171">
        <f>IF(N470="snížená",J470,0)</f>
        <v>0</v>
      </c>
      <c r="BG470" s="171">
        <f>IF(N470="zákl. přenesená",J470,0)</f>
        <v>0</v>
      </c>
      <c r="BH470" s="171">
        <f>IF(N470="sníž. přenesená",J470,0)</f>
        <v>0</v>
      </c>
      <c r="BI470" s="171">
        <f>IF(N470="nulová",J470,0)</f>
        <v>0</v>
      </c>
      <c r="BJ470" s="17" t="s">
        <v>142</v>
      </c>
      <c r="BK470" s="171">
        <f>ROUND(I470*H470,2)</f>
        <v>0</v>
      </c>
      <c r="BL470" s="17" t="s">
        <v>914</v>
      </c>
      <c r="BM470" s="170" t="s">
        <v>926</v>
      </c>
    </row>
    <row r="471" spans="2:51" s="15" customFormat="1" ht="22.5">
      <c r="B471" s="189"/>
      <c r="D471" s="173" t="s">
        <v>144</v>
      </c>
      <c r="E471" s="190" t="s">
        <v>1</v>
      </c>
      <c r="F471" s="191" t="s">
        <v>927</v>
      </c>
      <c r="H471" s="190" t="s">
        <v>1</v>
      </c>
      <c r="I471" s="192"/>
      <c r="L471" s="189"/>
      <c r="M471" s="193"/>
      <c r="N471" s="194"/>
      <c r="O471" s="194"/>
      <c r="P471" s="194"/>
      <c r="Q471" s="194"/>
      <c r="R471" s="194"/>
      <c r="S471" s="194"/>
      <c r="T471" s="195"/>
      <c r="AT471" s="190" t="s">
        <v>144</v>
      </c>
      <c r="AU471" s="190" t="s">
        <v>81</v>
      </c>
      <c r="AV471" s="15" t="s">
        <v>81</v>
      </c>
      <c r="AW471" s="15" t="s">
        <v>33</v>
      </c>
      <c r="AX471" s="15" t="s">
        <v>76</v>
      </c>
      <c r="AY471" s="190" t="s">
        <v>134</v>
      </c>
    </row>
    <row r="472" spans="2:51" s="13" customFormat="1" ht="12">
      <c r="B472" s="172"/>
      <c r="D472" s="173" t="s">
        <v>144</v>
      </c>
      <c r="E472" s="174" t="s">
        <v>1</v>
      </c>
      <c r="F472" s="175" t="s">
        <v>172</v>
      </c>
      <c r="H472" s="176">
        <v>8</v>
      </c>
      <c r="I472" s="177"/>
      <c r="L472" s="172"/>
      <c r="M472" s="178"/>
      <c r="N472" s="179"/>
      <c r="O472" s="179"/>
      <c r="P472" s="179"/>
      <c r="Q472" s="179"/>
      <c r="R472" s="179"/>
      <c r="S472" s="179"/>
      <c r="T472" s="180"/>
      <c r="AT472" s="174" t="s">
        <v>144</v>
      </c>
      <c r="AU472" s="174" t="s">
        <v>81</v>
      </c>
      <c r="AV472" s="13" t="s">
        <v>142</v>
      </c>
      <c r="AW472" s="13" t="s">
        <v>33</v>
      </c>
      <c r="AX472" s="13" t="s">
        <v>76</v>
      </c>
      <c r="AY472" s="174" t="s">
        <v>134</v>
      </c>
    </row>
    <row r="473" spans="2:51" s="15" customFormat="1" ht="12">
      <c r="B473" s="189"/>
      <c r="D473" s="173" t="s">
        <v>144</v>
      </c>
      <c r="E473" s="190" t="s">
        <v>1</v>
      </c>
      <c r="F473" s="191" t="s">
        <v>928</v>
      </c>
      <c r="H473" s="190" t="s">
        <v>1</v>
      </c>
      <c r="I473" s="192"/>
      <c r="L473" s="189"/>
      <c r="M473" s="193"/>
      <c r="N473" s="194"/>
      <c r="O473" s="194"/>
      <c r="P473" s="194"/>
      <c r="Q473" s="194"/>
      <c r="R473" s="194"/>
      <c r="S473" s="194"/>
      <c r="T473" s="195"/>
      <c r="AT473" s="190" t="s">
        <v>144</v>
      </c>
      <c r="AU473" s="190" t="s">
        <v>81</v>
      </c>
      <c r="AV473" s="15" t="s">
        <v>81</v>
      </c>
      <c r="AW473" s="15" t="s">
        <v>33</v>
      </c>
      <c r="AX473" s="15" t="s">
        <v>76</v>
      </c>
      <c r="AY473" s="190" t="s">
        <v>134</v>
      </c>
    </row>
    <row r="474" spans="2:51" s="13" customFormat="1" ht="12">
      <c r="B474" s="172"/>
      <c r="D474" s="173" t="s">
        <v>144</v>
      </c>
      <c r="E474" s="174" t="s">
        <v>1</v>
      </c>
      <c r="F474" s="175" t="s">
        <v>172</v>
      </c>
      <c r="H474" s="176">
        <v>8</v>
      </c>
      <c r="I474" s="177"/>
      <c r="L474" s="172"/>
      <c r="M474" s="178"/>
      <c r="N474" s="179"/>
      <c r="O474" s="179"/>
      <c r="P474" s="179"/>
      <c r="Q474" s="179"/>
      <c r="R474" s="179"/>
      <c r="S474" s="179"/>
      <c r="T474" s="180"/>
      <c r="AT474" s="174" t="s">
        <v>144</v>
      </c>
      <c r="AU474" s="174" t="s">
        <v>81</v>
      </c>
      <c r="AV474" s="13" t="s">
        <v>142</v>
      </c>
      <c r="AW474" s="13" t="s">
        <v>33</v>
      </c>
      <c r="AX474" s="13" t="s">
        <v>76</v>
      </c>
      <c r="AY474" s="174" t="s">
        <v>134</v>
      </c>
    </row>
    <row r="475" spans="2:51" s="14" customFormat="1" ht="12">
      <c r="B475" s="181"/>
      <c r="D475" s="173" t="s">
        <v>144</v>
      </c>
      <c r="E475" s="182" t="s">
        <v>1</v>
      </c>
      <c r="F475" s="183" t="s">
        <v>154</v>
      </c>
      <c r="H475" s="184">
        <v>16</v>
      </c>
      <c r="I475" s="185"/>
      <c r="L475" s="181"/>
      <c r="M475" s="186"/>
      <c r="N475" s="187"/>
      <c r="O475" s="187"/>
      <c r="P475" s="187"/>
      <c r="Q475" s="187"/>
      <c r="R475" s="187"/>
      <c r="S475" s="187"/>
      <c r="T475" s="188"/>
      <c r="AT475" s="182" t="s">
        <v>144</v>
      </c>
      <c r="AU475" s="182" t="s">
        <v>81</v>
      </c>
      <c r="AV475" s="14" t="s">
        <v>141</v>
      </c>
      <c r="AW475" s="14" t="s">
        <v>33</v>
      </c>
      <c r="AX475" s="14" t="s">
        <v>81</v>
      </c>
      <c r="AY475" s="182" t="s">
        <v>134</v>
      </c>
    </row>
    <row r="476" spans="1:65" s="2" customFormat="1" ht="16.5" customHeight="1">
      <c r="A476" s="32"/>
      <c r="B476" s="157"/>
      <c r="C476" s="158" t="s">
        <v>929</v>
      </c>
      <c r="D476" s="158" t="s">
        <v>137</v>
      </c>
      <c r="E476" s="159" t="s">
        <v>930</v>
      </c>
      <c r="F476" s="160" t="s">
        <v>931</v>
      </c>
      <c r="G476" s="161" t="s">
        <v>913</v>
      </c>
      <c r="H476" s="162">
        <v>4</v>
      </c>
      <c r="I476" s="163"/>
      <c r="J476" s="164">
        <f>ROUND(I476*H476,2)</f>
        <v>0</v>
      </c>
      <c r="K476" s="165"/>
      <c r="L476" s="33"/>
      <c r="M476" s="166" t="s">
        <v>1</v>
      </c>
      <c r="N476" s="167" t="s">
        <v>42</v>
      </c>
      <c r="O476" s="58"/>
      <c r="P476" s="168">
        <f>O476*H476</f>
        <v>0</v>
      </c>
      <c r="Q476" s="168">
        <v>0</v>
      </c>
      <c r="R476" s="168">
        <f>Q476*H476</f>
        <v>0</v>
      </c>
      <c r="S476" s="168">
        <v>0</v>
      </c>
      <c r="T476" s="169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70" t="s">
        <v>914</v>
      </c>
      <c r="AT476" s="170" t="s">
        <v>137</v>
      </c>
      <c r="AU476" s="170" t="s">
        <v>81</v>
      </c>
      <c r="AY476" s="17" t="s">
        <v>134</v>
      </c>
      <c r="BE476" s="171">
        <f>IF(N476="základní",J476,0)</f>
        <v>0</v>
      </c>
      <c r="BF476" s="171">
        <f>IF(N476="snížená",J476,0)</f>
        <v>0</v>
      </c>
      <c r="BG476" s="171">
        <f>IF(N476="zákl. přenesená",J476,0)</f>
        <v>0</v>
      </c>
      <c r="BH476" s="171">
        <f>IF(N476="sníž. přenesená",J476,0)</f>
        <v>0</v>
      </c>
      <c r="BI476" s="171">
        <f>IF(N476="nulová",J476,0)</f>
        <v>0</v>
      </c>
      <c r="BJ476" s="17" t="s">
        <v>142</v>
      </c>
      <c r="BK476" s="171">
        <f>ROUND(I476*H476,2)</f>
        <v>0</v>
      </c>
      <c r="BL476" s="17" t="s">
        <v>914</v>
      </c>
      <c r="BM476" s="170" t="s">
        <v>932</v>
      </c>
    </row>
    <row r="477" spans="2:51" s="15" customFormat="1" ht="12">
      <c r="B477" s="189"/>
      <c r="D477" s="173" t="s">
        <v>144</v>
      </c>
      <c r="E477" s="190" t="s">
        <v>1</v>
      </c>
      <c r="F477" s="191" t="s">
        <v>933</v>
      </c>
      <c r="H477" s="190" t="s">
        <v>1</v>
      </c>
      <c r="I477" s="192"/>
      <c r="L477" s="189"/>
      <c r="M477" s="193"/>
      <c r="N477" s="194"/>
      <c r="O477" s="194"/>
      <c r="P477" s="194"/>
      <c r="Q477" s="194"/>
      <c r="R477" s="194"/>
      <c r="S477" s="194"/>
      <c r="T477" s="195"/>
      <c r="AT477" s="190" t="s">
        <v>144</v>
      </c>
      <c r="AU477" s="190" t="s">
        <v>81</v>
      </c>
      <c r="AV477" s="15" t="s">
        <v>81</v>
      </c>
      <c r="AW477" s="15" t="s">
        <v>33</v>
      </c>
      <c r="AX477" s="15" t="s">
        <v>76</v>
      </c>
      <c r="AY477" s="190" t="s">
        <v>134</v>
      </c>
    </row>
    <row r="478" spans="2:51" s="13" customFormat="1" ht="12">
      <c r="B478" s="172"/>
      <c r="D478" s="173" t="s">
        <v>144</v>
      </c>
      <c r="E478" s="174" t="s">
        <v>1</v>
      </c>
      <c r="F478" s="175" t="s">
        <v>141</v>
      </c>
      <c r="H478" s="176">
        <v>4</v>
      </c>
      <c r="I478" s="177"/>
      <c r="L478" s="172"/>
      <c r="M478" s="178"/>
      <c r="N478" s="179"/>
      <c r="O478" s="179"/>
      <c r="P478" s="179"/>
      <c r="Q478" s="179"/>
      <c r="R478" s="179"/>
      <c r="S478" s="179"/>
      <c r="T478" s="180"/>
      <c r="AT478" s="174" t="s">
        <v>144</v>
      </c>
      <c r="AU478" s="174" t="s">
        <v>81</v>
      </c>
      <c r="AV478" s="13" t="s">
        <v>142</v>
      </c>
      <c r="AW478" s="13" t="s">
        <v>33</v>
      </c>
      <c r="AX478" s="13" t="s">
        <v>81</v>
      </c>
      <c r="AY478" s="174" t="s">
        <v>134</v>
      </c>
    </row>
    <row r="479" spans="1:65" s="2" customFormat="1" ht="16.5" customHeight="1">
      <c r="A479" s="32"/>
      <c r="B479" s="157"/>
      <c r="C479" s="158" t="s">
        <v>934</v>
      </c>
      <c r="D479" s="158" t="s">
        <v>137</v>
      </c>
      <c r="E479" s="159" t="s">
        <v>935</v>
      </c>
      <c r="F479" s="160" t="s">
        <v>936</v>
      </c>
      <c r="G479" s="161" t="s">
        <v>913</v>
      </c>
      <c r="H479" s="162">
        <v>4</v>
      </c>
      <c r="I479" s="163"/>
      <c r="J479" s="164">
        <f>ROUND(I479*H479,2)</f>
        <v>0</v>
      </c>
      <c r="K479" s="165"/>
      <c r="L479" s="33"/>
      <c r="M479" s="166" t="s">
        <v>1</v>
      </c>
      <c r="N479" s="167" t="s">
        <v>42</v>
      </c>
      <c r="O479" s="58"/>
      <c r="P479" s="168">
        <f>O479*H479</f>
        <v>0</v>
      </c>
      <c r="Q479" s="168">
        <v>0</v>
      </c>
      <c r="R479" s="168">
        <f>Q479*H479</f>
        <v>0</v>
      </c>
      <c r="S479" s="168">
        <v>0</v>
      </c>
      <c r="T479" s="169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70" t="s">
        <v>914</v>
      </c>
      <c r="AT479" s="170" t="s">
        <v>137</v>
      </c>
      <c r="AU479" s="170" t="s">
        <v>81</v>
      </c>
      <c r="AY479" s="17" t="s">
        <v>134</v>
      </c>
      <c r="BE479" s="171">
        <f>IF(N479="základní",J479,0)</f>
        <v>0</v>
      </c>
      <c r="BF479" s="171">
        <f>IF(N479="snížená",J479,0)</f>
        <v>0</v>
      </c>
      <c r="BG479" s="171">
        <f>IF(N479="zákl. přenesená",J479,0)</f>
        <v>0</v>
      </c>
      <c r="BH479" s="171">
        <f>IF(N479="sníž. přenesená",J479,0)</f>
        <v>0</v>
      </c>
      <c r="BI479" s="171">
        <f>IF(N479="nulová",J479,0)</f>
        <v>0</v>
      </c>
      <c r="BJ479" s="17" t="s">
        <v>142</v>
      </c>
      <c r="BK479" s="171">
        <f>ROUND(I479*H479,2)</f>
        <v>0</v>
      </c>
      <c r="BL479" s="17" t="s">
        <v>914</v>
      </c>
      <c r="BM479" s="170" t="s">
        <v>937</v>
      </c>
    </row>
    <row r="480" spans="2:51" s="15" customFormat="1" ht="12">
      <c r="B480" s="189"/>
      <c r="D480" s="173" t="s">
        <v>144</v>
      </c>
      <c r="E480" s="190" t="s">
        <v>1</v>
      </c>
      <c r="F480" s="191" t="s">
        <v>938</v>
      </c>
      <c r="H480" s="190" t="s">
        <v>1</v>
      </c>
      <c r="I480" s="192"/>
      <c r="L480" s="189"/>
      <c r="M480" s="193"/>
      <c r="N480" s="194"/>
      <c r="O480" s="194"/>
      <c r="P480" s="194"/>
      <c r="Q480" s="194"/>
      <c r="R480" s="194"/>
      <c r="S480" s="194"/>
      <c r="T480" s="195"/>
      <c r="AT480" s="190" t="s">
        <v>144</v>
      </c>
      <c r="AU480" s="190" t="s">
        <v>81</v>
      </c>
      <c r="AV480" s="15" t="s">
        <v>81</v>
      </c>
      <c r="AW480" s="15" t="s">
        <v>33</v>
      </c>
      <c r="AX480" s="15" t="s">
        <v>76</v>
      </c>
      <c r="AY480" s="190" t="s">
        <v>134</v>
      </c>
    </row>
    <row r="481" spans="2:51" s="13" customFormat="1" ht="12">
      <c r="B481" s="172"/>
      <c r="D481" s="173" t="s">
        <v>144</v>
      </c>
      <c r="E481" s="174" t="s">
        <v>1</v>
      </c>
      <c r="F481" s="175" t="s">
        <v>141</v>
      </c>
      <c r="H481" s="176">
        <v>4</v>
      </c>
      <c r="I481" s="177"/>
      <c r="L481" s="172"/>
      <c r="M481" s="178"/>
      <c r="N481" s="179"/>
      <c r="O481" s="179"/>
      <c r="P481" s="179"/>
      <c r="Q481" s="179"/>
      <c r="R481" s="179"/>
      <c r="S481" s="179"/>
      <c r="T481" s="180"/>
      <c r="AT481" s="174" t="s">
        <v>144</v>
      </c>
      <c r="AU481" s="174" t="s">
        <v>81</v>
      </c>
      <c r="AV481" s="13" t="s">
        <v>142</v>
      </c>
      <c r="AW481" s="13" t="s">
        <v>33</v>
      </c>
      <c r="AX481" s="13" t="s">
        <v>81</v>
      </c>
      <c r="AY481" s="174" t="s">
        <v>134</v>
      </c>
    </row>
    <row r="482" spans="2:63" s="12" customFormat="1" ht="25.9" customHeight="1">
      <c r="B482" s="144"/>
      <c r="D482" s="145" t="s">
        <v>75</v>
      </c>
      <c r="E482" s="146" t="s">
        <v>939</v>
      </c>
      <c r="F482" s="146" t="s">
        <v>940</v>
      </c>
      <c r="I482" s="147"/>
      <c r="J482" s="148">
        <f>BK482</f>
        <v>0</v>
      </c>
      <c r="L482" s="144"/>
      <c r="M482" s="149"/>
      <c r="N482" s="150"/>
      <c r="O482" s="150"/>
      <c r="P482" s="151">
        <f>P483+P485</f>
        <v>0</v>
      </c>
      <c r="Q482" s="150"/>
      <c r="R482" s="151">
        <f>R483+R485</f>
        <v>0</v>
      </c>
      <c r="S482" s="150"/>
      <c r="T482" s="152">
        <f>T483+T485</f>
        <v>0</v>
      </c>
      <c r="AR482" s="145" t="s">
        <v>161</v>
      </c>
      <c r="AT482" s="153" t="s">
        <v>75</v>
      </c>
      <c r="AU482" s="153" t="s">
        <v>76</v>
      </c>
      <c r="AY482" s="145" t="s">
        <v>134</v>
      </c>
      <c r="BK482" s="154">
        <f>BK483+BK485</f>
        <v>0</v>
      </c>
    </row>
    <row r="483" spans="2:63" s="12" customFormat="1" ht="22.9" customHeight="1">
      <c r="B483" s="144"/>
      <c r="D483" s="145" t="s">
        <v>75</v>
      </c>
      <c r="E483" s="155" t="s">
        <v>941</v>
      </c>
      <c r="F483" s="155" t="s">
        <v>942</v>
      </c>
      <c r="I483" s="147"/>
      <c r="J483" s="156">
        <f>BK483</f>
        <v>0</v>
      </c>
      <c r="L483" s="144"/>
      <c r="M483" s="149"/>
      <c r="N483" s="150"/>
      <c r="O483" s="150"/>
      <c r="P483" s="151">
        <f>P484</f>
        <v>0</v>
      </c>
      <c r="Q483" s="150"/>
      <c r="R483" s="151">
        <f>R484</f>
        <v>0</v>
      </c>
      <c r="S483" s="150"/>
      <c r="T483" s="152">
        <f>T484</f>
        <v>0</v>
      </c>
      <c r="AR483" s="145" t="s">
        <v>161</v>
      </c>
      <c r="AT483" s="153" t="s">
        <v>75</v>
      </c>
      <c r="AU483" s="153" t="s">
        <v>81</v>
      </c>
      <c r="AY483" s="145" t="s">
        <v>134</v>
      </c>
      <c r="BK483" s="154">
        <f>BK484</f>
        <v>0</v>
      </c>
    </row>
    <row r="484" spans="1:65" s="2" customFormat="1" ht="16.5" customHeight="1">
      <c r="A484" s="32"/>
      <c r="B484" s="157"/>
      <c r="C484" s="158" t="s">
        <v>943</v>
      </c>
      <c r="D484" s="158" t="s">
        <v>137</v>
      </c>
      <c r="E484" s="159" t="s">
        <v>944</v>
      </c>
      <c r="F484" s="160" t="s">
        <v>942</v>
      </c>
      <c r="G484" s="161" t="s">
        <v>407</v>
      </c>
      <c r="H484" s="162">
        <v>1</v>
      </c>
      <c r="I484" s="163"/>
      <c r="J484" s="164">
        <f>ROUND(I484*H484,2)</f>
        <v>0</v>
      </c>
      <c r="K484" s="165"/>
      <c r="L484" s="33"/>
      <c r="M484" s="166" t="s">
        <v>1</v>
      </c>
      <c r="N484" s="167" t="s">
        <v>42</v>
      </c>
      <c r="O484" s="58"/>
      <c r="P484" s="168">
        <f>O484*H484</f>
        <v>0</v>
      </c>
      <c r="Q484" s="168">
        <v>0</v>
      </c>
      <c r="R484" s="168">
        <f>Q484*H484</f>
        <v>0</v>
      </c>
      <c r="S484" s="168">
        <v>0</v>
      </c>
      <c r="T484" s="169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70" t="s">
        <v>945</v>
      </c>
      <c r="AT484" s="170" t="s">
        <v>137</v>
      </c>
      <c r="AU484" s="170" t="s">
        <v>142</v>
      </c>
      <c r="AY484" s="17" t="s">
        <v>134</v>
      </c>
      <c r="BE484" s="171">
        <f>IF(N484="základní",J484,0)</f>
        <v>0</v>
      </c>
      <c r="BF484" s="171">
        <f>IF(N484="snížená",J484,0)</f>
        <v>0</v>
      </c>
      <c r="BG484" s="171">
        <f>IF(N484="zákl. přenesená",J484,0)</f>
        <v>0</v>
      </c>
      <c r="BH484" s="171">
        <f>IF(N484="sníž. přenesená",J484,0)</f>
        <v>0</v>
      </c>
      <c r="BI484" s="171">
        <f>IF(N484="nulová",J484,0)</f>
        <v>0</v>
      </c>
      <c r="BJ484" s="17" t="s">
        <v>142</v>
      </c>
      <c r="BK484" s="171">
        <f>ROUND(I484*H484,2)</f>
        <v>0</v>
      </c>
      <c r="BL484" s="17" t="s">
        <v>945</v>
      </c>
      <c r="BM484" s="170" t="s">
        <v>946</v>
      </c>
    </row>
    <row r="485" spans="2:63" s="12" customFormat="1" ht="22.9" customHeight="1">
      <c r="B485" s="144"/>
      <c r="D485" s="145" t="s">
        <v>75</v>
      </c>
      <c r="E485" s="155" t="s">
        <v>947</v>
      </c>
      <c r="F485" s="155" t="s">
        <v>948</v>
      </c>
      <c r="I485" s="147"/>
      <c r="J485" s="156">
        <f>BK485</f>
        <v>0</v>
      </c>
      <c r="L485" s="144"/>
      <c r="M485" s="149"/>
      <c r="N485" s="150"/>
      <c r="O485" s="150"/>
      <c r="P485" s="151">
        <f>P486</f>
        <v>0</v>
      </c>
      <c r="Q485" s="150"/>
      <c r="R485" s="151">
        <f>R486</f>
        <v>0</v>
      </c>
      <c r="S485" s="150"/>
      <c r="T485" s="152">
        <f>T486</f>
        <v>0</v>
      </c>
      <c r="AR485" s="145" t="s">
        <v>161</v>
      </c>
      <c r="AT485" s="153" t="s">
        <v>75</v>
      </c>
      <c r="AU485" s="153" t="s">
        <v>81</v>
      </c>
      <c r="AY485" s="145" t="s">
        <v>134</v>
      </c>
      <c r="BK485" s="154">
        <f>BK486</f>
        <v>0</v>
      </c>
    </row>
    <row r="486" spans="1:65" s="2" customFormat="1" ht="16.5" customHeight="1">
      <c r="A486" s="32"/>
      <c r="B486" s="157"/>
      <c r="C486" s="158" t="s">
        <v>949</v>
      </c>
      <c r="D486" s="158" t="s">
        <v>137</v>
      </c>
      <c r="E486" s="159" t="s">
        <v>950</v>
      </c>
      <c r="F486" s="160" t="s">
        <v>948</v>
      </c>
      <c r="G486" s="161" t="s">
        <v>407</v>
      </c>
      <c r="H486" s="162">
        <v>1</v>
      </c>
      <c r="I486" s="163"/>
      <c r="J486" s="164">
        <f>ROUND(I486*H486,2)</f>
        <v>0</v>
      </c>
      <c r="K486" s="165"/>
      <c r="L486" s="33"/>
      <c r="M486" s="207" t="s">
        <v>1</v>
      </c>
      <c r="N486" s="208" t="s">
        <v>42</v>
      </c>
      <c r="O486" s="209"/>
      <c r="P486" s="210">
        <f>O486*H486</f>
        <v>0</v>
      </c>
      <c r="Q486" s="210">
        <v>0</v>
      </c>
      <c r="R486" s="210">
        <f>Q486*H486</f>
        <v>0</v>
      </c>
      <c r="S486" s="210">
        <v>0</v>
      </c>
      <c r="T486" s="211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70" t="s">
        <v>945</v>
      </c>
      <c r="AT486" s="170" t="s">
        <v>137</v>
      </c>
      <c r="AU486" s="170" t="s">
        <v>142</v>
      </c>
      <c r="AY486" s="17" t="s">
        <v>134</v>
      </c>
      <c r="BE486" s="171">
        <f>IF(N486="základní",J486,0)</f>
        <v>0</v>
      </c>
      <c r="BF486" s="171">
        <f>IF(N486="snížená",J486,0)</f>
        <v>0</v>
      </c>
      <c r="BG486" s="171">
        <f>IF(N486="zákl. přenesená",J486,0)</f>
        <v>0</v>
      </c>
      <c r="BH486" s="171">
        <f>IF(N486="sníž. přenesená",J486,0)</f>
        <v>0</v>
      </c>
      <c r="BI486" s="171">
        <f>IF(N486="nulová",J486,0)</f>
        <v>0</v>
      </c>
      <c r="BJ486" s="17" t="s">
        <v>142</v>
      </c>
      <c r="BK486" s="171">
        <f>ROUND(I486*H486,2)</f>
        <v>0</v>
      </c>
      <c r="BL486" s="17" t="s">
        <v>945</v>
      </c>
      <c r="BM486" s="170" t="s">
        <v>951</v>
      </c>
    </row>
    <row r="487" spans="1:31" s="2" customFormat="1" ht="6.95" customHeight="1">
      <c r="A487" s="32"/>
      <c r="B487" s="47"/>
      <c r="C487" s="48"/>
      <c r="D487" s="48"/>
      <c r="E487" s="48"/>
      <c r="F487" s="48"/>
      <c r="G487" s="48"/>
      <c r="H487" s="48"/>
      <c r="I487" s="116"/>
      <c r="J487" s="48"/>
      <c r="K487" s="48"/>
      <c r="L487" s="33"/>
      <c r="M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</row>
  </sheetData>
  <autoFilter ref="C141:K486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2020-06-02T05:33:41Z</dcterms:created>
  <dcterms:modified xsi:type="dcterms:W3CDTF">2021-05-18T05:27:59Z</dcterms:modified>
  <cp:category/>
  <cp:version/>
  <cp:contentType/>
  <cp:contentStatus/>
</cp:coreProperties>
</file>