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425" windowHeight="12255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č.2'!$C$141:$K$435</definedName>
    <definedName name="_xlnm.Print_Area" localSheetId="1">'2 - Bytová jednotka č.2'!$C$4:$J$76,'2 - Bytová jednotka č.2'!$C$82:$J$123,'2 - Bytová jednotka č.2'!$C$129:$K$435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<sst xmlns="http://schemas.openxmlformats.org/spreadsheetml/2006/main" count="3666" uniqueCount="896">
  <si>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</si>
  <si>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</si>
  <si>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</si>
  <si>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</si>
  <si>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</si>
  <si>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</si>
  <si>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</si>
  <si>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</si>
  <si>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</si>
  <si>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</si>
  <si>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</si>
  <si>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</si>
  <si>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</si>
  <si>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</si>
  <si>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</si>
  <si>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</si>
  <si>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</si>
  <si>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</si>
  <si>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</si>
  <si>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</si>
  <si>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</si>
  <si>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</si>
  <si>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</si>
  <si>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</si>
  <si>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</si>
  <si>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</si>
  <si>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</si>
  <si>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</si>
  <si>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</si>
  <si>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</si>
  <si>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</si>
  <si>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</si>
  <si>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</si>
  <si>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</si>
  <si>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</si>
  <si>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</si>
  <si>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</si>
  <si>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</si>
  <si>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</si>
  <si>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</si>
  <si>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</si>
  <si>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</si>
  <si>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</si>
  <si>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</si>
  <si>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</si>
  <si>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</si>
  <si>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</si>
  <si>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</si>
  <si>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</si>
  <si>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</si>
  <si>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</si>
  <si>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</si>
  <si>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</si>
  <si>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</si>
  <si>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</si>
  <si>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</si>
  <si>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</si>
  <si>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</si>
  <si>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</si>
  <si>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</si>
  <si>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</si>
  <si>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</si>
  <si>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</si>
  <si>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</si>
  <si>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</si>
  <si>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</si>
  <si>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</si>
  <si>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</si>
  <si>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</si>
  <si>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</si>
  <si>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</si>
  <si>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</si>
  <si>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</si>
  <si>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</si>
  <si>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</si>
  <si>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</si>
  <si>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</si>
  <si>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</si>
  <si>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</si>
  <si>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</si>
  <si>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</si>
  <si>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</si>
  <si>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</si>
  <si>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</si>
  <si>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</si>
  <si>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{36d66ea0-53c2-44d1-b7b8-8ac1a6b3aa6c}</t>
  </si>
  <si>
    <t>KRYCÍ LIST SOUPISU PRACÍ</t>
  </si>
  <si>
    <t>Objekt:</t>
  </si>
  <si>
    <t>2 - Bytová jednotka č.2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</si>
  <si>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</si>
  <si>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</si>
  <si>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</si>
  <si>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</si>
  <si>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</si>
  <si>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</si>
  <si>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</si>
  <si>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</si>
  <si>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</si>
  <si>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</si>
  <si>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</si>
  <si>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</si>
  <si>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</si>
  <si>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</si>
  <si>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</si>
  <si>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</si>
  <si>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</si>
  <si>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</si>
  <si>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</si>
  <si>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</si>
  <si>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</si>
  <si>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</si>
  <si>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</si>
  <si>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</si>
  <si>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</si>
  <si>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</si>
  <si>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</si>
  <si>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</si>
  <si>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</si>
  <si>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</si>
  <si>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</si>
  <si>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</si>
  <si>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</si>
  <si>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</si>
  <si>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</si>
  <si>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</si>
  <si>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</si>
  <si>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</si>
  <si>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</si>
  <si>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</si>
  <si>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</si>
  <si>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</si>
  <si>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</si>
  <si>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</si>
  <si>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</si>
  <si>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</si>
  <si>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</si>
  <si>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</si>
  <si>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</si>
  <si>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</si>
  <si>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</si>
  <si>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</si>
  <si>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</si>
  <si>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</si>
  <si>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148257439</t>
  </si>
  <si>
    <t>VV</t>
  </si>
  <si>
    <t>(1,7+0,7)*0,8</t>
  </si>
  <si>
    <t>6</t>
  </si>
  <si>
    <t>Úpravy povrchů, podlahy a osazování výplní</t>
  </si>
  <si>
    <t>611131121</t>
  </si>
  <si>
    <t>Penetrační disperzní nátěr vnitřních stropů nanášený ručně</t>
  </si>
  <si>
    <t>2111841618</t>
  </si>
  <si>
    <t>611142001</t>
  </si>
  <si>
    <t>Potažení vnitřních stropů sklovláknitým pletivem vtlačeným do tenkovrstvé hmoty</t>
  </si>
  <si>
    <t>-2109634197</t>
  </si>
  <si>
    <t>611311131</t>
  </si>
  <si>
    <t>Potažení vnitřních rovných stropů vápenným štukem tloušťky do 3 mm</t>
  </si>
  <si>
    <t>-45937530</t>
  </si>
  <si>
    <t>5</t>
  </si>
  <si>
    <t>611321111</t>
  </si>
  <si>
    <t>Vápenocementová omítka hrubá jednovrstvá zatřená vnitřních stropů rovných nanášená ručně</t>
  </si>
  <si>
    <t>445854235</t>
  </si>
  <si>
    <t>612131121</t>
  </si>
  <si>
    <t>Penetrační disperzní nátěr vnitřních stěn nanášený ručně</t>
  </si>
  <si>
    <t>-1795257465</t>
  </si>
  <si>
    <t>7</t>
  </si>
  <si>
    <t>612142001</t>
  </si>
  <si>
    <t>Potažení vnitřních stěn sklovláknitým pletivem vtlačeným do tenkovrstvé hmoty</t>
  </si>
  <si>
    <t>213361303</t>
  </si>
  <si>
    <t>8</t>
  </si>
  <si>
    <t>612311131</t>
  </si>
  <si>
    <t>Potažení vnitřních stěn vápenným štukem tloušťky do 3 mm</t>
  </si>
  <si>
    <t>-1448014673</t>
  </si>
  <si>
    <t>(1,14+2,435+1,92)*0,6</t>
  </si>
  <si>
    <t>9</t>
  </si>
  <si>
    <t>612321111</t>
  </si>
  <si>
    <t>Vápenocementová omítka hrubá jednovrstvá zatřená vnitřních stěn nanášená ručně</t>
  </si>
  <si>
    <t>-1676787832</t>
  </si>
  <si>
    <t>(1,14+2,435+1,92)*2,6</t>
  </si>
  <si>
    <t>10</t>
  </si>
  <si>
    <t>619991001</t>
  </si>
  <si>
    <t>Zakrytí podlah fólií přilepenou lepící páskou</t>
  </si>
  <si>
    <t>-952582421</t>
  </si>
  <si>
    <t>3,5*5</t>
  </si>
  <si>
    <t>11</t>
  </si>
  <si>
    <t>619991011</t>
  </si>
  <si>
    <t>Obalení konstrukcí a prvků fólií přilepenou lepící páskou</t>
  </si>
  <si>
    <t>-1667509146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</si>
  <si>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</si>
  <si>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</si>
  <si>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</si>
  <si>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</si>
  <si>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</si>
  <si>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-1971062767</t>
  </si>
  <si>
    <t>13</t>
  </si>
  <si>
    <t>642944121</t>
  </si>
  <si>
    <t>Osazování ocelových zárubní dodatečné pl do 2,5 m2</t>
  </si>
  <si>
    <t>kus</t>
  </si>
  <si>
    <t>1359599615</t>
  </si>
  <si>
    <t>14</t>
  </si>
  <si>
    <t>M</t>
  </si>
  <si>
    <t>55331521</t>
  </si>
  <si>
    <t>zárubeň ocelová pro sádrokarton 100 700 L/P</t>
  </si>
  <si>
    <t>-1322453636</t>
  </si>
  <si>
    <t>Ostatní konstrukce a práce, bourání</t>
  </si>
  <si>
    <t>784111001</t>
  </si>
  <si>
    <t>Oprášení (ometení ) podkladu v místnostech výšky do 3,80 m</t>
  </si>
  <si>
    <t>16</t>
  </si>
  <si>
    <t>1439062057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</si>
  <si>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</si>
  <si>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</si>
  <si>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</si>
  <si>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</si>
  <si>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</si>
  <si>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</si>
  <si>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</si>
  <si>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</si>
  <si>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-2016786027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</si>
  <si>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</si>
  <si>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</si>
  <si>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</si>
  <si>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</si>
  <si>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</si>
  <si>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-1083550949</t>
  </si>
  <si>
    <t>3,4*5</t>
  </si>
  <si>
    <t>přístupová trasa do bytu-choba:</t>
  </si>
  <si>
    <t>18</t>
  </si>
  <si>
    <t>962084121</t>
  </si>
  <si>
    <t>Bourání příček umakartových tl do 50 mm</t>
  </si>
  <si>
    <t>1330144848</t>
  </si>
  <si>
    <t>(2*2+2,65+1,75+1,3+0,75)*2,6</t>
  </si>
  <si>
    <t>19</t>
  </si>
  <si>
    <t>965046111</t>
  </si>
  <si>
    <t>Broušení stávajících betonových podlah úběr do 3 mm</t>
  </si>
  <si>
    <t>-10424744</t>
  </si>
  <si>
    <t>(0,065+1,14+0,08)*(0,855)</t>
  </si>
  <si>
    <t>(0,065+1,7+0,735)*(1,92+0,08)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</si>
  <si>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</si>
  <si>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</si>
  <si>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</si>
  <si>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</si>
  <si>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</si>
  <si>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</si>
  <si>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1993411850</t>
  </si>
  <si>
    <t>997013219</t>
  </si>
  <si>
    <t>Příplatek k vnitrostaveništní dopravě suti a vybouraných hmot za zvětšenou dopravu suti ZKD 10 m</t>
  </si>
  <si>
    <t>-2010451829</t>
  </si>
  <si>
    <t>2,956*50 'Přepočtené koeficientem množství</t>
  </si>
  <si>
    <t>22</t>
  </si>
  <si>
    <t>997013501</t>
  </si>
  <si>
    <t>Odvoz suti a vybouraných hmot na skládku nebo meziskládku do 1 km se složením</t>
  </si>
  <si>
    <t>1420637494</t>
  </si>
  <si>
    <t>23</t>
  </si>
  <si>
    <t>997013509</t>
  </si>
  <si>
    <t>Příplatek k odvozu suti a vybouraných hmot na skládku ZKD 1 km přes 1 km</t>
  </si>
  <si>
    <t>-1738001795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</si>
  <si>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</si>
  <si>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</si>
  <si>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</si>
  <si>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</si>
  <si>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1408046528</t>
  </si>
  <si>
    <t>998</t>
  </si>
  <si>
    <t>Přesun hmot</t>
  </si>
  <si>
    <t>25</t>
  </si>
  <si>
    <t>998011003</t>
  </si>
  <si>
    <t>Přesun hmot pro budovy zděné v do 24 m</t>
  </si>
  <si>
    <t>1472167821</t>
  </si>
  <si>
    <t>26</t>
  </si>
  <si>
    <t>998011014</t>
  </si>
  <si>
    <t>Příplatek k přesunu hmot pro budovy zděné za zvětšený přesun do 500 m</t>
  </si>
  <si>
    <t>1737784560</t>
  </si>
  <si>
    <t>27</t>
  </si>
  <si>
    <t>998017003</t>
  </si>
  <si>
    <t>Přesun hmot s omezením mechanizace pro budovy v do 24 m</t>
  </si>
  <si>
    <t>-573306820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</si>
  <si>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</si>
  <si>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</si>
  <si>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</si>
  <si>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</si>
  <si>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</si>
  <si>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</si>
  <si>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</si>
  <si>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1432368495</t>
  </si>
  <si>
    <t>1+4,67</t>
  </si>
  <si>
    <t>29</t>
  </si>
  <si>
    <t>711192201</t>
  </si>
  <si>
    <t>Provedení izolace proti zemní vlhkosti hydroizolační stěrkou svislé na betonu, 2 vrstvy</t>
  </si>
  <si>
    <t>-335998195</t>
  </si>
  <si>
    <t>(0,9+1,14*2)*0,2</t>
  </si>
  <si>
    <t>(0,7+1,6)*2</t>
  </si>
  <si>
    <t>(2,435+1,92+1,3+0,735)*0,2</t>
  </si>
  <si>
    <t>pod vanou:</t>
  </si>
  <si>
    <t>(1,6+0,7)*0,8</t>
  </si>
  <si>
    <t>30</t>
  </si>
  <si>
    <t>24617150</t>
  </si>
  <si>
    <t>hmota nátěrová hydroizolační elastická na beton nebo omítku</t>
  </si>
  <si>
    <t>kg</t>
  </si>
  <si>
    <t>32</t>
  </si>
  <si>
    <t>265858149</t>
  </si>
  <si>
    <t>spotřeba 3kg/m2, tl. 2mm</t>
  </si>
  <si>
    <t>(5,67+8,354)*3</t>
  </si>
  <si>
    <t>31</t>
  </si>
  <si>
    <t>711199095</t>
  </si>
  <si>
    <t>Příplatek k izolacím proti zemní vlhkosti za plochu do 10 m2 natěradly za studena nebo za horka</t>
  </si>
  <si>
    <t>-418950247</t>
  </si>
  <si>
    <t>5,67+8,354</t>
  </si>
  <si>
    <t>711199101</t>
  </si>
  <si>
    <t>Provedení těsnícího pásu do spoje dilatační nebo styčné spáry podlaha - stěna</t>
  </si>
  <si>
    <t>m</t>
  </si>
  <si>
    <t>-1664808835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</si>
  <si>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</si>
  <si>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</si>
  <si>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</si>
  <si>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</si>
  <si>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</si>
  <si>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</si>
  <si>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</si>
  <si>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-993093027</t>
  </si>
  <si>
    <t>34</t>
  </si>
  <si>
    <t>28355020</t>
  </si>
  <si>
    <t>páska pružná těsnící š 80mm</t>
  </si>
  <si>
    <t>-476939019</t>
  </si>
  <si>
    <t>21,455*1,1</t>
  </si>
  <si>
    <t>35</t>
  </si>
  <si>
    <t>998711103</t>
  </si>
  <si>
    <t>Přesun hmot tonážní pro izolace proti vodě, vlhkosti a plynům v objektech výšky do 60 m</t>
  </si>
  <si>
    <t>-122108780</t>
  </si>
  <si>
    <t>36</t>
  </si>
  <si>
    <t>998711181</t>
  </si>
  <si>
    <t>Příplatek k přesunu hmot tonážní 711 prováděný bez použití mechanizace</t>
  </si>
  <si>
    <t>1964433778</t>
  </si>
  <si>
    <t>721</t>
  </si>
  <si>
    <t>Zdravotechnika - vnitřní kanalizace</t>
  </si>
  <si>
    <t>37</t>
  </si>
  <si>
    <t>721171808</t>
  </si>
  <si>
    <t>Demontáž potrubí z PVC do D 114</t>
  </si>
  <si>
    <t>394638111</t>
  </si>
  <si>
    <t>38</t>
  </si>
  <si>
    <t>721173706</t>
  </si>
  <si>
    <t>Potrubí kanalizační z PE odpadní DN 100</t>
  </si>
  <si>
    <t>-1644440966</t>
  </si>
  <si>
    <t>39</t>
  </si>
  <si>
    <t>721173722</t>
  </si>
  <si>
    <t>Potrubí kanalizační z PE připojovací DN 40</t>
  </si>
  <si>
    <t>226056303</t>
  </si>
  <si>
    <t>40</t>
  </si>
  <si>
    <t>721173724</t>
  </si>
  <si>
    <t>Potrubí kanalizační z PE připojovací DN 70</t>
  </si>
  <si>
    <t>-1056241991</t>
  </si>
  <si>
    <t>41</t>
  </si>
  <si>
    <t>721220801</t>
  </si>
  <si>
    <t>Demontáž uzávěrek zápachových DN 70</t>
  </si>
  <si>
    <t>-1797482896</t>
  </si>
  <si>
    <t>vana,umyvadlo,pračka:</t>
  </si>
  <si>
    <t>42</t>
  </si>
  <si>
    <t>721290111</t>
  </si>
  <si>
    <t>Zkouška těsnosti potrubí kanalizace vodou do DN 125</t>
  </si>
  <si>
    <t>-1817632863</t>
  </si>
  <si>
    <t>43</t>
  </si>
  <si>
    <t>998721103</t>
  </si>
  <si>
    <t>Přesun hmot tonážní pro vnitřní kanalizace v objektech v do 24 m</t>
  </si>
  <si>
    <t>-990735936</t>
  </si>
  <si>
    <t>44</t>
  </si>
  <si>
    <t>998721181</t>
  </si>
  <si>
    <t>Příplatek k přesunu hmot tonážní 721 prováděný bez použití mechanizace</t>
  </si>
  <si>
    <t>1913111437</t>
  </si>
  <si>
    <t>722</t>
  </si>
  <si>
    <t>Zdravotechnika - vnitřní vodovod</t>
  </si>
  <si>
    <t>45</t>
  </si>
  <si>
    <t>722170801</t>
  </si>
  <si>
    <t>Demontáž rozvodů vody z plastů do D 25</t>
  </si>
  <si>
    <t>1385927092</t>
  </si>
  <si>
    <t>46</t>
  </si>
  <si>
    <t>722176113</t>
  </si>
  <si>
    <t>Montáž potrubí plastové spojované svary polyfuzně do D 25 mm</t>
  </si>
  <si>
    <t>-227282350</t>
  </si>
  <si>
    <t>47</t>
  </si>
  <si>
    <t>28615150</t>
  </si>
  <si>
    <t>trubka vodovodní tlaková PPR řada PN 20 D 16mm dl 4m</t>
  </si>
  <si>
    <t>-1758325712</t>
  </si>
  <si>
    <t>48</t>
  </si>
  <si>
    <t>28615152</t>
  </si>
  <si>
    <t>trubka vodovodní tlaková PPR řada PN 20 D 20mm dl 4m</t>
  </si>
  <si>
    <t>-111828091</t>
  </si>
  <si>
    <t>49</t>
  </si>
  <si>
    <t>28615153</t>
  </si>
  <si>
    <t>trubka vodovodní tlaková PPR řada PN 20 D 25mm dl 4m</t>
  </si>
  <si>
    <t>-709527595</t>
  </si>
  <si>
    <t>722179191</t>
  </si>
  <si>
    <t>Příplatek k rozvodu vody z plastů za malý rozsah prací na zakázce do 20 m</t>
  </si>
  <si>
    <t>soubor</t>
  </si>
  <si>
    <t>2045595680</t>
  </si>
  <si>
    <t>51</t>
  </si>
  <si>
    <t>722179192</t>
  </si>
  <si>
    <t>Příplatek k rozvodu vody z plastů za potrubí do D 32 mm do 15 svarů</t>
  </si>
  <si>
    <t>404839008</t>
  </si>
  <si>
    <t>52</t>
  </si>
  <si>
    <t>722290215</t>
  </si>
  <si>
    <t>Zkouška těsnosti vodovodního potrubí hrdlového nebo přírubového do DN 100</t>
  </si>
  <si>
    <t>1889455036</t>
  </si>
  <si>
    <t>53</t>
  </si>
  <si>
    <t>722290234</t>
  </si>
  <si>
    <t>Proplach a dezinfekce vodovodního potrubí do DN 80</t>
  </si>
  <si>
    <t>-1731951982</t>
  </si>
  <si>
    <t>54</t>
  </si>
  <si>
    <t>998722103</t>
  </si>
  <si>
    <t>Přesun hmot tonážní pro vnitřní vodovod v objektech v do 24 m</t>
  </si>
  <si>
    <t>2044856512</t>
  </si>
  <si>
    <t>55</t>
  </si>
  <si>
    <t>998722181</t>
  </si>
  <si>
    <t>Příplatek k přesunu hmot tonážní 722 prováděný bez použití mechanizace</t>
  </si>
  <si>
    <t>-982352846</t>
  </si>
  <si>
    <t>723</t>
  </si>
  <si>
    <t>Zdravotechnika - vnitřní plynovod</t>
  </si>
  <si>
    <t>56</t>
  </si>
  <si>
    <t>723120804</t>
  </si>
  <si>
    <t>Demontáž potrubí ocelové závitové svařované do DN 25</t>
  </si>
  <si>
    <t>1251150248</t>
  </si>
  <si>
    <t>57</t>
  </si>
  <si>
    <t>723150402</t>
  </si>
  <si>
    <t>Potrubí plyn ocelové z ušlechtilé oceli spojované lisováním DN 15</t>
  </si>
  <si>
    <t>336204575</t>
  </si>
  <si>
    <t>chránička:</t>
  </si>
  <si>
    <t>58</t>
  </si>
  <si>
    <t>723181002</t>
  </si>
  <si>
    <t>Potrubí měděné měkké spojované lisováním DN 15 ZTI</t>
  </si>
  <si>
    <t>-994553999</t>
  </si>
  <si>
    <t>59</t>
  </si>
  <si>
    <t>723190105</t>
  </si>
  <si>
    <t>Přípojka plynovodní nerezová hadice G1/2 F x G1/2 F délky 100 cm spojovaná na závit</t>
  </si>
  <si>
    <t>205323582</t>
  </si>
  <si>
    <t>60</t>
  </si>
  <si>
    <t>723190901</t>
  </si>
  <si>
    <t>Uzavření,otevření plynovodního potrubí při opravě</t>
  </si>
  <si>
    <t>-25142696</t>
  </si>
  <si>
    <t>61</t>
  </si>
  <si>
    <t>723190907</t>
  </si>
  <si>
    <t>Odvzdušnění nebo napuštění plynovodního potrubí</t>
  </si>
  <si>
    <t>310040420</t>
  </si>
  <si>
    <t>62</t>
  </si>
  <si>
    <t>723190909</t>
  </si>
  <si>
    <t>Zkouška těsnosti potrubí plynovodního</t>
  </si>
  <si>
    <t>900327813</t>
  </si>
  <si>
    <t>63</t>
  </si>
  <si>
    <t>998723103</t>
  </si>
  <si>
    <t>Přesun hmot tonážní pro vnitřní plynovod v objektech v do 24 m</t>
  </si>
  <si>
    <t>-1200939448</t>
  </si>
  <si>
    <t>64</t>
  </si>
  <si>
    <t>998723181</t>
  </si>
  <si>
    <t>Příplatek k přesunu hmot tonážní 723 prováděný bez použití mechanizace</t>
  </si>
  <si>
    <t>-1148644141</t>
  </si>
  <si>
    <t>725</t>
  </si>
  <si>
    <t>Zdravotechnika - zařizovací předměty</t>
  </si>
  <si>
    <t>65</t>
  </si>
  <si>
    <t>725110811</t>
  </si>
  <si>
    <t>Demontáž klozetů splachovací s nádrží</t>
  </si>
  <si>
    <t>1236505636</t>
  </si>
  <si>
    <t>66</t>
  </si>
  <si>
    <t>725112001</t>
  </si>
  <si>
    <t>Klozet keramický standardní samostatně stojící s hlubokým splachováním odpad vodorovný</t>
  </si>
  <si>
    <t>-630316972</t>
  </si>
  <si>
    <t>67</t>
  </si>
  <si>
    <t>725210821</t>
  </si>
  <si>
    <t>Demontáž umyvadel bez výtokových armatur</t>
  </si>
  <si>
    <t>-1175482558</t>
  </si>
  <si>
    <t>68</t>
  </si>
  <si>
    <t>725211602</t>
  </si>
  <si>
    <t>Umyvadlo keramické připevněné na stěnu šrouby bílé bez krytu na sifon 550 mm</t>
  </si>
  <si>
    <t>-627608152</t>
  </si>
  <si>
    <t>69</t>
  </si>
  <si>
    <t>725220841</t>
  </si>
  <si>
    <t>Demontáž van ocelová</t>
  </si>
  <si>
    <t>599674243</t>
  </si>
  <si>
    <t>70</t>
  </si>
  <si>
    <t>725222116</t>
  </si>
  <si>
    <t>Vana bez armatur výtokových akrylátová se zápachovou uzávěrkou 1700x700 mm</t>
  </si>
  <si>
    <t>32363844</t>
  </si>
  <si>
    <t>71</t>
  </si>
  <si>
    <t>725810811</t>
  </si>
  <si>
    <t>Demontáž ventilů výtokových nástěnných</t>
  </si>
  <si>
    <t>-760777956</t>
  </si>
  <si>
    <t>72</t>
  </si>
  <si>
    <t>725811115</t>
  </si>
  <si>
    <t>Ventil nástěnný pevný výtok G1/2x80 mm</t>
  </si>
  <si>
    <t>-1913338495</t>
  </si>
  <si>
    <t>73</t>
  </si>
  <si>
    <t>725820801</t>
  </si>
  <si>
    <t>Demontáž baterie nástěnné do G 3 / 4</t>
  </si>
  <si>
    <t>280106902</t>
  </si>
  <si>
    <t>74</t>
  </si>
  <si>
    <t>725822611</t>
  </si>
  <si>
    <t>Baterie umyvadlová stojánková páková bez výpusti</t>
  </si>
  <si>
    <t>126318904</t>
  </si>
  <si>
    <t>75</t>
  </si>
  <si>
    <t>725831313</t>
  </si>
  <si>
    <t>Baterie vanová nástěnná páková s příslušenstvím a pohyblivým držákem</t>
  </si>
  <si>
    <t>-2543315</t>
  </si>
  <si>
    <t>76</t>
  </si>
  <si>
    <t>725865501</t>
  </si>
  <si>
    <t>Odpadní souprava DN 40/50 se zápachovou uzávěrkou pro vanu, ovládání bovdenem</t>
  </si>
  <si>
    <t>-689760369</t>
  </si>
  <si>
    <t>77</t>
  </si>
  <si>
    <t>725869101</t>
  </si>
  <si>
    <t>Montáž zápachových uzávěrek do DN 40</t>
  </si>
  <si>
    <t>574256278</t>
  </si>
  <si>
    <t>78</t>
  </si>
  <si>
    <t>55161837</t>
  </si>
  <si>
    <t>uzávěrka zápachová pro pračku a myčku nástěnná PP-bílá DN 40</t>
  </si>
  <si>
    <t>1362424387</t>
  </si>
  <si>
    <t>79</t>
  </si>
  <si>
    <t>ZUU</t>
  </si>
  <si>
    <t>Zápachová uzávěra - sifon pro umyvadla, provedení chrom</t>
  </si>
  <si>
    <t>-579332670</t>
  </si>
  <si>
    <t>80</t>
  </si>
  <si>
    <t>725980123</t>
  </si>
  <si>
    <t>Dvířka 40/20 vč. montáže a začištění k obkladu</t>
  </si>
  <si>
    <t>-908628885</t>
  </si>
  <si>
    <t>81</t>
  </si>
  <si>
    <t>998725103</t>
  </si>
  <si>
    <t>Přesun hmot tonážní pro zařizovací předměty v objektech v do 24 m</t>
  </si>
  <si>
    <t>705881063</t>
  </si>
  <si>
    <t>82</t>
  </si>
  <si>
    <t>998725181</t>
  </si>
  <si>
    <t>Příplatek k přesunu hmot tonážní 725 prováděný bez použití mechanizace</t>
  </si>
  <si>
    <t>-1584777889</t>
  </si>
  <si>
    <t>83</t>
  </si>
  <si>
    <t>OIM</t>
  </si>
  <si>
    <t>Ostatní instalační materiál nutný pro dopojení zařizovacích předmětů (pancéřové hadičky, těsnění atd...)</t>
  </si>
  <si>
    <t>kpl</t>
  </si>
  <si>
    <t>24900955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</si>
  <si>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</si>
  <si>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</si>
  <si>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</si>
  <si>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</si>
  <si>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</si>
  <si>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180124095</t>
  </si>
  <si>
    <t>85</t>
  </si>
  <si>
    <t>998726113</t>
  </si>
  <si>
    <t>Přesun hmot tonážní pro instalační prefabrikáty v objektech v do 24 m</t>
  </si>
  <si>
    <t>845025732</t>
  </si>
  <si>
    <t>86</t>
  </si>
  <si>
    <t>998726181</t>
  </si>
  <si>
    <t>Příplatek k přesunu hmot tonážní 726 prováděný bez použití mechanizace</t>
  </si>
  <si>
    <t>9440527</t>
  </si>
  <si>
    <t>741</t>
  </si>
  <si>
    <t>Elektroinstalace - silnoproud</t>
  </si>
  <si>
    <t>87</t>
  </si>
  <si>
    <t>741112001</t>
  </si>
  <si>
    <t>Montáž krabice zapuštěná plastová kruhová</t>
  </si>
  <si>
    <t>1675652686</t>
  </si>
  <si>
    <t>88</t>
  </si>
  <si>
    <t>34571515</t>
  </si>
  <si>
    <t>krabice přístrojová instalační 400 V, 142x71x45mm do dutých stěn</t>
  </si>
  <si>
    <t>-1706745061</t>
  </si>
  <si>
    <t>89</t>
  </si>
  <si>
    <t>741120001</t>
  </si>
  <si>
    <t>Montáž vodič Cu izolovaný plný a laněný žíla 0,35-6 mm2 pod omítku (CY)</t>
  </si>
  <si>
    <t>-1135835955</t>
  </si>
  <si>
    <t>90</t>
  </si>
  <si>
    <t>34111036</t>
  </si>
  <si>
    <t>kabel silový s Cu jádrem 1 kV 3x2,5mm2</t>
  </si>
  <si>
    <t>-132071416</t>
  </si>
  <si>
    <t>91</t>
  </si>
  <si>
    <t>34111018</t>
  </si>
  <si>
    <t>kabel silový s Cu jádrem 6mm2</t>
  </si>
  <si>
    <t>-615298217</t>
  </si>
  <si>
    <t>92</t>
  </si>
  <si>
    <t>741210001</t>
  </si>
  <si>
    <t>Montáž rozvodnice oceloplechová nebo plastová běžná do 20 kg</t>
  </si>
  <si>
    <t>-1151915266</t>
  </si>
  <si>
    <t>93</t>
  </si>
  <si>
    <t>35713850</t>
  </si>
  <si>
    <t>rozvodnice elektroměrové s jedním 1 fázovým místem bez požární úpravy 18 pozic</t>
  </si>
  <si>
    <t>-542558969</t>
  </si>
  <si>
    <t>94</t>
  </si>
  <si>
    <t>741310001</t>
  </si>
  <si>
    <t>Montáž vypínač nástěnný 1-jednopólový prostředí normální</t>
  </si>
  <si>
    <t>-1102681706</t>
  </si>
  <si>
    <t>95</t>
  </si>
  <si>
    <t>34535799</t>
  </si>
  <si>
    <t>ovladač zapínací tlačítkový 10A 3553-80289 velkoplošný</t>
  </si>
  <si>
    <t>-966888033</t>
  </si>
  <si>
    <t>96</t>
  </si>
  <si>
    <t>741313001</t>
  </si>
  <si>
    <t>Montáž zásuvka (polo)zapuštěná bezšroubové připojení 2P+PE se zapojením vodičů</t>
  </si>
  <si>
    <t>1605144301</t>
  </si>
  <si>
    <t>97</t>
  </si>
  <si>
    <t>35811077</t>
  </si>
  <si>
    <t>zásuvka nepropustná nástěnná 16A 220 V 3pólová</t>
  </si>
  <si>
    <t>-145586275</t>
  </si>
  <si>
    <t>98</t>
  </si>
  <si>
    <t>741370002</t>
  </si>
  <si>
    <t>Montáž svítidlo žárovkové bytové stropní přisazené 1 zdroj se sklem</t>
  </si>
  <si>
    <t>1252941013</t>
  </si>
  <si>
    <t>99</t>
  </si>
  <si>
    <t>34821275</t>
  </si>
  <si>
    <t>svítidlo bytové žárovkové IP 42, max. 60 W E27</t>
  </si>
  <si>
    <t>-593524185</t>
  </si>
  <si>
    <t>100</t>
  </si>
  <si>
    <t>34111030</t>
  </si>
  <si>
    <t>kabel silový s Cu jádrem 1 kV 3x1,5mm2</t>
  </si>
  <si>
    <t>-1350943306</t>
  </si>
  <si>
    <t>101</t>
  </si>
  <si>
    <t>741810001</t>
  </si>
  <si>
    <t>Celková prohlídka elektrického rozvodu a zařízení do 100 000,- Kč</t>
  </si>
  <si>
    <t>478821002</t>
  </si>
  <si>
    <t>102</t>
  </si>
  <si>
    <t>998741103</t>
  </si>
  <si>
    <t>Přesun hmot tonážní pro silnoproud v objektech v do 24 m</t>
  </si>
  <si>
    <t>-1220630759</t>
  </si>
  <si>
    <t>103</t>
  </si>
  <si>
    <t>998741181</t>
  </si>
  <si>
    <t>Příplatek k přesunu hmot tonážní 741 prováděný bez použití mechanizace</t>
  </si>
  <si>
    <t>431512998</t>
  </si>
  <si>
    <t>751</t>
  </si>
  <si>
    <t>Vzduchotechnika</t>
  </si>
  <si>
    <t>104</t>
  </si>
  <si>
    <t>751111012</t>
  </si>
  <si>
    <t>Mtž vent ax ntl nástěnného základního D do 200 mm</t>
  </si>
  <si>
    <t>-1762028610</t>
  </si>
  <si>
    <t>105</t>
  </si>
  <si>
    <t>V</t>
  </si>
  <si>
    <t>Axiální ventilátor max. 20x20cm, pr. 125 mm</t>
  </si>
  <si>
    <t>1621315542</t>
  </si>
  <si>
    <t>106</t>
  </si>
  <si>
    <t>751111811</t>
  </si>
  <si>
    <t>Demontáž ventilátoru axiálního nízkotlakého kruhové potrubí D do 200 mm</t>
  </si>
  <si>
    <t>-319759185</t>
  </si>
  <si>
    <t>107</t>
  </si>
  <si>
    <t>998751102</t>
  </si>
  <si>
    <t>Přesun hmot tonážní pro vzduchotechniku v objektech v do 24 m</t>
  </si>
  <si>
    <t>877157900</t>
  </si>
  <si>
    <t>108</t>
  </si>
  <si>
    <t>998751181</t>
  </si>
  <si>
    <t>Příplatek k přesunu hmot tonážní 751 prováděný bez použití mechanizace</t>
  </si>
  <si>
    <t>-754966990</t>
  </si>
  <si>
    <t>763</t>
  </si>
  <si>
    <t>Konstrukce suché výstavby</t>
  </si>
  <si>
    <t>109</t>
  </si>
  <si>
    <t>763111331</t>
  </si>
  <si>
    <t>SDK příčka tl 80 mm profil CW+UW 50 desky 1xH2 15 TI 40 mm</t>
  </si>
  <si>
    <t>227490067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</si>
  <si>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</si>
  <si>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</si>
  <si>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</si>
  <si>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</si>
  <si>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</si>
  <si>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-948199866</t>
  </si>
  <si>
    <t>(0,885+1,14)*2</t>
  </si>
  <si>
    <t>(2,435+1,92)*2</t>
  </si>
  <si>
    <t>2,6*8</t>
  </si>
  <si>
    <t>111</t>
  </si>
  <si>
    <t>763111751</t>
  </si>
  <si>
    <t>Příplatek k SDK příčce za plochu do 6 m2 jednotlivě</t>
  </si>
  <si>
    <t>-429895531</t>
  </si>
  <si>
    <t>112</t>
  </si>
  <si>
    <t>763111762</t>
  </si>
  <si>
    <t>Příplatek k SDK příčce s jednoduchou nosnou konstrukcí za zahuštění profilů na vzdálenost 41 mm</t>
  </si>
  <si>
    <t>-50231719</t>
  </si>
  <si>
    <t>113</t>
  </si>
  <si>
    <t>763111771</t>
  </si>
  <si>
    <t>Příplatek k SDK příčce za rovinnost kvality Q3</t>
  </si>
  <si>
    <t>1983866819</t>
  </si>
  <si>
    <t>16,172*2</t>
  </si>
  <si>
    <t>114</t>
  </si>
  <si>
    <t>998763303</t>
  </si>
  <si>
    <t>Přesun hmot tonážní pro sádrokartonové konstrukce v objektech v do 24 m</t>
  </si>
  <si>
    <t>1260862611</t>
  </si>
  <si>
    <t>115</t>
  </si>
  <si>
    <t>998763381</t>
  </si>
  <si>
    <t>Příplatek k přesunu hmot tonážní 763 SDK prováděný bez použití mechanizace</t>
  </si>
  <si>
    <t>1956061969</t>
  </si>
  <si>
    <t>766</t>
  </si>
  <si>
    <t>Konstrukce truhlářské</t>
  </si>
  <si>
    <t>116</t>
  </si>
  <si>
    <t>766421812</t>
  </si>
  <si>
    <t>Demontáž truhlářského obložení podhledů z panelů plochy přes 1,5 m2</t>
  </si>
  <si>
    <t>285795302</t>
  </si>
  <si>
    <t>demontáž obložení stropu umakartem:</t>
  </si>
  <si>
    <t>0,99+3,12</t>
  </si>
  <si>
    <t>117</t>
  </si>
  <si>
    <t>766660001</t>
  </si>
  <si>
    <t>Montáž dveřních křídel otvíravých 1křídlových š do 0,8 m do ocelové zárubně</t>
  </si>
  <si>
    <t>834984996</t>
  </si>
  <si>
    <t>118</t>
  </si>
  <si>
    <t>61162854</t>
  </si>
  <si>
    <t>dveře vnitřní foliované plné 1křídlové 70x197 cm</t>
  </si>
  <si>
    <t>-1548312163</t>
  </si>
  <si>
    <t>119</t>
  </si>
  <si>
    <t>54914610</t>
  </si>
  <si>
    <t>kování vrchní dveřní klika včetně rozet a montážního materiál nerez PK</t>
  </si>
  <si>
    <t>-141603953</t>
  </si>
  <si>
    <t>120</t>
  </si>
  <si>
    <t>766660722</t>
  </si>
  <si>
    <t>Montáž dveřního kování - zámku</t>
  </si>
  <si>
    <t>-526140502</t>
  </si>
  <si>
    <t>121</t>
  </si>
  <si>
    <t>54925015</t>
  </si>
  <si>
    <t>zámek stavební zadlabací dozický 02-03 L Zn</t>
  </si>
  <si>
    <t>-1679695647</t>
  </si>
  <si>
    <t>122</t>
  </si>
  <si>
    <t>766695212</t>
  </si>
  <si>
    <t>Montáž truhlářských prahů dveří 1křídlových šířky do 10 cm</t>
  </si>
  <si>
    <t>-2128613431</t>
  </si>
  <si>
    <t>123</t>
  </si>
  <si>
    <t>61187416</t>
  </si>
  <si>
    <t>práh dveřní dřevěný bukový tl 2cm dl 92cm š 10cm</t>
  </si>
  <si>
    <t>1688814628</t>
  </si>
  <si>
    <t>124</t>
  </si>
  <si>
    <t>998766103</t>
  </si>
  <si>
    <t>Přesun hmot tonážní pro konstrukce truhlářské v objektech v do 24 m</t>
  </si>
  <si>
    <t>-1789755992</t>
  </si>
  <si>
    <t>125</t>
  </si>
  <si>
    <t>998766181</t>
  </si>
  <si>
    <t>Příplatek k přesunu hmot tonážní 766 prováděný bez použití mechanizace</t>
  </si>
  <si>
    <t>-258521344</t>
  </si>
  <si>
    <t>126</t>
  </si>
  <si>
    <t>DV</t>
  </si>
  <si>
    <t>Dodávka a osazení SDK konstrukce dvířek za wc - pro obklad vč. úchytek a začištění</t>
  </si>
  <si>
    <t>-1545741555</t>
  </si>
  <si>
    <t>127</t>
  </si>
  <si>
    <t>UP</t>
  </si>
  <si>
    <t>Dodatečná úprava dveřních prahů vzhledem k výškovým rozdílům podlah</t>
  </si>
  <si>
    <t>-1202777999</t>
  </si>
  <si>
    <t>771</t>
  </si>
  <si>
    <t>Podlahy z dlaždic</t>
  </si>
  <si>
    <t>128</t>
  </si>
  <si>
    <t>771571113</t>
  </si>
  <si>
    <t>Montáž podlah z keramických dlaždic režných hladkých do malty do 12 ks/m2</t>
  </si>
  <si>
    <t>1156502611</t>
  </si>
  <si>
    <t>4,67</t>
  </si>
  <si>
    <t>129</t>
  </si>
  <si>
    <t>771591111</t>
  </si>
  <si>
    <t>Podlahy penetrace podkladu</t>
  </si>
  <si>
    <t>1058198711</t>
  </si>
  <si>
    <t>130</t>
  </si>
  <si>
    <t>59761408</t>
  </si>
  <si>
    <t>dlaždice keramická barevná přes 9 do 12 ks/m2</t>
  </si>
  <si>
    <t>-301433994</t>
  </si>
  <si>
    <t>5,67*1,1</t>
  </si>
  <si>
    <t>131</t>
  </si>
  <si>
    <t>998771103</t>
  </si>
  <si>
    <t>Přesun hmot tonážní pro podlahy z dlaždic v objektech v do 24 m</t>
  </si>
  <si>
    <t>-1950198867</t>
  </si>
  <si>
    <t>132</t>
  </si>
  <si>
    <t>998771181</t>
  </si>
  <si>
    <t>Příplatek k přesunu hmot tonážní 771 prováděný bez použití mechanizace</t>
  </si>
  <si>
    <t>1862005868</t>
  </si>
  <si>
    <t>776</t>
  </si>
  <si>
    <t>Podlahy povlakové</t>
  </si>
  <si>
    <t>133</t>
  </si>
  <si>
    <t>776201812</t>
  </si>
  <si>
    <t>Demontáž lepených povlakových podlah s podložkou ručně</t>
  </si>
  <si>
    <t>1946661838</t>
  </si>
  <si>
    <t>demontáž nášlapné vrstvy z pvc:</t>
  </si>
  <si>
    <t>0,99</t>
  </si>
  <si>
    <t>3,12</t>
  </si>
  <si>
    <t>1,5</t>
  </si>
  <si>
    <t>134</t>
  </si>
  <si>
    <t>776421111</t>
  </si>
  <si>
    <t>Montáž obvodových lišt lepením</t>
  </si>
  <si>
    <t>1537992279</t>
  </si>
  <si>
    <t>0,46+1,49+1,45</t>
  </si>
  <si>
    <t>135</t>
  </si>
  <si>
    <t>28411003</t>
  </si>
  <si>
    <t>lišta soklová PVC 30 x 30 mm</t>
  </si>
  <si>
    <t>641929562</t>
  </si>
  <si>
    <t>3,88571428571429*1,02 'Přepočtené koeficientem množství</t>
  </si>
  <si>
    <t>136</t>
  </si>
  <si>
    <t>998776103</t>
  </si>
  <si>
    <t>Přesun hmot tonážní pro podlahy povlakové v objektech v do 24 m</t>
  </si>
  <si>
    <t>1053293450</t>
  </si>
  <si>
    <t>137</t>
  </si>
  <si>
    <t>998776181</t>
  </si>
  <si>
    <t>Příplatek k přesunu hmot tonážní 776 prováděný bez použití mechanizace</t>
  </si>
  <si>
    <t>-312591752</t>
  </si>
  <si>
    <t>781</t>
  </si>
  <si>
    <t>Dokončovací práce - obklady</t>
  </si>
  <si>
    <t>138</t>
  </si>
  <si>
    <t>781413212</t>
  </si>
  <si>
    <t>Montáž obkladů vnitřních z dekorů pórovinových výšky do 75 mm lepených standardním lepidlem</t>
  </si>
  <si>
    <t>1027006381</t>
  </si>
  <si>
    <t>(1,92+2,435)*2</t>
  </si>
  <si>
    <t>139</t>
  </si>
  <si>
    <t>L</t>
  </si>
  <si>
    <t>Listela - dekorovaný obklad</t>
  </si>
  <si>
    <t>-1759512844</t>
  </si>
  <si>
    <t>12,76/0,4*1,1</t>
  </si>
  <si>
    <t>140</t>
  </si>
  <si>
    <t>781471113</t>
  </si>
  <si>
    <t>Montáž obkladů vnitřních keramických hladkých do 19 ks/m2 kladených do malty</t>
  </si>
  <si>
    <t>277938142</t>
  </si>
  <si>
    <t>(2,435+1,92)*2*2</t>
  </si>
  <si>
    <t>(0,885+1,14)*2*2</t>
  </si>
  <si>
    <t>141</t>
  </si>
  <si>
    <t>59761155</t>
  </si>
  <si>
    <t>dlaždice keramické koupelnové(barevné) přes 19 do 25 ks/m2</t>
  </si>
  <si>
    <t>1793776354</t>
  </si>
  <si>
    <t>25,52*1,1</t>
  </si>
  <si>
    <t>142</t>
  </si>
  <si>
    <t>781495111</t>
  </si>
  <si>
    <t>Penetrace podkladu vnitřních obkladů</t>
  </si>
  <si>
    <t>1407816380</t>
  </si>
  <si>
    <t>143</t>
  </si>
  <si>
    <t>998781103</t>
  </si>
  <si>
    <t>Přesun hmot tonážní pro obklady keramické v objektech v do 24 m</t>
  </si>
  <si>
    <t>399135691</t>
  </si>
  <si>
    <t>144</t>
  </si>
  <si>
    <t>998781181</t>
  </si>
  <si>
    <t>Příplatek k přesunu hmot tonážní 781 prováděný bez použití mechanizace</t>
  </si>
  <si>
    <t>-897163968</t>
  </si>
  <si>
    <t>145</t>
  </si>
  <si>
    <t>Z</t>
  </si>
  <si>
    <t>Dodávka a montáž zrcadla na zeď</t>
  </si>
  <si>
    <t>-1184204182</t>
  </si>
  <si>
    <t>783</t>
  </si>
  <si>
    <t>Dokončovací práce - nátěry</t>
  </si>
  <si>
    <t>146</t>
  </si>
  <si>
    <t>783301313</t>
  </si>
  <si>
    <t>Odmaštění zámečnických konstrukcí ředidlovým odmašťovačem</t>
  </si>
  <si>
    <t>-801275155</t>
  </si>
  <si>
    <t>147</t>
  </si>
  <si>
    <t>783314101</t>
  </si>
  <si>
    <t>Základní jednonásobný syntetický nátěr zámečnických konstrukcí</t>
  </si>
  <si>
    <t>1697118350</t>
  </si>
  <si>
    <t>zárubně:</t>
  </si>
  <si>
    <t>(2*2+0,9)*2*0,5</t>
  </si>
  <si>
    <t>148</t>
  </si>
  <si>
    <t>783317101</t>
  </si>
  <si>
    <t>Krycí jednonásobný syntetický standardní nátěr zámečnických konstrukcí</t>
  </si>
  <si>
    <t>-338433991</t>
  </si>
  <si>
    <t>784</t>
  </si>
  <si>
    <t>Dokončovací práce - malby a tapety</t>
  </si>
  <si>
    <t>149</t>
  </si>
  <si>
    <t>-1696832669</t>
  </si>
  <si>
    <t>stěny:</t>
  </si>
  <si>
    <t>(2,435+1,92)*2*0,6</t>
  </si>
  <si>
    <t>(1,14+0,885)*2*0,6</t>
  </si>
  <si>
    <t>chodba:</t>
  </si>
  <si>
    <t>150</t>
  </si>
  <si>
    <t>784121001</t>
  </si>
  <si>
    <t>Oškrabání malby v mísnostech výšky do 3,80 m</t>
  </si>
  <si>
    <t>-2005161131</t>
  </si>
  <si>
    <t>strop komory:</t>
  </si>
  <si>
    <t>1*2</t>
  </si>
  <si>
    <t>stávající stěny:</t>
  </si>
  <si>
    <t>(2+2,8+1,3)*2,6</t>
  </si>
  <si>
    <t>151</t>
  </si>
  <si>
    <t>784181111</t>
  </si>
  <si>
    <t>Základní silikátová jednonásobná penetrace podkladu v místnostech výšky do 3,80m</t>
  </si>
  <si>
    <t>-221287476</t>
  </si>
  <si>
    <t>152</t>
  </si>
  <si>
    <t>784321001</t>
  </si>
  <si>
    <t>Jednonásobné silikátové bílé malby v místnosti výšky do 3,80 m</t>
  </si>
  <si>
    <t>-1804694032</t>
  </si>
  <si>
    <t>HZS</t>
  </si>
  <si>
    <t>Hodinové zúčtovací sazby</t>
  </si>
  <si>
    <t>153</t>
  </si>
  <si>
    <t>HZS1292</t>
  </si>
  <si>
    <t>Hodinová zúčtovací sazba stavební dělník</t>
  </si>
  <si>
    <t>hod</t>
  </si>
  <si>
    <t>512</t>
  </si>
  <si>
    <t>285165490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</si>
  <si>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</si>
  <si>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</si>
  <si>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</si>
  <si>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</si>
  <si>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</si>
  <si>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</si>
  <si>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154</t>
  </si>
  <si>
    <t>HZS2212</t>
  </si>
  <si>
    <t>Hodinová zúčtovací sazba instalatér odborný</t>
  </si>
  <si>
    <t>659707464</t>
  </si>
  <si>
    <t>Ostatní drobné nepecifikované práce související s rozvody vody a kanalizace bytového jádra:</t>
  </si>
  <si>
    <t>155</t>
  </si>
  <si>
    <t>HZS3111</t>
  </si>
  <si>
    <t>Hodinová zúčtovací sazba montér potrubí</t>
  </si>
  <si>
    <t>-1434380165</t>
  </si>
  <si>
    <t>dopojení nového ventilátoru na stávající potrubí:</t>
  </si>
  <si>
    <t>156</t>
  </si>
  <si>
    <t>HZS4212</t>
  </si>
  <si>
    <t>Hodinová zúčtovací sazba revizní technik specialista</t>
  </si>
  <si>
    <t>1589763811</t>
  </si>
  <si>
    <t>revize plynu:</t>
  </si>
  <si>
    <t>VRN</t>
  </si>
  <si>
    <t>Vedlejší rozpočtové náklady</t>
  </si>
  <si>
    <t>VRN3</t>
  </si>
  <si>
    <t>Zařízení staveniště</t>
  </si>
  <si>
    <t>157</t>
  </si>
  <si>
    <t>030001000</t>
  </si>
  <si>
    <t>1024</t>
  </si>
  <si>
    <t>1850538748</t>
  </si>
  <si>
    <t>VRN7</t>
  </si>
  <si>
    <t>Provozní vlivy</t>
  </si>
  <si>
    <t>158</t>
  </si>
  <si>
    <t>070001000</t>
  </si>
  <si>
    <t>1508164903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</si>
</sst>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Výškovická 447/153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28. 8. 2019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'2 - Bytová jednotka č.2'!J30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Výškovická 447/153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ROUND((SUM(BE142:BE435)),2)</f>
        <v>0</v>
      </c>
      <c r="G33" s="32"/>
      <c r="H33" s="32"/>
      <c r="I33" s="103">
        <v>0.21</v>
      </c>
      <c r="J33" s="102">
        <f>ROUND(((SUM(BE142:BE435))*I33),2)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ROUND((SUM(BF142:BF435)),2)</f>
        <v>0</v>
      </c>
      <c r="G34" s="32"/>
      <c r="H34" s="32"/>
      <c r="I34" s="103">
        <v>0.15</v>
      </c>
      <c r="J34" s="102">
        <f>ROUND(((SUM(BF142:BF435))*I34),2)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Výškovická 447/153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2 - Bytová jednotka č.2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J328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J344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J354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J367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J384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J390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J408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J431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J432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J434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Výškovická 447/153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2 - Bytová jednotka č.2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P143+P200+P408+P431</f>
        <v>0</v>
      </c>
      <c r="Q142" s="66"/>
      <c r="R142" s="141">
        <f>R143+R200+R408+R431</f>
        <v>3.3786369400000007</v>
      </c>
      <c r="S142" s="66"/>
      <c r="T142" s="142">
        <f>T143+T200+T408+T431</f>
        <v>2.9559160000000007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BK143+BK200+BK408+BK431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1.05599178</v>
      </c>
      <c r="S143" s="150"/>
      <c r="T143" s="152">
        <f>T144+T147+T166+T188+T196</f>
        <v>2.7200579000000005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0.12297599999999999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1.92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0.12297599999999999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81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142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1.92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0.93033578</v>
      </c>
      <c r="S147" s="150"/>
      <c r="T147" s="152">
        <f>SUM(T148:T165)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SUM(BK148:BK165)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138</v>
      </c>
      <c r="E148" s="159" t="s">
        <v>148</v>
      </c>
      <c r="F148" s="160" t="s">
        <v>149</v>
      </c>
      <c r="G148" s="161" t="s">
        <v>141</v>
      </c>
      <c r="H148" s="162">
        <v>6.099</v>
      </c>
      <c r="I148" s="163"/>
      <c r="J148" s="164">
        <f aca="true" t="shared" si="0" ref="J148:J154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4">O148*H148</f>
        <v>0</v>
      </c>
      <c r="Q148" s="168">
        <v>0.00026</v>
      </c>
      <c r="R148" s="168">
        <f aca="true" t="shared" si="2" ref="R148:R154">Q148*H148</f>
        <v>0.00158574</v>
      </c>
      <c r="S148" s="168">
        <v>0</v>
      </c>
      <c r="T148" s="169">
        <f aca="true" t="shared" si="3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81</v>
      </c>
      <c r="AY148" s="17" t="s">
        <v>135</v>
      </c>
      <c r="BE148" s="171">
        <f aca="true" t="shared" si="4" ref="BE148:BE154">IF(N148="základní",J148,0)</f>
        <v>0</v>
      </c>
      <c r="BF148" s="171">
        <f aca="true" t="shared" si="5" ref="BF148:BF154">IF(N148="snížená",J148,0)</f>
        <v>0</v>
      </c>
      <c r="BG148" s="171">
        <f aca="true" t="shared" si="6" ref="BG148:BG154">IF(N148="zákl. přenesená",J148,0)</f>
        <v>0</v>
      </c>
      <c r="BH148" s="171">
        <f aca="true" t="shared" si="7" ref="BH148:BH154">IF(N148="sníž. přenesená",J148,0)</f>
        <v>0</v>
      </c>
      <c r="BI148" s="171">
        <f aca="true" t="shared" si="8" ref="BI148:BI154">IF(N148="nulová",J148,0)</f>
        <v>0</v>
      </c>
      <c r="BJ148" s="17" t="s">
        <v>81</v>
      </c>
      <c r="BK148" s="171">
        <f aca="true" t="shared" si="9" ref="BK148:BK154">ROUND(I148*H148,2)</f>
        <v>0</v>
      </c>
      <c r="BL148" s="17" t="s">
        <v>142</v>
      </c>
      <c r="BM148" s="170" t="s">
        <v>150</v>
      </c>
    </row>
    <row r="149" spans="1:65" s="2" customFormat="1" ht="21.75" customHeight="1">
      <c r="A149" s="32"/>
      <c r="B149" s="157"/>
      <c r="C149" s="158" t="s">
        <v>136</v>
      </c>
      <c r="D149" s="158" t="s">
        <v>138</v>
      </c>
      <c r="E149" s="159" t="s">
        <v>151</v>
      </c>
      <c r="F149" s="160" t="s">
        <v>152</v>
      </c>
      <c r="G149" s="161" t="s">
        <v>141</v>
      </c>
      <c r="H149" s="162">
        <v>6.099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0.026713620000000004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142</v>
      </c>
      <c r="AT149" s="170" t="s">
        <v>138</v>
      </c>
      <c r="AU149" s="170" t="s">
        <v>81</v>
      </c>
      <c r="AY149" s="17" t="s">
        <v>135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81</v>
      </c>
      <c r="BK149" s="171">
        <f t="shared" si="9"/>
        <v>0</v>
      </c>
      <c r="BL149" s="17" t="s">
        <v>142</v>
      </c>
      <c r="BM149" s="170" t="s">
        <v>153</v>
      </c>
    </row>
    <row r="150" spans="1:65" s="2" customFormat="1" ht="21.75" customHeight="1">
      <c r="A150" s="32"/>
      <c r="B150" s="157"/>
      <c r="C150" s="158" t="s">
        <v>142</v>
      </c>
      <c r="D150" s="158" t="s">
        <v>138</v>
      </c>
      <c r="E150" s="159" t="s">
        <v>154</v>
      </c>
      <c r="F150" s="160" t="s">
        <v>155</v>
      </c>
      <c r="G150" s="161" t="s">
        <v>141</v>
      </c>
      <c r="H150" s="162">
        <v>6.099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0.018297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142</v>
      </c>
      <c r="AT150" s="170" t="s">
        <v>138</v>
      </c>
      <c r="AU150" s="170" t="s">
        <v>81</v>
      </c>
      <c r="AY150" s="17" t="s">
        <v>135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81</v>
      </c>
      <c r="BK150" s="171">
        <f t="shared" si="9"/>
        <v>0</v>
      </c>
      <c r="BL150" s="17" t="s">
        <v>142</v>
      </c>
      <c r="BM150" s="170" t="s">
        <v>156</v>
      </c>
    </row>
    <row r="151" spans="1:65" s="2" customFormat="1" ht="21.75" customHeight="1">
      <c r="A151" s="32"/>
      <c r="B151" s="157"/>
      <c r="C151" s="158" t="s">
        <v>157</v>
      </c>
      <c r="D151" s="158" t="s">
        <v>138</v>
      </c>
      <c r="E151" s="159" t="s">
        <v>158</v>
      </c>
      <c r="F151" s="160" t="s">
        <v>159</v>
      </c>
      <c r="G151" s="161" t="s">
        <v>141</v>
      </c>
      <c r="H151" s="162">
        <v>6.099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0.01575</v>
      </c>
      <c r="R151" s="168">
        <f t="shared" si="2"/>
        <v>0.09605925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81</v>
      </c>
      <c r="AY151" s="17" t="s">
        <v>135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81</v>
      </c>
      <c r="BK151" s="171">
        <f t="shared" si="9"/>
        <v>0</v>
      </c>
      <c r="BL151" s="17" t="s">
        <v>142</v>
      </c>
      <c r="BM151" s="170" t="s">
        <v>160</v>
      </c>
    </row>
    <row r="152" spans="1:65" s="2" customFormat="1" ht="21.75" customHeight="1">
      <c r="A152" s="32"/>
      <c r="B152" s="157"/>
      <c r="C152" s="158" t="s">
        <v>146</v>
      </c>
      <c r="D152" s="158" t="s">
        <v>138</v>
      </c>
      <c r="E152" s="159" t="s">
        <v>161</v>
      </c>
      <c r="F152" s="160" t="s">
        <v>162</v>
      </c>
      <c r="G152" s="161" t="s">
        <v>141</v>
      </c>
      <c r="H152" s="162">
        <v>14.456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0.00026</v>
      </c>
      <c r="R152" s="168">
        <f t="shared" si="2"/>
        <v>0.0037585599999999993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81</v>
      </c>
      <c r="AY152" s="17" t="s">
        <v>135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81</v>
      </c>
      <c r="BK152" s="171">
        <f t="shared" si="9"/>
        <v>0</v>
      </c>
      <c r="BL152" s="17" t="s">
        <v>142</v>
      </c>
      <c r="BM152" s="170" t="s">
        <v>163</v>
      </c>
    </row>
    <row r="153" spans="1:65" s="2" customFormat="1" ht="21.75" customHeight="1">
      <c r="A153" s="32"/>
      <c r="B153" s="157"/>
      <c r="C153" s="158" t="s">
        <v>164</v>
      </c>
      <c r="D153" s="158" t="s">
        <v>138</v>
      </c>
      <c r="E153" s="159" t="s">
        <v>165</v>
      </c>
      <c r="F153" s="160" t="s">
        <v>166</v>
      </c>
      <c r="G153" s="161" t="s">
        <v>141</v>
      </c>
      <c r="H153" s="162">
        <v>14.287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0.00438</v>
      </c>
      <c r="R153" s="168">
        <f t="shared" si="2"/>
        <v>0.06257706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81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81</v>
      </c>
      <c r="BK153" s="171">
        <f t="shared" si="9"/>
        <v>0</v>
      </c>
      <c r="BL153" s="17" t="s">
        <v>142</v>
      </c>
      <c r="BM153" s="170" t="s">
        <v>167</v>
      </c>
    </row>
    <row r="154" spans="1:65" s="2" customFormat="1" ht="21.75" customHeight="1">
      <c r="A154" s="32"/>
      <c r="B154" s="157"/>
      <c r="C154" s="158" t="s">
        <v>168</v>
      </c>
      <c r="D154" s="158" t="s">
        <v>138</v>
      </c>
      <c r="E154" s="159" t="s">
        <v>169</v>
      </c>
      <c r="F154" s="160" t="s">
        <v>170</v>
      </c>
      <c r="G154" s="161" t="s">
        <v>141</v>
      </c>
      <c r="H154" s="162">
        <v>3.297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0.009891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81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81</v>
      </c>
      <c r="BK154" s="171">
        <f t="shared" si="9"/>
        <v>0</v>
      </c>
      <c r="BL154" s="17" t="s">
        <v>142</v>
      </c>
      <c r="BM154" s="170" t="s">
        <v>171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172</v>
      </c>
      <c r="H155" s="176">
        <v>3.297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81</v>
      </c>
      <c r="AV155" s="13" t="s">
        <v>81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173</v>
      </c>
      <c r="D156" s="158" t="s">
        <v>138</v>
      </c>
      <c r="E156" s="159" t="s">
        <v>174</v>
      </c>
      <c r="F156" s="160" t="s">
        <v>175</v>
      </c>
      <c r="G156" s="161" t="s">
        <v>141</v>
      </c>
      <c r="H156" s="162">
        <v>14.287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0.22502025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81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81</v>
      </c>
      <c r="BK156" s="171">
        <f>ROUND(I156*H156,2)</f>
        <v>0</v>
      </c>
      <c r="BL156" s="17" t="s">
        <v>142</v>
      </c>
      <c r="BM156" s="170" t="s">
        <v>176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177</v>
      </c>
      <c r="H157" s="176">
        <v>14.287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81</v>
      </c>
      <c r="AV157" s="13" t="s">
        <v>81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178</v>
      </c>
      <c r="D158" s="158" t="s">
        <v>138</v>
      </c>
      <c r="E158" s="159" t="s">
        <v>179</v>
      </c>
      <c r="F158" s="160" t="s">
        <v>180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142</v>
      </c>
      <c r="AT158" s="170" t="s">
        <v>138</v>
      </c>
      <c r="AU158" s="170" t="s">
        <v>81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81</v>
      </c>
      <c r="BK158" s="171">
        <f>ROUND(I158*H158,2)</f>
        <v>0</v>
      </c>
      <c r="BL158" s="17" t="s">
        <v>142</v>
      </c>
      <c r="BM158" s="170" t="s">
        <v>181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182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81</v>
      </c>
      <c r="AV159" s="13" t="s">
        <v>81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 t="s">
        <v>183</v>
      </c>
      <c r="D160" s="158" t="s">
        <v>138</v>
      </c>
      <c r="E160" s="159" t="s">
        <v>184</v>
      </c>
      <c r="F160" s="160" t="s">
        <v>185</v>
      </c>
      <c r="G160" s="161" t="s">
        <v>141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142</v>
      </c>
      <c r="AT160" s="170" t="s">
        <v>138</v>
      </c>
      <c r="AU160" s="170" t="s">
        <v>81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81</v>
      </c>
      <c r="BK160" s="171">
        <f>ROUND(I160*H160,2)</f>
        <v>0</v>
      </c>
      <c r="BL160" s="17" t="s">
        <v>142</v>
      </c>
      <c r="BM160" s="170" t="s">
        <v>186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187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81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188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81</v>
      </c>
      <c r="AV162" s="13" t="s">
        <v>81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189</v>
      </c>
      <c r="D163" s="158" t="s">
        <v>138</v>
      </c>
      <c r="E163" s="159" t="s">
        <v>190</v>
      </c>
      <c r="F163" s="160" t="s">
        <v>191</v>
      </c>
      <c r="G163" s="161" t="s">
        <v>141</v>
      </c>
      <c r="H163" s="162">
        <v>6.099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0.3458133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81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81</v>
      </c>
      <c r="BK163" s="171">
        <f>ROUND(I163*H163,2)</f>
        <v>0</v>
      </c>
      <c r="BL163" s="17" t="s">
        <v>142</v>
      </c>
      <c r="BM163" s="170" t="s">
        <v>192</v>
      </c>
    </row>
    <row r="164" spans="1:65" s="2" customFormat="1" ht="16.5" customHeight="1">
      <c r="A164" s="32"/>
      <c r="B164" s="157"/>
      <c r="C164" s="158" t="s">
        <v>193</v>
      </c>
      <c r="D164" s="158" t="s">
        <v>138</v>
      </c>
      <c r="E164" s="159" t="s">
        <v>194</v>
      </c>
      <c r="F164" s="160" t="s">
        <v>195</v>
      </c>
      <c r="G164" s="161" t="s">
        <v>196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142</v>
      </c>
      <c r="AT164" s="170" t="s">
        <v>138</v>
      </c>
      <c r="AU164" s="170" t="s">
        <v>81</v>
      </c>
      <c r="AY164" s="17" t="s">
        <v>135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81</v>
      </c>
      <c r="BK164" s="171">
        <f>ROUND(I164*H164,2)</f>
        <v>0</v>
      </c>
      <c r="BL164" s="17" t="s">
        <v>142</v>
      </c>
      <c r="BM164" s="170" t="s">
        <v>197</v>
      </c>
    </row>
    <row r="165" spans="1:65" s="2" customFormat="1" ht="16.5" customHeight="1">
      <c r="A165" s="32"/>
      <c r="B165" s="157"/>
      <c r="C165" s="188" t="s">
        <v>198</v>
      </c>
      <c r="D165" s="188" t="s">
        <v>199</v>
      </c>
      <c r="E165" s="189" t="s">
        <v>200</v>
      </c>
      <c r="F165" s="190" t="s">
        <v>201</v>
      </c>
      <c r="G165" s="191" t="s">
        <v>196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168</v>
      </c>
      <c r="AT165" s="170" t="s">
        <v>199</v>
      </c>
      <c r="AU165" s="170" t="s">
        <v>81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81</v>
      </c>
      <c r="BK165" s="171">
        <f>ROUND(I165*H165,2)</f>
        <v>0</v>
      </c>
      <c r="BL165" s="17" t="s">
        <v>142</v>
      </c>
      <c r="BM165" s="170" t="s">
        <v>202</v>
      </c>
    </row>
    <row r="166" spans="2:63" s="12" customFormat="1" ht="22.9" customHeight="1">
      <c r="B166" s="144"/>
      <c r="D166" s="145" t="s">
        <v>75</v>
      </c>
      <c r="E166" s="155" t="s">
        <v>173</v>
      </c>
      <c r="F166" s="155" t="s">
        <v>203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2.7200579000000005</v>
      </c>
      <c r="AR166" s="145" t="s">
        <v>84</v>
      </c>
      <c r="AT166" s="153" t="s">
        <v>75</v>
      </c>
      <c r="AU166" s="153" t="s">
        <v>84</v>
      </c>
      <c r="AY166" s="145" t="s">
        <v>135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138</v>
      </c>
      <c r="E167" s="159" t="s">
        <v>204</v>
      </c>
      <c r="F167" s="160" t="s">
        <v>205</v>
      </c>
      <c r="G167" s="161" t="s">
        <v>141</v>
      </c>
      <c r="H167" s="162">
        <v>20.756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206</v>
      </c>
      <c r="AT167" s="170" t="s">
        <v>138</v>
      </c>
      <c r="AU167" s="170" t="s">
        <v>81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206</v>
      </c>
      <c r="BM167" s="170" t="s">
        <v>207</v>
      </c>
    </row>
    <row r="168" spans="2:51" s="14" customFormat="1" ht="11.25">
      <c r="B168" s="181"/>
      <c r="D168" s="173" t="s">
        <v>144</v>
      </c>
      <c r="E168" s="182" t="s">
        <v>1</v>
      </c>
      <c r="F168" s="183" t="s">
        <v>208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81</v>
      </c>
      <c r="AV168" s="14" t="s">
        <v>84</v>
      </c>
      <c r="AW168" s="14" t="s">
        <v>33</v>
      </c>
      <c r="AX168" s="14" t="s">
        <v>76</v>
      </c>
      <c r="AY168" s="182" t="s">
        <v>135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209</v>
      </c>
      <c r="H169" s="176">
        <v>14.911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81</v>
      </c>
      <c r="AV169" s="13" t="s">
        <v>81</v>
      </c>
      <c r="AW169" s="13" t="s">
        <v>33</v>
      </c>
      <c r="AX169" s="13" t="s">
        <v>76</v>
      </c>
      <c r="AY169" s="174" t="s">
        <v>135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210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81</v>
      </c>
      <c r="AV170" s="14" t="s">
        <v>84</v>
      </c>
      <c r="AW170" s="14" t="s">
        <v>33</v>
      </c>
      <c r="AX170" s="14" t="s">
        <v>76</v>
      </c>
      <c r="AY170" s="182" t="s">
        <v>135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211</v>
      </c>
      <c r="H171" s="176">
        <v>0.975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81</v>
      </c>
      <c r="AV171" s="13" t="s">
        <v>81</v>
      </c>
      <c r="AW171" s="13" t="s">
        <v>33</v>
      </c>
      <c r="AX171" s="13" t="s">
        <v>76</v>
      </c>
      <c r="AY171" s="174" t="s">
        <v>135</v>
      </c>
    </row>
    <row r="172" spans="2:51" s="13" customFormat="1" ht="11.25">
      <c r="B172" s="172"/>
      <c r="D172" s="173" t="s">
        <v>144</v>
      </c>
      <c r="E172" s="174" t="s">
        <v>1</v>
      </c>
      <c r="F172" s="175" t="s">
        <v>212</v>
      </c>
      <c r="H172" s="176">
        <v>4.87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81</v>
      </c>
      <c r="AV172" s="13" t="s">
        <v>81</v>
      </c>
      <c r="AW172" s="13" t="s">
        <v>33</v>
      </c>
      <c r="AX172" s="13" t="s">
        <v>76</v>
      </c>
      <c r="AY172" s="174" t="s">
        <v>135</v>
      </c>
    </row>
    <row r="173" spans="2:51" s="15" customFormat="1" ht="11.25">
      <c r="B173" s="199"/>
      <c r="D173" s="173" t="s">
        <v>144</v>
      </c>
      <c r="E173" s="200" t="s">
        <v>1</v>
      </c>
      <c r="F173" s="201" t="s">
        <v>213</v>
      </c>
      <c r="H173" s="202">
        <v>20.756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81</v>
      </c>
      <c r="AV173" s="15" t="s">
        <v>142</v>
      </c>
      <c r="AW173" s="15" t="s">
        <v>33</v>
      </c>
      <c r="AX173" s="15" t="s">
        <v>84</v>
      </c>
      <c r="AY173" s="200" t="s">
        <v>135</v>
      </c>
    </row>
    <row r="174" spans="1:65" s="2" customFormat="1" ht="21.75" customHeight="1">
      <c r="A174" s="32"/>
      <c r="B174" s="157"/>
      <c r="C174" s="158" t="s">
        <v>206</v>
      </c>
      <c r="D174" s="158" t="s">
        <v>138</v>
      </c>
      <c r="E174" s="159" t="s">
        <v>214</v>
      </c>
      <c r="F174" s="160" t="s">
        <v>215</v>
      </c>
      <c r="G174" s="161" t="s">
        <v>141</v>
      </c>
      <c r="H174" s="162">
        <v>20.386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0.0030578999999999997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206</v>
      </c>
      <c r="AT174" s="170" t="s">
        <v>138</v>
      </c>
      <c r="AU174" s="170" t="s">
        <v>81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81</v>
      </c>
      <c r="BK174" s="171">
        <f>ROUND(I174*H174,2)</f>
        <v>0</v>
      </c>
      <c r="BL174" s="17" t="s">
        <v>206</v>
      </c>
      <c r="BM174" s="170" t="s">
        <v>216</v>
      </c>
    </row>
    <row r="175" spans="2:51" s="14" customFormat="1" ht="22.5">
      <c r="B175" s="181"/>
      <c r="D175" s="173" t="s">
        <v>144</v>
      </c>
      <c r="E175" s="182" t="s">
        <v>1</v>
      </c>
      <c r="F175" s="183" t="s">
        <v>217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144</v>
      </c>
      <c r="AU175" s="182" t="s">
        <v>81</v>
      </c>
      <c r="AV175" s="14" t="s">
        <v>84</v>
      </c>
      <c r="AW175" s="14" t="s">
        <v>33</v>
      </c>
      <c r="AX175" s="14" t="s">
        <v>76</v>
      </c>
      <c r="AY175" s="182" t="s">
        <v>135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218</v>
      </c>
      <c r="H176" s="176">
        <v>20.386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81</v>
      </c>
      <c r="AV176" s="13" t="s">
        <v>81</v>
      </c>
      <c r="AW176" s="13" t="s">
        <v>33</v>
      </c>
      <c r="AX176" s="13" t="s">
        <v>84</v>
      </c>
      <c r="AY176" s="174" t="s">
        <v>135</v>
      </c>
    </row>
    <row r="177" spans="1:65" s="2" customFormat="1" ht="21.75" customHeight="1">
      <c r="A177" s="32"/>
      <c r="B177" s="157"/>
      <c r="C177" s="158" t="s">
        <v>219</v>
      </c>
      <c r="D177" s="158" t="s">
        <v>138</v>
      </c>
      <c r="E177" s="159" t="s">
        <v>220</v>
      </c>
      <c r="F177" s="160" t="s">
        <v>221</v>
      </c>
      <c r="G177" s="161" t="s">
        <v>141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142</v>
      </c>
      <c r="AT177" s="170" t="s">
        <v>138</v>
      </c>
      <c r="AU177" s="170" t="s">
        <v>81</v>
      </c>
      <c r="AY177" s="17" t="s">
        <v>135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81</v>
      </c>
      <c r="BK177" s="171">
        <f>ROUND(I177*H177,2)</f>
        <v>0</v>
      </c>
      <c r="BL177" s="17" t="s">
        <v>142</v>
      </c>
      <c r="BM177" s="170" t="s">
        <v>222</v>
      </c>
    </row>
    <row r="178" spans="2:51" s="13" customFormat="1" ht="11.25">
      <c r="B178" s="172"/>
      <c r="D178" s="173" t="s">
        <v>144</v>
      </c>
      <c r="E178" s="174" t="s">
        <v>1</v>
      </c>
      <c r="F178" s="175" t="s">
        <v>223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81</v>
      </c>
      <c r="AV178" s="13" t="s">
        <v>81</v>
      </c>
      <c r="AW178" s="13" t="s">
        <v>33</v>
      </c>
      <c r="AX178" s="13" t="s">
        <v>76</v>
      </c>
      <c r="AY178" s="174" t="s">
        <v>135</v>
      </c>
    </row>
    <row r="179" spans="2:51" s="14" customFormat="1" ht="11.25">
      <c r="B179" s="181"/>
      <c r="D179" s="173" t="s">
        <v>144</v>
      </c>
      <c r="E179" s="182" t="s">
        <v>1</v>
      </c>
      <c r="F179" s="183" t="s">
        <v>224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144</v>
      </c>
      <c r="AU179" s="182" t="s">
        <v>81</v>
      </c>
      <c r="AV179" s="14" t="s">
        <v>84</v>
      </c>
      <c r="AW179" s="14" t="s">
        <v>33</v>
      </c>
      <c r="AX179" s="14" t="s">
        <v>76</v>
      </c>
      <c r="AY179" s="182" t="s">
        <v>135</v>
      </c>
    </row>
    <row r="180" spans="2:51" s="13" customFormat="1" ht="11.25">
      <c r="B180" s="172"/>
      <c r="D180" s="173" t="s">
        <v>144</v>
      </c>
      <c r="E180" s="174" t="s">
        <v>1</v>
      </c>
      <c r="F180" s="175" t="s">
        <v>188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81</v>
      </c>
      <c r="AV180" s="13" t="s">
        <v>81</v>
      </c>
      <c r="AW180" s="13" t="s">
        <v>33</v>
      </c>
      <c r="AX180" s="13" t="s">
        <v>76</v>
      </c>
      <c r="AY180" s="174" t="s">
        <v>135</v>
      </c>
    </row>
    <row r="181" spans="2:51" s="15" customFormat="1" ht="11.25">
      <c r="B181" s="199"/>
      <c r="D181" s="173" t="s">
        <v>144</v>
      </c>
      <c r="E181" s="200" t="s">
        <v>1</v>
      </c>
      <c r="F181" s="201" t="s">
        <v>213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144</v>
      </c>
      <c r="AU181" s="200" t="s">
        <v>81</v>
      </c>
      <c r="AV181" s="15" t="s">
        <v>142</v>
      </c>
      <c r="AW181" s="15" t="s">
        <v>33</v>
      </c>
      <c r="AX181" s="15" t="s">
        <v>84</v>
      </c>
      <c r="AY181" s="200" t="s">
        <v>135</v>
      </c>
    </row>
    <row r="182" spans="1:65" s="2" customFormat="1" ht="16.5" customHeight="1">
      <c r="A182" s="32"/>
      <c r="B182" s="157"/>
      <c r="C182" s="158" t="s">
        <v>225</v>
      </c>
      <c r="D182" s="158" t="s">
        <v>138</v>
      </c>
      <c r="E182" s="159" t="s">
        <v>226</v>
      </c>
      <c r="F182" s="160" t="s">
        <v>227</v>
      </c>
      <c r="G182" s="161" t="s">
        <v>141</v>
      </c>
      <c r="H182" s="162">
        <v>27.17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2.7170000000000005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142</v>
      </c>
      <c r="AT182" s="170" t="s">
        <v>138</v>
      </c>
      <c r="AU182" s="170" t="s">
        <v>81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81</v>
      </c>
      <c r="BK182" s="171">
        <f>ROUND(I182*H182,2)</f>
        <v>0</v>
      </c>
      <c r="BL182" s="17" t="s">
        <v>142</v>
      </c>
      <c r="BM182" s="170" t="s">
        <v>228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229</v>
      </c>
      <c r="H183" s="176">
        <v>27.17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81</v>
      </c>
      <c r="AV183" s="13" t="s">
        <v>81</v>
      </c>
      <c r="AW183" s="13" t="s">
        <v>33</v>
      </c>
      <c r="AX183" s="13" t="s">
        <v>84</v>
      </c>
      <c r="AY183" s="174" t="s">
        <v>135</v>
      </c>
    </row>
    <row r="184" spans="1:65" s="2" customFormat="1" ht="16.5" customHeight="1">
      <c r="A184" s="32"/>
      <c r="B184" s="157"/>
      <c r="C184" s="158" t="s">
        <v>230</v>
      </c>
      <c r="D184" s="158" t="s">
        <v>138</v>
      </c>
      <c r="E184" s="159" t="s">
        <v>231</v>
      </c>
      <c r="F184" s="160" t="s">
        <v>232</v>
      </c>
      <c r="G184" s="161" t="s">
        <v>141</v>
      </c>
      <c r="H184" s="162">
        <v>6.099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142</v>
      </c>
      <c r="AT184" s="170" t="s">
        <v>138</v>
      </c>
      <c r="AU184" s="170" t="s">
        <v>81</v>
      </c>
      <c r="AY184" s="17" t="s">
        <v>135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81</v>
      </c>
      <c r="BK184" s="171">
        <f>ROUND(I184*H184,2)</f>
        <v>0</v>
      </c>
      <c r="BL184" s="17" t="s">
        <v>142</v>
      </c>
      <c r="BM184" s="170" t="s">
        <v>233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234</v>
      </c>
      <c r="H185" s="176">
        <v>1.099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81</v>
      </c>
      <c r="AV185" s="13" t="s">
        <v>81</v>
      </c>
      <c r="AW185" s="13" t="s">
        <v>33</v>
      </c>
      <c r="AX185" s="13" t="s">
        <v>76</v>
      </c>
      <c r="AY185" s="174" t="s">
        <v>135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235</v>
      </c>
      <c r="H186" s="176">
        <v>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81</v>
      </c>
      <c r="AV186" s="13" t="s">
        <v>81</v>
      </c>
      <c r="AW186" s="13" t="s">
        <v>33</v>
      </c>
      <c r="AX186" s="13" t="s">
        <v>76</v>
      </c>
      <c r="AY186" s="174" t="s">
        <v>135</v>
      </c>
    </row>
    <row r="187" spans="2:51" s="15" customFormat="1" ht="11.25">
      <c r="B187" s="199"/>
      <c r="D187" s="173" t="s">
        <v>144</v>
      </c>
      <c r="E187" s="200" t="s">
        <v>1</v>
      </c>
      <c r="F187" s="201" t="s">
        <v>213</v>
      </c>
      <c r="H187" s="202">
        <v>6.099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81</v>
      </c>
      <c r="AV187" s="15" t="s">
        <v>142</v>
      </c>
      <c r="AW187" s="15" t="s">
        <v>33</v>
      </c>
      <c r="AX187" s="15" t="s">
        <v>84</v>
      </c>
      <c r="AY187" s="200" t="s">
        <v>135</v>
      </c>
    </row>
    <row r="188" spans="2:63" s="12" customFormat="1" ht="22.9" customHeight="1">
      <c r="B188" s="144"/>
      <c r="D188" s="145" t="s">
        <v>75</v>
      </c>
      <c r="E188" s="155" t="s">
        <v>236</v>
      </c>
      <c r="F188" s="155" t="s">
        <v>237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135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238</v>
      </c>
      <c r="D189" s="158" t="s">
        <v>138</v>
      </c>
      <c r="E189" s="159" t="s">
        <v>239</v>
      </c>
      <c r="F189" s="160" t="s">
        <v>240</v>
      </c>
      <c r="G189" s="161" t="s">
        <v>241</v>
      </c>
      <c r="H189" s="162">
        <v>2.956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142</v>
      </c>
      <c r="AT189" s="170" t="s">
        <v>138</v>
      </c>
      <c r="AU189" s="170" t="s">
        <v>81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81</v>
      </c>
      <c r="BK189" s="171">
        <f>ROUND(I189*H189,2)</f>
        <v>0</v>
      </c>
      <c r="BL189" s="17" t="s">
        <v>142</v>
      </c>
      <c r="BM189" s="170" t="s">
        <v>242</v>
      </c>
    </row>
    <row r="190" spans="1:65" s="2" customFormat="1" ht="21.75" customHeight="1">
      <c r="A190" s="32"/>
      <c r="B190" s="157"/>
      <c r="C190" s="158" t="s">
        <v>7</v>
      </c>
      <c r="D190" s="158" t="s">
        <v>138</v>
      </c>
      <c r="E190" s="159" t="s">
        <v>243</v>
      </c>
      <c r="F190" s="160" t="s">
        <v>244</v>
      </c>
      <c r="G190" s="161" t="s">
        <v>241</v>
      </c>
      <c r="H190" s="162">
        <v>147.8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81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81</v>
      </c>
      <c r="BK190" s="171">
        <f>ROUND(I190*H190,2)</f>
        <v>0</v>
      </c>
      <c r="BL190" s="17" t="s">
        <v>142</v>
      </c>
      <c r="BM190" s="170" t="s">
        <v>245</v>
      </c>
    </row>
    <row r="191" spans="2:51" s="13" customFormat="1" ht="11.25">
      <c r="B191" s="172"/>
      <c r="D191" s="173" t="s">
        <v>144</v>
      </c>
      <c r="F191" s="175" t="s">
        <v>246</v>
      </c>
      <c r="H191" s="176">
        <v>147.8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81</v>
      </c>
      <c r="AV191" s="13" t="s">
        <v>81</v>
      </c>
      <c r="AW191" s="13" t="s">
        <v>3</v>
      </c>
      <c r="AX191" s="13" t="s">
        <v>84</v>
      </c>
      <c r="AY191" s="174" t="s">
        <v>135</v>
      </c>
    </row>
    <row r="192" spans="1:65" s="2" customFormat="1" ht="21.75" customHeight="1">
      <c r="A192" s="32"/>
      <c r="B192" s="157"/>
      <c r="C192" s="158" t="s">
        <v>247</v>
      </c>
      <c r="D192" s="158" t="s">
        <v>138</v>
      </c>
      <c r="E192" s="159" t="s">
        <v>248</v>
      </c>
      <c r="F192" s="160" t="s">
        <v>249</v>
      </c>
      <c r="G192" s="161" t="s">
        <v>241</v>
      </c>
      <c r="H192" s="162">
        <v>2.956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142</v>
      </c>
      <c r="AT192" s="170" t="s">
        <v>138</v>
      </c>
      <c r="AU192" s="170" t="s">
        <v>81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81</v>
      </c>
      <c r="BK192" s="171">
        <f>ROUND(I192*H192,2)</f>
        <v>0</v>
      </c>
      <c r="BL192" s="17" t="s">
        <v>142</v>
      </c>
      <c r="BM192" s="170" t="s">
        <v>250</v>
      </c>
    </row>
    <row r="193" spans="1:65" s="2" customFormat="1" ht="21.75" customHeight="1">
      <c r="A193" s="32"/>
      <c r="B193" s="157"/>
      <c r="C193" s="158" t="s">
        <v>251</v>
      </c>
      <c r="D193" s="158" t="s">
        <v>138</v>
      </c>
      <c r="E193" s="159" t="s">
        <v>252</v>
      </c>
      <c r="F193" s="160" t="s">
        <v>253</v>
      </c>
      <c r="G193" s="161" t="s">
        <v>241</v>
      </c>
      <c r="H193" s="162">
        <v>26.604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81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81</v>
      </c>
      <c r="BK193" s="171">
        <f>ROUND(I193*H193,2)</f>
        <v>0</v>
      </c>
      <c r="BL193" s="17" t="s">
        <v>142</v>
      </c>
      <c r="BM193" s="170" t="s">
        <v>254</v>
      </c>
    </row>
    <row r="194" spans="2:51" s="13" customFormat="1" ht="11.25">
      <c r="B194" s="172"/>
      <c r="D194" s="173" t="s">
        <v>144</v>
      </c>
      <c r="F194" s="175" t="s">
        <v>255</v>
      </c>
      <c r="H194" s="176">
        <v>26.604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81</v>
      </c>
      <c r="AV194" s="13" t="s">
        <v>81</v>
      </c>
      <c r="AW194" s="13" t="s">
        <v>3</v>
      </c>
      <c r="AX194" s="13" t="s">
        <v>84</v>
      </c>
      <c r="AY194" s="174" t="s">
        <v>135</v>
      </c>
    </row>
    <row r="195" spans="1:65" s="2" customFormat="1" ht="21.75" customHeight="1">
      <c r="A195" s="32"/>
      <c r="B195" s="157"/>
      <c r="C195" s="158" t="s">
        <v>256</v>
      </c>
      <c r="D195" s="158" t="s">
        <v>138</v>
      </c>
      <c r="E195" s="159" t="s">
        <v>257</v>
      </c>
      <c r="F195" s="160" t="s">
        <v>258</v>
      </c>
      <c r="G195" s="161" t="s">
        <v>241</v>
      </c>
      <c r="H195" s="162">
        <v>2.952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142</v>
      </c>
      <c r="AT195" s="170" t="s">
        <v>138</v>
      </c>
      <c r="AU195" s="170" t="s">
        <v>81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81</v>
      </c>
      <c r="BK195" s="171">
        <f>ROUND(I195*H195,2)</f>
        <v>0</v>
      </c>
      <c r="BL195" s="17" t="s">
        <v>142</v>
      </c>
      <c r="BM195" s="170" t="s">
        <v>259</v>
      </c>
    </row>
    <row r="196" spans="2:63" s="12" customFormat="1" ht="22.9" customHeight="1">
      <c r="B196" s="144"/>
      <c r="D196" s="145" t="s">
        <v>75</v>
      </c>
      <c r="E196" s="155" t="s">
        <v>260</v>
      </c>
      <c r="F196" s="155" t="s">
        <v>261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135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262</v>
      </c>
      <c r="D197" s="158" t="s">
        <v>138</v>
      </c>
      <c r="E197" s="159" t="s">
        <v>263</v>
      </c>
      <c r="F197" s="160" t="s">
        <v>264</v>
      </c>
      <c r="G197" s="161" t="s">
        <v>241</v>
      </c>
      <c r="H197" s="162">
        <v>1.056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142</v>
      </c>
      <c r="AT197" s="170" t="s">
        <v>138</v>
      </c>
      <c r="AU197" s="170" t="s">
        <v>81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81</v>
      </c>
      <c r="BK197" s="171">
        <f>ROUND(I197*H197,2)</f>
        <v>0</v>
      </c>
      <c r="BL197" s="17" t="s">
        <v>142</v>
      </c>
      <c r="BM197" s="170" t="s">
        <v>265</v>
      </c>
    </row>
    <row r="198" spans="1:65" s="2" customFormat="1" ht="21.75" customHeight="1">
      <c r="A198" s="32"/>
      <c r="B198" s="157"/>
      <c r="C198" s="158" t="s">
        <v>266</v>
      </c>
      <c r="D198" s="158" t="s">
        <v>138</v>
      </c>
      <c r="E198" s="159" t="s">
        <v>267</v>
      </c>
      <c r="F198" s="160" t="s">
        <v>268</v>
      </c>
      <c r="G198" s="161" t="s">
        <v>241</v>
      </c>
      <c r="H198" s="162">
        <v>1.056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81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81</v>
      </c>
      <c r="BK198" s="171">
        <f>ROUND(I198*H198,2)</f>
        <v>0</v>
      </c>
      <c r="BL198" s="17" t="s">
        <v>142</v>
      </c>
      <c r="BM198" s="170" t="s">
        <v>269</v>
      </c>
    </row>
    <row r="199" spans="1:65" s="2" customFormat="1" ht="21.75" customHeight="1">
      <c r="A199" s="32"/>
      <c r="B199" s="157"/>
      <c r="C199" s="158" t="s">
        <v>270</v>
      </c>
      <c r="D199" s="158" t="s">
        <v>138</v>
      </c>
      <c r="E199" s="159" t="s">
        <v>271</v>
      </c>
      <c r="F199" s="160" t="s">
        <v>272</v>
      </c>
      <c r="G199" s="161" t="s">
        <v>241</v>
      </c>
      <c r="H199" s="162">
        <v>1.056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81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81</v>
      </c>
      <c r="BK199" s="171">
        <f>ROUND(I199*H199,2)</f>
        <v>0</v>
      </c>
      <c r="BL199" s="17" t="s">
        <v>142</v>
      </c>
      <c r="BM199" s="170" t="s">
        <v>273</v>
      </c>
    </row>
    <row r="200" spans="2:63" s="12" customFormat="1" ht="25.9" customHeight="1">
      <c r="B200" s="144"/>
      <c r="D200" s="145" t="s">
        <v>75</v>
      </c>
      <c r="E200" s="146" t="s">
        <v>274</v>
      </c>
      <c r="F200" s="146" t="s">
        <v>275</v>
      </c>
      <c r="I200" s="147"/>
      <c r="J200" s="148">
        <f>BK200</f>
        <v>0</v>
      </c>
      <c r="L200" s="144"/>
      <c r="M200" s="149"/>
      <c r="N200" s="150"/>
      <c r="O200" s="150"/>
      <c r="P200" s="151">
        <f>P201+P228+P239+P251+P263+P283+P287+P305+P311+P328+P344+P354+P367+P384+P390</f>
        <v>0</v>
      </c>
      <c r="Q200" s="150"/>
      <c r="R200" s="151">
        <f>R201+R228+R239+R251+R263+R283+R287+R305+R311+R328+R344+R354+R367+R384+R390</f>
        <v>2.3226451600000004</v>
      </c>
      <c r="S200" s="150"/>
      <c r="T200" s="152">
        <f>T201+T228+T239+T251+T263+T283+T287+T305+T311+T328+T344+T354+T367+T384+T390</f>
        <v>0.23585810000000001</v>
      </c>
      <c r="AR200" s="145" t="s">
        <v>81</v>
      </c>
      <c r="AT200" s="153" t="s">
        <v>75</v>
      </c>
      <c r="AU200" s="153" t="s">
        <v>76</v>
      </c>
      <c r="AY200" s="145" t="s">
        <v>135</v>
      </c>
      <c r="BK200" s="154">
        <f>BK201+BK228+BK239+BK251+BK263+BK283+BK287+BK305+BK311+BK328+BK344+BK354+BK367+BK384+BK390</f>
        <v>0</v>
      </c>
    </row>
    <row r="201" spans="2:63" s="12" customFormat="1" ht="22.9" customHeight="1">
      <c r="B201" s="144"/>
      <c r="D201" s="145" t="s">
        <v>75</v>
      </c>
      <c r="E201" s="155" t="s">
        <v>276</v>
      </c>
      <c r="F201" s="155" t="s">
        <v>277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SUM(P202:P227)</f>
        <v>0</v>
      </c>
      <c r="Q201" s="150"/>
      <c r="R201" s="151">
        <f>SUM(R202:R227)</f>
        <v>0.04348806</v>
      </c>
      <c r="S201" s="150"/>
      <c r="T201" s="152">
        <f>SUM(T202:T227)</f>
        <v>0</v>
      </c>
      <c r="AR201" s="145" t="s">
        <v>81</v>
      </c>
      <c r="AT201" s="153" t="s">
        <v>75</v>
      </c>
      <c r="AU201" s="153" t="s">
        <v>84</v>
      </c>
      <c r="AY201" s="145" t="s">
        <v>135</v>
      </c>
      <c r="BK201" s="154">
        <f>SUM(BK202:BK227)</f>
        <v>0</v>
      </c>
    </row>
    <row r="202" spans="1:65" s="2" customFormat="1" ht="21.75" customHeight="1">
      <c r="A202" s="32"/>
      <c r="B202" s="157"/>
      <c r="C202" s="158" t="s">
        <v>278</v>
      </c>
      <c r="D202" s="158" t="s">
        <v>138</v>
      </c>
      <c r="E202" s="159" t="s">
        <v>279</v>
      </c>
      <c r="F202" s="160" t="s">
        <v>280</v>
      </c>
      <c r="G202" s="161" t="s">
        <v>141</v>
      </c>
      <c r="H202" s="162">
        <v>5.67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206</v>
      </c>
      <c r="AT202" s="170" t="s">
        <v>138</v>
      </c>
      <c r="AU202" s="170" t="s">
        <v>81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81</v>
      </c>
      <c r="BK202" s="171">
        <f>ROUND(I202*H202,2)</f>
        <v>0</v>
      </c>
      <c r="BL202" s="17" t="s">
        <v>206</v>
      </c>
      <c r="BM202" s="170" t="s">
        <v>281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282</v>
      </c>
      <c r="H203" s="176">
        <v>5.67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81</v>
      </c>
      <c r="AV203" s="13" t="s">
        <v>81</v>
      </c>
      <c r="AW203" s="13" t="s">
        <v>33</v>
      </c>
      <c r="AX203" s="13" t="s">
        <v>76</v>
      </c>
      <c r="AY203" s="174" t="s">
        <v>135</v>
      </c>
    </row>
    <row r="204" spans="2:51" s="15" customFormat="1" ht="11.25">
      <c r="B204" s="199"/>
      <c r="D204" s="173" t="s">
        <v>144</v>
      </c>
      <c r="E204" s="200" t="s">
        <v>1</v>
      </c>
      <c r="F204" s="201" t="s">
        <v>213</v>
      </c>
      <c r="H204" s="202">
        <v>5.67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144</v>
      </c>
      <c r="AU204" s="200" t="s">
        <v>81</v>
      </c>
      <c r="AV204" s="15" t="s">
        <v>142</v>
      </c>
      <c r="AW204" s="15" t="s">
        <v>33</v>
      </c>
      <c r="AX204" s="15" t="s">
        <v>84</v>
      </c>
      <c r="AY204" s="200" t="s">
        <v>135</v>
      </c>
    </row>
    <row r="205" spans="1:65" s="2" customFormat="1" ht="21.75" customHeight="1">
      <c r="A205" s="32"/>
      <c r="B205" s="157"/>
      <c r="C205" s="158" t="s">
        <v>283</v>
      </c>
      <c r="D205" s="158" t="s">
        <v>138</v>
      </c>
      <c r="E205" s="159" t="s">
        <v>284</v>
      </c>
      <c r="F205" s="160" t="s">
        <v>285</v>
      </c>
      <c r="G205" s="161" t="s">
        <v>141</v>
      </c>
      <c r="H205" s="162">
        <v>8.354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206</v>
      </c>
      <c r="AT205" s="170" t="s">
        <v>138</v>
      </c>
      <c r="AU205" s="170" t="s">
        <v>81</v>
      </c>
      <c r="AY205" s="17" t="s">
        <v>135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81</v>
      </c>
      <c r="BK205" s="171">
        <f>ROUND(I205*H205,2)</f>
        <v>0</v>
      </c>
      <c r="BL205" s="17" t="s">
        <v>206</v>
      </c>
      <c r="BM205" s="170" t="s">
        <v>286</v>
      </c>
    </row>
    <row r="206" spans="2:51" s="13" customFormat="1" ht="11.25">
      <c r="B206" s="172"/>
      <c r="D206" s="173" t="s">
        <v>144</v>
      </c>
      <c r="E206" s="174" t="s">
        <v>1</v>
      </c>
      <c r="F206" s="175" t="s">
        <v>287</v>
      </c>
      <c r="H206" s="176">
        <v>0.636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81</v>
      </c>
      <c r="AV206" s="13" t="s">
        <v>81</v>
      </c>
      <c r="AW206" s="13" t="s">
        <v>33</v>
      </c>
      <c r="AX206" s="13" t="s">
        <v>76</v>
      </c>
      <c r="AY206" s="174" t="s">
        <v>135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288</v>
      </c>
      <c r="H207" s="176">
        <v>4.6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81</v>
      </c>
      <c r="AV207" s="13" t="s">
        <v>81</v>
      </c>
      <c r="AW207" s="13" t="s">
        <v>33</v>
      </c>
      <c r="AX207" s="13" t="s">
        <v>76</v>
      </c>
      <c r="AY207" s="174" t="s">
        <v>135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289</v>
      </c>
      <c r="H208" s="176">
        <v>1.278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81</v>
      </c>
      <c r="AV208" s="13" t="s">
        <v>81</v>
      </c>
      <c r="AW208" s="13" t="s">
        <v>33</v>
      </c>
      <c r="AX208" s="13" t="s">
        <v>76</v>
      </c>
      <c r="AY208" s="174" t="s">
        <v>135</v>
      </c>
    </row>
    <row r="209" spans="2:51" s="14" customFormat="1" ht="11.25">
      <c r="B209" s="181"/>
      <c r="D209" s="173" t="s">
        <v>144</v>
      </c>
      <c r="E209" s="182" t="s">
        <v>1</v>
      </c>
      <c r="F209" s="183" t="s">
        <v>290</v>
      </c>
      <c r="H209" s="182" t="s">
        <v>1</v>
      </c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144</v>
      </c>
      <c r="AU209" s="182" t="s">
        <v>81</v>
      </c>
      <c r="AV209" s="14" t="s">
        <v>84</v>
      </c>
      <c r="AW209" s="14" t="s">
        <v>33</v>
      </c>
      <c r="AX209" s="14" t="s">
        <v>76</v>
      </c>
      <c r="AY209" s="182" t="s">
        <v>135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291</v>
      </c>
      <c r="H210" s="176">
        <v>1.84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81</v>
      </c>
      <c r="AV210" s="13" t="s">
        <v>81</v>
      </c>
      <c r="AW210" s="13" t="s">
        <v>33</v>
      </c>
      <c r="AX210" s="13" t="s">
        <v>76</v>
      </c>
      <c r="AY210" s="174" t="s">
        <v>135</v>
      </c>
    </row>
    <row r="211" spans="2:51" s="15" customFormat="1" ht="11.25">
      <c r="B211" s="199"/>
      <c r="D211" s="173" t="s">
        <v>144</v>
      </c>
      <c r="E211" s="200" t="s">
        <v>1</v>
      </c>
      <c r="F211" s="201" t="s">
        <v>213</v>
      </c>
      <c r="H211" s="202">
        <v>8.354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81</v>
      </c>
      <c r="AV211" s="15" t="s">
        <v>142</v>
      </c>
      <c r="AW211" s="15" t="s">
        <v>33</v>
      </c>
      <c r="AX211" s="15" t="s">
        <v>84</v>
      </c>
      <c r="AY211" s="200" t="s">
        <v>135</v>
      </c>
    </row>
    <row r="212" spans="1:65" s="2" customFormat="1" ht="21.75" customHeight="1">
      <c r="A212" s="32"/>
      <c r="B212" s="157"/>
      <c r="C212" s="188" t="s">
        <v>292</v>
      </c>
      <c r="D212" s="188" t="s">
        <v>199</v>
      </c>
      <c r="E212" s="189" t="s">
        <v>293</v>
      </c>
      <c r="F212" s="190" t="s">
        <v>294</v>
      </c>
      <c r="G212" s="191" t="s">
        <v>295</v>
      </c>
      <c r="H212" s="192">
        <v>42.072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0.042072000000000005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296</v>
      </c>
      <c r="AT212" s="170" t="s">
        <v>199</v>
      </c>
      <c r="AU212" s="170" t="s">
        <v>81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81</v>
      </c>
      <c r="BK212" s="171">
        <f>ROUND(I212*H212,2)</f>
        <v>0</v>
      </c>
      <c r="BL212" s="17" t="s">
        <v>206</v>
      </c>
      <c r="BM212" s="170" t="s">
        <v>297</v>
      </c>
    </row>
    <row r="213" spans="2:51" s="14" customFormat="1" ht="11.25">
      <c r="B213" s="181"/>
      <c r="D213" s="173" t="s">
        <v>144</v>
      </c>
      <c r="E213" s="182" t="s">
        <v>1</v>
      </c>
      <c r="F213" s="183" t="s">
        <v>298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144</v>
      </c>
      <c r="AU213" s="182" t="s">
        <v>81</v>
      </c>
      <c r="AV213" s="14" t="s">
        <v>84</v>
      </c>
      <c r="AW213" s="14" t="s">
        <v>33</v>
      </c>
      <c r="AX213" s="14" t="s">
        <v>76</v>
      </c>
      <c r="AY213" s="182" t="s">
        <v>135</v>
      </c>
    </row>
    <row r="214" spans="2:51" s="13" customFormat="1" ht="11.25">
      <c r="B214" s="172"/>
      <c r="D214" s="173" t="s">
        <v>144</v>
      </c>
      <c r="E214" s="174" t="s">
        <v>1</v>
      </c>
      <c r="F214" s="175" t="s">
        <v>299</v>
      </c>
      <c r="H214" s="176">
        <v>42.072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81</v>
      </c>
      <c r="AV214" s="13" t="s">
        <v>81</v>
      </c>
      <c r="AW214" s="13" t="s">
        <v>33</v>
      </c>
      <c r="AX214" s="13" t="s">
        <v>84</v>
      </c>
      <c r="AY214" s="174" t="s">
        <v>135</v>
      </c>
    </row>
    <row r="215" spans="1:65" s="2" customFormat="1" ht="21.75" customHeight="1">
      <c r="A215" s="32"/>
      <c r="B215" s="157"/>
      <c r="C215" s="158" t="s">
        <v>300</v>
      </c>
      <c r="D215" s="158" t="s">
        <v>138</v>
      </c>
      <c r="E215" s="159" t="s">
        <v>301</v>
      </c>
      <c r="F215" s="160" t="s">
        <v>302</v>
      </c>
      <c r="G215" s="161" t="s">
        <v>141</v>
      </c>
      <c r="H215" s="162">
        <v>14.024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206</v>
      </c>
      <c r="AT215" s="170" t="s">
        <v>138</v>
      </c>
      <c r="AU215" s="170" t="s">
        <v>81</v>
      </c>
      <c r="AY215" s="17" t="s">
        <v>135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81</v>
      </c>
      <c r="BK215" s="171">
        <f>ROUND(I215*H215,2)</f>
        <v>0</v>
      </c>
      <c r="BL215" s="17" t="s">
        <v>206</v>
      </c>
      <c r="BM215" s="170" t="s">
        <v>303</v>
      </c>
    </row>
    <row r="216" spans="2:51" s="13" customFormat="1" ht="11.25">
      <c r="B216" s="172"/>
      <c r="D216" s="173" t="s">
        <v>144</v>
      </c>
      <c r="E216" s="174" t="s">
        <v>1</v>
      </c>
      <c r="F216" s="175" t="s">
        <v>304</v>
      </c>
      <c r="H216" s="176">
        <v>14.024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81</v>
      </c>
      <c r="AV216" s="13" t="s">
        <v>81</v>
      </c>
      <c r="AW216" s="13" t="s">
        <v>33</v>
      </c>
      <c r="AX216" s="13" t="s">
        <v>84</v>
      </c>
      <c r="AY216" s="174" t="s">
        <v>135</v>
      </c>
    </row>
    <row r="217" spans="1:65" s="2" customFormat="1" ht="21.75" customHeight="1">
      <c r="A217" s="32"/>
      <c r="B217" s="157"/>
      <c r="C217" s="158" t="s">
        <v>296</v>
      </c>
      <c r="D217" s="158" t="s">
        <v>138</v>
      </c>
      <c r="E217" s="159" t="s">
        <v>305</v>
      </c>
      <c r="F217" s="160" t="s">
        <v>306</v>
      </c>
      <c r="G217" s="161" t="s">
        <v>307</v>
      </c>
      <c r="H217" s="162">
        <v>21.455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206</v>
      </c>
      <c r="AT217" s="170" t="s">
        <v>138</v>
      </c>
      <c r="AU217" s="170" t="s">
        <v>81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81</v>
      </c>
      <c r="BK217" s="171">
        <f>ROUND(I217*H217,2)</f>
        <v>0</v>
      </c>
      <c r="BL217" s="17" t="s">
        <v>206</v>
      </c>
      <c r="BM217" s="170" t="s">
        <v>308</v>
      </c>
    </row>
    <row r="218" spans="2:51" s="13" customFormat="1" ht="11.25">
      <c r="B218" s="172"/>
      <c r="D218" s="173" t="s">
        <v>144</v>
      </c>
      <c r="E218" s="174" t="s">
        <v>1</v>
      </c>
      <c r="F218" s="175" t="s">
        <v>309</v>
      </c>
      <c r="H218" s="176">
        <v>10.81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81</v>
      </c>
      <c r="AV218" s="13" t="s">
        <v>81</v>
      </c>
      <c r="AW218" s="13" t="s">
        <v>33</v>
      </c>
      <c r="AX218" s="13" t="s">
        <v>76</v>
      </c>
      <c r="AY218" s="174" t="s">
        <v>135</v>
      </c>
    </row>
    <row r="219" spans="2:51" s="13" customFormat="1" ht="11.25">
      <c r="B219" s="172"/>
      <c r="D219" s="173" t="s">
        <v>144</v>
      </c>
      <c r="E219" s="174" t="s">
        <v>1</v>
      </c>
      <c r="F219" s="175" t="s">
        <v>310</v>
      </c>
      <c r="H219" s="176">
        <v>4.845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81</v>
      </c>
      <c r="AV219" s="13" t="s">
        <v>81</v>
      </c>
      <c r="AW219" s="13" t="s">
        <v>33</v>
      </c>
      <c r="AX219" s="13" t="s">
        <v>76</v>
      </c>
      <c r="AY219" s="174" t="s">
        <v>135</v>
      </c>
    </row>
    <row r="220" spans="2:51" s="13" customFormat="1" ht="11.25">
      <c r="B220" s="172"/>
      <c r="D220" s="173" t="s">
        <v>144</v>
      </c>
      <c r="E220" s="174" t="s">
        <v>1</v>
      </c>
      <c r="F220" s="175" t="s">
        <v>311</v>
      </c>
      <c r="H220" s="176">
        <v>4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81</v>
      </c>
      <c r="AV220" s="13" t="s">
        <v>81</v>
      </c>
      <c r="AW220" s="13" t="s">
        <v>33</v>
      </c>
      <c r="AX220" s="13" t="s">
        <v>76</v>
      </c>
      <c r="AY220" s="174" t="s">
        <v>135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312</v>
      </c>
      <c r="H221" s="176">
        <v>1.8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81</v>
      </c>
      <c r="AV221" s="13" t="s">
        <v>81</v>
      </c>
      <c r="AW221" s="13" t="s">
        <v>33</v>
      </c>
      <c r="AX221" s="13" t="s">
        <v>76</v>
      </c>
      <c r="AY221" s="174" t="s">
        <v>135</v>
      </c>
    </row>
    <row r="222" spans="2:51" s="15" customFormat="1" ht="11.25">
      <c r="B222" s="199"/>
      <c r="D222" s="173" t="s">
        <v>144</v>
      </c>
      <c r="E222" s="200" t="s">
        <v>1</v>
      </c>
      <c r="F222" s="201" t="s">
        <v>213</v>
      </c>
      <c r="H222" s="202">
        <v>21.455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81</v>
      </c>
      <c r="AV222" s="15" t="s">
        <v>142</v>
      </c>
      <c r="AW222" s="15" t="s">
        <v>33</v>
      </c>
      <c r="AX222" s="15" t="s">
        <v>84</v>
      </c>
      <c r="AY222" s="200" t="s">
        <v>135</v>
      </c>
    </row>
    <row r="223" spans="1:65" s="2" customFormat="1" ht="21.75" customHeight="1">
      <c r="A223" s="32"/>
      <c r="B223" s="157"/>
      <c r="C223" s="158" t="s">
        <v>313</v>
      </c>
      <c r="D223" s="158" t="s">
        <v>138</v>
      </c>
      <c r="E223" s="159" t="s">
        <v>314</v>
      </c>
      <c r="F223" s="160" t="s">
        <v>315</v>
      </c>
      <c r="G223" s="161" t="s">
        <v>196</v>
      </c>
      <c r="H223" s="162">
        <v>10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206</v>
      </c>
      <c r="AT223" s="170" t="s">
        <v>138</v>
      </c>
      <c r="AU223" s="170" t="s">
        <v>81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81</v>
      </c>
      <c r="BK223" s="171">
        <f>ROUND(I223*H223,2)</f>
        <v>0</v>
      </c>
      <c r="BL223" s="17" t="s">
        <v>206</v>
      </c>
      <c r="BM223" s="170" t="s">
        <v>316</v>
      </c>
    </row>
    <row r="224" spans="1:65" s="2" customFormat="1" ht="16.5" customHeight="1">
      <c r="A224" s="32"/>
      <c r="B224" s="157"/>
      <c r="C224" s="188" t="s">
        <v>317</v>
      </c>
      <c r="D224" s="188" t="s">
        <v>199</v>
      </c>
      <c r="E224" s="189" t="s">
        <v>318</v>
      </c>
      <c r="F224" s="190" t="s">
        <v>319</v>
      </c>
      <c r="G224" s="191" t="s">
        <v>307</v>
      </c>
      <c r="H224" s="192">
        <v>23.601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0.00141606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296</v>
      </c>
      <c r="AT224" s="170" t="s">
        <v>199</v>
      </c>
      <c r="AU224" s="170" t="s">
        <v>81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81</v>
      </c>
      <c r="BK224" s="171">
        <f>ROUND(I224*H224,2)</f>
        <v>0</v>
      </c>
      <c r="BL224" s="17" t="s">
        <v>206</v>
      </c>
      <c r="BM224" s="170" t="s">
        <v>320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321</v>
      </c>
      <c r="H225" s="176">
        <v>23.601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81</v>
      </c>
      <c r="AV225" s="13" t="s">
        <v>81</v>
      </c>
      <c r="AW225" s="13" t="s">
        <v>33</v>
      </c>
      <c r="AX225" s="13" t="s">
        <v>84</v>
      </c>
      <c r="AY225" s="174" t="s">
        <v>135</v>
      </c>
    </row>
    <row r="226" spans="1:65" s="2" customFormat="1" ht="21.75" customHeight="1">
      <c r="A226" s="32"/>
      <c r="B226" s="157"/>
      <c r="C226" s="158" t="s">
        <v>322</v>
      </c>
      <c r="D226" s="158" t="s">
        <v>138</v>
      </c>
      <c r="E226" s="159" t="s">
        <v>323</v>
      </c>
      <c r="F226" s="160" t="s">
        <v>324</v>
      </c>
      <c r="G226" s="161" t="s">
        <v>241</v>
      </c>
      <c r="H226" s="162">
        <v>0.043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206</v>
      </c>
      <c r="AT226" s="170" t="s">
        <v>138</v>
      </c>
      <c r="AU226" s="170" t="s">
        <v>81</v>
      </c>
      <c r="AY226" s="17" t="s">
        <v>135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81</v>
      </c>
      <c r="BK226" s="171">
        <f>ROUND(I226*H226,2)</f>
        <v>0</v>
      </c>
      <c r="BL226" s="17" t="s">
        <v>206</v>
      </c>
      <c r="BM226" s="170" t="s">
        <v>325</v>
      </c>
    </row>
    <row r="227" spans="1:65" s="2" customFormat="1" ht="21.75" customHeight="1">
      <c r="A227" s="32"/>
      <c r="B227" s="157"/>
      <c r="C227" s="158" t="s">
        <v>326</v>
      </c>
      <c r="D227" s="158" t="s">
        <v>138</v>
      </c>
      <c r="E227" s="159" t="s">
        <v>327</v>
      </c>
      <c r="F227" s="160" t="s">
        <v>328</v>
      </c>
      <c r="G227" s="161" t="s">
        <v>241</v>
      </c>
      <c r="H227" s="162">
        <v>0.043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206</v>
      </c>
      <c r="AT227" s="170" t="s">
        <v>138</v>
      </c>
      <c r="AU227" s="170" t="s">
        <v>81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81</v>
      </c>
      <c r="BK227" s="171">
        <f>ROUND(I227*H227,2)</f>
        <v>0</v>
      </c>
      <c r="BL227" s="17" t="s">
        <v>206</v>
      </c>
      <c r="BM227" s="170" t="s">
        <v>329</v>
      </c>
    </row>
    <row r="228" spans="2:63" s="12" customFormat="1" ht="22.9" customHeight="1">
      <c r="B228" s="144"/>
      <c r="D228" s="145" t="s">
        <v>75</v>
      </c>
      <c r="E228" s="155" t="s">
        <v>330</v>
      </c>
      <c r="F228" s="155" t="s">
        <v>331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81</v>
      </c>
      <c r="AT228" s="153" t="s">
        <v>75</v>
      </c>
      <c r="AU228" s="153" t="s">
        <v>84</v>
      </c>
      <c r="AY228" s="145" t="s">
        <v>135</v>
      </c>
      <c r="BK228" s="154">
        <f>SUM(BK229:BK238)</f>
        <v>0</v>
      </c>
    </row>
    <row r="229" spans="1:65" s="2" customFormat="1" ht="16.5" customHeight="1">
      <c r="A229" s="32"/>
      <c r="B229" s="157"/>
      <c r="C229" s="158" t="s">
        <v>332</v>
      </c>
      <c r="D229" s="158" t="s">
        <v>138</v>
      </c>
      <c r="E229" s="159" t="s">
        <v>333</v>
      </c>
      <c r="F229" s="160" t="s">
        <v>334</v>
      </c>
      <c r="G229" s="161" t="s">
        <v>307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206</v>
      </c>
      <c r="AT229" s="170" t="s">
        <v>138</v>
      </c>
      <c r="AU229" s="170" t="s">
        <v>81</v>
      </c>
      <c r="AY229" s="17" t="s">
        <v>135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81</v>
      </c>
      <c r="BK229" s="171">
        <f>ROUND(I229*H229,2)</f>
        <v>0</v>
      </c>
      <c r="BL229" s="17" t="s">
        <v>206</v>
      </c>
      <c r="BM229" s="170" t="s">
        <v>335</v>
      </c>
    </row>
    <row r="230" spans="1:65" s="2" customFormat="1" ht="16.5" customHeight="1">
      <c r="A230" s="32"/>
      <c r="B230" s="157"/>
      <c r="C230" s="158" t="s">
        <v>336</v>
      </c>
      <c r="D230" s="158" t="s">
        <v>138</v>
      </c>
      <c r="E230" s="159" t="s">
        <v>337</v>
      </c>
      <c r="F230" s="160" t="s">
        <v>338</v>
      </c>
      <c r="G230" s="161" t="s">
        <v>307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206</v>
      </c>
      <c r="AT230" s="170" t="s">
        <v>138</v>
      </c>
      <c r="AU230" s="170" t="s">
        <v>81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81</v>
      </c>
      <c r="BK230" s="171">
        <f>ROUND(I230*H230,2)</f>
        <v>0</v>
      </c>
      <c r="BL230" s="17" t="s">
        <v>206</v>
      </c>
      <c r="BM230" s="170" t="s">
        <v>339</v>
      </c>
    </row>
    <row r="231" spans="1:65" s="2" customFormat="1" ht="16.5" customHeight="1">
      <c r="A231" s="32"/>
      <c r="B231" s="157"/>
      <c r="C231" s="158" t="s">
        <v>340</v>
      </c>
      <c r="D231" s="158" t="s">
        <v>138</v>
      </c>
      <c r="E231" s="159" t="s">
        <v>341</v>
      </c>
      <c r="F231" s="160" t="s">
        <v>342</v>
      </c>
      <c r="G231" s="161" t="s">
        <v>307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206</v>
      </c>
      <c r="AT231" s="170" t="s">
        <v>138</v>
      </c>
      <c r="AU231" s="170" t="s">
        <v>81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81</v>
      </c>
      <c r="BK231" s="171">
        <f>ROUND(I231*H231,2)</f>
        <v>0</v>
      </c>
      <c r="BL231" s="17" t="s">
        <v>206</v>
      </c>
      <c r="BM231" s="170" t="s">
        <v>343</v>
      </c>
    </row>
    <row r="232" spans="1:65" s="2" customFormat="1" ht="16.5" customHeight="1">
      <c r="A232" s="32"/>
      <c r="B232" s="157"/>
      <c r="C232" s="158" t="s">
        <v>344</v>
      </c>
      <c r="D232" s="158" t="s">
        <v>138</v>
      </c>
      <c r="E232" s="159" t="s">
        <v>345</v>
      </c>
      <c r="F232" s="160" t="s">
        <v>346</v>
      </c>
      <c r="G232" s="161" t="s">
        <v>307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206</v>
      </c>
      <c r="AT232" s="170" t="s">
        <v>138</v>
      </c>
      <c r="AU232" s="170" t="s">
        <v>81</v>
      </c>
      <c r="AY232" s="17" t="s">
        <v>135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81</v>
      </c>
      <c r="BK232" s="171">
        <f>ROUND(I232*H232,2)</f>
        <v>0</v>
      </c>
      <c r="BL232" s="17" t="s">
        <v>206</v>
      </c>
      <c r="BM232" s="170" t="s">
        <v>347</v>
      </c>
    </row>
    <row r="233" spans="1:65" s="2" customFormat="1" ht="16.5" customHeight="1">
      <c r="A233" s="32"/>
      <c r="B233" s="157"/>
      <c r="C233" s="158" t="s">
        <v>348</v>
      </c>
      <c r="D233" s="158" t="s">
        <v>138</v>
      </c>
      <c r="E233" s="159" t="s">
        <v>349</v>
      </c>
      <c r="F233" s="160" t="s">
        <v>350</v>
      </c>
      <c r="G233" s="161" t="s">
        <v>196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206</v>
      </c>
      <c r="AT233" s="170" t="s">
        <v>138</v>
      </c>
      <c r="AU233" s="170" t="s">
        <v>81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81</v>
      </c>
      <c r="BK233" s="171">
        <f>ROUND(I233*H233,2)</f>
        <v>0</v>
      </c>
      <c r="BL233" s="17" t="s">
        <v>206</v>
      </c>
      <c r="BM233" s="170" t="s">
        <v>351</v>
      </c>
    </row>
    <row r="234" spans="2:51" s="14" customFormat="1" ht="11.25">
      <c r="B234" s="181"/>
      <c r="D234" s="173" t="s">
        <v>144</v>
      </c>
      <c r="E234" s="182" t="s">
        <v>1</v>
      </c>
      <c r="F234" s="183" t="s">
        <v>352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144</v>
      </c>
      <c r="AU234" s="182" t="s">
        <v>81</v>
      </c>
      <c r="AV234" s="14" t="s">
        <v>84</v>
      </c>
      <c r="AW234" s="14" t="s">
        <v>33</v>
      </c>
      <c r="AX234" s="14" t="s">
        <v>76</v>
      </c>
      <c r="AY234" s="182" t="s">
        <v>135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136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81</v>
      </c>
      <c r="AV235" s="13" t="s">
        <v>81</v>
      </c>
      <c r="AW235" s="13" t="s">
        <v>33</v>
      </c>
      <c r="AX235" s="13" t="s">
        <v>84</v>
      </c>
      <c r="AY235" s="174" t="s">
        <v>135</v>
      </c>
    </row>
    <row r="236" spans="1:65" s="2" customFormat="1" ht="16.5" customHeight="1">
      <c r="A236" s="32"/>
      <c r="B236" s="157"/>
      <c r="C236" s="158" t="s">
        <v>353</v>
      </c>
      <c r="D236" s="158" t="s">
        <v>138</v>
      </c>
      <c r="E236" s="159" t="s">
        <v>354</v>
      </c>
      <c r="F236" s="160" t="s">
        <v>355</v>
      </c>
      <c r="G236" s="161" t="s">
        <v>307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206</v>
      </c>
      <c r="AT236" s="170" t="s">
        <v>138</v>
      </c>
      <c r="AU236" s="170" t="s">
        <v>81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81</v>
      </c>
      <c r="BK236" s="171">
        <f>ROUND(I236*H236,2)</f>
        <v>0</v>
      </c>
      <c r="BL236" s="17" t="s">
        <v>206</v>
      </c>
      <c r="BM236" s="170" t="s">
        <v>356</v>
      </c>
    </row>
    <row r="237" spans="1:65" s="2" customFormat="1" ht="21.75" customHeight="1">
      <c r="A237" s="32"/>
      <c r="B237" s="157"/>
      <c r="C237" s="158" t="s">
        <v>357</v>
      </c>
      <c r="D237" s="158" t="s">
        <v>138</v>
      </c>
      <c r="E237" s="159" t="s">
        <v>358</v>
      </c>
      <c r="F237" s="160" t="s">
        <v>359</v>
      </c>
      <c r="G237" s="161" t="s">
        <v>241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206</v>
      </c>
      <c r="AT237" s="170" t="s">
        <v>138</v>
      </c>
      <c r="AU237" s="170" t="s">
        <v>81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81</v>
      </c>
      <c r="BK237" s="171">
        <f>ROUND(I237*H237,2)</f>
        <v>0</v>
      </c>
      <c r="BL237" s="17" t="s">
        <v>206</v>
      </c>
      <c r="BM237" s="170" t="s">
        <v>360</v>
      </c>
    </row>
    <row r="238" spans="1:65" s="2" customFormat="1" ht="21.75" customHeight="1">
      <c r="A238" s="32"/>
      <c r="B238" s="157"/>
      <c r="C238" s="158" t="s">
        <v>361</v>
      </c>
      <c r="D238" s="158" t="s">
        <v>138</v>
      </c>
      <c r="E238" s="159" t="s">
        <v>362</v>
      </c>
      <c r="F238" s="160" t="s">
        <v>363</v>
      </c>
      <c r="G238" s="161" t="s">
        <v>241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206</v>
      </c>
      <c r="AT238" s="170" t="s">
        <v>138</v>
      </c>
      <c r="AU238" s="170" t="s">
        <v>81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206</v>
      </c>
      <c r="BM238" s="170" t="s">
        <v>364</v>
      </c>
    </row>
    <row r="239" spans="2:63" s="12" customFormat="1" ht="22.9" customHeight="1">
      <c r="B239" s="144"/>
      <c r="D239" s="145" t="s">
        <v>75</v>
      </c>
      <c r="E239" s="155" t="s">
        <v>365</v>
      </c>
      <c r="F239" s="155" t="s">
        <v>366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81</v>
      </c>
      <c r="AT239" s="153" t="s">
        <v>75</v>
      </c>
      <c r="AU239" s="153" t="s">
        <v>84</v>
      </c>
      <c r="AY239" s="145" t="s">
        <v>135</v>
      </c>
      <c r="BK239" s="154">
        <f>SUM(BK240:BK250)</f>
        <v>0</v>
      </c>
    </row>
    <row r="240" spans="1:65" s="2" customFormat="1" ht="16.5" customHeight="1">
      <c r="A240" s="32"/>
      <c r="B240" s="157"/>
      <c r="C240" s="158" t="s">
        <v>367</v>
      </c>
      <c r="D240" s="158" t="s">
        <v>138</v>
      </c>
      <c r="E240" s="159" t="s">
        <v>368</v>
      </c>
      <c r="F240" s="160" t="s">
        <v>369</v>
      </c>
      <c r="G240" s="161" t="s">
        <v>307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206</v>
      </c>
      <c r="AT240" s="170" t="s">
        <v>138</v>
      </c>
      <c r="AU240" s="170" t="s">
        <v>81</v>
      </c>
      <c r="AY240" s="17" t="s">
        <v>135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81</v>
      </c>
      <c r="BK240" s="171">
        <f aca="true" t="shared" si="19" ref="BK240:BK250">ROUND(I240*H240,2)</f>
        <v>0</v>
      </c>
      <c r="BL240" s="17" t="s">
        <v>206</v>
      </c>
      <c r="BM240" s="170" t="s">
        <v>370</v>
      </c>
    </row>
    <row r="241" spans="1:65" s="2" customFormat="1" ht="21.75" customHeight="1">
      <c r="A241" s="32"/>
      <c r="B241" s="157"/>
      <c r="C241" s="158" t="s">
        <v>371</v>
      </c>
      <c r="D241" s="158" t="s">
        <v>138</v>
      </c>
      <c r="E241" s="159" t="s">
        <v>372</v>
      </c>
      <c r="F241" s="160" t="s">
        <v>373</v>
      </c>
      <c r="G241" s="161" t="s">
        <v>307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206</v>
      </c>
      <c r="AT241" s="170" t="s">
        <v>138</v>
      </c>
      <c r="AU241" s="170" t="s">
        <v>81</v>
      </c>
      <c r="AY241" s="17" t="s">
        <v>135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81</v>
      </c>
      <c r="BK241" s="171">
        <f t="shared" si="19"/>
        <v>0</v>
      </c>
      <c r="BL241" s="17" t="s">
        <v>206</v>
      </c>
      <c r="BM241" s="170" t="s">
        <v>374</v>
      </c>
    </row>
    <row r="242" spans="1:65" s="2" customFormat="1" ht="21.75" customHeight="1">
      <c r="A242" s="32"/>
      <c r="B242" s="157"/>
      <c r="C242" s="188" t="s">
        <v>375</v>
      </c>
      <c r="D242" s="188" t="s">
        <v>199</v>
      </c>
      <c r="E242" s="189" t="s">
        <v>376</v>
      </c>
      <c r="F242" s="190" t="s">
        <v>377</v>
      </c>
      <c r="G242" s="191" t="s">
        <v>307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296</v>
      </c>
      <c r="AT242" s="170" t="s">
        <v>199</v>
      </c>
      <c r="AU242" s="170" t="s">
        <v>81</v>
      </c>
      <c r="AY242" s="17" t="s">
        <v>135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81</v>
      </c>
      <c r="BK242" s="171">
        <f t="shared" si="19"/>
        <v>0</v>
      </c>
      <c r="BL242" s="17" t="s">
        <v>206</v>
      </c>
      <c r="BM242" s="170" t="s">
        <v>378</v>
      </c>
    </row>
    <row r="243" spans="1:65" s="2" customFormat="1" ht="21.75" customHeight="1">
      <c r="A243" s="32"/>
      <c r="B243" s="157"/>
      <c r="C243" s="188" t="s">
        <v>379</v>
      </c>
      <c r="D243" s="188" t="s">
        <v>199</v>
      </c>
      <c r="E243" s="189" t="s">
        <v>380</v>
      </c>
      <c r="F243" s="190" t="s">
        <v>381</v>
      </c>
      <c r="G243" s="191" t="s">
        <v>307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296</v>
      </c>
      <c r="AT243" s="170" t="s">
        <v>199</v>
      </c>
      <c r="AU243" s="170" t="s">
        <v>81</v>
      </c>
      <c r="AY243" s="17" t="s">
        <v>135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81</v>
      </c>
      <c r="BK243" s="171">
        <f t="shared" si="19"/>
        <v>0</v>
      </c>
      <c r="BL243" s="17" t="s">
        <v>206</v>
      </c>
      <c r="BM243" s="170" t="s">
        <v>382</v>
      </c>
    </row>
    <row r="244" spans="1:65" s="2" customFormat="1" ht="21.75" customHeight="1">
      <c r="A244" s="32"/>
      <c r="B244" s="157"/>
      <c r="C244" s="188" t="s">
        <v>383</v>
      </c>
      <c r="D244" s="188" t="s">
        <v>199</v>
      </c>
      <c r="E244" s="189" t="s">
        <v>384</v>
      </c>
      <c r="F244" s="190" t="s">
        <v>385</v>
      </c>
      <c r="G244" s="191" t="s">
        <v>307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296</v>
      </c>
      <c r="AT244" s="170" t="s">
        <v>199</v>
      </c>
      <c r="AU244" s="170" t="s">
        <v>81</v>
      </c>
      <c r="AY244" s="17" t="s">
        <v>135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81</v>
      </c>
      <c r="BK244" s="171">
        <f t="shared" si="19"/>
        <v>0</v>
      </c>
      <c r="BL244" s="17" t="s">
        <v>206</v>
      </c>
      <c r="BM244" s="170" t="s">
        <v>386</v>
      </c>
    </row>
    <row r="245" spans="1:65" s="2" customFormat="1" ht="21.75" customHeight="1">
      <c r="A245" s="32"/>
      <c r="B245" s="157"/>
      <c r="C245" s="158" t="s">
        <v>188</v>
      </c>
      <c r="D245" s="158" t="s">
        <v>138</v>
      </c>
      <c r="E245" s="159" t="s">
        <v>387</v>
      </c>
      <c r="F245" s="160" t="s">
        <v>388</v>
      </c>
      <c r="G245" s="161" t="s">
        <v>389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206</v>
      </c>
      <c r="AT245" s="170" t="s">
        <v>138</v>
      </c>
      <c r="AU245" s="170" t="s">
        <v>81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81</v>
      </c>
      <c r="BK245" s="171">
        <f t="shared" si="19"/>
        <v>0</v>
      </c>
      <c r="BL245" s="17" t="s">
        <v>206</v>
      </c>
      <c r="BM245" s="170" t="s">
        <v>390</v>
      </c>
    </row>
    <row r="246" spans="1:65" s="2" customFormat="1" ht="21.75" customHeight="1">
      <c r="A246" s="32"/>
      <c r="B246" s="157"/>
      <c r="C246" s="158" t="s">
        <v>391</v>
      </c>
      <c r="D246" s="158" t="s">
        <v>138</v>
      </c>
      <c r="E246" s="159" t="s">
        <v>392</v>
      </c>
      <c r="F246" s="160" t="s">
        <v>393</v>
      </c>
      <c r="G246" s="161" t="s">
        <v>389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206</v>
      </c>
      <c r="AT246" s="170" t="s">
        <v>138</v>
      </c>
      <c r="AU246" s="170" t="s">
        <v>81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81</v>
      </c>
      <c r="BK246" s="171">
        <f t="shared" si="19"/>
        <v>0</v>
      </c>
      <c r="BL246" s="17" t="s">
        <v>206</v>
      </c>
      <c r="BM246" s="170" t="s">
        <v>394</v>
      </c>
    </row>
    <row r="247" spans="1:65" s="2" customFormat="1" ht="21.75" customHeight="1">
      <c r="A247" s="32"/>
      <c r="B247" s="157"/>
      <c r="C247" s="158" t="s">
        <v>395</v>
      </c>
      <c r="D247" s="158" t="s">
        <v>138</v>
      </c>
      <c r="E247" s="159" t="s">
        <v>396</v>
      </c>
      <c r="F247" s="160" t="s">
        <v>397</v>
      </c>
      <c r="G247" s="161" t="s">
        <v>307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206</v>
      </c>
      <c r="AT247" s="170" t="s">
        <v>138</v>
      </c>
      <c r="AU247" s="170" t="s">
        <v>81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81</v>
      </c>
      <c r="BK247" s="171">
        <f t="shared" si="19"/>
        <v>0</v>
      </c>
      <c r="BL247" s="17" t="s">
        <v>206</v>
      </c>
      <c r="BM247" s="170" t="s">
        <v>398</v>
      </c>
    </row>
    <row r="248" spans="1:65" s="2" customFormat="1" ht="16.5" customHeight="1">
      <c r="A248" s="32"/>
      <c r="B248" s="157"/>
      <c r="C248" s="158" t="s">
        <v>399</v>
      </c>
      <c r="D248" s="158" t="s">
        <v>138</v>
      </c>
      <c r="E248" s="159" t="s">
        <v>400</v>
      </c>
      <c r="F248" s="160" t="s">
        <v>401</v>
      </c>
      <c r="G248" s="161" t="s">
        <v>307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206</v>
      </c>
      <c r="AT248" s="170" t="s">
        <v>138</v>
      </c>
      <c r="AU248" s="170" t="s">
        <v>81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81</v>
      </c>
      <c r="BK248" s="171">
        <f t="shared" si="19"/>
        <v>0</v>
      </c>
      <c r="BL248" s="17" t="s">
        <v>206</v>
      </c>
      <c r="BM248" s="170" t="s">
        <v>402</v>
      </c>
    </row>
    <row r="249" spans="1:65" s="2" customFormat="1" ht="21.75" customHeight="1">
      <c r="A249" s="32"/>
      <c r="B249" s="157"/>
      <c r="C249" s="158" t="s">
        <v>403</v>
      </c>
      <c r="D249" s="158" t="s">
        <v>138</v>
      </c>
      <c r="E249" s="159" t="s">
        <v>404</v>
      </c>
      <c r="F249" s="160" t="s">
        <v>405</v>
      </c>
      <c r="G249" s="161" t="s">
        <v>241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206</v>
      </c>
      <c r="AT249" s="170" t="s">
        <v>138</v>
      </c>
      <c r="AU249" s="170" t="s">
        <v>81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81</v>
      </c>
      <c r="BK249" s="171">
        <f t="shared" si="19"/>
        <v>0</v>
      </c>
      <c r="BL249" s="17" t="s">
        <v>206</v>
      </c>
      <c r="BM249" s="170" t="s">
        <v>406</v>
      </c>
    </row>
    <row r="250" spans="1:65" s="2" customFormat="1" ht="21.75" customHeight="1">
      <c r="A250" s="32"/>
      <c r="B250" s="157"/>
      <c r="C250" s="158" t="s">
        <v>407</v>
      </c>
      <c r="D250" s="158" t="s">
        <v>138</v>
      </c>
      <c r="E250" s="159" t="s">
        <v>408</v>
      </c>
      <c r="F250" s="160" t="s">
        <v>409</v>
      </c>
      <c r="G250" s="161" t="s">
        <v>241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206</v>
      </c>
      <c r="AT250" s="170" t="s">
        <v>138</v>
      </c>
      <c r="AU250" s="170" t="s">
        <v>81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81</v>
      </c>
      <c r="BK250" s="171">
        <f t="shared" si="19"/>
        <v>0</v>
      </c>
      <c r="BL250" s="17" t="s">
        <v>206</v>
      </c>
      <c r="BM250" s="170" t="s">
        <v>410</v>
      </c>
    </row>
    <row r="251" spans="2:63" s="12" customFormat="1" ht="22.9" customHeight="1">
      <c r="B251" s="144"/>
      <c r="D251" s="145" t="s">
        <v>75</v>
      </c>
      <c r="E251" s="155" t="s">
        <v>411</v>
      </c>
      <c r="F251" s="155" t="s">
        <v>412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81</v>
      </c>
      <c r="AT251" s="153" t="s">
        <v>75</v>
      </c>
      <c r="AU251" s="153" t="s">
        <v>84</v>
      </c>
      <c r="AY251" s="145" t="s">
        <v>135</v>
      </c>
      <c r="BK251" s="154">
        <f>SUM(BK252:BK262)</f>
        <v>0</v>
      </c>
    </row>
    <row r="252" spans="1:65" s="2" customFormat="1" ht="21.75" customHeight="1">
      <c r="A252" s="32"/>
      <c r="B252" s="157"/>
      <c r="C252" s="158" t="s">
        <v>413</v>
      </c>
      <c r="D252" s="158" t="s">
        <v>138</v>
      </c>
      <c r="E252" s="159" t="s">
        <v>414</v>
      </c>
      <c r="F252" s="160" t="s">
        <v>415</v>
      </c>
      <c r="G252" s="161" t="s">
        <v>307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206</v>
      </c>
      <c r="AT252" s="170" t="s">
        <v>138</v>
      </c>
      <c r="AU252" s="170" t="s">
        <v>81</v>
      </c>
      <c r="AY252" s="17" t="s">
        <v>135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81</v>
      </c>
      <c r="BK252" s="171">
        <f>ROUND(I252*H252,2)</f>
        <v>0</v>
      </c>
      <c r="BL252" s="17" t="s">
        <v>206</v>
      </c>
      <c r="BM252" s="170" t="s">
        <v>416</v>
      </c>
    </row>
    <row r="253" spans="1:65" s="2" customFormat="1" ht="21.75" customHeight="1">
      <c r="A253" s="32"/>
      <c r="B253" s="157"/>
      <c r="C253" s="158" t="s">
        <v>417</v>
      </c>
      <c r="D253" s="158" t="s">
        <v>138</v>
      </c>
      <c r="E253" s="159" t="s">
        <v>418</v>
      </c>
      <c r="F253" s="160" t="s">
        <v>419</v>
      </c>
      <c r="G253" s="161" t="s">
        <v>307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206</v>
      </c>
      <c r="AT253" s="170" t="s">
        <v>138</v>
      </c>
      <c r="AU253" s="170" t="s">
        <v>81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81</v>
      </c>
      <c r="BK253" s="171">
        <f>ROUND(I253*H253,2)</f>
        <v>0</v>
      </c>
      <c r="BL253" s="17" t="s">
        <v>206</v>
      </c>
      <c r="BM253" s="170" t="s">
        <v>420</v>
      </c>
    </row>
    <row r="254" spans="2:51" s="14" customFormat="1" ht="11.25">
      <c r="B254" s="181"/>
      <c r="D254" s="173" t="s">
        <v>144</v>
      </c>
      <c r="E254" s="182" t="s">
        <v>1</v>
      </c>
      <c r="F254" s="183" t="s">
        <v>421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144</v>
      </c>
      <c r="AU254" s="182" t="s">
        <v>81</v>
      </c>
      <c r="AV254" s="14" t="s">
        <v>84</v>
      </c>
      <c r="AW254" s="14" t="s">
        <v>33</v>
      </c>
      <c r="AX254" s="14" t="s">
        <v>76</v>
      </c>
      <c r="AY254" s="182" t="s">
        <v>135</v>
      </c>
    </row>
    <row r="255" spans="2:51" s="13" customFormat="1" ht="11.25">
      <c r="B255" s="172"/>
      <c r="D255" s="173" t="s">
        <v>144</v>
      </c>
      <c r="E255" s="174" t="s">
        <v>1</v>
      </c>
      <c r="F255" s="175" t="s">
        <v>84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144</v>
      </c>
      <c r="AU255" s="174" t="s">
        <v>81</v>
      </c>
      <c r="AV255" s="13" t="s">
        <v>81</v>
      </c>
      <c r="AW255" s="13" t="s">
        <v>33</v>
      </c>
      <c r="AX255" s="13" t="s">
        <v>84</v>
      </c>
      <c r="AY255" s="174" t="s">
        <v>135</v>
      </c>
    </row>
    <row r="256" spans="1:65" s="2" customFormat="1" ht="21.75" customHeight="1">
      <c r="A256" s="32"/>
      <c r="B256" s="157"/>
      <c r="C256" s="158" t="s">
        <v>422</v>
      </c>
      <c r="D256" s="158" t="s">
        <v>138</v>
      </c>
      <c r="E256" s="159" t="s">
        <v>423</v>
      </c>
      <c r="F256" s="160" t="s">
        <v>424</v>
      </c>
      <c r="G256" s="161" t="s">
        <v>307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206</v>
      </c>
      <c r="AT256" s="170" t="s">
        <v>138</v>
      </c>
      <c r="AU256" s="170" t="s">
        <v>81</v>
      </c>
      <c r="AY256" s="17" t="s">
        <v>135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81</v>
      </c>
      <c r="BK256" s="171">
        <f aca="true" t="shared" si="29" ref="BK256:BK262">ROUND(I256*H256,2)</f>
        <v>0</v>
      </c>
      <c r="BL256" s="17" t="s">
        <v>206</v>
      </c>
      <c r="BM256" s="170" t="s">
        <v>425</v>
      </c>
    </row>
    <row r="257" spans="1:65" s="2" customFormat="1" ht="21.75" customHeight="1">
      <c r="A257" s="32"/>
      <c r="B257" s="157"/>
      <c r="C257" s="158" t="s">
        <v>426</v>
      </c>
      <c r="D257" s="158" t="s">
        <v>138</v>
      </c>
      <c r="E257" s="159" t="s">
        <v>427</v>
      </c>
      <c r="F257" s="160" t="s">
        <v>428</v>
      </c>
      <c r="G257" s="161" t="s">
        <v>389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206</v>
      </c>
      <c r="AT257" s="170" t="s">
        <v>138</v>
      </c>
      <c r="AU257" s="170" t="s">
        <v>81</v>
      </c>
      <c r="AY257" s="17" t="s">
        <v>135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81</v>
      </c>
      <c r="BK257" s="171">
        <f t="shared" si="29"/>
        <v>0</v>
      </c>
      <c r="BL257" s="17" t="s">
        <v>206</v>
      </c>
      <c r="BM257" s="170" t="s">
        <v>429</v>
      </c>
    </row>
    <row r="258" spans="1:65" s="2" customFormat="1" ht="16.5" customHeight="1">
      <c r="A258" s="32"/>
      <c r="B258" s="157"/>
      <c r="C258" s="158" t="s">
        <v>430</v>
      </c>
      <c r="D258" s="158" t="s">
        <v>138</v>
      </c>
      <c r="E258" s="159" t="s">
        <v>431</v>
      </c>
      <c r="F258" s="160" t="s">
        <v>432</v>
      </c>
      <c r="G258" s="161" t="s">
        <v>196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206</v>
      </c>
      <c r="AT258" s="170" t="s">
        <v>138</v>
      </c>
      <c r="AU258" s="170" t="s">
        <v>81</v>
      </c>
      <c r="AY258" s="17" t="s">
        <v>135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81</v>
      </c>
      <c r="BK258" s="171">
        <f t="shared" si="29"/>
        <v>0</v>
      </c>
      <c r="BL258" s="17" t="s">
        <v>206</v>
      </c>
      <c r="BM258" s="170" t="s">
        <v>433</v>
      </c>
    </row>
    <row r="259" spans="1:65" s="2" customFormat="1" ht="16.5" customHeight="1">
      <c r="A259" s="32"/>
      <c r="B259" s="157"/>
      <c r="C259" s="158" t="s">
        <v>434</v>
      </c>
      <c r="D259" s="158" t="s">
        <v>138</v>
      </c>
      <c r="E259" s="159" t="s">
        <v>435</v>
      </c>
      <c r="F259" s="160" t="s">
        <v>436</v>
      </c>
      <c r="G259" s="161" t="s">
        <v>307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206</v>
      </c>
      <c r="AT259" s="170" t="s">
        <v>138</v>
      </c>
      <c r="AU259" s="170" t="s">
        <v>81</v>
      </c>
      <c r="AY259" s="17" t="s">
        <v>135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81</v>
      </c>
      <c r="BK259" s="171">
        <f t="shared" si="29"/>
        <v>0</v>
      </c>
      <c r="BL259" s="17" t="s">
        <v>206</v>
      </c>
      <c r="BM259" s="170" t="s">
        <v>437</v>
      </c>
    </row>
    <row r="260" spans="1:65" s="2" customFormat="1" ht="16.5" customHeight="1">
      <c r="A260" s="32"/>
      <c r="B260" s="157"/>
      <c r="C260" s="158" t="s">
        <v>438</v>
      </c>
      <c r="D260" s="158" t="s">
        <v>138</v>
      </c>
      <c r="E260" s="159" t="s">
        <v>439</v>
      </c>
      <c r="F260" s="160" t="s">
        <v>440</v>
      </c>
      <c r="G260" s="161" t="s">
        <v>196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206</v>
      </c>
      <c r="AT260" s="170" t="s">
        <v>138</v>
      </c>
      <c r="AU260" s="170" t="s">
        <v>81</v>
      </c>
      <c r="AY260" s="17" t="s">
        <v>135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81</v>
      </c>
      <c r="BK260" s="171">
        <f t="shared" si="29"/>
        <v>0</v>
      </c>
      <c r="BL260" s="17" t="s">
        <v>206</v>
      </c>
      <c r="BM260" s="170" t="s">
        <v>441</v>
      </c>
    </row>
    <row r="261" spans="1:65" s="2" customFormat="1" ht="21.75" customHeight="1">
      <c r="A261" s="32"/>
      <c r="B261" s="157"/>
      <c r="C261" s="158" t="s">
        <v>442</v>
      </c>
      <c r="D261" s="158" t="s">
        <v>138</v>
      </c>
      <c r="E261" s="159" t="s">
        <v>443</v>
      </c>
      <c r="F261" s="160" t="s">
        <v>444</v>
      </c>
      <c r="G261" s="161" t="s">
        <v>241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206</v>
      </c>
      <c r="AT261" s="170" t="s">
        <v>138</v>
      </c>
      <c r="AU261" s="170" t="s">
        <v>81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81</v>
      </c>
      <c r="BK261" s="171">
        <f t="shared" si="29"/>
        <v>0</v>
      </c>
      <c r="BL261" s="17" t="s">
        <v>206</v>
      </c>
      <c r="BM261" s="170" t="s">
        <v>445</v>
      </c>
    </row>
    <row r="262" spans="1:65" s="2" customFormat="1" ht="21.75" customHeight="1">
      <c r="A262" s="32"/>
      <c r="B262" s="157"/>
      <c r="C262" s="158" t="s">
        <v>446</v>
      </c>
      <c r="D262" s="158" t="s">
        <v>138</v>
      </c>
      <c r="E262" s="159" t="s">
        <v>447</v>
      </c>
      <c r="F262" s="160" t="s">
        <v>448</v>
      </c>
      <c r="G262" s="161" t="s">
        <v>241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206</v>
      </c>
      <c r="AT262" s="170" t="s">
        <v>138</v>
      </c>
      <c r="AU262" s="170" t="s">
        <v>81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81</v>
      </c>
      <c r="BK262" s="171">
        <f t="shared" si="29"/>
        <v>0</v>
      </c>
      <c r="BL262" s="17" t="s">
        <v>206</v>
      </c>
      <c r="BM262" s="170" t="s">
        <v>449</v>
      </c>
    </row>
    <row r="263" spans="2:63" s="12" customFormat="1" ht="22.9" customHeight="1">
      <c r="B263" s="144"/>
      <c r="D263" s="145" t="s">
        <v>75</v>
      </c>
      <c r="E263" s="155" t="s">
        <v>450</v>
      </c>
      <c r="F263" s="155" t="s">
        <v>451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0.06511000000000002</v>
      </c>
      <c r="S263" s="150"/>
      <c r="T263" s="152">
        <f>SUM(T264:T282)</f>
        <v>0.07775</v>
      </c>
      <c r="AR263" s="145" t="s">
        <v>81</v>
      </c>
      <c r="AT263" s="153" t="s">
        <v>75</v>
      </c>
      <c r="AU263" s="153" t="s">
        <v>84</v>
      </c>
      <c r="AY263" s="145" t="s">
        <v>135</v>
      </c>
      <c r="BK263" s="154">
        <f>SUM(BK264:BK282)</f>
        <v>0</v>
      </c>
    </row>
    <row r="264" spans="1:65" s="2" customFormat="1" ht="16.5" customHeight="1">
      <c r="A264" s="32"/>
      <c r="B264" s="157"/>
      <c r="C264" s="158" t="s">
        <v>452</v>
      </c>
      <c r="D264" s="158" t="s">
        <v>138</v>
      </c>
      <c r="E264" s="159" t="s">
        <v>453</v>
      </c>
      <c r="F264" s="160" t="s">
        <v>454</v>
      </c>
      <c r="G264" s="161" t="s">
        <v>389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206</v>
      </c>
      <c r="AT264" s="170" t="s">
        <v>138</v>
      </c>
      <c r="AU264" s="170" t="s">
        <v>81</v>
      </c>
      <c r="AY264" s="17" t="s">
        <v>135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81</v>
      </c>
      <c r="BK264" s="171">
        <f aca="true" t="shared" si="39" ref="BK264:BK282">ROUND(I264*H264,2)</f>
        <v>0</v>
      </c>
      <c r="BL264" s="17" t="s">
        <v>206</v>
      </c>
      <c r="BM264" s="170" t="s">
        <v>455</v>
      </c>
    </row>
    <row r="265" spans="1:65" s="2" customFormat="1" ht="21.75" customHeight="1">
      <c r="A265" s="32"/>
      <c r="B265" s="157"/>
      <c r="C265" s="158" t="s">
        <v>456</v>
      </c>
      <c r="D265" s="158" t="s">
        <v>138</v>
      </c>
      <c r="E265" s="159" t="s">
        <v>457</v>
      </c>
      <c r="F265" s="160" t="s">
        <v>458</v>
      </c>
      <c r="G265" s="161" t="s">
        <v>389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0.01382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206</v>
      </c>
      <c r="AT265" s="170" t="s">
        <v>138</v>
      </c>
      <c r="AU265" s="170" t="s">
        <v>81</v>
      </c>
      <c r="AY265" s="17" t="s">
        <v>135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81</v>
      </c>
      <c r="BK265" s="171">
        <f t="shared" si="39"/>
        <v>0</v>
      </c>
      <c r="BL265" s="17" t="s">
        <v>206</v>
      </c>
      <c r="BM265" s="170" t="s">
        <v>459</v>
      </c>
    </row>
    <row r="266" spans="1:65" s="2" customFormat="1" ht="16.5" customHeight="1">
      <c r="A266" s="32"/>
      <c r="B266" s="157"/>
      <c r="C266" s="158" t="s">
        <v>460</v>
      </c>
      <c r="D266" s="158" t="s">
        <v>138</v>
      </c>
      <c r="E266" s="159" t="s">
        <v>461</v>
      </c>
      <c r="F266" s="160" t="s">
        <v>462</v>
      </c>
      <c r="G266" s="161" t="s">
        <v>389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206</v>
      </c>
      <c r="AT266" s="170" t="s">
        <v>138</v>
      </c>
      <c r="AU266" s="170" t="s">
        <v>81</v>
      </c>
      <c r="AY266" s="17" t="s">
        <v>135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81</v>
      </c>
      <c r="BK266" s="171">
        <f t="shared" si="39"/>
        <v>0</v>
      </c>
      <c r="BL266" s="17" t="s">
        <v>206</v>
      </c>
      <c r="BM266" s="170" t="s">
        <v>463</v>
      </c>
    </row>
    <row r="267" spans="1:65" s="2" customFormat="1" ht="21.75" customHeight="1">
      <c r="A267" s="32"/>
      <c r="B267" s="157"/>
      <c r="C267" s="158" t="s">
        <v>464</v>
      </c>
      <c r="D267" s="158" t="s">
        <v>138</v>
      </c>
      <c r="E267" s="159" t="s">
        <v>465</v>
      </c>
      <c r="F267" s="160" t="s">
        <v>466</v>
      </c>
      <c r="G267" s="161" t="s">
        <v>389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206</v>
      </c>
      <c r="AT267" s="170" t="s">
        <v>138</v>
      </c>
      <c r="AU267" s="170" t="s">
        <v>81</v>
      </c>
      <c r="AY267" s="17" t="s">
        <v>135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81</v>
      </c>
      <c r="BK267" s="171">
        <f t="shared" si="39"/>
        <v>0</v>
      </c>
      <c r="BL267" s="17" t="s">
        <v>206</v>
      </c>
      <c r="BM267" s="170" t="s">
        <v>467</v>
      </c>
    </row>
    <row r="268" spans="1:65" s="2" customFormat="1" ht="16.5" customHeight="1">
      <c r="A268" s="32"/>
      <c r="B268" s="157"/>
      <c r="C268" s="158" t="s">
        <v>468</v>
      </c>
      <c r="D268" s="158" t="s">
        <v>138</v>
      </c>
      <c r="E268" s="159" t="s">
        <v>469</v>
      </c>
      <c r="F268" s="160" t="s">
        <v>470</v>
      </c>
      <c r="G268" s="161" t="s">
        <v>389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206</v>
      </c>
      <c r="AT268" s="170" t="s">
        <v>138</v>
      </c>
      <c r="AU268" s="170" t="s">
        <v>81</v>
      </c>
      <c r="AY268" s="17" t="s">
        <v>135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81</v>
      </c>
      <c r="BK268" s="171">
        <f t="shared" si="39"/>
        <v>0</v>
      </c>
      <c r="BL268" s="17" t="s">
        <v>206</v>
      </c>
      <c r="BM268" s="170" t="s">
        <v>471</v>
      </c>
    </row>
    <row r="269" spans="1:65" s="2" customFormat="1" ht="21.75" customHeight="1">
      <c r="A269" s="32"/>
      <c r="B269" s="157"/>
      <c r="C269" s="158" t="s">
        <v>472</v>
      </c>
      <c r="D269" s="158" t="s">
        <v>138</v>
      </c>
      <c r="E269" s="159" t="s">
        <v>473</v>
      </c>
      <c r="F269" s="160" t="s">
        <v>474</v>
      </c>
      <c r="G269" s="161" t="s">
        <v>389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206</v>
      </c>
      <c r="AT269" s="170" t="s">
        <v>138</v>
      </c>
      <c r="AU269" s="170" t="s">
        <v>81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81</v>
      </c>
      <c r="BK269" s="171">
        <f t="shared" si="39"/>
        <v>0</v>
      </c>
      <c r="BL269" s="17" t="s">
        <v>206</v>
      </c>
      <c r="BM269" s="170" t="s">
        <v>475</v>
      </c>
    </row>
    <row r="270" spans="1:65" s="2" customFormat="1" ht="16.5" customHeight="1">
      <c r="A270" s="32"/>
      <c r="B270" s="157"/>
      <c r="C270" s="158" t="s">
        <v>476</v>
      </c>
      <c r="D270" s="158" t="s">
        <v>138</v>
      </c>
      <c r="E270" s="159" t="s">
        <v>477</v>
      </c>
      <c r="F270" s="160" t="s">
        <v>478</v>
      </c>
      <c r="G270" s="161" t="s">
        <v>196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206</v>
      </c>
      <c r="AT270" s="170" t="s">
        <v>138</v>
      </c>
      <c r="AU270" s="170" t="s">
        <v>81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81</v>
      </c>
      <c r="BK270" s="171">
        <f t="shared" si="39"/>
        <v>0</v>
      </c>
      <c r="BL270" s="17" t="s">
        <v>206</v>
      </c>
      <c r="BM270" s="170" t="s">
        <v>479</v>
      </c>
    </row>
    <row r="271" spans="1:65" s="2" customFormat="1" ht="16.5" customHeight="1">
      <c r="A271" s="32"/>
      <c r="B271" s="157"/>
      <c r="C271" s="158" t="s">
        <v>480</v>
      </c>
      <c r="D271" s="158" t="s">
        <v>138</v>
      </c>
      <c r="E271" s="159" t="s">
        <v>481</v>
      </c>
      <c r="F271" s="160" t="s">
        <v>482</v>
      </c>
      <c r="G271" s="161" t="s">
        <v>389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206</v>
      </c>
      <c r="AT271" s="170" t="s">
        <v>138</v>
      </c>
      <c r="AU271" s="170" t="s">
        <v>81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81</v>
      </c>
      <c r="BK271" s="171">
        <f t="shared" si="39"/>
        <v>0</v>
      </c>
      <c r="BL271" s="17" t="s">
        <v>206</v>
      </c>
      <c r="BM271" s="170" t="s">
        <v>483</v>
      </c>
    </row>
    <row r="272" spans="1:65" s="2" customFormat="1" ht="16.5" customHeight="1">
      <c r="A272" s="32"/>
      <c r="B272" s="157"/>
      <c r="C272" s="158" t="s">
        <v>484</v>
      </c>
      <c r="D272" s="158" t="s">
        <v>138</v>
      </c>
      <c r="E272" s="159" t="s">
        <v>485</v>
      </c>
      <c r="F272" s="160" t="s">
        <v>486</v>
      </c>
      <c r="G272" s="161" t="s">
        <v>389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206</v>
      </c>
      <c r="AT272" s="170" t="s">
        <v>138</v>
      </c>
      <c r="AU272" s="170" t="s">
        <v>81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81</v>
      </c>
      <c r="BK272" s="171">
        <f t="shared" si="39"/>
        <v>0</v>
      </c>
      <c r="BL272" s="17" t="s">
        <v>206</v>
      </c>
      <c r="BM272" s="170" t="s">
        <v>487</v>
      </c>
    </row>
    <row r="273" spans="1:65" s="2" customFormat="1" ht="16.5" customHeight="1">
      <c r="A273" s="32"/>
      <c r="B273" s="157"/>
      <c r="C273" s="158" t="s">
        <v>488</v>
      </c>
      <c r="D273" s="158" t="s">
        <v>138</v>
      </c>
      <c r="E273" s="159" t="s">
        <v>489</v>
      </c>
      <c r="F273" s="160" t="s">
        <v>490</v>
      </c>
      <c r="G273" s="161" t="s">
        <v>389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206</v>
      </c>
      <c r="AT273" s="170" t="s">
        <v>138</v>
      </c>
      <c r="AU273" s="170" t="s">
        <v>81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81</v>
      </c>
      <c r="BK273" s="171">
        <f t="shared" si="39"/>
        <v>0</v>
      </c>
      <c r="BL273" s="17" t="s">
        <v>206</v>
      </c>
      <c r="BM273" s="170" t="s">
        <v>491</v>
      </c>
    </row>
    <row r="274" spans="1:65" s="2" customFormat="1" ht="21.75" customHeight="1">
      <c r="A274" s="32"/>
      <c r="B274" s="157"/>
      <c r="C274" s="158" t="s">
        <v>492</v>
      </c>
      <c r="D274" s="158" t="s">
        <v>138</v>
      </c>
      <c r="E274" s="159" t="s">
        <v>493</v>
      </c>
      <c r="F274" s="160" t="s">
        <v>494</v>
      </c>
      <c r="G274" s="161" t="s">
        <v>389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206</v>
      </c>
      <c r="AT274" s="170" t="s">
        <v>138</v>
      </c>
      <c r="AU274" s="170" t="s">
        <v>81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81</v>
      </c>
      <c r="BK274" s="171">
        <f t="shared" si="39"/>
        <v>0</v>
      </c>
      <c r="BL274" s="17" t="s">
        <v>206</v>
      </c>
      <c r="BM274" s="170" t="s">
        <v>495</v>
      </c>
    </row>
    <row r="275" spans="1:65" s="2" customFormat="1" ht="21.75" customHeight="1">
      <c r="A275" s="32"/>
      <c r="B275" s="157"/>
      <c r="C275" s="158" t="s">
        <v>496</v>
      </c>
      <c r="D275" s="158" t="s">
        <v>138</v>
      </c>
      <c r="E275" s="159" t="s">
        <v>497</v>
      </c>
      <c r="F275" s="160" t="s">
        <v>498</v>
      </c>
      <c r="G275" s="161" t="s">
        <v>196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206</v>
      </c>
      <c r="AT275" s="170" t="s">
        <v>138</v>
      </c>
      <c r="AU275" s="170" t="s">
        <v>81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81</v>
      </c>
      <c r="BK275" s="171">
        <f t="shared" si="39"/>
        <v>0</v>
      </c>
      <c r="BL275" s="17" t="s">
        <v>206</v>
      </c>
      <c r="BM275" s="170" t="s">
        <v>499</v>
      </c>
    </row>
    <row r="276" spans="1:65" s="2" customFormat="1" ht="16.5" customHeight="1">
      <c r="A276" s="32"/>
      <c r="B276" s="157"/>
      <c r="C276" s="158" t="s">
        <v>500</v>
      </c>
      <c r="D276" s="158" t="s">
        <v>138</v>
      </c>
      <c r="E276" s="159" t="s">
        <v>501</v>
      </c>
      <c r="F276" s="160" t="s">
        <v>502</v>
      </c>
      <c r="G276" s="161" t="s">
        <v>196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206</v>
      </c>
      <c r="AT276" s="170" t="s">
        <v>138</v>
      </c>
      <c r="AU276" s="170" t="s">
        <v>81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81</v>
      </c>
      <c r="BK276" s="171">
        <f t="shared" si="39"/>
        <v>0</v>
      </c>
      <c r="BL276" s="17" t="s">
        <v>206</v>
      </c>
      <c r="BM276" s="170" t="s">
        <v>503</v>
      </c>
    </row>
    <row r="277" spans="1:65" s="2" customFormat="1" ht="21.75" customHeight="1">
      <c r="A277" s="32"/>
      <c r="B277" s="157"/>
      <c r="C277" s="188" t="s">
        <v>504</v>
      </c>
      <c r="D277" s="188" t="s">
        <v>199</v>
      </c>
      <c r="E277" s="189" t="s">
        <v>505</v>
      </c>
      <c r="F277" s="190" t="s">
        <v>506</v>
      </c>
      <c r="G277" s="191" t="s">
        <v>196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296</v>
      </c>
      <c r="AT277" s="170" t="s">
        <v>199</v>
      </c>
      <c r="AU277" s="170" t="s">
        <v>81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81</v>
      </c>
      <c r="BK277" s="171">
        <f t="shared" si="39"/>
        <v>0</v>
      </c>
      <c r="BL277" s="17" t="s">
        <v>206</v>
      </c>
      <c r="BM277" s="170" t="s">
        <v>507</v>
      </c>
    </row>
    <row r="278" spans="1:65" s="2" customFormat="1" ht="21.75" customHeight="1">
      <c r="A278" s="32"/>
      <c r="B278" s="157"/>
      <c r="C278" s="188" t="s">
        <v>508</v>
      </c>
      <c r="D278" s="188" t="s">
        <v>199</v>
      </c>
      <c r="E278" s="189" t="s">
        <v>509</v>
      </c>
      <c r="F278" s="190" t="s">
        <v>510</v>
      </c>
      <c r="G278" s="191" t="s">
        <v>196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296</v>
      </c>
      <c r="AT278" s="170" t="s">
        <v>199</v>
      </c>
      <c r="AU278" s="170" t="s">
        <v>81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81</v>
      </c>
      <c r="BK278" s="171">
        <f t="shared" si="39"/>
        <v>0</v>
      </c>
      <c r="BL278" s="17" t="s">
        <v>206</v>
      </c>
      <c r="BM278" s="170" t="s">
        <v>511</v>
      </c>
    </row>
    <row r="279" spans="1:65" s="2" customFormat="1" ht="16.5" customHeight="1">
      <c r="A279" s="32"/>
      <c r="B279" s="157"/>
      <c r="C279" s="158" t="s">
        <v>512</v>
      </c>
      <c r="D279" s="158" t="s">
        <v>138</v>
      </c>
      <c r="E279" s="159" t="s">
        <v>513</v>
      </c>
      <c r="F279" s="160" t="s">
        <v>514</v>
      </c>
      <c r="G279" s="161" t="s">
        <v>196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206</v>
      </c>
      <c r="AT279" s="170" t="s">
        <v>138</v>
      </c>
      <c r="AU279" s="170" t="s">
        <v>81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81</v>
      </c>
      <c r="BK279" s="171">
        <f t="shared" si="39"/>
        <v>0</v>
      </c>
      <c r="BL279" s="17" t="s">
        <v>206</v>
      </c>
      <c r="BM279" s="170" t="s">
        <v>515</v>
      </c>
    </row>
    <row r="280" spans="1:65" s="2" customFormat="1" ht="21.75" customHeight="1">
      <c r="A280" s="32"/>
      <c r="B280" s="157"/>
      <c r="C280" s="158" t="s">
        <v>516</v>
      </c>
      <c r="D280" s="158" t="s">
        <v>138</v>
      </c>
      <c r="E280" s="159" t="s">
        <v>517</v>
      </c>
      <c r="F280" s="160" t="s">
        <v>518</v>
      </c>
      <c r="G280" s="161" t="s">
        <v>241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206</v>
      </c>
      <c r="AT280" s="170" t="s">
        <v>138</v>
      </c>
      <c r="AU280" s="170" t="s">
        <v>81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206</v>
      </c>
      <c r="BM280" s="170" t="s">
        <v>519</v>
      </c>
    </row>
    <row r="281" spans="1:65" s="2" customFormat="1" ht="21.75" customHeight="1">
      <c r="A281" s="32"/>
      <c r="B281" s="157"/>
      <c r="C281" s="158" t="s">
        <v>520</v>
      </c>
      <c r="D281" s="158" t="s">
        <v>138</v>
      </c>
      <c r="E281" s="159" t="s">
        <v>521</v>
      </c>
      <c r="F281" s="160" t="s">
        <v>522</v>
      </c>
      <c r="G281" s="161" t="s">
        <v>241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206</v>
      </c>
      <c r="AT281" s="170" t="s">
        <v>138</v>
      </c>
      <c r="AU281" s="170" t="s">
        <v>81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206</v>
      </c>
      <c r="BM281" s="170" t="s">
        <v>523</v>
      </c>
    </row>
    <row r="282" spans="1:65" s="2" customFormat="1" ht="33" customHeight="1">
      <c r="A282" s="32"/>
      <c r="B282" s="157"/>
      <c r="C282" s="158" t="s">
        <v>524</v>
      </c>
      <c r="D282" s="158" t="s">
        <v>138</v>
      </c>
      <c r="E282" s="159" t="s">
        <v>525</v>
      </c>
      <c r="F282" s="160" t="s">
        <v>526</v>
      </c>
      <c r="G282" s="161" t="s">
        <v>527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206</v>
      </c>
      <c r="AT282" s="170" t="s">
        <v>138</v>
      </c>
      <c r="AU282" s="170" t="s">
        <v>81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206</v>
      </c>
      <c r="BM282" s="170" t="s">
        <v>528</v>
      </c>
    </row>
    <row r="283" spans="2:63" s="12" customFormat="1" ht="22.9" customHeight="1">
      <c r="B283" s="144"/>
      <c r="D283" s="145" t="s">
        <v>75</v>
      </c>
      <c r="E283" s="155" t="s">
        <v>529</v>
      </c>
      <c r="F283" s="155" t="s">
        <v>530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0.012</v>
      </c>
      <c r="S283" s="150"/>
      <c r="T283" s="152">
        <f>SUM(T284:T286)</f>
        <v>0</v>
      </c>
      <c r="AR283" s="145" t="s">
        <v>81</v>
      </c>
      <c r="AT283" s="153" t="s">
        <v>75</v>
      </c>
      <c r="AU283" s="153" t="s">
        <v>84</v>
      </c>
      <c r="AY283" s="145" t="s">
        <v>135</v>
      </c>
      <c r="BK283" s="154">
        <f>SUM(BK284:BK286)</f>
        <v>0</v>
      </c>
    </row>
    <row r="284" spans="1:65" s="2" customFormat="1" ht="21.75" customHeight="1">
      <c r="A284" s="32"/>
      <c r="B284" s="157"/>
      <c r="C284" s="158" t="s">
        <v>531</v>
      </c>
      <c r="D284" s="158" t="s">
        <v>138</v>
      </c>
      <c r="E284" s="159" t="s">
        <v>532</v>
      </c>
      <c r="F284" s="160" t="s">
        <v>533</v>
      </c>
      <c r="G284" s="161" t="s">
        <v>389</v>
      </c>
      <c r="H284" s="162">
        <v>1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0.012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206</v>
      </c>
      <c r="AT284" s="170" t="s">
        <v>138</v>
      </c>
      <c r="AU284" s="170" t="s">
        <v>81</v>
      </c>
      <c r="AY284" s="17" t="s">
        <v>135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81</v>
      </c>
      <c r="BK284" s="171">
        <f>ROUND(I284*H284,2)</f>
        <v>0</v>
      </c>
      <c r="BL284" s="17" t="s">
        <v>206</v>
      </c>
      <c r="BM284" s="170" t="s">
        <v>534</v>
      </c>
    </row>
    <row r="285" spans="1:65" s="2" customFormat="1" ht="21.75" customHeight="1">
      <c r="A285" s="32"/>
      <c r="B285" s="157"/>
      <c r="C285" s="158" t="s">
        <v>535</v>
      </c>
      <c r="D285" s="158" t="s">
        <v>138</v>
      </c>
      <c r="E285" s="159" t="s">
        <v>536</v>
      </c>
      <c r="F285" s="160" t="s">
        <v>537</v>
      </c>
      <c r="G285" s="161" t="s">
        <v>241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206</v>
      </c>
      <c r="AT285" s="170" t="s">
        <v>138</v>
      </c>
      <c r="AU285" s="170" t="s">
        <v>81</v>
      </c>
      <c r="AY285" s="17" t="s">
        <v>135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81</v>
      </c>
      <c r="BK285" s="171">
        <f>ROUND(I285*H285,2)</f>
        <v>0</v>
      </c>
      <c r="BL285" s="17" t="s">
        <v>206</v>
      </c>
      <c r="BM285" s="170" t="s">
        <v>538</v>
      </c>
    </row>
    <row r="286" spans="1:65" s="2" customFormat="1" ht="21.75" customHeight="1">
      <c r="A286" s="32"/>
      <c r="B286" s="157"/>
      <c r="C286" s="158" t="s">
        <v>539</v>
      </c>
      <c r="D286" s="158" t="s">
        <v>138</v>
      </c>
      <c r="E286" s="159" t="s">
        <v>540</v>
      </c>
      <c r="F286" s="160" t="s">
        <v>541</v>
      </c>
      <c r="G286" s="161" t="s">
        <v>241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206</v>
      </c>
      <c r="AT286" s="170" t="s">
        <v>138</v>
      </c>
      <c r="AU286" s="170" t="s">
        <v>81</v>
      </c>
      <c r="AY286" s="17" t="s">
        <v>135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81</v>
      </c>
      <c r="BK286" s="171">
        <f>ROUND(I286*H286,2)</f>
        <v>0</v>
      </c>
      <c r="BL286" s="17" t="s">
        <v>206</v>
      </c>
      <c r="BM286" s="170" t="s">
        <v>542</v>
      </c>
    </row>
    <row r="287" spans="2:63" s="12" customFormat="1" ht="22.9" customHeight="1">
      <c r="B287" s="144"/>
      <c r="D287" s="145" t="s">
        <v>75</v>
      </c>
      <c r="E287" s="155" t="s">
        <v>543</v>
      </c>
      <c r="F287" s="155" t="s">
        <v>544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81</v>
      </c>
      <c r="AT287" s="153" t="s">
        <v>75</v>
      </c>
      <c r="AU287" s="153" t="s">
        <v>84</v>
      </c>
      <c r="AY287" s="145" t="s">
        <v>135</v>
      </c>
      <c r="BK287" s="154">
        <f>SUM(BK288:BK304)</f>
        <v>0</v>
      </c>
    </row>
    <row r="288" spans="1:65" s="2" customFormat="1" ht="16.5" customHeight="1">
      <c r="A288" s="32"/>
      <c r="B288" s="157"/>
      <c r="C288" s="158" t="s">
        <v>545</v>
      </c>
      <c r="D288" s="158" t="s">
        <v>138</v>
      </c>
      <c r="E288" s="159" t="s">
        <v>546</v>
      </c>
      <c r="F288" s="160" t="s">
        <v>547</v>
      </c>
      <c r="G288" s="161" t="s">
        <v>196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206</v>
      </c>
      <c r="AT288" s="170" t="s">
        <v>138</v>
      </c>
      <c r="AU288" s="170" t="s">
        <v>81</v>
      </c>
      <c r="AY288" s="17" t="s">
        <v>135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81</v>
      </c>
      <c r="BK288" s="171">
        <f aca="true" t="shared" si="49" ref="BK288:BK304">ROUND(I288*H288,2)</f>
        <v>0</v>
      </c>
      <c r="BL288" s="17" t="s">
        <v>206</v>
      </c>
      <c r="BM288" s="170" t="s">
        <v>548</v>
      </c>
    </row>
    <row r="289" spans="1:65" s="2" customFormat="1" ht="21.75" customHeight="1">
      <c r="A289" s="32"/>
      <c r="B289" s="157"/>
      <c r="C289" s="188" t="s">
        <v>549</v>
      </c>
      <c r="D289" s="188" t="s">
        <v>199</v>
      </c>
      <c r="E289" s="189" t="s">
        <v>550</v>
      </c>
      <c r="F289" s="190" t="s">
        <v>551</v>
      </c>
      <c r="G289" s="191" t="s">
        <v>196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296</v>
      </c>
      <c r="AT289" s="170" t="s">
        <v>199</v>
      </c>
      <c r="AU289" s="170" t="s">
        <v>81</v>
      </c>
      <c r="AY289" s="17" t="s">
        <v>135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81</v>
      </c>
      <c r="BK289" s="171">
        <f t="shared" si="49"/>
        <v>0</v>
      </c>
      <c r="BL289" s="17" t="s">
        <v>206</v>
      </c>
      <c r="BM289" s="170" t="s">
        <v>552</v>
      </c>
    </row>
    <row r="290" spans="1:65" s="2" customFormat="1" ht="21.75" customHeight="1">
      <c r="A290" s="32"/>
      <c r="B290" s="157"/>
      <c r="C290" s="158" t="s">
        <v>553</v>
      </c>
      <c r="D290" s="158" t="s">
        <v>138</v>
      </c>
      <c r="E290" s="159" t="s">
        <v>554</v>
      </c>
      <c r="F290" s="160" t="s">
        <v>555</v>
      </c>
      <c r="G290" s="161" t="s">
        <v>307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206</v>
      </c>
      <c r="AT290" s="170" t="s">
        <v>138</v>
      </c>
      <c r="AU290" s="170" t="s">
        <v>81</v>
      </c>
      <c r="AY290" s="17" t="s">
        <v>135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81</v>
      </c>
      <c r="BK290" s="171">
        <f t="shared" si="49"/>
        <v>0</v>
      </c>
      <c r="BL290" s="17" t="s">
        <v>206</v>
      </c>
      <c r="BM290" s="170" t="s">
        <v>556</v>
      </c>
    </row>
    <row r="291" spans="1:65" s="2" customFormat="1" ht="16.5" customHeight="1">
      <c r="A291" s="32"/>
      <c r="B291" s="157"/>
      <c r="C291" s="188" t="s">
        <v>557</v>
      </c>
      <c r="D291" s="188" t="s">
        <v>199</v>
      </c>
      <c r="E291" s="189" t="s">
        <v>558</v>
      </c>
      <c r="F291" s="190" t="s">
        <v>559</v>
      </c>
      <c r="G291" s="191" t="s">
        <v>307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296</v>
      </c>
      <c r="AT291" s="170" t="s">
        <v>199</v>
      </c>
      <c r="AU291" s="170" t="s">
        <v>81</v>
      </c>
      <c r="AY291" s="17" t="s">
        <v>135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81</v>
      </c>
      <c r="BK291" s="171">
        <f t="shared" si="49"/>
        <v>0</v>
      </c>
      <c r="BL291" s="17" t="s">
        <v>206</v>
      </c>
      <c r="BM291" s="170" t="s">
        <v>560</v>
      </c>
    </row>
    <row r="292" spans="1:65" s="2" customFormat="1" ht="16.5" customHeight="1">
      <c r="A292" s="32"/>
      <c r="B292" s="157"/>
      <c r="C292" s="188" t="s">
        <v>561</v>
      </c>
      <c r="D292" s="188" t="s">
        <v>199</v>
      </c>
      <c r="E292" s="189" t="s">
        <v>562</v>
      </c>
      <c r="F292" s="190" t="s">
        <v>563</v>
      </c>
      <c r="G292" s="191" t="s">
        <v>307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296</v>
      </c>
      <c r="AT292" s="170" t="s">
        <v>199</v>
      </c>
      <c r="AU292" s="170" t="s">
        <v>81</v>
      </c>
      <c r="AY292" s="17" t="s">
        <v>135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81</v>
      </c>
      <c r="BK292" s="171">
        <f t="shared" si="49"/>
        <v>0</v>
      </c>
      <c r="BL292" s="17" t="s">
        <v>206</v>
      </c>
      <c r="BM292" s="170" t="s">
        <v>564</v>
      </c>
    </row>
    <row r="293" spans="1:65" s="2" customFormat="1" ht="21.75" customHeight="1">
      <c r="A293" s="32"/>
      <c r="B293" s="157"/>
      <c r="C293" s="158" t="s">
        <v>565</v>
      </c>
      <c r="D293" s="158" t="s">
        <v>138</v>
      </c>
      <c r="E293" s="159" t="s">
        <v>566</v>
      </c>
      <c r="F293" s="160" t="s">
        <v>567</v>
      </c>
      <c r="G293" s="161" t="s">
        <v>196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206</v>
      </c>
      <c r="AT293" s="170" t="s">
        <v>138</v>
      </c>
      <c r="AU293" s="170" t="s">
        <v>81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81</v>
      </c>
      <c r="BK293" s="171">
        <f t="shared" si="49"/>
        <v>0</v>
      </c>
      <c r="BL293" s="17" t="s">
        <v>206</v>
      </c>
      <c r="BM293" s="170" t="s">
        <v>568</v>
      </c>
    </row>
    <row r="294" spans="1:65" s="2" customFormat="1" ht="21.75" customHeight="1">
      <c r="A294" s="32"/>
      <c r="B294" s="157"/>
      <c r="C294" s="188" t="s">
        <v>569</v>
      </c>
      <c r="D294" s="188" t="s">
        <v>199</v>
      </c>
      <c r="E294" s="189" t="s">
        <v>570</v>
      </c>
      <c r="F294" s="190" t="s">
        <v>571</v>
      </c>
      <c r="G294" s="191" t="s">
        <v>196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296</v>
      </c>
      <c r="AT294" s="170" t="s">
        <v>199</v>
      </c>
      <c r="AU294" s="170" t="s">
        <v>81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81</v>
      </c>
      <c r="BK294" s="171">
        <f t="shared" si="49"/>
        <v>0</v>
      </c>
      <c r="BL294" s="17" t="s">
        <v>206</v>
      </c>
      <c r="BM294" s="170" t="s">
        <v>572</v>
      </c>
    </row>
    <row r="295" spans="1:65" s="2" customFormat="1" ht="21.75" customHeight="1">
      <c r="A295" s="32"/>
      <c r="B295" s="157"/>
      <c r="C295" s="158" t="s">
        <v>573</v>
      </c>
      <c r="D295" s="158" t="s">
        <v>138</v>
      </c>
      <c r="E295" s="159" t="s">
        <v>574</v>
      </c>
      <c r="F295" s="160" t="s">
        <v>575</v>
      </c>
      <c r="G295" s="161" t="s">
        <v>196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206</v>
      </c>
      <c r="AT295" s="170" t="s">
        <v>138</v>
      </c>
      <c r="AU295" s="170" t="s">
        <v>81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81</v>
      </c>
      <c r="BK295" s="171">
        <f t="shared" si="49"/>
        <v>0</v>
      </c>
      <c r="BL295" s="17" t="s">
        <v>206</v>
      </c>
      <c r="BM295" s="170" t="s">
        <v>576</v>
      </c>
    </row>
    <row r="296" spans="1:65" s="2" customFormat="1" ht="21.75" customHeight="1">
      <c r="A296" s="32"/>
      <c r="B296" s="157"/>
      <c r="C296" s="188" t="s">
        <v>577</v>
      </c>
      <c r="D296" s="188" t="s">
        <v>199</v>
      </c>
      <c r="E296" s="189" t="s">
        <v>578</v>
      </c>
      <c r="F296" s="190" t="s">
        <v>579</v>
      </c>
      <c r="G296" s="191" t="s">
        <v>196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296</v>
      </c>
      <c r="AT296" s="170" t="s">
        <v>199</v>
      </c>
      <c r="AU296" s="170" t="s">
        <v>81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81</v>
      </c>
      <c r="BK296" s="171">
        <f t="shared" si="49"/>
        <v>0</v>
      </c>
      <c r="BL296" s="17" t="s">
        <v>206</v>
      </c>
      <c r="BM296" s="170" t="s">
        <v>580</v>
      </c>
    </row>
    <row r="297" spans="1:65" s="2" customFormat="1" ht="21.75" customHeight="1">
      <c r="A297" s="32"/>
      <c r="B297" s="157"/>
      <c r="C297" s="158" t="s">
        <v>581</v>
      </c>
      <c r="D297" s="158" t="s">
        <v>138</v>
      </c>
      <c r="E297" s="159" t="s">
        <v>582</v>
      </c>
      <c r="F297" s="160" t="s">
        <v>583</v>
      </c>
      <c r="G297" s="161" t="s">
        <v>196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206</v>
      </c>
      <c r="AT297" s="170" t="s">
        <v>138</v>
      </c>
      <c r="AU297" s="170" t="s">
        <v>81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81</v>
      </c>
      <c r="BK297" s="171">
        <f t="shared" si="49"/>
        <v>0</v>
      </c>
      <c r="BL297" s="17" t="s">
        <v>206</v>
      </c>
      <c r="BM297" s="170" t="s">
        <v>584</v>
      </c>
    </row>
    <row r="298" spans="1:65" s="2" customFormat="1" ht="16.5" customHeight="1">
      <c r="A298" s="32"/>
      <c r="B298" s="157"/>
      <c r="C298" s="188" t="s">
        <v>585</v>
      </c>
      <c r="D298" s="188" t="s">
        <v>199</v>
      </c>
      <c r="E298" s="189" t="s">
        <v>586</v>
      </c>
      <c r="F298" s="190" t="s">
        <v>587</v>
      </c>
      <c r="G298" s="191" t="s">
        <v>196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296</v>
      </c>
      <c r="AT298" s="170" t="s">
        <v>199</v>
      </c>
      <c r="AU298" s="170" t="s">
        <v>81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81</v>
      </c>
      <c r="BK298" s="171">
        <f t="shared" si="49"/>
        <v>0</v>
      </c>
      <c r="BL298" s="17" t="s">
        <v>206</v>
      </c>
      <c r="BM298" s="170" t="s">
        <v>588</v>
      </c>
    </row>
    <row r="299" spans="1:65" s="2" customFormat="1" ht="21.75" customHeight="1">
      <c r="A299" s="32"/>
      <c r="B299" s="157"/>
      <c r="C299" s="158" t="s">
        <v>589</v>
      </c>
      <c r="D299" s="158" t="s">
        <v>138</v>
      </c>
      <c r="E299" s="159" t="s">
        <v>590</v>
      </c>
      <c r="F299" s="160" t="s">
        <v>591</v>
      </c>
      <c r="G299" s="161" t="s">
        <v>196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206</v>
      </c>
      <c r="AT299" s="170" t="s">
        <v>138</v>
      </c>
      <c r="AU299" s="170" t="s">
        <v>81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81</v>
      </c>
      <c r="BK299" s="171">
        <f t="shared" si="49"/>
        <v>0</v>
      </c>
      <c r="BL299" s="17" t="s">
        <v>206</v>
      </c>
      <c r="BM299" s="170" t="s">
        <v>592</v>
      </c>
    </row>
    <row r="300" spans="1:65" s="2" customFormat="1" ht="16.5" customHeight="1">
      <c r="A300" s="32"/>
      <c r="B300" s="157"/>
      <c r="C300" s="188" t="s">
        <v>593</v>
      </c>
      <c r="D300" s="188" t="s">
        <v>199</v>
      </c>
      <c r="E300" s="189" t="s">
        <v>594</v>
      </c>
      <c r="F300" s="190" t="s">
        <v>595</v>
      </c>
      <c r="G300" s="191" t="s">
        <v>196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296</v>
      </c>
      <c r="AT300" s="170" t="s">
        <v>199</v>
      </c>
      <c r="AU300" s="170" t="s">
        <v>81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81</v>
      </c>
      <c r="BK300" s="171">
        <f t="shared" si="49"/>
        <v>0</v>
      </c>
      <c r="BL300" s="17" t="s">
        <v>206</v>
      </c>
      <c r="BM300" s="170" t="s">
        <v>596</v>
      </c>
    </row>
    <row r="301" spans="1:65" s="2" customFormat="1" ht="16.5" customHeight="1">
      <c r="A301" s="32"/>
      <c r="B301" s="157"/>
      <c r="C301" s="188" t="s">
        <v>597</v>
      </c>
      <c r="D301" s="188" t="s">
        <v>199</v>
      </c>
      <c r="E301" s="189" t="s">
        <v>598</v>
      </c>
      <c r="F301" s="190" t="s">
        <v>599</v>
      </c>
      <c r="G301" s="191" t="s">
        <v>307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296</v>
      </c>
      <c r="AT301" s="170" t="s">
        <v>199</v>
      </c>
      <c r="AU301" s="170" t="s">
        <v>81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81</v>
      </c>
      <c r="BK301" s="171">
        <f t="shared" si="49"/>
        <v>0</v>
      </c>
      <c r="BL301" s="17" t="s">
        <v>206</v>
      </c>
      <c r="BM301" s="170" t="s">
        <v>600</v>
      </c>
    </row>
    <row r="302" spans="1:65" s="2" customFormat="1" ht="21.75" customHeight="1">
      <c r="A302" s="32"/>
      <c r="B302" s="157"/>
      <c r="C302" s="158" t="s">
        <v>601</v>
      </c>
      <c r="D302" s="158" t="s">
        <v>138</v>
      </c>
      <c r="E302" s="159" t="s">
        <v>602</v>
      </c>
      <c r="F302" s="160" t="s">
        <v>603</v>
      </c>
      <c r="G302" s="161" t="s">
        <v>196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206</v>
      </c>
      <c r="AT302" s="170" t="s">
        <v>138</v>
      </c>
      <c r="AU302" s="170" t="s">
        <v>81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81</v>
      </c>
      <c r="BK302" s="171">
        <f t="shared" si="49"/>
        <v>0</v>
      </c>
      <c r="BL302" s="17" t="s">
        <v>206</v>
      </c>
      <c r="BM302" s="170" t="s">
        <v>604</v>
      </c>
    </row>
    <row r="303" spans="1:65" s="2" customFormat="1" ht="21.75" customHeight="1">
      <c r="A303" s="32"/>
      <c r="B303" s="157"/>
      <c r="C303" s="158" t="s">
        <v>605</v>
      </c>
      <c r="D303" s="158" t="s">
        <v>138</v>
      </c>
      <c r="E303" s="159" t="s">
        <v>606</v>
      </c>
      <c r="F303" s="160" t="s">
        <v>607</v>
      </c>
      <c r="G303" s="161" t="s">
        <v>241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206</v>
      </c>
      <c r="AT303" s="170" t="s">
        <v>138</v>
      </c>
      <c r="AU303" s="170" t="s">
        <v>81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81</v>
      </c>
      <c r="BK303" s="171">
        <f t="shared" si="49"/>
        <v>0</v>
      </c>
      <c r="BL303" s="17" t="s">
        <v>206</v>
      </c>
      <c r="BM303" s="170" t="s">
        <v>608</v>
      </c>
    </row>
    <row r="304" spans="1:65" s="2" customFormat="1" ht="21.75" customHeight="1">
      <c r="A304" s="32"/>
      <c r="B304" s="157"/>
      <c r="C304" s="158" t="s">
        <v>609</v>
      </c>
      <c r="D304" s="158" t="s">
        <v>138</v>
      </c>
      <c r="E304" s="159" t="s">
        <v>610</v>
      </c>
      <c r="F304" s="160" t="s">
        <v>611</v>
      </c>
      <c r="G304" s="161" t="s">
        <v>241</v>
      </c>
      <c r="H304" s="162">
        <v>0.025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206</v>
      </c>
      <c r="AT304" s="170" t="s">
        <v>138</v>
      </c>
      <c r="AU304" s="170" t="s">
        <v>81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206</v>
      </c>
      <c r="BM304" s="170" t="s">
        <v>612</v>
      </c>
    </row>
    <row r="305" spans="2:63" s="12" customFormat="1" ht="22.9" customHeight="1">
      <c r="B305" s="144"/>
      <c r="D305" s="145" t="s">
        <v>75</v>
      </c>
      <c r="E305" s="155" t="s">
        <v>613</v>
      </c>
      <c r="F305" s="155" t="s">
        <v>614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81</v>
      </c>
      <c r="AT305" s="153" t="s">
        <v>75</v>
      </c>
      <c r="AU305" s="153" t="s">
        <v>84</v>
      </c>
      <c r="AY305" s="145" t="s">
        <v>135</v>
      </c>
      <c r="BK305" s="154">
        <f>SUM(BK306:BK310)</f>
        <v>0</v>
      </c>
    </row>
    <row r="306" spans="1:65" s="2" customFormat="1" ht="16.5" customHeight="1">
      <c r="A306" s="32"/>
      <c r="B306" s="157"/>
      <c r="C306" s="158" t="s">
        <v>615</v>
      </c>
      <c r="D306" s="158" t="s">
        <v>138</v>
      </c>
      <c r="E306" s="159" t="s">
        <v>616</v>
      </c>
      <c r="F306" s="160" t="s">
        <v>617</v>
      </c>
      <c r="G306" s="161" t="s">
        <v>196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206</v>
      </c>
      <c r="AT306" s="170" t="s">
        <v>138</v>
      </c>
      <c r="AU306" s="170" t="s">
        <v>81</v>
      </c>
      <c r="AY306" s="17" t="s">
        <v>135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81</v>
      </c>
      <c r="BK306" s="171">
        <f>ROUND(I306*H306,2)</f>
        <v>0</v>
      </c>
      <c r="BL306" s="17" t="s">
        <v>206</v>
      </c>
      <c r="BM306" s="170" t="s">
        <v>618</v>
      </c>
    </row>
    <row r="307" spans="1:65" s="2" customFormat="1" ht="16.5" customHeight="1">
      <c r="A307" s="32"/>
      <c r="B307" s="157"/>
      <c r="C307" s="188" t="s">
        <v>619</v>
      </c>
      <c r="D307" s="188" t="s">
        <v>199</v>
      </c>
      <c r="E307" s="189" t="s">
        <v>620</v>
      </c>
      <c r="F307" s="190" t="s">
        <v>621</v>
      </c>
      <c r="G307" s="191" t="s">
        <v>196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296</v>
      </c>
      <c r="AT307" s="170" t="s">
        <v>199</v>
      </c>
      <c r="AU307" s="170" t="s">
        <v>81</v>
      </c>
      <c r="AY307" s="17" t="s">
        <v>135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81</v>
      </c>
      <c r="BK307" s="171">
        <f>ROUND(I307*H307,2)</f>
        <v>0</v>
      </c>
      <c r="BL307" s="17" t="s">
        <v>206</v>
      </c>
      <c r="BM307" s="170" t="s">
        <v>622</v>
      </c>
    </row>
    <row r="308" spans="1:65" s="2" customFormat="1" ht="21.75" customHeight="1">
      <c r="A308" s="32"/>
      <c r="B308" s="157"/>
      <c r="C308" s="158" t="s">
        <v>623</v>
      </c>
      <c r="D308" s="158" t="s">
        <v>138</v>
      </c>
      <c r="E308" s="159" t="s">
        <v>624</v>
      </c>
      <c r="F308" s="160" t="s">
        <v>625</v>
      </c>
      <c r="G308" s="161" t="s">
        <v>196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206</v>
      </c>
      <c r="AT308" s="170" t="s">
        <v>138</v>
      </c>
      <c r="AU308" s="170" t="s">
        <v>81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81</v>
      </c>
      <c r="BK308" s="171">
        <f>ROUND(I308*H308,2)</f>
        <v>0</v>
      </c>
      <c r="BL308" s="17" t="s">
        <v>206</v>
      </c>
      <c r="BM308" s="170" t="s">
        <v>626</v>
      </c>
    </row>
    <row r="309" spans="1:65" s="2" customFormat="1" ht="21.75" customHeight="1">
      <c r="A309" s="32"/>
      <c r="B309" s="157"/>
      <c r="C309" s="158" t="s">
        <v>627</v>
      </c>
      <c r="D309" s="158" t="s">
        <v>138</v>
      </c>
      <c r="E309" s="159" t="s">
        <v>628</v>
      </c>
      <c r="F309" s="160" t="s">
        <v>629</v>
      </c>
      <c r="G309" s="161" t="s">
        <v>241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206</v>
      </c>
      <c r="AT309" s="170" t="s">
        <v>138</v>
      </c>
      <c r="AU309" s="170" t="s">
        <v>81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81</v>
      </c>
      <c r="BK309" s="171">
        <f>ROUND(I309*H309,2)</f>
        <v>0</v>
      </c>
      <c r="BL309" s="17" t="s">
        <v>206</v>
      </c>
      <c r="BM309" s="170" t="s">
        <v>630</v>
      </c>
    </row>
    <row r="310" spans="1:65" s="2" customFormat="1" ht="21.75" customHeight="1">
      <c r="A310" s="32"/>
      <c r="B310" s="157"/>
      <c r="C310" s="158" t="s">
        <v>631</v>
      </c>
      <c r="D310" s="158" t="s">
        <v>138</v>
      </c>
      <c r="E310" s="159" t="s">
        <v>632</v>
      </c>
      <c r="F310" s="160" t="s">
        <v>633</v>
      </c>
      <c r="G310" s="161" t="s">
        <v>241</v>
      </c>
      <c r="H310" s="162">
        <v>0.01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206</v>
      </c>
      <c r="AT310" s="170" t="s">
        <v>138</v>
      </c>
      <c r="AU310" s="170" t="s">
        <v>81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81</v>
      </c>
      <c r="BK310" s="171">
        <f>ROUND(I310*H310,2)</f>
        <v>0</v>
      </c>
      <c r="BL310" s="17" t="s">
        <v>206</v>
      </c>
      <c r="BM310" s="170" t="s">
        <v>634</v>
      </c>
    </row>
    <row r="311" spans="2:63" s="12" customFormat="1" ht="22.9" customHeight="1">
      <c r="B311" s="144"/>
      <c r="D311" s="145" t="s">
        <v>75</v>
      </c>
      <c r="E311" s="155" t="s">
        <v>635</v>
      </c>
      <c r="F311" s="155" t="s">
        <v>636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SUM(P312:P327)</f>
        <v>0</v>
      </c>
      <c r="Q311" s="150"/>
      <c r="R311" s="151">
        <f>SUM(R312:R327)</f>
        <v>0.43006212</v>
      </c>
      <c r="S311" s="150"/>
      <c r="T311" s="152">
        <f>SUM(T312:T327)</f>
        <v>0</v>
      </c>
      <c r="AR311" s="145" t="s">
        <v>81</v>
      </c>
      <c r="AT311" s="153" t="s">
        <v>75</v>
      </c>
      <c r="AU311" s="153" t="s">
        <v>84</v>
      </c>
      <c r="AY311" s="145" t="s">
        <v>135</v>
      </c>
      <c r="BK311" s="154">
        <f>SUM(BK312:BK327)</f>
        <v>0</v>
      </c>
    </row>
    <row r="312" spans="1:65" s="2" customFormat="1" ht="21.75" customHeight="1">
      <c r="A312" s="32"/>
      <c r="B312" s="157"/>
      <c r="C312" s="158" t="s">
        <v>637</v>
      </c>
      <c r="D312" s="158" t="s">
        <v>138</v>
      </c>
      <c r="E312" s="159" t="s">
        <v>638</v>
      </c>
      <c r="F312" s="160" t="s">
        <v>639</v>
      </c>
      <c r="G312" s="161" t="s">
        <v>141</v>
      </c>
      <c r="H312" s="162">
        <v>16.172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0.41093051999999997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206</v>
      </c>
      <c r="AT312" s="170" t="s">
        <v>138</v>
      </c>
      <c r="AU312" s="170" t="s">
        <v>81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81</v>
      </c>
      <c r="BK312" s="171">
        <f>ROUND(I312*H312,2)</f>
        <v>0</v>
      </c>
      <c r="BL312" s="17" t="s">
        <v>206</v>
      </c>
      <c r="BM312" s="170" t="s">
        <v>640</v>
      </c>
    </row>
    <row r="313" spans="2:51" s="13" customFormat="1" ht="11.25">
      <c r="B313" s="172"/>
      <c r="D313" s="173" t="s">
        <v>144</v>
      </c>
      <c r="E313" s="174" t="s">
        <v>1</v>
      </c>
      <c r="F313" s="175" t="s">
        <v>641</v>
      </c>
      <c r="H313" s="176">
        <v>8.84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81</v>
      </c>
      <c r="AV313" s="13" t="s">
        <v>81</v>
      </c>
      <c r="AW313" s="13" t="s">
        <v>33</v>
      </c>
      <c r="AX313" s="13" t="s">
        <v>76</v>
      </c>
      <c r="AY313" s="174" t="s">
        <v>135</v>
      </c>
    </row>
    <row r="314" spans="2:51" s="13" customFormat="1" ht="11.25">
      <c r="B314" s="172"/>
      <c r="D314" s="173" t="s">
        <v>144</v>
      </c>
      <c r="E314" s="174" t="s">
        <v>1</v>
      </c>
      <c r="F314" s="175" t="s">
        <v>642</v>
      </c>
      <c r="H314" s="176">
        <v>7.332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144</v>
      </c>
      <c r="AU314" s="174" t="s">
        <v>81</v>
      </c>
      <c r="AV314" s="13" t="s">
        <v>81</v>
      </c>
      <c r="AW314" s="13" t="s">
        <v>33</v>
      </c>
      <c r="AX314" s="13" t="s">
        <v>76</v>
      </c>
      <c r="AY314" s="174" t="s">
        <v>135</v>
      </c>
    </row>
    <row r="315" spans="2:51" s="15" customFormat="1" ht="11.25">
      <c r="B315" s="199"/>
      <c r="D315" s="173" t="s">
        <v>144</v>
      </c>
      <c r="E315" s="200" t="s">
        <v>1</v>
      </c>
      <c r="F315" s="201" t="s">
        <v>213</v>
      </c>
      <c r="H315" s="202">
        <v>16.172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144</v>
      </c>
      <c r="AU315" s="200" t="s">
        <v>81</v>
      </c>
      <c r="AV315" s="15" t="s">
        <v>142</v>
      </c>
      <c r="AW315" s="15" t="s">
        <v>33</v>
      </c>
      <c r="AX315" s="15" t="s">
        <v>84</v>
      </c>
      <c r="AY315" s="200" t="s">
        <v>135</v>
      </c>
    </row>
    <row r="316" spans="1:65" s="2" customFormat="1" ht="21.75" customHeight="1">
      <c r="A316" s="32"/>
      <c r="B316" s="157"/>
      <c r="C316" s="158" t="s">
        <v>643</v>
      </c>
      <c r="D316" s="158" t="s">
        <v>138</v>
      </c>
      <c r="E316" s="159" t="s">
        <v>644</v>
      </c>
      <c r="F316" s="160" t="s">
        <v>645</v>
      </c>
      <c r="G316" s="161" t="s">
        <v>307</v>
      </c>
      <c r="H316" s="162">
        <v>33.56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4E-05</v>
      </c>
      <c r="R316" s="168">
        <f>Q316*H316</f>
        <v>0.0013424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206</v>
      </c>
      <c r="AT316" s="170" t="s">
        <v>138</v>
      </c>
      <c r="AU316" s="170" t="s">
        <v>81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81</v>
      </c>
      <c r="BK316" s="171">
        <f>ROUND(I316*H316,2)</f>
        <v>0</v>
      </c>
      <c r="BL316" s="17" t="s">
        <v>206</v>
      </c>
      <c r="BM316" s="170" t="s">
        <v>646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647</v>
      </c>
      <c r="H317" s="176">
        <v>4.05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81</v>
      </c>
      <c r="AV317" s="13" t="s">
        <v>81</v>
      </c>
      <c r="AW317" s="13" t="s">
        <v>33</v>
      </c>
      <c r="AX317" s="13" t="s">
        <v>76</v>
      </c>
      <c r="AY317" s="174" t="s">
        <v>135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648</v>
      </c>
      <c r="H318" s="176">
        <v>8.71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81</v>
      </c>
      <c r="AV318" s="13" t="s">
        <v>81</v>
      </c>
      <c r="AW318" s="13" t="s">
        <v>33</v>
      </c>
      <c r="AX318" s="13" t="s">
        <v>76</v>
      </c>
      <c r="AY318" s="174" t="s">
        <v>135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649</v>
      </c>
      <c r="H319" s="176">
        <v>20.8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81</v>
      </c>
      <c r="AV319" s="13" t="s">
        <v>81</v>
      </c>
      <c r="AW319" s="13" t="s">
        <v>33</v>
      </c>
      <c r="AX319" s="13" t="s">
        <v>76</v>
      </c>
      <c r="AY319" s="174" t="s">
        <v>135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213</v>
      </c>
      <c r="H320" s="202">
        <v>33.56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81</v>
      </c>
      <c r="AV320" s="15" t="s">
        <v>142</v>
      </c>
      <c r="AW320" s="15" t="s">
        <v>33</v>
      </c>
      <c r="AX320" s="15" t="s">
        <v>84</v>
      </c>
      <c r="AY320" s="200" t="s">
        <v>135</v>
      </c>
    </row>
    <row r="321" spans="1:65" s="2" customFormat="1" ht="16.5" customHeight="1">
      <c r="A321" s="32"/>
      <c r="B321" s="157"/>
      <c r="C321" s="158" t="s">
        <v>650</v>
      </c>
      <c r="D321" s="158" t="s">
        <v>138</v>
      </c>
      <c r="E321" s="159" t="s">
        <v>651</v>
      </c>
      <c r="F321" s="160" t="s">
        <v>652</v>
      </c>
      <c r="G321" s="161" t="s">
        <v>141</v>
      </c>
      <c r="H321" s="162">
        <v>16.172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206</v>
      </c>
      <c r="AT321" s="170" t="s">
        <v>138</v>
      </c>
      <c r="AU321" s="170" t="s">
        <v>81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81</v>
      </c>
      <c r="BK321" s="171">
        <f>ROUND(I321*H321,2)</f>
        <v>0</v>
      </c>
      <c r="BL321" s="17" t="s">
        <v>206</v>
      </c>
      <c r="BM321" s="170" t="s">
        <v>653</v>
      </c>
    </row>
    <row r="322" spans="1:65" s="2" customFormat="1" ht="21.75" customHeight="1">
      <c r="A322" s="32"/>
      <c r="B322" s="157"/>
      <c r="C322" s="158" t="s">
        <v>654</v>
      </c>
      <c r="D322" s="158" t="s">
        <v>138</v>
      </c>
      <c r="E322" s="159" t="s">
        <v>655</v>
      </c>
      <c r="F322" s="160" t="s">
        <v>656</v>
      </c>
      <c r="G322" s="161" t="s">
        <v>141</v>
      </c>
      <c r="H322" s="162">
        <v>16.172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0.0007</v>
      </c>
      <c r="R322" s="168">
        <f>Q322*H322</f>
        <v>0.0113204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206</v>
      </c>
      <c r="AT322" s="170" t="s">
        <v>138</v>
      </c>
      <c r="AU322" s="170" t="s">
        <v>81</v>
      </c>
      <c r="AY322" s="17" t="s">
        <v>135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81</v>
      </c>
      <c r="BK322" s="171">
        <f>ROUND(I322*H322,2)</f>
        <v>0</v>
      </c>
      <c r="BL322" s="17" t="s">
        <v>206</v>
      </c>
      <c r="BM322" s="170" t="s">
        <v>657</v>
      </c>
    </row>
    <row r="323" spans="1:65" s="2" customFormat="1" ht="16.5" customHeight="1">
      <c r="A323" s="32"/>
      <c r="B323" s="157"/>
      <c r="C323" s="158" t="s">
        <v>658</v>
      </c>
      <c r="D323" s="158" t="s">
        <v>138</v>
      </c>
      <c r="E323" s="159" t="s">
        <v>659</v>
      </c>
      <c r="F323" s="160" t="s">
        <v>660</v>
      </c>
      <c r="G323" s="161" t="s">
        <v>141</v>
      </c>
      <c r="H323" s="162">
        <v>32.344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0.0002</v>
      </c>
      <c r="R323" s="168">
        <f>Q323*H323</f>
        <v>0.0064688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206</v>
      </c>
      <c r="AT323" s="170" t="s">
        <v>138</v>
      </c>
      <c r="AU323" s="170" t="s">
        <v>81</v>
      </c>
      <c r="AY323" s="17" t="s">
        <v>135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81</v>
      </c>
      <c r="BK323" s="171">
        <f>ROUND(I323*H323,2)</f>
        <v>0</v>
      </c>
      <c r="BL323" s="17" t="s">
        <v>206</v>
      </c>
      <c r="BM323" s="170" t="s">
        <v>661</v>
      </c>
    </row>
    <row r="324" spans="2:51" s="13" customFormat="1" ht="11.25">
      <c r="B324" s="172"/>
      <c r="D324" s="173" t="s">
        <v>144</v>
      </c>
      <c r="E324" s="174" t="s">
        <v>1</v>
      </c>
      <c r="F324" s="175" t="s">
        <v>662</v>
      </c>
      <c r="H324" s="176">
        <v>32.344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81</v>
      </c>
      <c r="AV324" s="13" t="s">
        <v>81</v>
      </c>
      <c r="AW324" s="13" t="s">
        <v>33</v>
      </c>
      <c r="AX324" s="13" t="s">
        <v>76</v>
      </c>
      <c r="AY324" s="174" t="s">
        <v>135</v>
      </c>
    </row>
    <row r="325" spans="2:51" s="15" customFormat="1" ht="11.25">
      <c r="B325" s="199"/>
      <c r="D325" s="173" t="s">
        <v>144</v>
      </c>
      <c r="E325" s="200" t="s">
        <v>1</v>
      </c>
      <c r="F325" s="201" t="s">
        <v>213</v>
      </c>
      <c r="H325" s="202">
        <v>32.344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144</v>
      </c>
      <c r="AU325" s="200" t="s">
        <v>81</v>
      </c>
      <c r="AV325" s="15" t="s">
        <v>142</v>
      </c>
      <c r="AW325" s="15" t="s">
        <v>33</v>
      </c>
      <c r="AX325" s="15" t="s">
        <v>84</v>
      </c>
      <c r="AY325" s="200" t="s">
        <v>135</v>
      </c>
    </row>
    <row r="326" spans="1:65" s="2" customFormat="1" ht="21.75" customHeight="1">
      <c r="A326" s="32"/>
      <c r="B326" s="157"/>
      <c r="C326" s="158" t="s">
        <v>663</v>
      </c>
      <c r="D326" s="158" t="s">
        <v>138</v>
      </c>
      <c r="E326" s="159" t="s">
        <v>664</v>
      </c>
      <c r="F326" s="160" t="s">
        <v>665</v>
      </c>
      <c r="G326" s="161" t="s">
        <v>241</v>
      </c>
      <c r="H326" s="162">
        <v>0.43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</v>
      </c>
      <c r="R326" s="168">
        <f>Q326*H326</f>
        <v>0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206</v>
      </c>
      <c r="AT326" s="170" t="s">
        <v>138</v>
      </c>
      <c r="AU326" s="170" t="s">
        <v>81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81</v>
      </c>
      <c r="BK326" s="171">
        <f>ROUND(I326*H326,2)</f>
        <v>0</v>
      </c>
      <c r="BL326" s="17" t="s">
        <v>206</v>
      </c>
      <c r="BM326" s="170" t="s">
        <v>666</v>
      </c>
    </row>
    <row r="327" spans="1:65" s="2" customFormat="1" ht="21.75" customHeight="1">
      <c r="A327" s="32"/>
      <c r="B327" s="157"/>
      <c r="C327" s="158" t="s">
        <v>667</v>
      </c>
      <c r="D327" s="158" t="s">
        <v>138</v>
      </c>
      <c r="E327" s="159" t="s">
        <v>668</v>
      </c>
      <c r="F327" s="160" t="s">
        <v>669</v>
      </c>
      <c r="G327" s="161" t="s">
        <v>241</v>
      </c>
      <c r="H327" s="162">
        <v>0.43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</v>
      </c>
      <c r="R327" s="168">
        <f>Q327*H327</f>
        <v>0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206</v>
      </c>
      <c r="AT327" s="170" t="s">
        <v>138</v>
      </c>
      <c r="AU327" s="170" t="s">
        <v>81</v>
      </c>
      <c r="AY327" s="17" t="s">
        <v>135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81</v>
      </c>
      <c r="BK327" s="171">
        <f>ROUND(I327*H327,2)</f>
        <v>0</v>
      </c>
      <c r="BL327" s="17" t="s">
        <v>206</v>
      </c>
      <c r="BM327" s="170" t="s">
        <v>670</v>
      </c>
    </row>
    <row r="328" spans="2:63" s="12" customFormat="1" ht="22.9" customHeight="1">
      <c r="B328" s="144"/>
      <c r="D328" s="145" t="s">
        <v>75</v>
      </c>
      <c r="E328" s="155" t="s">
        <v>671</v>
      </c>
      <c r="F328" s="155" t="s">
        <v>672</v>
      </c>
      <c r="I328" s="147"/>
      <c r="J328" s="156">
        <f>BK328</f>
        <v>0</v>
      </c>
      <c r="L328" s="144"/>
      <c r="M328" s="149"/>
      <c r="N328" s="150"/>
      <c r="O328" s="150"/>
      <c r="P328" s="151">
        <f>SUM(P329:P343)</f>
        <v>0</v>
      </c>
      <c r="Q328" s="150"/>
      <c r="R328" s="151">
        <f>SUM(R329:R343)</f>
        <v>0.037</v>
      </c>
      <c r="S328" s="150"/>
      <c r="T328" s="152">
        <f>SUM(T329:T343)</f>
        <v>0.1013115</v>
      </c>
      <c r="AR328" s="145" t="s">
        <v>81</v>
      </c>
      <c r="AT328" s="153" t="s">
        <v>75</v>
      </c>
      <c r="AU328" s="153" t="s">
        <v>84</v>
      </c>
      <c r="AY328" s="145" t="s">
        <v>135</v>
      </c>
      <c r="BK328" s="154">
        <f>SUM(BK329:BK343)</f>
        <v>0</v>
      </c>
    </row>
    <row r="329" spans="1:65" s="2" customFormat="1" ht="21.75" customHeight="1">
      <c r="A329" s="32"/>
      <c r="B329" s="157"/>
      <c r="C329" s="158" t="s">
        <v>673</v>
      </c>
      <c r="D329" s="158" t="s">
        <v>138</v>
      </c>
      <c r="E329" s="159" t="s">
        <v>674</v>
      </c>
      <c r="F329" s="160" t="s">
        <v>675</v>
      </c>
      <c r="G329" s="161" t="s">
        <v>141</v>
      </c>
      <c r="H329" s="162">
        <v>4.11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</v>
      </c>
      <c r="R329" s="168">
        <f>Q329*H329</f>
        <v>0</v>
      </c>
      <c r="S329" s="168">
        <v>0.02465</v>
      </c>
      <c r="T329" s="169">
        <f>S329*H329</f>
        <v>0.1013115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206</v>
      </c>
      <c r="AT329" s="170" t="s">
        <v>138</v>
      </c>
      <c r="AU329" s="170" t="s">
        <v>81</v>
      </c>
      <c r="AY329" s="17" t="s">
        <v>135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81</v>
      </c>
      <c r="BK329" s="171">
        <f>ROUND(I329*H329,2)</f>
        <v>0</v>
      </c>
      <c r="BL329" s="17" t="s">
        <v>206</v>
      </c>
      <c r="BM329" s="170" t="s">
        <v>676</v>
      </c>
    </row>
    <row r="330" spans="2:51" s="14" customFormat="1" ht="11.25">
      <c r="B330" s="181"/>
      <c r="D330" s="173" t="s">
        <v>144</v>
      </c>
      <c r="E330" s="182" t="s">
        <v>1</v>
      </c>
      <c r="F330" s="183" t="s">
        <v>677</v>
      </c>
      <c r="H330" s="182" t="s">
        <v>1</v>
      </c>
      <c r="I330" s="184"/>
      <c r="L330" s="181"/>
      <c r="M330" s="185"/>
      <c r="N330" s="186"/>
      <c r="O330" s="186"/>
      <c r="P330" s="186"/>
      <c r="Q330" s="186"/>
      <c r="R330" s="186"/>
      <c r="S330" s="186"/>
      <c r="T330" s="187"/>
      <c r="AT330" s="182" t="s">
        <v>144</v>
      </c>
      <c r="AU330" s="182" t="s">
        <v>81</v>
      </c>
      <c r="AV330" s="14" t="s">
        <v>84</v>
      </c>
      <c r="AW330" s="14" t="s">
        <v>33</v>
      </c>
      <c r="AX330" s="14" t="s">
        <v>76</v>
      </c>
      <c r="AY330" s="182" t="s">
        <v>135</v>
      </c>
    </row>
    <row r="331" spans="2:51" s="13" customFormat="1" ht="11.25">
      <c r="B331" s="172"/>
      <c r="D331" s="173" t="s">
        <v>144</v>
      </c>
      <c r="E331" s="174" t="s">
        <v>1</v>
      </c>
      <c r="F331" s="175" t="s">
        <v>678</v>
      </c>
      <c r="H331" s="176">
        <v>4.11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144</v>
      </c>
      <c r="AU331" s="174" t="s">
        <v>81</v>
      </c>
      <c r="AV331" s="13" t="s">
        <v>81</v>
      </c>
      <c r="AW331" s="13" t="s">
        <v>33</v>
      </c>
      <c r="AX331" s="13" t="s">
        <v>76</v>
      </c>
      <c r="AY331" s="174" t="s">
        <v>135</v>
      </c>
    </row>
    <row r="332" spans="2:51" s="15" customFormat="1" ht="11.25">
      <c r="B332" s="199"/>
      <c r="D332" s="173" t="s">
        <v>144</v>
      </c>
      <c r="E332" s="200" t="s">
        <v>1</v>
      </c>
      <c r="F332" s="201" t="s">
        <v>213</v>
      </c>
      <c r="H332" s="202">
        <v>4.11</v>
      </c>
      <c r="I332" s="203"/>
      <c r="L332" s="199"/>
      <c r="M332" s="204"/>
      <c r="N332" s="205"/>
      <c r="O332" s="205"/>
      <c r="P332" s="205"/>
      <c r="Q332" s="205"/>
      <c r="R332" s="205"/>
      <c r="S332" s="205"/>
      <c r="T332" s="206"/>
      <c r="AT332" s="200" t="s">
        <v>144</v>
      </c>
      <c r="AU332" s="200" t="s">
        <v>81</v>
      </c>
      <c r="AV332" s="15" t="s">
        <v>142</v>
      </c>
      <c r="AW332" s="15" t="s">
        <v>33</v>
      </c>
      <c r="AX332" s="15" t="s">
        <v>84</v>
      </c>
      <c r="AY332" s="200" t="s">
        <v>135</v>
      </c>
    </row>
    <row r="333" spans="1:65" s="2" customFormat="1" ht="21.75" customHeight="1">
      <c r="A333" s="32"/>
      <c r="B333" s="157"/>
      <c r="C333" s="158" t="s">
        <v>679</v>
      </c>
      <c r="D333" s="158" t="s">
        <v>138</v>
      </c>
      <c r="E333" s="159" t="s">
        <v>680</v>
      </c>
      <c r="F333" s="160" t="s">
        <v>681</v>
      </c>
      <c r="G333" s="161" t="s">
        <v>196</v>
      </c>
      <c r="H333" s="162">
        <v>2</v>
      </c>
      <c r="I333" s="163"/>
      <c r="J333" s="164">
        <f aca="true" t="shared" si="50" ref="J333:J343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43">O333*H333</f>
        <v>0</v>
      </c>
      <c r="Q333" s="168">
        <v>0</v>
      </c>
      <c r="R333" s="168">
        <f aca="true" t="shared" si="52" ref="R333:R343">Q333*H333</f>
        <v>0</v>
      </c>
      <c r="S333" s="168">
        <v>0</v>
      </c>
      <c r="T333" s="169">
        <f aca="true" t="shared" si="53" ref="T333:T343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206</v>
      </c>
      <c r="AT333" s="170" t="s">
        <v>138</v>
      </c>
      <c r="AU333" s="170" t="s">
        <v>81</v>
      </c>
      <c r="AY333" s="17" t="s">
        <v>135</v>
      </c>
      <c r="BE333" s="171">
        <f aca="true" t="shared" si="54" ref="BE333:BE343">IF(N333="základní",J333,0)</f>
        <v>0</v>
      </c>
      <c r="BF333" s="171">
        <f aca="true" t="shared" si="55" ref="BF333:BF343">IF(N333="snížená",J333,0)</f>
        <v>0</v>
      </c>
      <c r="BG333" s="171">
        <f aca="true" t="shared" si="56" ref="BG333:BG343">IF(N333="zákl. přenesená",J333,0)</f>
        <v>0</v>
      </c>
      <c r="BH333" s="171">
        <f aca="true" t="shared" si="57" ref="BH333:BH343">IF(N333="sníž. přenesená",J333,0)</f>
        <v>0</v>
      </c>
      <c r="BI333" s="171">
        <f aca="true" t="shared" si="58" ref="BI333:BI343">IF(N333="nulová",J333,0)</f>
        <v>0</v>
      </c>
      <c r="BJ333" s="17" t="s">
        <v>81</v>
      </c>
      <c r="BK333" s="171">
        <f aca="true" t="shared" si="59" ref="BK333:BK343">ROUND(I333*H333,2)</f>
        <v>0</v>
      </c>
      <c r="BL333" s="17" t="s">
        <v>206</v>
      </c>
      <c r="BM333" s="170" t="s">
        <v>682</v>
      </c>
    </row>
    <row r="334" spans="1:65" s="2" customFormat="1" ht="16.5" customHeight="1">
      <c r="A334" s="32"/>
      <c r="B334" s="157"/>
      <c r="C334" s="188" t="s">
        <v>683</v>
      </c>
      <c r="D334" s="188" t="s">
        <v>199</v>
      </c>
      <c r="E334" s="189" t="s">
        <v>684</v>
      </c>
      <c r="F334" s="190" t="s">
        <v>685</v>
      </c>
      <c r="G334" s="191" t="s">
        <v>196</v>
      </c>
      <c r="H334" s="192">
        <v>2</v>
      </c>
      <c r="I334" s="193"/>
      <c r="J334" s="194">
        <f t="shared" si="50"/>
        <v>0</v>
      </c>
      <c r="K334" s="195"/>
      <c r="L334" s="196"/>
      <c r="M334" s="197" t="s">
        <v>1</v>
      </c>
      <c r="N334" s="198" t="s">
        <v>42</v>
      </c>
      <c r="O334" s="58"/>
      <c r="P334" s="168">
        <f t="shared" si="51"/>
        <v>0</v>
      </c>
      <c r="Q334" s="168">
        <v>0.0155</v>
      </c>
      <c r="R334" s="168">
        <f t="shared" si="52"/>
        <v>0.031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296</v>
      </c>
      <c r="AT334" s="170" t="s">
        <v>199</v>
      </c>
      <c r="AU334" s="170" t="s">
        <v>81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81</v>
      </c>
      <c r="BK334" s="171">
        <f t="shared" si="59"/>
        <v>0</v>
      </c>
      <c r="BL334" s="17" t="s">
        <v>206</v>
      </c>
      <c r="BM334" s="170" t="s">
        <v>686</v>
      </c>
    </row>
    <row r="335" spans="1:65" s="2" customFormat="1" ht="21.75" customHeight="1">
      <c r="A335" s="32"/>
      <c r="B335" s="157"/>
      <c r="C335" s="188" t="s">
        <v>687</v>
      </c>
      <c r="D335" s="188" t="s">
        <v>199</v>
      </c>
      <c r="E335" s="189" t="s">
        <v>688</v>
      </c>
      <c r="F335" s="190" t="s">
        <v>689</v>
      </c>
      <c r="G335" s="191" t="s">
        <v>196</v>
      </c>
      <c r="H335" s="192">
        <v>2</v>
      </c>
      <c r="I335" s="193"/>
      <c r="J335" s="194">
        <f t="shared" si="50"/>
        <v>0</v>
      </c>
      <c r="K335" s="195"/>
      <c r="L335" s="196"/>
      <c r="M335" s="197" t="s">
        <v>1</v>
      </c>
      <c r="N335" s="198" t="s">
        <v>42</v>
      </c>
      <c r="O335" s="58"/>
      <c r="P335" s="168">
        <f t="shared" si="51"/>
        <v>0</v>
      </c>
      <c r="Q335" s="168">
        <v>0.0012</v>
      </c>
      <c r="R335" s="168">
        <f t="shared" si="52"/>
        <v>0.0024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296</v>
      </c>
      <c r="AT335" s="170" t="s">
        <v>199</v>
      </c>
      <c r="AU335" s="170" t="s">
        <v>81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81</v>
      </c>
      <c r="BK335" s="171">
        <f t="shared" si="59"/>
        <v>0</v>
      </c>
      <c r="BL335" s="17" t="s">
        <v>206</v>
      </c>
      <c r="BM335" s="170" t="s">
        <v>690</v>
      </c>
    </row>
    <row r="336" spans="1:65" s="2" customFormat="1" ht="16.5" customHeight="1">
      <c r="A336" s="32"/>
      <c r="B336" s="157"/>
      <c r="C336" s="158" t="s">
        <v>691</v>
      </c>
      <c r="D336" s="158" t="s">
        <v>138</v>
      </c>
      <c r="E336" s="159" t="s">
        <v>692</v>
      </c>
      <c r="F336" s="160" t="s">
        <v>693</v>
      </c>
      <c r="G336" s="161" t="s">
        <v>196</v>
      </c>
      <c r="H336" s="162">
        <v>2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206</v>
      </c>
      <c r="AT336" s="170" t="s">
        <v>138</v>
      </c>
      <c r="AU336" s="170" t="s">
        <v>81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81</v>
      </c>
      <c r="BK336" s="171">
        <f t="shared" si="59"/>
        <v>0</v>
      </c>
      <c r="BL336" s="17" t="s">
        <v>206</v>
      </c>
      <c r="BM336" s="170" t="s">
        <v>694</v>
      </c>
    </row>
    <row r="337" spans="1:65" s="2" customFormat="1" ht="16.5" customHeight="1">
      <c r="A337" s="32"/>
      <c r="B337" s="157"/>
      <c r="C337" s="188" t="s">
        <v>695</v>
      </c>
      <c r="D337" s="188" t="s">
        <v>199</v>
      </c>
      <c r="E337" s="189" t="s">
        <v>696</v>
      </c>
      <c r="F337" s="190" t="s">
        <v>697</v>
      </c>
      <c r="G337" s="191" t="s">
        <v>196</v>
      </c>
      <c r="H337" s="192">
        <v>2</v>
      </c>
      <c r="I337" s="193"/>
      <c r="J337" s="194">
        <f t="shared" si="50"/>
        <v>0</v>
      </c>
      <c r="K337" s="195"/>
      <c r="L337" s="196"/>
      <c r="M337" s="197" t="s">
        <v>1</v>
      </c>
      <c r="N337" s="198" t="s">
        <v>42</v>
      </c>
      <c r="O337" s="58"/>
      <c r="P337" s="168">
        <f t="shared" si="51"/>
        <v>0</v>
      </c>
      <c r="Q337" s="168">
        <v>0.00045</v>
      </c>
      <c r="R337" s="168">
        <f t="shared" si="52"/>
        <v>0.0009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296</v>
      </c>
      <c r="AT337" s="170" t="s">
        <v>199</v>
      </c>
      <c r="AU337" s="170" t="s">
        <v>81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81</v>
      </c>
      <c r="BK337" s="171">
        <f t="shared" si="59"/>
        <v>0</v>
      </c>
      <c r="BL337" s="17" t="s">
        <v>206</v>
      </c>
      <c r="BM337" s="170" t="s">
        <v>698</v>
      </c>
    </row>
    <row r="338" spans="1:65" s="2" customFormat="1" ht="21.75" customHeight="1">
      <c r="A338" s="32"/>
      <c r="B338" s="157"/>
      <c r="C338" s="158" t="s">
        <v>699</v>
      </c>
      <c r="D338" s="158" t="s">
        <v>138</v>
      </c>
      <c r="E338" s="159" t="s">
        <v>700</v>
      </c>
      <c r="F338" s="160" t="s">
        <v>701</v>
      </c>
      <c r="G338" s="161" t="s">
        <v>196</v>
      </c>
      <c r="H338" s="162">
        <v>2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206</v>
      </c>
      <c r="AT338" s="170" t="s">
        <v>138</v>
      </c>
      <c r="AU338" s="170" t="s">
        <v>81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81</v>
      </c>
      <c r="BK338" s="171">
        <f t="shared" si="59"/>
        <v>0</v>
      </c>
      <c r="BL338" s="17" t="s">
        <v>206</v>
      </c>
      <c r="BM338" s="170" t="s">
        <v>702</v>
      </c>
    </row>
    <row r="339" spans="1:65" s="2" customFormat="1" ht="16.5" customHeight="1">
      <c r="A339" s="32"/>
      <c r="B339" s="157"/>
      <c r="C339" s="188" t="s">
        <v>703</v>
      </c>
      <c r="D339" s="188" t="s">
        <v>199</v>
      </c>
      <c r="E339" s="189" t="s">
        <v>704</v>
      </c>
      <c r="F339" s="190" t="s">
        <v>705</v>
      </c>
      <c r="G339" s="191" t="s">
        <v>196</v>
      </c>
      <c r="H339" s="192">
        <v>2</v>
      </c>
      <c r="I339" s="193"/>
      <c r="J339" s="194">
        <f t="shared" si="50"/>
        <v>0</v>
      </c>
      <c r="K339" s="195"/>
      <c r="L339" s="196"/>
      <c r="M339" s="197" t="s">
        <v>1</v>
      </c>
      <c r="N339" s="198" t="s">
        <v>42</v>
      </c>
      <c r="O339" s="58"/>
      <c r="P339" s="168">
        <f t="shared" si="51"/>
        <v>0</v>
      </c>
      <c r="Q339" s="168">
        <v>0.00135</v>
      </c>
      <c r="R339" s="168">
        <f t="shared" si="52"/>
        <v>0.0027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296</v>
      </c>
      <c r="AT339" s="170" t="s">
        <v>199</v>
      </c>
      <c r="AU339" s="170" t="s">
        <v>81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81</v>
      </c>
      <c r="BK339" s="171">
        <f t="shared" si="59"/>
        <v>0</v>
      </c>
      <c r="BL339" s="17" t="s">
        <v>206</v>
      </c>
      <c r="BM339" s="170" t="s">
        <v>706</v>
      </c>
    </row>
    <row r="340" spans="1:65" s="2" customFormat="1" ht="21.75" customHeight="1">
      <c r="A340" s="32"/>
      <c r="B340" s="157"/>
      <c r="C340" s="158" t="s">
        <v>707</v>
      </c>
      <c r="D340" s="158" t="s">
        <v>138</v>
      </c>
      <c r="E340" s="159" t="s">
        <v>708</v>
      </c>
      <c r="F340" s="160" t="s">
        <v>709</v>
      </c>
      <c r="G340" s="161" t="s">
        <v>241</v>
      </c>
      <c r="H340" s="162">
        <v>0.037</v>
      </c>
      <c r="I340" s="163"/>
      <c r="J340" s="164">
        <f t="shared" si="50"/>
        <v>0</v>
      </c>
      <c r="K340" s="165"/>
      <c r="L340" s="33"/>
      <c r="M340" s="166" t="s">
        <v>1</v>
      </c>
      <c r="N340" s="167" t="s">
        <v>42</v>
      </c>
      <c r="O340" s="58"/>
      <c r="P340" s="168">
        <f t="shared" si="51"/>
        <v>0</v>
      </c>
      <c r="Q340" s="168">
        <v>0</v>
      </c>
      <c r="R340" s="168">
        <f t="shared" si="52"/>
        <v>0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206</v>
      </c>
      <c r="AT340" s="170" t="s">
        <v>138</v>
      </c>
      <c r="AU340" s="170" t="s">
        <v>81</v>
      </c>
      <c r="AY340" s="17" t="s">
        <v>135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81</v>
      </c>
      <c r="BK340" s="171">
        <f t="shared" si="59"/>
        <v>0</v>
      </c>
      <c r="BL340" s="17" t="s">
        <v>206</v>
      </c>
      <c r="BM340" s="170" t="s">
        <v>710</v>
      </c>
    </row>
    <row r="341" spans="1:65" s="2" customFormat="1" ht="21.75" customHeight="1">
      <c r="A341" s="32"/>
      <c r="B341" s="157"/>
      <c r="C341" s="158" t="s">
        <v>711</v>
      </c>
      <c r="D341" s="158" t="s">
        <v>138</v>
      </c>
      <c r="E341" s="159" t="s">
        <v>712</v>
      </c>
      <c r="F341" s="160" t="s">
        <v>713</v>
      </c>
      <c r="G341" s="161" t="s">
        <v>241</v>
      </c>
      <c r="H341" s="162">
        <v>0.037</v>
      </c>
      <c r="I341" s="163"/>
      <c r="J341" s="164">
        <f t="shared" si="50"/>
        <v>0</v>
      </c>
      <c r="K341" s="165"/>
      <c r="L341" s="33"/>
      <c r="M341" s="166" t="s">
        <v>1</v>
      </c>
      <c r="N341" s="167" t="s">
        <v>42</v>
      </c>
      <c r="O341" s="58"/>
      <c r="P341" s="168">
        <f t="shared" si="51"/>
        <v>0</v>
      </c>
      <c r="Q341" s="168">
        <v>0</v>
      </c>
      <c r="R341" s="168">
        <f t="shared" si="52"/>
        <v>0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206</v>
      </c>
      <c r="AT341" s="170" t="s">
        <v>138</v>
      </c>
      <c r="AU341" s="170" t="s">
        <v>81</v>
      </c>
      <c r="AY341" s="17" t="s">
        <v>135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81</v>
      </c>
      <c r="BK341" s="171">
        <f t="shared" si="59"/>
        <v>0</v>
      </c>
      <c r="BL341" s="17" t="s">
        <v>206</v>
      </c>
      <c r="BM341" s="170" t="s">
        <v>714</v>
      </c>
    </row>
    <row r="342" spans="1:65" s="2" customFormat="1" ht="21.75" customHeight="1">
      <c r="A342" s="32"/>
      <c r="B342" s="157"/>
      <c r="C342" s="158" t="s">
        <v>715</v>
      </c>
      <c r="D342" s="158" t="s">
        <v>138</v>
      </c>
      <c r="E342" s="159" t="s">
        <v>716</v>
      </c>
      <c r="F342" s="160" t="s">
        <v>717</v>
      </c>
      <c r="G342" s="161" t="s">
        <v>527</v>
      </c>
      <c r="H342" s="162">
        <v>1</v>
      </c>
      <c r="I342" s="163"/>
      <c r="J342" s="164">
        <f t="shared" si="50"/>
        <v>0</v>
      </c>
      <c r="K342" s="165"/>
      <c r="L342" s="33"/>
      <c r="M342" s="166" t="s">
        <v>1</v>
      </c>
      <c r="N342" s="167" t="s">
        <v>42</v>
      </c>
      <c r="O342" s="58"/>
      <c r="P342" s="168">
        <f t="shared" si="51"/>
        <v>0</v>
      </c>
      <c r="Q342" s="168">
        <v>0</v>
      </c>
      <c r="R342" s="168">
        <f t="shared" si="52"/>
        <v>0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206</v>
      </c>
      <c r="AT342" s="170" t="s">
        <v>138</v>
      </c>
      <c r="AU342" s="170" t="s">
        <v>81</v>
      </c>
      <c r="AY342" s="17" t="s">
        <v>135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81</v>
      </c>
      <c r="BK342" s="171">
        <f t="shared" si="59"/>
        <v>0</v>
      </c>
      <c r="BL342" s="17" t="s">
        <v>206</v>
      </c>
      <c r="BM342" s="170" t="s">
        <v>718</v>
      </c>
    </row>
    <row r="343" spans="1:65" s="2" customFormat="1" ht="21.75" customHeight="1">
      <c r="A343" s="32"/>
      <c r="B343" s="157"/>
      <c r="C343" s="158" t="s">
        <v>719</v>
      </c>
      <c r="D343" s="158" t="s">
        <v>138</v>
      </c>
      <c r="E343" s="159" t="s">
        <v>720</v>
      </c>
      <c r="F343" s="160" t="s">
        <v>721</v>
      </c>
      <c r="G343" s="161" t="s">
        <v>527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206</v>
      </c>
      <c r="AT343" s="170" t="s">
        <v>138</v>
      </c>
      <c r="AU343" s="170" t="s">
        <v>81</v>
      </c>
      <c r="AY343" s="17" t="s">
        <v>135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81</v>
      </c>
      <c r="BK343" s="171">
        <f t="shared" si="59"/>
        <v>0</v>
      </c>
      <c r="BL343" s="17" t="s">
        <v>206</v>
      </c>
      <c r="BM343" s="170" t="s">
        <v>722</v>
      </c>
    </row>
    <row r="344" spans="2:63" s="12" customFormat="1" ht="22.9" customHeight="1">
      <c r="B344" s="144"/>
      <c r="D344" s="145" t="s">
        <v>75</v>
      </c>
      <c r="E344" s="155" t="s">
        <v>723</v>
      </c>
      <c r="F344" s="155" t="s">
        <v>724</v>
      </c>
      <c r="I344" s="147"/>
      <c r="J344" s="156">
        <f>BK344</f>
        <v>0</v>
      </c>
      <c r="L344" s="144"/>
      <c r="M344" s="149"/>
      <c r="N344" s="150"/>
      <c r="O344" s="150"/>
      <c r="P344" s="151">
        <f>SUM(P345:P353)</f>
        <v>0</v>
      </c>
      <c r="Q344" s="150"/>
      <c r="R344" s="151">
        <f>SUM(R345:R353)</f>
        <v>0.3350403</v>
      </c>
      <c r="S344" s="150"/>
      <c r="T344" s="152">
        <f>SUM(T345:T353)</f>
        <v>0</v>
      </c>
      <c r="AR344" s="145" t="s">
        <v>81</v>
      </c>
      <c r="AT344" s="153" t="s">
        <v>75</v>
      </c>
      <c r="AU344" s="153" t="s">
        <v>84</v>
      </c>
      <c r="AY344" s="145" t="s">
        <v>135</v>
      </c>
      <c r="BK344" s="154">
        <f>SUM(BK345:BK353)</f>
        <v>0</v>
      </c>
    </row>
    <row r="345" spans="1:65" s="2" customFormat="1" ht="21.75" customHeight="1">
      <c r="A345" s="32"/>
      <c r="B345" s="157"/>
      <c r="C345" s="158" t="s">
        <v>725</v>
      </c>
      <c r="D345" s="158" t="s">
        <v>138</v>
      </c>
      <c r="E345" s="159" t="s">
        <v>726</v>
      </c>
      <c r="F345" s="160" t="s">
        <v>727</v>
      </c>
      <c r="G345" s="161" t="s">
        <v>141</v>
      </c>
      <c r="H345" s="162">
        <v>5.67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0.03767</v>
      </c>
      <c r="R345" s="168">
        <f>Q345*H345</f>
        <v>0.2135889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206</v>
      </c>
      <c r="AT345" s="170" t="s">
        <v>138</v>
      </c>
      <c r="AU345" s="170" t="s">
        <v>81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81</v>
      </c>
      <c r="BK345" s="171">
        <f>ROUND(I345*H345,2)</f>
        <v>0</v>
      </c>
      <c r="BL345" s="17" t="s">
        <v>206</v>
      </c>
      <c r="BM345" s="170" t="s">
        <v>728</v>
      </c>
    </row>
    <row r="346" spans="2:51" s="13" customFormat="1" ht="11.25">
      <c r="B346" s="172"/>
      <c r="D346" s="173" t="s">
        <v>144</v>
      </c>
      <c r="E346" s="174" t="s">
        <v>1</v>
      </c>
      <c r="F346" s="175" t="s">
        <v>84</v>
      </c>
      <c r="H346" s="176">
        <v>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144</v>
      </c>
      <c r="AU346" s="174" t="s">
        <v>81</v>
      </c>
      <c r="AV346" s="13" t="s">
        <v>81</v>
      </c>
      <c r="AW346" s="13" t="s">
        <v>33</v>
      </c>
      <c r="AX346" s="13" t="s">
        <v>76</v>
      </c>
      <c r="AY346" s="174" t="s">
        <v>135</v>
      </c>
    </row>
    <row r="347" spans="2:51" s="13" customFormat="1" ht="11.25">
      <c r="B347" s="172"/>
      <c r="D347" s="173" t="s">
        <v>144</v>
      </c>
      <c r="E347" s="174" t="s">
        <v>1</v>
      </c>
      <c r="F347" s="175" t="s">
        <v>729</v>
      </c>
      <c r="H347" s="176">
        <v>4.67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81</v>
      </c>
      <c r="AV347" s="13" t="s">
        <v>81</v>
      </c>
      <c r="AW347" s="13" t="s">
        <v>33</v>
      </c>
      <c r="AX347" s="13" t="s">
        <v>76</v>
      </c>
      <c r="AY347" s="174" t="s">
        <v>135</v>
      </c>
    </row>
    <row r="348" spans="2:51" s="15" customFormat="1" ht="11.25">
      <c r="B348" s="199"/>
      <c r="D348" s="173" t="s">
        <v>144</v>
      </c>
      <c r="E348" s="200" t="s">
        <v>1</v>
      </c>
      <c r="F348" s="201" t="s">
        <v>213</v>
      </c>
      <c r="H348" s="202">
        <v>5.67</v>
      </c>
      <c r="I348" s="203"/>
      <c r="L348" s="199"/>
      <c r="M348" s="204"/>
      <c r="N348" s="205"/>
      <c r="O348" s="205"/>
      <c r="P348" s="205"/>
      <c r="Q348" s="205"/>
      <c r="R348" s="205"/>
      <c r="S348" s="205"/>
      <c r="T348" s="206"/>
      <c r="AT348" s="200" t="s">
        <v>144</v>
      </c>
      <c r="AU348" s="200" t="s">
        <v>81</v>
      </c>
      <c r="AV348" s="15" t="s">
        <v>142</v>
      </c>
      <c r="AW348" s="15" t="s">
        <v>33</v>
      </c>
      <c r="AX348" s="15" t="s">
        <v>84</v>
      </c>
      <c r="AY348" s="200" t="s">
        <v>135</v>
      </c>
    </row>
    <row r="349" spans="1:65" s="2" customFormat="1" ht="16.5" customHeight="1">
      <c r="A349" s="32"/>
      <c r="B349" s="157"/>
      <c r="C349" s="158" t="s">
        <v>730</v>
      </c>
      <c r="D349" s="158" t="s">
        <v>138</v>
      </c>
      <c r="E349" s="159" t="s">
        <v>731</v>
      </c>
      <c r="F349" s="160" t="s">
        <v>732</v>
      </c>
      <c r="G349" s="161" t="s">
        <v>141</v>
      </c>
      <c r="H349" s="162">
        <v>5.67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0.0003</v>
      </c>
      <c r="R349" s="168">
        <f>Q349*H349</f>
        <v>0.0017009999999999998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206</v>
      </c>
      <c r="AT349" s="170" t="s">
        <v>138</v>
      </c>
      <c r="AU349" s="170" t="s">
        <v>81</v>
      </c>
      <c r="AY349" s="17" t="s">
        <v>135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81</v>
      </c>
      <c r="BK349" s="171">
        <f>ROUND(I349*H349,2)</f>
        <v>0</v>
      </c>
      <c r="BL349" s="17" t="s">
        <v>206</v>
      </c>
      <c r="BM349" s="170" t="s">
        <v>733</v>
      </c>
    </row>
    <row r="350" spans="1:65" s="2" customFormat="1" ht="16.5" customHeight="1">
      <c r="A350" s="32"/>
      <c r="B350" s="157"/>
      <c r="C350" s="188" t="s">
        <v>734</v>
      </c>
      <c r="D350" s="188" t="s">
        <v>199</v>
      </c>
      <c r="E350" s="189" t="s">
        <v>735</v>
      </c>
      <c r="F350" s="190" t="s">
        <v>736</v>
      </c>
      <c r="G350" s="191" t="s">
        <v>141</v>
      </c>
      <c r="H350" s="192">
        <v>6.237</v>
      </c>
      <c r="I350" s="193"/>
      <c r="J350" s="194">
        <f>ROUND(I350*H350,2)</f>
        <v>0</v>
      </c>
      <c r="K350" s="195"/>
      <c r="L350" s="196"/>
      <c r="M350" s="197" t="s">
        <v>1</v>
      </c>
      <c r="N350" s="198" t="s">
        <v>42</v>
      </c>
      <c r="O350" s="58"/>
      <c r="P350" s="168">
        <f>O350*H350</f>
        <v>0</v>
      </c>
      <c r="Q350" s="168">
        <v>0.0192</v>
      </c>
      <c r="R350" s="168">
        <f>Q350*H350</f>
        <v>0.11975039999999999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296</v>
      </c>
      <c r="AT350" s="170" t="s">
        <v>199</v>
      </c>
      <c r="AU350" s="170" t="s">
        <v>81</v>
      </c>
      <c r="AY350" s="17" t="s">
        <v>135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81</v>
      </c>
      <c r="BK350" s="171">
        <f>ROUND(I350*H350,2)</f>
        <v>0</v>
      </c>
      <c r="BL350" s="17" t="s">
        <v>206</v>
      </c>
      <c r="BM350" s="170" t="s">
        <v>737</v>
      </c>
    </row>
    <row r="351" spans="2:51" s="13" customFormat="1" ht="11.25">
      <c r="B351" s="172"/>
      <c r="D351" s="173" t="s">
        <v>144</v>
      </c>
      <c r="E351" s="174" t="s">
        <v>1</v>
      </c>
      <c r="F351" s="175" t="s">
        <v>738</v>
      </c>
      <c r="H351" s="176">
        <v>6.237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144</v>
      </c>
      <c r="AU351" s="174" t="s">
        <v>81</v>
      </c>
      <c r="AV351" s="13" t="s">
        <v>81</v>
      </c>
      <c r="AW351" s="13" t="s">
        <v>33</v>
      </c>
      <c r="AX351" s="13" t="s">
        <v>84</v>
      </c>
      <c r="AY351" s="174" t="s">
        <v>135</v>
      </c>
    </row>
    <row r="352" spans="1:65" s="2" customFormat="1" ht="21.75" customHeight="1">
      <c r="A352" s="32"/>
      <c r="B352" s="157"/>
      <c r="C352" s="158" t="s">
        <v>739</v>
      </c>
      <c r="D352" s="158" t="s">
        <v>138</v>
      </c>
      <c r="E352" s="159" t="s">
        <v>740</v>
      </c>
      <c r="F352" s="160" t="s">
        <v>741</v>
      </c>
      <c r="G352" s="161" t="s">
        <v>241</v>
      </c>
      <c r="H352" s="162">
        <v>0.335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206</v>
      </c>
      <c r="AT352" s="170" t="s">
        <v>138</v>
      </c>
      <c r="AU352" s="170" t="s">
        <v>81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81</v>
      </c>
      <c r="BK352" s="171">
        <f>ROUND(I352*H352,2)</f>
        <v>0</v>
      </c>
      <c r="BL352" s="17" t="s">
        <v>206</v>
      </c>
      <c r="BM352" s="170" t="s">
        <v>742</v>
      </c>
    </row>
    <row r="353" spans="1:65" s="2" customFormat="1" ht="21.75" customHeight="1">
      <c r="A353" s="32"/>
      <c r="B353" s="157"/>
      <c r="C353" s="158" t="s">
        <v>743</v>
      </c>
      <c r="D353" s="158" t="s">
        <v>138</v>
      </c>
      <c r="E353" s="159" t="s">
        <v>744</v>
      </c>
      <c r="F353" s="160" t="s">
        <v>745</v>
      </c>
      <c r="G353" s="161" t="s">
        <v>241</v>
      </c>
      <c r="H353" s="162">
        <v>0.335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</v>
      </c>
      <c r="R353" s="168">
        <f>Q353*H353</f>
        <v>0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206</v>
      </c>
      <c r="AT353" s="170" t="s">
        <v>138</v>
      </c>
      <c r="AU353" s="170" t="s">
        <v>81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81</v>
      </c>
      <c r="BK353" s="171">
        <f>ROUND(I353*H353,2)</f>
        <v>0</v>
      </c>
      <c r="BL353" s="17" t="s">
        <v>206</v>
      </c>
      <c r="BM353" s="170" t="s">
        <v>746</v>
      </c>
    </row>
    <row r="354" spans="2:63" s="12" customFormat="1" ht="22.9" customHeight="1">
      <c r="B354" s="144"/>
      <c r="D354" s="145" t="s">
        <v>75</v>
      </c>
      <c r="E354" s="155" t="s">
        <v>747</v>
      </c>
      <c r="F354" s="155" t="s">
        <v>748</v>
      </c>
      <c r="I354" s="147"/>
      <c r="J354" s="156">
        <f>BK354</f>
        <v>0</v>
      </c>
      <c r="L354" s="144"/>
      <c r="M354" s="149"/>
      <c r="N354" s="150"/>
      <c r="O354" s="150"/>
      <c r="P354" s="151">
        <f>SUM(P355:P366)</f>
        <v>0</v>
      </c>
      <c r="Q354" s="150"/>
      <c r="R354" s="151">
        <f>SUM(R355:R366)</f>
        <v>0.00090586</v>
      </c>
      <c r="S354" s="150"/>
      <c r="T354" s="152">
        <f>SUM(T355:T366)</f>
        <v>0.01683</v>
      </c>
      <c r="AR354" s="145" t="s">
        <v>81</v>
      </c>
      <c r="AT354" s="153" t="s">
        <v>75</v>
      </c>
      <c r="AU354" s="153" t="s">
        <v>84</v>
      </c>
      <c r="AY354" s="145" t="s">
        <v>135</v>
      </c>
      <c r="BK354" s="154">
        <f>SUM(BK355:BK366)</f>
        <v>0</v>
      </c>
    </row>
    <row r="355" spans="1:65" s="2" customFormat="1" ht="21.75" customHeight="1">
      <c r="A355" s="32"/>
      <c r="B355" s="157"/>
      <c r="C355" s="158" t="s">
        <v>749</v>
      </c>
      <c r="D355" s="158" t="s">
        <v>138</v>
      </c>
      <c r="E355" s="159" t="s">
        <v>750</v>
      </c>
      <c r="F355" s="160" t="s">
        <v>751</v>
      </c>
      <c r="G355" s="161" t="s">
        <v>141</v>
      </c>
      <c r="H355" s="162">
        <v>5.61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</v>
      </c>
      <c r="R355" s="168">
        <f>Q355*H355</f>
        <v>0</v>
      </c>
      <c r="S355" s="168">
        <v>0.003</v>
      </c>
      <c r="T355" s="169">
        <f>S355*H355</f>
        <v>0.01683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206</v>
      </c>
      <c r="AT355" s="170" t="s">
        <v>138</v>
      </c>
      <c r="AU355" s="170" t="s">
        <v>81</v>
      </c>
      <c r="AY355" s="17" t="s">
        <v>135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81</v>
      </c>
      <c r="BK355" s="171">
        <f>ROUND(I355*H355,2)</f>
        <v>0</v>
      </c>
      <c r="BL355" s="17" t="s">
        <v>206</v>
      </c>
      <c r="BM355" s="170" t="s">
        <v>752</v>
      </c>
    </row>
    <row r="356" spans="2:51" s="14" customFormat="1" ht="11.25">
      <c r="B356" s="181"/>
      <c r="D356" s="173" t="s">
        <v>144</v>
      </c>
      <c r="E356" s="182" t="s">
        <v>1</v>
      </c>
      <c r="F356" s="183" t="s">
        <v>753</v>
      </c>
      <c r="H356" s="182" t="s">
        <v>1</v>
      </c>
      <c r="I356" s="184"/>
      <c r="L356" s="181"/>
      <c r="M356" s="185"/>
      <c r="N356" s="186"/>
      <c r="O356" s="186"/>
      <c r="P356" s="186"/>
      <c r="Q356" s="186"/>
      <c r="R356" s="186"/>
      <c r="S356" s="186"/>
      <c r="T356" s="187"/>
      <c r="AT356" s="182" t="s">
        <v>144</v>
      </c>
      <c r="AU356" s="182" t="s">
        <v>81</v>
      </c>
      <c r="AV356" s="14" t="s">
        <v>84</v>
      </c>
      <c r="AW356" s="14" t="s">
        <v>33</v>
      </c>
      <c r="AX356" s="14" t="s">
        <v>76</v>
      </c>
      <c r="AY356" s="182" t="s">
        <v>135</v>
      </c>
    </row>
    <row r="357" spans="2:51" s="13" customFormat="1" ht="11.25">
      <c r="B357" s="172"/>
      <c r="D357" s="173" t="s">
        <v>144</v>
      </c>
      <c r="E357" s="174" t="s">
        <v>1</v>
      </c>
      <c r="F357" s="175" t="s">
        <v>754</v>
      </c>
      <c r="H357" s="176">
        <v>0.99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144</v>
      </c>
      <c r="AU357" s="174" t="s">
        <v>81</v>
      </c>
      <c r="AV357" s="13" t="s">
        <v>81</v>
      </c>
      <c r="AW357" s="13" t="s">
        <v>33</v>
      </c>
      <c r="AX357" s="13" t="s">
        <v>76</v>
      </c>
      <c r="AY357" s="174" t="s">
        <v>135</v>
      </c>
    </row>
    <row r="358" spans="2:51" s="13" customFormat="1" ht="11.25">
      <c r="B358" s="172"/>
      <c r="D358" s="173" t="s">
        <v>144</v>
      </c>
      <c r="E358" s="174" t="s">
        <v>1</v>
      </c>
      <c r="F358" s="175" t="s">
        <v>755</v>
      </c>
      <c r="H358" s="176">
        <v>3.12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144</v>
      </c>
      <c r="AU358" s="174" t="s">
        <v>81</v>
      </c>
      <c r="AV358" s="13" t="s">
        <v>81</v>
      </c>
      <c r="AW358" s="13" t="s">
        <v>33</v>
      </c>
      <c r="AX358" s="13" t="s">
        <v>76</v>
      </c>
      <c r="AY358" s="174" t="s">
        <v>135</v>
      </c>
    </row>
    <row r="359" spans="2:51" s="13" customFormat="1" ht="11.25">
      <c r="B359" s="172"/>
      <c r="D359" s="173" t="s">
        <v>144</v>
      </c>
      <c r="E359" s="174" t="s">
        <v>1</v>
      </c>
      <c r="F359" s="175" t="s">
        <v>756</v>
      </c>
      <c r="H359" s="176">
        <v>1.5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144</v>
      </c>
      <c r="AU359" s="174" t="s">
        <v>81</v>
      </c>
      <c r="AV359" s="13" t="s">
        <v>81</v>
      </c>
      <c r="AW359" s="13" t="s">
        <v>33</v>
      </c>
      <c r="AX359" s="13" t="s">
        <v>76</v>
      </c>
      <c r="AY359" s="174" t="s">
        <v>135</v>
      </c>
    </row>
    <row r="360" spans="2:51" s="15" customFormat="1" ht="11.25">
      <c r="B360" s="199"/>
      <c r="D360" s="173" t="s">
        <v>144</v>
      </c>
      <c r="E360" s="200" t="s">
        <v>1</v>
      </c>
      <c r="F360" s="201" t="s">
        <v>213</v>
      </c>
      <c r="H360" s="202">
        <v>5.61</v>
      </c>
      <c r="I360" s="203"/>
      <c r="L360" s="199"/>
      <c r="M360" s="204"/>
      <c r="N360" s="205"/>
      <c r="O360" s="205"/>
      <c r="P360" s="205"/>
      <c r="Q360" s="205"/>
      <c r="R360" s="205"/>
      <c r="S360" s="205"/>
      <c r="T360" s="206"/>
      <c r="AT360" s="200" t="s">
        <v>144</v>
      </c>
      <c r="AU360" s="200" t="s">
        <v>81</v>
      </c>
      <c r="AV360" s="15" t="s">
        <v>142</v>
      </c>
      <c r="AW360" s="15" t="s">
        <v>33</v>
      </c>
      <c r="AX360" s="15" t="s">
        <v>84</v>
      </c>
      <c r="AY360" s="200" t="s">
        <v>135</v>
      </c>
    </row>
    <row r="361" spans="1:65" s="2" customFormat="1" ht="16.5" customHeight="1">
      <c r="A361" s="32"/>
      <c r="B361" s="157"/>
      <c r="C361" s="158" t="s">
        <v>757</v>
      </c>
      <c r="D361" s="158" t="s">
        <v>138</v>
      </c>
      <c r="E361" s="159" t="s">
        <v>758</v>
      </c>
      <c r="F361" s="160" t="s">
        <v>759</v>
      </c>
      <c r="G361" s="161" t="s">
        <v>307</v>
      </c>
      <c r="H361" s="162">
        <v>3.4</v>
      </c>
      <c r="I361" s="163"/>
      <c r="J361" s="164">
        <f>ROUND(I361*H361,2)</f>
        <v>0</v>
      </c>
      <c r="K361" s="165"/>
      <c r="L361" s="33"/>
      <c r="M361" s="166" t="s">
        <v>1</v>
      </c>
      <c r="N361" s="167" t="s">
        <v>42</v>
      </c>
      <c r="O361" s="58"/>
      <c r="P361" s="168">
        <f>O361*H361</f>
        <v>0</v>
      </c>
      <c r="Q361" s="168">
        <v>1E-05</v>
      </c>
      <c r="R361" s="168">
        <f>Q361*H361</f>
        <v>3.4E-05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206</v>
      </c>
      <c r="AT361" s="170" t="s">
        <v>138</v>
      </c>
      <c r="AU361" s="170" t="s">
        <v>81</v>
      </c>
      <c r="AY361" s="17" t="s">
        <v>135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81</v>
      </c>
      <c r="BK361" s="171">
        <f>ROUND(I361*H361,2)</f>
        <v>0</v>
      </c>
      <c r="BL361" s="17" t="s">
        <v>206</v>
      </c>
      <c r="BM361" s="170" t="s">
        <v>760</v>
      </c>
    </row>
    <row r="362" spans="2:51" s="13" customFormat="1" ht="11.25">
      <c r="B362" s="172"/>
      <c r="D362" s="173" t="s">
        <v>144</v>
      </c>
      <c r="E362" s="174" t="s">
        <v>1</v>
      </c>
      <c r="F362" s="175" t="s">
        <v>761</v>
      </c>
      <c r="H362" s="176">
        <v>3.4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144</v>
      </c>
      <c r="AU362" s="174" t="s">
        <v>81</v>
      </c>
      <c r="AV362" s="13" t="s">
        <v>81</v>
      </c>
      <c r="AW362" s="13" t="s">
        <v>33</v>
      </c>
      <c r="AX362" s="13" t="s">
        <v>84</v>
      </c>
      <c r="AY362" s="174" t="s">
        <v>135</v>
      </c>
    </row>
    <row r="363" spans="1:65" s="2" customFormat="1" ht="16.5" customHeight="1">
      <c r="A363" s="32"/>
      <c r="B363" s="157"/>
      <c r="C363" s="188" t="s">
        <v>762</v>
      </c>
      <c r="D363" s="188" t="s">
        <v>199</v>
      </c>
      <c r="E363" s="189" t="s">
        <v>763</v>
      </c>
      <c r="F363" s="190" t="s">
        <v>764</v>
      </c>
      <c r="G363" s="191" t="s">
        <v>307</v>
      </c>
      <c r="H363" s="192">
        <v>3.963</v>
      </c>
      <c r="I363" s="193"/>
      <c r="J363" s="194">
        <f>ROUND(I363*H363,2)</f>
        <v>0</v>
      </c>
      <c r="K363" s="195"/>
      <c r="L363" s="196"/>
      <c r="M363" s="197" t="s">
        <v>1</v>
      </c>
      <c r="N363" s="198" t="s">
        <v>42</v>
      </c>
      <c r="O363" s="58"/>
      <c r="P363" s="168">
        <f>O363*H363</f>
        <v>0</v>
      </c>
      <c r="Q363" s="168">
        <v>0.00022</v>
      </c>
      <c r="R363" s="168">
        <f>Q363*H363</f>
        <v>0.00087186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296</v>
      </c>
      <c r="AT363" s="170" t="s">
        <v>199</v>
      </c>
      <c r="AU363" s="170" t="s">
        <v>81</v>
      </c>
      <c r="AY363" s="17" t="s">
        <v>135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81</v>
      </c>
      <c r="BK363" s="171">
        <f>ROUND(I363*H363,2)</f>
        <v>0</v>
      </c>
      <c r="BL363" s="17" t="s">
        <v>206</v>
      </c>
      <c r="BM363" s="170" t="s">
        <v>765</v>
      </c>
    </row>
    <row r="364" spans="2:51" s="13" customFormat="1" ht="11.25">
      <c r="B364" s="172"/>
      <c r="D364" s="173" t="s">
        <v>144</v>
      </c>
      <c r="F364" s="175" t="s">
        <v>766</v>
      </c>
      <c r="H364" s="176">
        <v>3.963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81</v>
      </c>
      <c r="AV364" s="13" t="s">
        <v>81</v>
      </c>
      <c r="AW364" s="13" t="s">
        <v>3</v>
      </c>
      <c r="AX364" s="13" t="s">
        <v>84</v>
      </c>
      <c r="AY364" s="174" t="s">
        <v>135</v>
      </c>
    </row>
    <row r="365" spans="1:65" s="2" customFormat="1" ht="21.75" customHeight="1">
      <c r="A365" s="32"/>
      <c r="B365" s="157"/>
      <c r="C365" s="158" t="s">
        <v>767</v>
      </c>
      <c r="D365" s="158" t="s">
        <v>138</v>
      </c>
      <c r="E365" s="159" t="s">
        <v>768</v>
      </c>
      <c r="F365" s="160" t="s">
        <v>769</v>
      </c>
      <c r="G365" s="161" t="s">
        <v>241</v>
      </c>
      <c r="H365" s="162">
        <v>0.001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206</v>
      </c>
      <c r="AT365" s="170" t="s">
        <v>138</v>
      </c>
      <c r="AU365" s="170" t="s">
        <v>81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81</v>
      </c>
      <c r="BK365" s="171">
        <f>ROUND(I365*H365,2)</f>
        <v>0</v>
      </c>
      <c r="BL365" s="17" t="s">
        <v>206</v>
      </c>
      <c r="BM365" s="170" t="s">
        <v>770</v>
      </c>
    </row>
    <row r="366" spans="1:65" s="2" customFormat="1" ht="21.75" customHeight="1">
      <c r="A366" s="32"/>
      <c r="B366" s="157"/>
      <c r="C366" s="158" t="s">
        <v>771</v>
      </c>
      <c r="D366" s="158" t="s">
        <v>138</v>
      </c>
      <c r="E366" s="159" t="s">
        <v>772</v>
      </c>
      <c r="F366" s="160" t="s">
        <v>773</v>
      </c>
      <c r="G366" s="161" t="s">
        <v>241</v>
      </c>
      <c r="H366" s="162">
        <v>0.001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206</v>
      </c>
      <c r="AT366" s="170" t="s">
        <v>138</v>
      </c>
      <c r="AU366" s="170" t="s">
        <v>81</v>
      </c>
      <c r="AY366" s="17" t="s">
        <v>135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81</v>
      </c>
      <c r="BK366" s="171">
        <f>ROUND(I366*H366,2)</f>
        <v>0</v>
      </c>
      <c r="BL366" s="17" t="s">
        <v>206</v>
      </c>
      <c r="BM366" s="170" t="s">
        <v>774</v>
      </c>
    </row>
    <row r="367" spans="2:63" s="12" customFormat="1" ht="22.9" customHeight="1">
      <c r="B367" s="144"/>
      <c r="D367" s="145" t="s">
        <v>75</v>
      </c>
      <c r="E367" s="155" t="s">
        <v>775</v>
      </c>
      <c r="F367" s="155" t="s">
        <v>776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SUM(P368:P383)</f>
        <v>0</v>
      </c>
      <c r="Q367" s="150"/>
      <c r="R367" s="151">
        <f>SUM(R368:R383)</f>
        <v>1.3052204</v>
      </c>
      <c r="S367" s="150"/>
      <c r="T367" s="152">
        <f>SUM(T368:T383)</f>
        <v>0</v>
      </c>
      <c r="AR367" s="145" t="s">
        <v>81</v>
      </c>
      <c r="AT367" s="153" t="s">
        <v>75</v>
      </c>
      <c r="AU367" s="153" t="s">
        <v>84</v>
      </c>
      <c r="AY367" s="145" t="s">
        <v>135</v>
      </c>
      <c r="BK367" s="154">
        <f>SUM(BK368:BK383)</f>
        <v>0</v>
      </c>
    </row>
    <row r="368" spans="1:65" s="2" customFormat="1" ht="21.75" customHeight="1">
      <c r="A368" s="32"/>
      <c r="B368" s="157"/>
      <c r="C368" s="158" t="s">
        <v>777</v>
      </c>
      <c r="D368" s="158" t="s">
        <v>138</v>
      </c>
      <c r="E368" s="159" t="s">
        <v>778</v>
      </c>
      <c r="F368" s="160" t="s">
        <v>779</v>
      </c>
      <c r="G368" s="161" t="s">
        <v>307</v>
      </c>
      <c r="H368" s="162">
        <v>12.76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0.00035</v>
      </c>
      <c r="R368" s="168">
        <f>Q368*H368</f>
        <v>0.0044659999999999995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206</v>
      </c>
      <c r="AT368" s="170" t="s">
        <v>138</v>
      </c>
      <c r="AU368" s="170" t="s">
        <v>81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206</v>
      </c>
      <c r="BM368" s="170" t="s">
        <v>780</v>
      </c>
    </row>
    <row r="369" spans="2:51" s="13" customFormat="1" ht="11.25">
      <c r="B369" s="172"/>
      <c r="D369" s="173" t="s">
        <v>144</v>
      </c>
      <c r="E369" s="174" t="s">
        <v>1</v>
      </c>
      <c r="F369" s="175" t="s">
        <v>647</v>
      </c>
      <c r="H369" s="176">
        <v>4.05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81</v>
      </c>
      <c r="AV369" s="13" t="s">
        <v>81</v>
      </c>
      <c r="AW369" s="13" t="s">
        <v>33</v>
      </c>
      <c r="AX369" s="13" t="s">
        <v>76</v>
      </c>
      <c r="AY369" s="174" t="s">
        <v>135</v>
      </c>
    </row>
    <row r="370" spans="2:51" s="13" customFormat="1" ht="11.25">
      <c r="B370" s="172"/>
      <c r="D370" s="173" t="s">
        <v>144</v>
      </c>
      <c r="E370" s="174" t="s">
        <v>1</v>
      </c>
      <c r="F370" s="175" t="s">
        <v>781</v>
      </c>
      <c r="H370" s="176">
        <v>8.71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144</v>
      </c>
      <c r="AU370" s="174" t="s">
        <v>81</v>
      </c>
      <c r="AV370" s="13" t="s">
        <v>81</v>
      </c>
      <c r="AW370" s="13" t="s">
        <v>33</v>
      </c>
      <c r="AX370" s="13" t="s">
        <v>76</v>
      </c>
      <c r="AY370" s="174" t="s">
        <v>135</v>
      </c>
    </row>
    <row r="371" spans="2:51" s="15" customFormat="1" ht="11.25">
      <c r="B371" s="199"/>
      <c r="D371" s="173" t="s">
        <v>144</v>
      </c>
      <c r="E371" s="200" t="s">
        <v>1</v>
      </c>
      <c r="F371" s="201" t="s">
        <v>213</v>
      </c>
      <c r="H371" s="202">
        <v>12.760000000000002</v>
      </c>
      <c r="I371" s="203"/>
      <c r="L371" s="199"/>
      <c r="M371" s="204"/>
      <c r="N371" s="205"/>
      <c r="O371" s="205"/>
      <c r="P371" s="205"/>
      <c r="Q371" s="205"/>
      <c r="R371" s="205"/>
      <c r="S371" s="205"/>
      <c r="T371" s="206"/>
      <c r="AT371" s="200" t="s">
        <v>144</v>
      </c>
      <c r="AU371" s="200" t="s">
        <v>81</v>
      </c>
      <c r="AV371" s="15" t="s">
        <v>142</v>
      </c>
      <c r="AW371" s="15" t="s">
        <v>33</v>
      </c>
      <c r="AX371" s="15" t="s">
        <v>84</v>
      </c>
      <c r="AY371" s="200" t="s">
        <v>135</v>
      </c>
    </row>
    <row r="372" spans="1:65" s="2" customFormat="1" ht="16.5" customHeight="1">
      <c r="A372" s="32"/>
      <c r="B372" s="157"/>
      <c r="C372" s="188" t="s">
        <v>782</v>
      </c>
      <c r="D372" s="188" t="s">
        <v>199</v>
      </c>
      <c r="E372" s="189" t="s">
        <v>783</v>
      </c>
      <c r="F372" s="190" t="s">
        <v>784</v>
      </c>
      <c r="G372" s="191" t="s">
        <v>196</v>
      </c>
      <c r="H372" s="192">
        <v>35.09</v>
      </c>
      <c r="I372" s="193"/>
      <c r="J372" s="194">
        <f>ROUND(I372*H372,2)</f>
        <v>0</v>
      </c>
      <c r="K372" s="195"/>
      <c r="L372" s="196"/>
      <c r="M372" s="197" t="s">
        <v>1</v>
      </c>
      <c r="N372" s="198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296</v>
      </c>
      <c r="AT372" s="170" t="s">
        <v>199</v>
      </c>
      <c r="AU372" s="170" t="s">
        <v>81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81</v>
      </c>
      <c r="BK372" s="171">
        <f>ROUND(I372*H372,2)</f>
        <v>0</v>
      </c>
      <c r="BL372" s="17" t="s">
        <v>206</v>
      </c>
      <c r="BM372" s="170" t="s">
        <v>785</v>
      </c>
    </row>
    <row r="373" spans="2:51" s="13" customFormat="1" ht="11.25">
      <c r="B373" s="172"/>
      <c r="D373" s="173" t="s">
        <v>144</v>
      </c>
      <c r="E373" s="174" t="s">
        <v>1</v>
      </c>
      <c r="F373" s="175" t="s">
        <v>786</v>
      </c>
      <c r="H373" s="176">
        <v>35.09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81</v>
      </c>
      <c r="AV373" s="13" t="s">
        <v>81</v>
      </c>
      <c r="AW373" s="13" t="s">
        <v>33</v>
      </c>
      <c r="AX373" s="13" t="s">
        <v>84</v>
      </c>
      <c r="AY373" s="174" t="s">
        <v>135</v>
      </c>
    </row>
    <row r="374" spans="1:65" s="2" customFormat="1" ht="21.75" customHeight="1">
      <c r="A374" s="32"/>
      <c r="B374" s="157"/>
      <c r="C374" s="158" t="s">
        <v>787</v>
      </c>
      <c r="D374" s="158" t="s">
        <v>138</v>
      </c>
      <c r="E374" s="159" t="s">
        <v>788</v>
      </c>
      <c r="F374" s="160" t="s">
        <v>789</v>
      </c>
      <c r="G374" s="161" t="s">
        <v>141</v>
      </c>
      <c r="H374" s="162">
        <v>25.52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0.03362</v>
      </c>
      <c r="R374" s="168">
        <f>Q374*H374</f>
        <v>0.8579823999999999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206</v>
      </c>
      <c r="AT374" s="170" t="s">
        <v>138</v>
      </c>
      <c r="AU374" s="170" t="s">
        <v>81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81</v>
      </c>
      <c r="BK374" s="171">
        <f>ROUND(I374*H374,2)</f>
        <v>0</v>
      </c>
      <c r="BL374" s="17" t="s">
        <v>206</v>
      </c>
      <c r="BM374" s="170" t="s">
        <v>790</v>
      </c>
    </row>
    <row r="375" spans="2:51" s="13" customFormat="1" ht="11.25">
      <c r="B375" s="172"/>
      <c r="D375" s="173" t="s">
        <v>144</v>
      </c>
      <c r="E375" s="174" t="s">
        <v>1</v>
      </c>
      <c r="F375" s="175" t="s">
        <v>791</v>
      </c>
      <c r="H375" s="176">
        <v>17.42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144</v>
      </c>
      <c r="AU375" s="174" t="s">
        <v>81</v>
      </c>
      <c r="AV375" s="13" t="s">
        <v>81</v>
      </c>
      <c r="AW375" s="13" t="s">
        <v>33</v>
      </c>
      <c r="AX375" s="13" t="s">
        <v>76</v>
      </c>
      <c r="AY375" s="174" t="s">
        <v>135</v>
      </c>
    </row>
    <row r="376" spans="2:51" s="13" customFormat="1" ht="11.25">
      <c r="B376" s="172"/>
      <c r="D376" s="173" t="s">
        <v>144</v>
      </c>
      <c r="E376" s="174" t="s">
        <v>1</v>
      </c>
      <c r="F376" s="175" t="s">
        <v>792</v>
      </c>
      <c r="H376" s="176">
        <v>8.1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81</v>
      </c>
      <c r="AV376" s="13" t="s">
        <v>81</v>
      </c>
      <c r="AW376" s="13" t="s">
        <v>33</v>
      </c>
      <c r="AX376" s="13" t="s">
        <v>76</v>
      </c>
      <c r="AY376" s="174" t="s">
        <v>135</v>
      </c>
    </row>
    <row r="377" spans="2:51" s="15" customFormat="1" ht="11.25">
      <c r="B377" s="199"/>
      <c r="D377" s="173" t="s">
        <v>144</v>
      </c>
      <c r="E377" s="200" t="s">
        <v>1</v>
      </c>
      <c r="F377" s="201" t="s">
        <v>213</v>
      </c>
      <c r="H377" s="202">
        <v>25.520000000000003</v>
      </c>
      <c r="I377" s="203"/>
      <c r="L377" s="199"/>
      <c r="M377" s="204"/>
      <c r="N377" s="205"/>
      <c r="O377" s="205"/>
      <c r="P377" s="205"/>
      <c r="Q377" s="205"/>
      <c r="R377" s="205"/>
      <c r="S377" s="205"/>
      <c r="T377" s="206"/>
      <c r="AT377" s="200" t="s">
        <v>144</v>
      </c>
      <c r="AU377" s="200" t="s">
        <v>81</v>
      </c>
      <c r="AV377" s="15" t="s">
        <v>142</v>
      </c>
      <c r="AW377" s="15" t="s">
        <v>33</v>
      </c>
      <c r="AX377" s="15" t="s">
        <v>84</v>
      </c>
      <c r="AY377" s="200" t="s">
        <v>135</v>
      </c>
    </row>
    <row r="378" spans="1:65" s="2" customFormat="1" ht="21.75" customHeight="1">
      <c r="A378" s="32"/>
      <c r="B378" s="157"/>
      <c r="C378" s="188" t="s">
        <v>793</v>
      </c>
      <c r="D378" s="188" t="s">
        <v>199</v>
      </c>
      <c r="E378" s="189" t="s">
        <v>794</v>
      </c>
      <c r="F378" s="190" t="s">
        <v>795</v>
      </c>
      <c r="G378" s="191" t="s">
        <v>141</v>
      </c>
      <c r="H378" s="192">
        <v>28.072</v>
      </c>
      <c r="I378" s="193"/>
      <c r="J378" s="194">
        <f>ROUND(I378*H378,2)</f>
        <v>0</v>
      </c>
      <c r="K378" s="195"/>
      <c r="L378" s="196"/>
      <c r="M378" s="197" t="s">
        <v>1</v>
      </c>
      <c r="N378" s="198" t="s">
        <v>42</v>
      </c>
      <c r="O378" s="58"/>
      <c r="P378" s="168">
        <f>O378*H378</f>
        <v>0</v>
      </c>
      <c r="Q378" s="168">
        <v>0.0155</v>
      </c>
      <c r="R378" s="168">
        <f>Q378*H378</f>
        <v>0.435116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296</v>
      </c>
      <c r="AT378" s="170" t="s">
        <v>199</v>
      </c>
      <c r="AU378" s="170" t="s">
        <v>81</v>
      </c>
      <c r="AY378" s="17" t="s">
        <v>135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81</v>
      </c>
      <c r="BK378" s="171">
        <f>ROUND(I378*H378,2)</f>
        <v>0</v>
      </c>
      <c r="BL378" s="17" t="s">
        <v>206</v>
      </c>
      <c r="BM378" s="170" t="s">
        <v>796</v>
      </c>
    </row>
    <row r="379" spans="2:51" s="13" customFormat="1" ht="11.25">
      <c r="B379" s="172"/>
      <c r="D379" s="173" t="s">
        <v>144</v>
      </c>
      <c r="E379" s="174" t="s">
        <v>1</v>
      </c>
      <c r="F379" s="175" t="s">
        <v>797</v>
      </c>
      <c r="H379" s="176">
        <v>28.072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81</v>
      </c>
      <c r="AV379" s="13" t="s">
        <v>81</v>
      </c>
      <c r="AW379" s="13" t="s">
        <v>33</v>
      </c>
      <c r="AX379" s="13" t="s">
        <v>84</v>
      </c>
      <c r="AY379" s="174" t="s">
        <v>135</v>
      </c>
    </row>
    <row r="380" spans="1:65" s="2" customFormat="1" ht="16.5" customHeight="1">
      <c r="A380" s="32"/>
      <c r="B380" s="157"/>
      <c r="C380" s="158" t="s">
        <v>798</v>
      </c>
      <c r="D380" s="158" t="s">
        <v>138</v>
      </c>
      <c r="E380" s="159" t="s">
        <v>799</v>
      </c>
      <c r="F380" s="160" t="s">
        <v>800</v>
      </c>
      <c r="G380" s="161" t="s">
        <v>141</v>
      </c>
      <c r="H380" s="162">
        <v>25.52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0.0003</v>
      </c>
      <c r="R380" s="168">
        <f>Q380*H380</f>
        <v>0.007656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206</v>
      </c>
      <c r="AT380" s="170" t="s">
        <v>138</v>
      </c>
      <c r="AU380" s="170" t="s">
        <v>81</v>
      </c>
      <c r="AY380" s="17" t="s">
        <v>135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81</v>
      </c>
      <c r="BK380" s="171">
        <f>ROUND(I380*H380,2)</f>
        <v>0</v>
      </c>
      <c r="BL380" s="17" t="s">
        <v>206</v>
      </c>
      <c r="BM380" s="170" t="s">
        <v>801</v>
      </c>
    </row>
    <row r="381" spans="1:65" s="2" customFormat="1" ht="21.75" customHeight="1">
      <c r="A381" s="32"/>
      <c r="B381" s="157"/>
      <c r="C381" s="158" t="s">
        <v>802</v>
      </c>
      <c r="D381" s="158" t="s">
        <v>138</v>
      </c>
      <c r="E381" s="159" t="s">
        <v>803</v>
      </c>
      <c r="F381" s="160" t="s">
        <v>804</v>
      </c>
      <c r="G381" s="161" t="s">
        <v>241</v>
      </c>
      <c r="H381" s="162">
        <v>1.305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206</v>
      </c>
      <c r="AT381" s="170" t="s">
        <v>138</v>
      </c>
      <c r="AU381" s="170" t="s">
        <v>81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81</v>
      </c>
      <c r="BK381" s="171">
        <f>ROUND(I381*H381,2)</f>
        <v>0</v>
      </c>
      <c r="BL381" s="17" t="s">
        <v>206</v>
      </c>
      <c r="BM381" s="170" t="s">
        <v>805</v>
      </c>
    </row>
    <row r="382" spans="1:65" s="2" customFormat="1" ht="21.75" customHeight="1">
      <c r="A382" s="32"/>
      <c r="B382" s="157"/>
      <c r="C382" s="158" t="s">
        <v>806</v>
      </c>
      <c r="D382" s="158" t="s">
        <v>138</v>
      </c>
      <c r="E382" s="159" t="s">
        <v>807</v>
      </c>
      <c r="F382" s="160" t="s">
        <v>808</v>
      </c>
      <c r="G382" s="161" t="s">
        <v>241</v>
      </c>
      <c r="H382" s="162">
        <v>1.305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0</v>
      </c>
      <c r="R382" s="168">
        <f>Q382*H382</f>
        <v>0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206</v>
      </c>
      <c r="AT382" s="170" t="s">
        <v>138</v>
      </c>
      <c r="AU382" s="170" t="s">
        <v>81</v>
      </c>
      <c r="AY382" s="17" t="s">
        <v>135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81</v>
      </c>
      <c r="BK382" s="171">
        <f>ROUND(I382*H382,2)</f>
        <v>0</v>
      </c>
      <c r="BL382" s="17" t="s">
        <v>206</v>
      </c>
      <c r="BM382" s="170" t="s">
        <v>809</v>
      </c>
    </row>
    <row r="383" spans="1:65" s="2" customFormat="1" ht="16.5" customHeight="1">
      <c r="A383" s="32"/>
      <c r="B383" s="157"/>
      <c r="C383" s="158" t="s">
        <v>810</v>
      </c>
      <c r="D383" s="158" t="s">
        <v>138</v>
      </c>
      <c r="E383" s="159" t="s">
        <v>811</v>
      </c>
      <c r="F383" s="160" t="s">
        <v>812</v>
      </c>
      <c r="G383" s="161" t="s">
        <v>527</v>
      </c>
      <c r="H383" s="162">
        <v>1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206</v>
      </c>
      <c r="AT383" s="170" t="s">
        <v>138</v>
      </c>
      <c r="AU383" s="170" t="s">
        <v>81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81</v>
      </c>
      <c r="BK383" s="171">
        <f>ROUND(I383*H383,2)</f>
        <v>0</v>
      </c>
      <c r="BL383" s="17" t="s">
        <v>206</v>
      </c>
      <c r="BM383" s="170" t="s">
        <v>813</v>
      </c>
    </row>
    <row r="384" spans="2:63" s="12" customFormat="1" ht="22.9" customHeight="1">
      <c r="B384" s="144"/>
      <c r="D384" s="145" t="s">
        <v>75</v>
      </c>
      <c r="E384" s="155" t="s">
        <v>814</v>
      </c>
      <c r="F384" s="155" t="s">
        <v>815</v>
      </c>
      <c r="I384" s="147"/>
      <c r="J384" s="156">
        <f>BK384</f>
        <v>0</v>
      </c>
      <c r="L384" s="144"/>
      <c r="M384" s="149"/>
      <c r="N384" s="150"/>
      <c r="O384" s="150"/>
      <c r="P384" s="151">
        <f>SUM(P385:P389)</f>
        <v>0</v>
      </c>
      <c r="Q384" s="150"/>
      <c r="R384" s="151">
        <f>SUM(R385:R389)</f>
        <v>0.001617</v>
      </c>
      <c r="S384" s="150"/>
      <c r="T384" s="152">
        <f>SUM(T385:T389)</f>
        <v>0</v>
      </c>
      <c r="AR384" s="145" t="s">
        <v>81</v>
      </c>
      <c r="AT384" s="153" t="s">
        <v>75</v>
      </c>
      <c r="AU384" s="153" t="s">
        <v>84</v>
      </c>
      <c r="AY384" s="145" t="s">
        <v>135</v>
      </c>
      <c r="BK384" s="154">
        <f>SUM(BK385:BK389)</f>
        <v>0</v>
      </c>
    </row>
    <row r="385" spans="1:65" s="2" customFormat="1" ht="21.75" customHeight="1">
      <c r="A385" s="32"/>
      <c r="B385" s="157"/>
      <c r="C385" s="158" t="s">
        <v>816</v>
      </c>
      <c r="D385" s="158" t="s">
        <v>138</v>
      </c>
      <c r="E385" s="159" t="s">
        <v>817</v>
      </c>
      <c r="F385" s="160" t="s">
        <v>818</v>
      </c>
      <c r="G385" s="161" t="s">
        <v>141</v>
      </c>
      <c r="H385" s="162">
        <v>4.9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7E-05</v>
      </c>
      <c r="R385" s="168">
        <f>Q385*H385</f>
        <v>0.000343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206</v>
      </c>
      <c r="AT385" s="170" t="s">
        <v>138</v>
      </c>
      <c r="AU385" s="170" t="s">
        <v>81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206</v>
      </c>
      <c r="BM385" s="170" t="s">
        <v>819</v>
      </c>
    </row>
    <row r="386" spans="1:65" s="2" customFormat="1" ht="21.75" customHeight="1">
      <c r="A386" s="32"/>
      <c r="B386" s="157"/>
      <c r="C386" s="158" t="s">
        <v>820</v>
      </c>
      <c r="D386" s="158" t="s">
        <v>138</v>
      </c>
      <c r="E386" s="159" t="s">
        <v>821</v>
      </c>
      <c r="F386" s="160" t="s">
        <v>822</v>
      </c>
      <c r="G386" s="161" t="s">
        <v>141</v>
      </c>
      <c r="H386" s="162">
        <v>4.9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0.00014</v>
      </c>
      <c r="R386" s="168">
        <f>Q386*H386</f>
        <v>0.000686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206</v>
      </c>
      <c r="AT386" s="170" t="s">
        <v>138</v>
      </c>
      <c r="AU386" s="170" t="s">
        <v>81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81</v>
      </c>
      <c r="BK386" s="171">
        <f>ROUND(I386*H386,2)</f>
        <v>0</v>
      </c>
      <c r="BL386" s="17" t="s">
        <v>206</v>
      </c>
      <c r="BM386" s="170" t="s">
        <v>823</v>
      </c>
    </row>
    <row r="387" spans="2:51" s="14" customFormat="1" ht="11.25">
      <c r="B387" s="181"/>
      <c r="D387" s="173" t="s">
        <v>144</v>
      </c>
      <c r="E387" s="182" t="s">
        <v>1</v>
      </c>
      <c r="F387" s="183" t="s">
        <v>824</v>
      </c>
      <c r="H387" s="182" t="s">
        <v>1</v>
      </c>
      <c r="I387" s="184"/>
      <c r="L387" s="181"/>
      <c r="M387" s="185"/>
      <c r="N387" s="186"/>
      <c r="O387" s="186"/>
      <c r="P387" s="186"/>
      <c r="Q387" s="186"/>
      <c r="R387" s="186"/>
      <c r="S387" s="186"/>
      <c r="T387" s="187"/>
      <c r="AT387" s="182" t="s">
        <v>144</v>
      </c>
      <c r="AU387" s="182" t="s">
        <v>81</v>
      </c>
      <c r="AV387" s="14" t="s">
        <v>84</v>
      </c>
      <c r="AW387" s="14" t="s">
        <v>33</v>
      </c>
      <c r="AX387" s="14" t="s">
        <v>76</v>
      </c>
      <c r="AY387" s="182" t="s">
        <v>135</v>
      </c>
    </row>
    <row r="388" spans="2:51" s="13" customFormat="1" ht="11.25">
      <c r="B388" s="172"/>
      <c r="D388" s="173" t="s">
        <v>144</v>
      </c>
      <c r="E388" s="174" t="s">
        <v>1</v>
      </c>
      <c r="F388" s="175" t="s">
        <v>825</v>
      </c>
      <c r="H388" s="176">
        <v>4.9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81</v>
      </c>
      <c r="AV388" s="13" t="s">
        <v>81</v>
      </c>
      <c r="AW388" s="13" t="s">
        <v>33</v>
      </c>
      <c r="AX388" s="13" t="s">
        <v>84</v>
      </c>
      <c r="AY388" s="174" t="s">
        <v>135</v>
      </c>
    </row>
    <row r="389" spans="1:65" s="2" customFormat="1" ht="21.75" customHeight="1">
      <c r="A389" s="32"/>
      <c r="B389" s="157"/>
      <c r="C389" s="158" t="s">
        <v>826</v>
      </c>
      <c r="D389" s="158" t="s">
        <v>138</v>
      </c>
      <c r="E389" s="159" t="s">
        <v>827</v>
      </c>
      <c r="F389" s="160" t="s">
        <v>828</v>
      </c>
      <c r="G389" s="161" t="s">
        <v>141</v>
      </c>
      <c r="H389" s="162">
        <v>4.9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0.00012</v>
      </c>
      <c r="R389" s="168">
        <f>Q389*H389</f>
        <v>0.0005880000000000001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206</v>
      </c>
      <c r="AT389" s="170" t="s">
        <v>138</v>
      </c>
      <c r="AU389" s="170" t="s">
        <v>81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81</v>
      </c>
      <c r="BK389" s="171">
        <f>ROUND(I389*H389,2)</f>
        <v>0</v>
      </c>
      <c r="BL389" s="17" t="s">
        <v>206</v>
      </c>
      <c r="BM389" s="170" t="s">
        <v>829</v>
      </c>
    </row>
    <row r="390" spans="2:63" s="12" customFormat="1" ht="22.9" customHeight="1">
      <c r="B390" s="144"/>
      <c r="D390" s="145" t="s">
        <v>75</v>
      </c>
      <c r="E390" s="155" t="s">
        <v>830</v>
      </c>
      <c r="F390" s="155" t="s">
        <v>831</v>
      </c>
      <c r="I390" s="147"/>
      <c r="J390" s="156">
        <f>BK390</f>
        <v>0</v>
      </c>
      <c r="L390" s="144"/>
      <c r="M390" s="149"/>
      <c r="N390" s="150"/>
      <c r="O390" s="150"/>
      <c r="P390" s="151">
        <f>SUM(P391:P407)</f>
        <v>0</v>
      </c>
      <c r="Q390" s="150"/>
      <c r="R390" s="151">
        <f>SUM(R391:R407)</f>
        <v>0.026061420000000002</v>
      </c>
      <c r="S390" s="150"/>
      <c r="T390" s="152">
        <f>SUM(T391:T407)</f>
        <v>0.0055366</v>
      </c>
      <c r="AR390" s="145" t="s">
        <v>81</v>
      </c>
      <c r="AT390" s="153" t="s">
        <v>75</v>
      </c>
      <c r="AU390" s="153" t="s">
        <v>84</v>
      </c>
      <c r="AY390" s="145" t="s">
        <v>135</v>
      </c>
      <c r="BK390" s="154">
        <f>SUM(BK391:BK407)</f>
        <v>0</v>
      </c>
    </row>
    <row r="391" spans="1:65" s="2" customFormat="1" ht="21.75" customHeight="1">
      <c r="A391" s="32"/>
      <c r="B391" s="157"/>
      <c r="C391" s="158" t="s">
        <v>832</v>
      </c>
      <c r="D391" s="158" t="s">
        <v>138</v>
      </c>
      <c r="E391" s="159" t="s">
        <v>204</v>
      </c>
      <c r="F391" s="160" t="s">
        <v>205</v>
      </c>
      <c r="G391" s="161" t="s">
        <v>141</v>
      </c>
      <c r="H391" s="162">
        <v>22.166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206</v>
      </c>
      <c r="AT391" s="170" t="s">
        <v>138</v>
      </c>
      <c r="AU391" s="170" t="s">
        <v>81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81</v>
      </c>
      <c r="BK391" s="171">
        <f>ROUND(I391*H391,2)</f>
        <v>0</v>
      </c>
      <c r="BL391" s="17" t="s">
        <v>206</v>
      </c>
      <c r="BM391" s="170" t="s">
        <v>833</v>
      </c>
    </row>
    <row r="392" spans="2:51" s="14" customFormat="1" ht="11.25">
      <c r="B392" s="181"/>
      <c r="D392" s="173" t="s">
        <v>144</v>
      </c>
      <c r="E392" s="182" t="s">
        <v>1</v>
      </c>
      <c r="F392" s="183" t="s">
        <v>210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144</v>
      </c>
      <c r="AU392" s="182" t="s">
        <v>81</v>
      </c>
      <c r="AV392" s="14" t="s">
        <v>84</v>
      </c>
      <c r="AW392" s="14" t="s">
        <v>33</v>
      </c>
      <c r="AX392" s="14" t="s">
        <v>76</v>
      </c>
      <c r="AY392" s="182" t="s">
        <v>135</v>
      </c>
    </row>
    <row r="393" spans="2:51" s="13" customFormat="1" ht="11.25">
      <c r="B393" s="172"/>
      <c r="D393" s="173" t="s">
        <v>144</v>
      </c>
      <c r="E393" s="174" t="s">
        <v>1</v>
      </c>
      <c r="F393" s="175" t="s">
        <v>282</v>
      </c>
      <c r="H393" s="176">
        <v>5.67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81</v>
      </c>
      <c r="AV393" s="13" t="s">
        <v>81</v>
      </c>
      <c r="AW393" s="13" t="s">
        <v>33</v>
      </c>
      <c r="AX393" s="13" t="s">
        <v>76</v>
      </c>
      <c r="AY393" s="174" t="s">
        <v>135</v>
      </c>
    </row>
    <row r="394" spans="2:51" s="14" customFormat="1" ht="11.25">
      <c r="B394" s="181"/>
      <c r="D394" s="173" t="s">
        <v>144</v>
      </c>
      <c r="E394" s="182" t="s">
        <v>1</v>
      </c>
      <c r="F394" s="183" t="s">
        <v>834</v>
      </c>
      <c r="H394" s="182" t="s">
        <v>1</v>
      </c>
      <c r="I394" s="184"/>
      <c r="L394" s="181"/>
      <c r="M394" s="185"/>
      <c r="N394" s="186"/>
      <c r="O394" s="186"/>
      <c r="P394" s="186"/>
      <c r="Q394" s="186"/>
      <c r="R394" s="186"/>
      <c r="S394" s="186"/>
      <c r="T394" s="187"/>
      <c r="AT394" s="182" t="s">
        <v>144</v>
      </c>
      <c r="AU394" s="182" t="s">
        <v>81</v>
      </c>
      <c r="AV394" s="14" t="s">
        <v>84</v>
      </c>
      <c r="AW394" s="14" t="s">
        <v>33</v>
      </c>
      <c r="AX394" s="14" t="s">
        <v>76</v>
      </c>
      <c r="AY394" s="182" t="s">
        <v>135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835</v>
      </c>
      <c r="H395" s="176">
        <v>5.226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81</v>
      </c>
      <c r="AV395" s="13" t="s">
        <v>81</v>
      </c>
      <c r="AW395" s="13" t="s">
        <v>33</v>
      </c>
      <c r="AX395" s="13" t="s">
        <v>76</v>
      </c>
      <c r="AY395" s="174" t="s">
        <v>135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836</v>
      </c>
      <c r="H396" s="176">
        <v>2.43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81</v>
      </c>
      <c r="AV396" s="13" t="s">
        <v>81</v>
      </c>
      <c r="AW396" s="13" t="s">
        <v>33</v>
      </c>
      <c r="AX396" s="13" t="s">
        <v>76</v>
      </c>
      <c r="AY396" s="174" t="s">
        <v>135</v>
      </c>
    </row>
    <row r="397" spans="2:51" s="14" customFormat="1" ht="11.25">
      <c r="B397" s="181"/>
      <c r="D397" s="173" t="s">
        <v>144</v>
      </c>
      <c r="E397" s="182" t="s">
        <v>1</v>
      </c>
      <c r="F397" s="183" t="s">
        <v>837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144</v>
      </c>
      <c r="AU397" s="182" t="s">
        <v>81</v>
      </c>
      <c r="AV397" s="14" t="s">
        <v>84</v>
      </c>
      <c r="AW397" s="14" t="s">
        <v>33</v>
      </c>
      <c r="AX397" s="14" t="s">
        <v>76</v>
      </c>
      <c r="AY397" s="182" t="s">
        <v>135</v>
      </c>
    </row>
    <row r="398" spans="2:51" s="13" customFormat="1" ht="11.25">
      <c r="B398" s="172"/>
      <c r="D398" s="173" t="s">
        <v>144</v>
      </c>
      <c r="E398" s="174" t="s">
        <v>1</v>
      </c>
      <c r="F398" s="175" t="s">
        <v>641</v>
      </c>
      <c r="H398" s="176">
        <v>8.84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81</v>
      </c>
      <c r="AV398" s="13" t="s">
        <v>81</v>
      </c>
      <c r="AW398" s="13" t="s">
        <v>33</v>
      </c>
      <c r="AX398" s="13" t="s">
        <v>76</v>
      </c>
      <c r="AY398" s="174" t="s">
        <v>135</v>
      </c>
    </row>
    <row r="399" spans="2:51" s="15" customFormat="1" ht="11.25">
      <c r="B399" s="199"/>
      <c r="D399" s="173" t="s">
        <v>144</v>
      </c>
      <c r="E399" s="200" t="s">
        <v>1</v>
      </c>
      <c r="F399" s="201" t="s">
        <v>213</v>
      </c>
      <c r="H399" s="202">
        <v>22.166</v>
      </c>
      <c r="I399" s="203"/>
      <c r="L399" s="199"/>
      <c r="M399" s="204"/>
      <c r="N399" s="205"/>
      <c r="O399" s="205"/>
      <c r="P399" s="205"/>
      <c r="Q399" s="205"/>
      <c r="R399" s="205"/>
      <c r="S399" s="205"/>
      <c r="T399" s="206"/>
      <c r="AT399" s="200" t="s">
        <v>144</v>
      </c>
      <c r="AU399" s="200" t="s">
        <v>81</v>
      </c>
      <c r="AV399" s="15" t="s">
        <v>142</v>
      </c>
      <c r="AW399" s="15" t="s">
        <v>33</v>
      </c>
      <c r="AX399" s="15" t="s">
        <v>84</v>
      </c>
      <c r="AY399" s="200" t="s">
        <v>135</v>
      </c>
    </row>
    <row r="400" spans="1:65" s="2" customFormat="1" ht="16.5" customHeight="1">
      <c r="A400" s="32"/>
      <c r="B400" s="157"/>
      <c r="C400" s="158" t="s">
        <v>838</v>
      </c>
      <c r="D400" s="158" t="s">
        <v>138</v>
      </c>
      <c r="E400" s="159" t="s">
        <v>839</v>
      </c>
      <c r="F400" s="160" t="s">
        <v>840</v>
      </c>
      <c r="G400" s="161" t="s">
        <v>141</v>
      </c>
      <c r="H400" s="162">
        <v>17.86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0.001</v>
      </c>
      <c r="R400" s="168">
        <f>Q400*H400</f>
        <v>0.01786</v>
      </c>
      <c r="S400" s="168">
        <v>0.00031</v>
      </c>
      <c r="T400" s="169">
        <f>S400*H400</f>
        <v>0.0055366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206</v>
      </c>
      <c r="AT400" s="170" t="s">
        <v>138</v>
      </c>
      <c r="AU400" s="170" t="s">
        <v>81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81</v>
      </c>
      <c r="BK400" s="171">
        <f>ROUND(I400*H400,2)</f>
        <v>0</v>
      </c>
      <c r="BL400" s="17" t="s">
        <v>206</v>
      </c>
      <c r="BM400" s="170" t="s">
        <v>841</v>
      </c>
    </row>
    <row r="401" spans="2:51" s="14" customFormat="1" ht="11.25">
      <c r="B401" s="181"/>
      <c r="D401" s="173" t="s">
        <v>144</v>
      </c>
      <c r="E401" s="182" t="s">
        <v>1</v>
      </c>
      <c r="F401" s="183" t="s">
        <v>842</v>
      </c>
      <c r="H401" s="182" t="s">
        <v>1</v>
      </c>
      <c r="I401" s="184"/>
      <c r="L401" s="181"/>
      <c r="M401" s="185"/>
      <c r="N401" s="186"/>
      <c r="O401" s="186"/>
      <c r="P401" s="186"/>
      <c r="Q401" s="186"/>
      <c r="R401" s="186"/>
      <c r="S401" s="186"/>
      <c r="T401" s="187"/>
      <c r="AT401" s="182" t="s">
        <v>144</v>
      </c>
      <c r="AU401" s="182" t="s">
        <v>81</v>
      </c>
      <c r="AV401" s="14" t="s">
        <v>84</v>
      </c>
      <c r="AW401" s="14" t="s">
        <v>33</v>
      </c>
      <c r="AX401" s="14" t="s">
        <v>76</v>
      </c>
      <c r="AY401" s="182" t="s">
        <v>135</v>
      </c>
    </row>
    <row r="402" spans="2:51" s="13" customFormat="1" ht="11.25">
      <c r="B402" s="172"/>
      <c r="D402" s="173" t="s">
        <v>144</v>
      </c>
      <c r="E402" s="174" t="s">
        <v>1</v>
      </c>
      <c r="F402" s="175" t="s">
        <v>843</v>
      </c>
      <c r="H402" s="176">
        <v>2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81</v>
      </c>
      <c r="AV402" s="13" t="s">
        <v>81</v>
      </c>
      <c r="AW402" s="13" t="s">
        <v>33</v>
      </c>
      <c r="AX402" s="13" t="s">
        <v>76</v>
      </c>
      <c r="AY402" s="174" t="s">
        <v>135</v>
      </c>
    </row>
    <row r="403" spans="2:51" s="14" customFormat="1" ht="11.25">
      <c r="B403" s="181"/>
      <c r="D403" s="173" t="s">
        <v>144</v>
      </c>
      <c r="E403" s="182" t="s">
        <v>1</v>
      </c>
      <c r="F403" s="183" t="s">
        <v>844</v>
      </c>
      <c r="H403" s="182" t="s">
        <v>1</v>
      </c>
      <c r="I403" s="184"/>
      <c r="L403" s="181"/>
      <c r="M403" s="185"/>
      <c r="N403" s="186"/>
      <c r="O403" s="186"/>
      <c r="P403" s="186"/>
      <c r="Q403" s="186"/>
      <c r="R403" s="186"/>
      <c r="S403" s="186"/>
      <c r="T403" s="187"/>
      <c r="AT403" s="182" t="s">
        <v>144</v>
      </c>
      <c r="AU403" s="182" t="s">
        <v>81</v>
      </c>
      <c r="AV403" s="14" t="s">
        <v>84</v>
      </c>
      <c r="AW403" s="14" t="s">
        <v>33</v>
      </c>
      <c r="AX403" s="14" t="s">
        <v>76</v>
      </c>
      <c r="AY403" s="182" t="s">
        <v>135</v>
      </c>
    </row>
    <row r="404" spans="2:51" s="13" customFormat="1" ht="11.25">
      <c r="B404" s="172"/>
      <c r="D404" s="173" t="s">
        <v>144</v>
      </c>
      <c r="E404" s="174" t="s">
        <v>1</v>
      </c>
      <c r="F404" s="175" t="s">
        <v>845</v>
      </c>
      <c r="H404" s="176">
        <v>15.86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144</v>
      </c>
      <c r="AU404" s="174" t="s">
        <v>81</v>
      </c>
      <c r="AV404" s="13" t="s">
        <v>81</v>
      </c>
      <c r="AW404" s="13" t="s">
        <v>33</v>
      </c>
      <c r="AX404" s="13" t="s">
        <v>76</v>
      </c>
      <c r="AY404" s="174" t="s">
        <v>135</v>
      </c>
    </row>
    <row r="405" spans="2:51" s="15" customFormat="1" ht="11.25">
      <c r="B405" s="199"/>
      <c r="D405" s="173" t="s">
        <v>144</v>
      </c>
      <c r="E405" s="200" t="s">
        <v>1</v>
      </c>
      <c r="F405" s="201" t="s">
        <v>213</v>
      </c>
      <c r="H405" s="202">
        <v>17.86</v>
      </c>
      <c r="I405" s="203"/>
      <c r="L405" s="199"/>
      <c r="M405" s="204"/>
      <c r="N405" s="205"/>
      <c r="O405" s="205"/>
      <c r="P405" s="205"/>
      <c r="Q405" s="205"/>
      <c r="R405" s="205"/>
      <c r="S405" s="205"/>
      <c r="T405" s="206"/>
      <c r="AT405" s="200" t="s">
        <v>144</v>
      </c>
      <c r="AU405" s="200" t="s">
        <v>81</v>
      </c>
      <c r="AV405" s="15" t="s">
        <v>142</v>
      </c>
      <c r="AW405" s="15" t="s">
        <v>33</v>
      </c>
      <c r="AX405" s="15" t="s">
        <v>84</v>
      </c>
      <c r="AY405" s="200" t="s">
        <v>135</v>
      </c>
    </row>
    <row r="406" spans="1:65" s="2" customFormat="1" ht="21.75" customHeight="1">
      <c r="A406" s="32"/>
      <c r="B406" s="157"/>
      <c r="C406" s="158" t="s">
        <v>846</v>
      </c>
      <c r="D406" s="158" t="s">
        <v>138</v>
      </c>
      <c r="E406" s="159" t="s">
        <v>847</v>
      </c>
      <c r="F406" s="160" t="s">
        <v>848</v>
      </c>
      <c r="G406" s="161" t="s">
        <v>141</v>
      </c>
      <c r="H406" s="162">
        <v>22.166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0.00021</v>
      </c>
      <c r="R406" s="168">
        <f>Q406*H406</f>
        <v>0.00465486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206</v>
      </c>
      <c r="AT406" s="170" t="s">
        <v>138</v>
      </c>
      <c r="AU406" s="170" t="s">
        <v>81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81</v>
      </c>
      <c r="BK406" s="171">
        <f>ROUND(I406*H406,2)</f>
        <v>0</v>
      </c>
      <c r="BL406" s="17" t="s">
        <v>206</v>
      </c>
      <c r="BM406" s="170" t="s">
        <v>849</v>
      </c>
    </row>
    <row r="407" spans="1:65" s="2" customFormat="1" ht="21.75" customHeight="1">
      <c r="A407" s="32"/>
      <c r="B407" s="157"/>
      <c r="C407" s="158" t="s">
        <v>850</v>
      </c>
      <c r="D407" s="158" t="s">
        <v>138</v>
      </c>
      <c r="E407" s="159" t="s">
        <v>851</v>
      </c>
      <c r="F407" s="160" t="s">
        <v>852</v>
      </c>
      <c r="G407" s="161" t="s">
        <v>141</v>
      </c>
      <c r="H407" s="162">
        <v>22.166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0.00016</v>
      </c>
      <c r="R407" s="168">
        <f>Q407*H407</f>
        <v>0.0035465600000000003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206</v>
      </c>
      <c r="AT407" s="170" t="s">
        <v>138</v>
      </c>
      <c r="AU407" s="170" t="s">
        <v>81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81</v>
      </c>
      <c r="BK407" s="171">
        <f>ROUND(I407*H407,2)</f>
        <v>0</v>
      </c>
      <c r="BL407" s="17" t="s">
        <v>206</v>
      </c>
      <c r="BM407" s="170" t="s">
        <v>853</v>
      </c>
    </row>
    <row r="408" spans="2:63" s="12" customFormat="1" ht="25.9" customHeight="1">
      <c r="B408" s="144"/>
      <c r="D408" s="145" t="s">
        <v>75</v>
      </c>
      <c r="E408" s="146" t="s">
        <v>854</v>
      </c>
      <c r="F408" s="146" t="s">
        <v>855</v>
      </c>
      <c r="I408" s="147"/>
      <c r="J408" s="148">
        <f>BK408</f>
        <v>0</v>
      </c>
      <c r="L408" s="144"/>
      <c r="M408" s="149"/>
      <c r="N408" s="150"/>
      <c r="O408" s="150"/>
      <c r="P408" s="151">
        <f>SUM(P409:P430)</f>
        <v>0</v>
      </c>
      <c r="Q408" s="150"/>
      <c r="R408" s="151">
        <f>SUM(R409:R430)</f>
        <v>0</v>
      </c>
      <c r="S408" s="150"/>
      <c r="T408" s="152">
        <f>SUM(T409:T430)</f>
        <v>0</v>
      </c>
      <c r="AR408" s="145" t="s">
        <v>142</v>
      </c>
      <c r="AT408" s="153" t="s">
        <v>75</v>
      </c>
      <c r="AU408" s="153" t="s">
        <v>76</v>
      </c>
      <c r="AY408" s="145" t="s">
        <v>135</v>
      </c>
      <c r="BK408" s="154">
        <f>SUM(BK409:BK430)</f>
        <v>0</v>
      </c>
    </row>
    <row r="409" spans="1:65" s="2" customFormat="1" ht="16.5" customHeight="1">
      <c r="A409" s="32"/>
      <c r="B409" s="157"/>
      <c r="C409" s="158" t="s">
        <v>856</v>
      </c>
      <c r="D409" s="158" t="s">
        <v>138</v>
      </c>
      <c r="E409" s="159" t="s">
        <v>857</v>
      </c>
      <c r="F409" s="160" t="s">
        <v>858</v>
      </c>
      <c r="G409" s="161" t="s">
        <v>859</v>
      </c>
      <c r="H409" s="162">
        <v>50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860</v>
      </c>
      <c r="AT409" s="170" t="s">
        <v>138</v>
      </c>
      <c r="AU409" s="170" t="s">
        <v>84</v>
      </c>
      <c r="AY409" s="17" t="s">
        <v>135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81</v>
      </c>
      <c r="BK409" s="171">
        <f>ROUND(I409*H409,2)</f>
        <v>0</v>
      </c>
      <c r="BL409" s="17" t="s">
        <v>860</v>
      </c>
      <c r="BM409" s="170" t="s">
        <v>861</v>
      </c>
    </row>
    <row r="410" spans="2:51" s="14" customFormat="1" ht="22.5">
      <c r="B410" s="181"/>
      <c r="D410" s="173" t="s">
        <v>144</v>
      </c>
      <c r="E410" s="182" t="s">
        <v>1</v>
      </c>
      <c r="F410" s="183" t="s">
        <v>862</v>
      </c>
      <c r="H410" s="182" t="s">
        <v>1</v>
      </c>
      <c r="I410" s="184"/>
      <c r="L410" s="181"/>
      <c r="M410" s="185"/>
      <c r="N410" s="186"/>
      <c r="O410" s="186"/>
      <c r="P410" s="186"/>
      <c r="Q410" s="186"/>
      <c r="R410" s="186"/>
      <c r="S410" s="186"/>
      <c r="T410" s="187"/>
      <c r="AT410" s="182" t="s">
        <v>144</v>
      </c>
      <c r="AU410" s="182" t="s">
        <v>84</v>
      </c>
      <c r="AV410" s="14" t="s">
        <v>84</v>
      </c>
      <c r="AW410" s="14" t="s">
        <v>33</v>
      </c>
      <c r="AX410" s="14" t="s">
        <v>76</v>
      </c>
      <c r="AY410" s="182" t="s">
        <v>135</v>
      </c>
    </row>
    <row r="411" spans="2:51" s="14" customFormat="1" ht="11.25">
      <c r="B411" s="181"/>
      <c r="D411" s="173" t="s">
        <v>144</v>
      </c>
      <c r="E411" s="182" t="s">
        <v>1</v>
      </c>
      <c r="F411" s="183" t="s">
        <v>863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144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135</v>
      </c>
    </row>
    <row r="412" spans="2:51" s="13" customFormat="1" ht="11.25">
      <c r="B412" s="172"/>
      <c r="D412" s="173" t="s">
        <v>144</v>
      </c>
      <c r="E412" s="174" t="s">
        <v>1</v>
      </c>
      <c r="F412" s="175" t="s">
        <v>206</v>
      </c>
      <c r="H412" s="176">
        <v>16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84</v>
      </c>
      <c r="AV412" s="13" t="s">
        <v>81</v>
      </c>
      <c r="AW412" s="13" t="s">
        <v>33</v>
      </c>
      <c r="AX412" s="13" t="s">
        <v>76</v>
      </c>
      <c r="AY412" s="174" t="s">
        <v>135</v>
      </c>
    </row>
    <row r="413" spans="2:51" s="14" customFormat="1" ht="11.25">
      <c r="B413" s="181"/>
      <c r="D413" s="173" t="s">
        <v>144</v>
      </c>
      <c r="E413" s="182" t="s">
        <v>1</v>
      </c>
      <c r="F413" s="183" t="s">
        <v>864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144</v>
      </c>
      <c r="AU413" s="182" t="s">
        <v>84</v>
      </c>
      <c r="AV413" s="14" t="s">
        <v>84</v>
      </c>
      <c r="AW413" s="14" t="s">
        <v>33</v>
      </c>
      <c r="AX413" s="14" t="s">
        <v>76</v>
      </c>
      <c r="AY413" s="182" t="s">
        <v>135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206</v>
      </c>
      <c r="H414" s="176">
        <v>16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84</v>
      </c>
      <c r="AV414" s="13" t="s">
        <v>81</v>
      </c>
      <c r="AW414" s="13" t="s">
        <v>33</v>
      </c>
      <c r="AX414" s="13" t="s">
        <v>76</v>
      </c>
      <c r="AY414" s="174" t="s">
        <v>135</v>
      </c>
    </row>
    <row r="415" spans="2:51" s="14" customFormat="1" ht="22.5">
      <c r="B415" s="181"/>
      <c r="D415" s="173" t="s">
        <v>144</v>
      </c>
      <c r="E415" s="182" t="s">
        <v>1</v>
      </c>
      <c r="F415" s="183" t="s">
        <v>865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144</v>
      </c>
      <c r="AU415" s="182" t="s">
        <v>84</v>
      </c>
      <c r="AV415" s="14" t="s">
        <v>84</v>
      </c>
      <c r="AW415" s="14" t="s">
        <v>33</v>
      </c>
      <c r="AX415" s="14" t="s">
        <v>76</v>
      </c>
      <c r="AY415" s="182" t="s">
        <v>135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81</v>
      </c>
      <c r="H416" s="176">
        <v>2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84</v>
      </c>
      <c r="AV416" s="13" t="s">
        <v>81</v>
      </c>
      <c r="AW416" s="13" t="s">
        <v>33</v>
      </c>
      <c r="AX416" s="13" t="s">
        <v>76</v>
      </c>
      <c r="AY416" s="174" t="s">
        <v>135</v>
      </c>
    </row>
    <row r="417" spans="2:51" s="14" customFormat="1" ht="11.25">
      <c r="B417" s="181"/>
      <c r="D417" s="173" t="s">
        <v>144</v>
      </c>
      <c r="E417" s="182" t="s">
        <v>1</v>
      </c>
      <c r="F417" s="183" t="s">
        <v>866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84</v>
      </c>
      <c r="AV417" s="14" t="s">
        <v>84</v>
      </c>
      <c r="AW417" s="14" t="s">
        <v>33</v>
      </c>
      <c r="AX417" s="14" t="s">
        <v>76</v>
      </c>
      <c r="AY417" s="182" t="s">
        <v>135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168</v>
      </c>
      <c r="H418" s="176">
        <v>8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84</v>
      </c>
      <c r="AV418" s="13" t="s">
        <v>81</v>
      </c>
      <c r="AW418" s="13" t="s">
        <v>33</v>
      </c>
      <c r="AX418" s="13" t="s">
        <v>76</v>
      </c>
      <c r="AY418" s="174" t="s">
        <v>135</v>
      </c>
    </row>
    <row r="419" spans="2:51" s="14" customFormat="1" ht="11.25">
      <c r="B419" s="181"/>
      <c r="D419" s="173" t="s">
        <v>144</v>
      </c>
      <c r="E419" s="182" t="s">
        <v>1</v>
      </c>
      <c r="F419" s="183" t="s">
        <v>867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84</v>
      </c>
      <c r="AV419" s="14" t="s">
        <v>84</v>
      </c>
      <c r="AW419" s="14" t="s">
        <v>33</v>
      </c>
      <c r="AX419" s="14" t="s">
        <v>76</v>
      </c>
      <c r="AY419" s="182" t="s">
        <v>135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168</v>
      </c>
      <c r="H420" s="176">
        <v>8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84</v>
      </c>
      <c r="AV420" s="13" t="s">
        <v>81</v>
      </c>
      <c r="AW420" s="13" t="s">
        <v>33</v>
      </c>
      <c r="AX420" s="13" t="s">
        <v>76</v>
      </c>
      <c r="AY420" s="174" t="s">
        <v>135</v>
      </c>
    </row>
    <row r="421" spans="2:51" s="15" customFormat="1" ht="11.25">
      <c r="B421" s="199"/>
      <c r="D421" s="173" t="s">
        <v>144</v>
      </c>
      <c r="E421" s="200" t="s">
        <v>1</v>
      </c>
      <c r="F421" s="201" t="s">
        <v>213</v>
      </c>
      <c r="H421" s="202">
        <v>50</v>
      </c>
      <c r="I421" s="203"/>
      <c r="L421" s="199"/>
      <c r="M421" s="204"/>
      <c r="N421" s="205"/>
      <c r="O421" s="205"/>
      <c r="P421" s="205"/>
      <c r="Q421" s="205"/>
      <c r="R421" s="205"/>
      <c r="S421" s="205"/>
      <c r="T421" s="206"/>
      <c r="AT421" s="200" t="s">
        <v>144</v>
      </c>
      <c r="AU421" s="200" t="s">
        <v>84</v>
      </c>
      <c r="AV421" s="15" t="s">
        <v>142</v>
      </c>
      <c r="AW421" s="15" t="s">
        <v>33</v>
      </c>
      <c r="AX421" s="15" t="s">
        <v>84</v>
      </c>
      <c r="AY421" s="200" t="s">
        <v>135</v>
      </c>
    </row>
    <row r="422" spans="1:65" s="2" customFormat="1" ht="16.5" customHeight="1">
      <c r="A422" s="32"/>
      <c r="B422" s="157"/>
      <c r="C422" s="158" t="s">
        <v>868</v>
      </c>
      <c r="D422" s="158" t="s">
        <v>138</v>
      </c>
      <c r="E422" s="159" t="s">
        <v>869</v>
      </c>
      <c r="F422" s="160" t="s">
        <v>870</v>
      </c>
      <c r="G422" s="161" t="s">
        <v>859</v>
      </c>
      <c r="H422" s="162">
        <v>8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860</v>
      </c>
      <c r="AT422" s="170" t="s">
        <v>138</v>
      </c>
      <c r="AU422" s="170" t="s">
        <v>84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81</v>
      </c>
      <c r="BK422" s="171">
        <f>ROUND(I422*H422,2)</f>
        <v>0</v>
      </c>
      <c r="BL422" s="17" t="s">
        <v>860</v>
      </c>
      <c r="BM422" s="170" t="s">
        <v>871</v>
      </c>
    </row>
    <row r="423" spans="2:51" s="14" customFormat="1" ht="22.5">
      <c r="B423" s="181"/>
      <c r="D423" s="173" t="s">
        <v>144</v>
      </c>
      <c r="E423" s="182" t="s">
        <v>1</v>
      </c>
      <c r="F423" s="183" t="s">
        <v>872</v>
      </c>
      <c r="H423" s="182" t="s">
        <v>1</v>
      </c>
      <c r="I423" s="184"/>
      <c r="L423" s="181"/>
      <c r="M423" s="185"/>
      <c r="N423" s="186"/>
      <c r="O423" s="186"/>
      <c r="P423" s="186"/>
      <c r="Q423" s="186"/>
      <c r="R423" s="186"/>
      <c r="S423" s="186"/>
      <c r="T423" s="187"/>
      <c r="AT423" s="182" t="s">
        <v>144</v>
      </c>
      <c r="AU423" s="182" t="s">
        <v>84</v>
      </c>
      <c r="AV423" s="14" t="s">
        <v>84</v>
      </c>
      <c r="AW423" s="14" t="s">
        <v>33</v>
      </c>
      <c r="AX423" s="14" t="s">
        <v>76</v>
      </c>
      <c r="AY423" s="182" t="s">
        <v>135</v>
      </c>
    </row>
    <row r="424" spans="2:51" s="13" customFormat="1" ht="11.25">
      <c r="B424" s="172"/>
      <c r="D424" s="173" t="s">
        <v>144</v>
      </c>
      <c r="E424" s="174" t="s">
        <v>1</v>
      </c>
      <c r="F424" s="175" t="s">
        <v>168</v>
      </c>
      <c r="H424" s="176">
        <v>8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144</v>
      </c>
      <c r="AU424" s="174" t="s">
        <v>84</v>
      </c>
      <c r="AV424" s="13" t="s">
        <v>81</v>
      </c>
      <c r="AW424" s="13" t="s">
        <v>33</v>
      </c>
      <c r="AX424" s="13" t="s">
        <v>84</v>
      </c>
      <c r="AY424" s="174" t="s">
        <v>135</v>
      </c>
    </row>
    <row r="425" spans="1:65" s="2" customFormat="1" ht="16.5" customHeight="1">
      <c r="A425" s="32"/>
      <c r="B425" s="157"/>
      <c r="C425" s="158" t="s">
        <v>873</v>
      </c>
      <c r="D425" s="158" t="s">
        <v>138</v>
      </c>
      <c r="E425" s="159" t="s">
        <v>874</v>
      </c>
      <c r="F425" s="160" t="s">
        <v>875</v>
      </c>
      <c r="G425" s="161" t="s">
        <v>859</v>
      </c>
      <c r="H425" s="162">
        <v>4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</v>
      </c>
      <c r="R425" s="168">
        <f>Q425*H425</f>
        <v>0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860</v>
      </c>
      <c r="AT425" s="170" t="s">
        <v>138</v>
      </c>
      <c r="AU425" s="170" t="s">
        <v>84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81</v>
      </c>
      <c r="BK425" s="171">
        <f>ROUND(I425*H425,2)</f>
        <v>0</v>
      </c>
      <c r="BL425" s="17" t="s">
        <v>860</v>
      </c>
      <c r="BM425" s="170" t="s">
        <v>876</v>
      </c>
    </row>
    <row r="426" spans="2:51" s="14" customFormat="1" ht="11.25">
      <c r="B426" s="181"/>
      <c r="D426" s="173" t="s">
        <v>144</v>
      </c>
      <c r="E426" s="182" t="s">
        <v>1</v>
      </c>
      <c r="F426" s="183" t="s">
        <v>877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84</v>
      </c>
      <c r="AV426" s="14" t="s">
        <v>84</v>
      </c>
      <c r="AW426" s="14" t="s">
        <v>33</v>
      </c>
      <c r="AX426" s="14" t="s">
        <v>76</v>
      </c>
      <c r="AY426" s="182" t="s">
        <v>135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142</v>
      </c>
      <c r="H427" s="176">
        <v>4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84</v>
      </c>
      <c r="AV427" s="13" t="s">
        <v>81</v>
      </c>
      <c r="AW427" s="13" t="s">
        <v>33</v>
      </c>
      <c r="AX427" s="13" t="s">
        <v>84</v>
      </c>
      <c r="AY427" s="174" t="s">
        <v>135</v>
      </c>
    </row>
    <row r="428" spans="1:65" s="2" customFormat="1" ht="16.5" customHeight="1">
      <c r="A428" s="32"/>
      <c r="B428" s="157"/>
      <c r="C428" s="158" t="s">
        <v>878</v>
      </c>
      <c r="D428" s="158" t="s">
        <v>138</v>
      </c>
      <c r="E428" s="159" t="s">
        <v>879</v>
      </c>
      <c r="F428" s="160" t="s">
        <v>880</v>
      </c>
      <c r="G428" s="161" t="s">
        <v>859</v>
      </c>
      <c r="H428" s="162">
        <v>4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860</v>
      </c>
      <c r="AT428" s="170" t="s">
        <v>138</v>
      </c>
      <c r="AU428" s="170" t="s">
        <v>84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81</v>
      </c>
      <c r="BK428" s="171">
        <f>ROUND(I428*H428,2)</f>
        <v>0</v>
      </c>
      <c r="BL428" s="17" t="s">
        <v>860</v>
      </c>
      <c r="BM428" s="170" t="s">
        <v>881</v>
      </c>
    </row>
    <row r="429" spans="2:51" s="14" customFormat="1" ht="11.25">
      <c r="B429" s="181"/>
      <c r="D429" s="173" t="s">
        <v>144</v>
      </c>
      <c r="E429" s="182" t="s">
        <v>1</v>
      </c>
      <c r="F429" s="183" t="s">
        <v>882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84</v>
      </c>
      <c r="AV429" s="14" t="s">
        <v>84</v>
      </c>
      <c r="AW429" s="14" t="s">
        <v>33</v>
      </c>
      <c r="AX429" s="14" t="s">
        <v>76</v>
      </c>
      <c r="AY429" s="182" t="s">
        <v>135</v>
      </c>
    </row>
    <row r="430" spans="2:51" s="13" customFormat="1" ht="11.25">
      <c r="B430" s="172"/>
      <c r="D430" s="173" t="s">
        <v>144</v>
      </c>
      <c r="E430" s="174" t="s">
        <v>1</v>
      </c>
      <c r="F430" s="175" t="s">
        <v>142</v>
      </c>
      <c r="H430" s="176">
        <v>4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84</v>
      </c>
      <c r="AV430" s="13" t="s">
        <v>81</v>
      </c>
      <c r="AW430" s="13" t="s">
        <v>33</v>
      </c>
      <c r="AX430" s="13" t="s">
        <v>84</v>
      </c>
      <c r="AY430" s="174" t="s">
        <v>135</v>
      </c>
    </row>
    <row r="431" spans="2:63" s="12" customFormat="1" ht="25.9" customHeight="1">
      <c r="B431" s="144"/>
      <c r="D431" s="145" t="s">
        <v>75</v>
      </c>
      <c r="E431" s="146" t="s">
        <v>883</v>
      </c>
      <c r="F431" s="146" t="s">
        <v>884</v>
      </c>
      <c r="I431" s="147"/>
      <c r="J431" s="148">
        <f>BK431</f>
        <v>0</v>
      </c>
      <c r="L431" s="144"/>
      <c r="M431" s="149"/>
      <c r="N431" s="150"/>
      <c r="O431" s="150"/>
      <c r="P431" s="151">
        <f>P432+P434</f>
        <v>0</v>
      </c>
      <c r="Q431" s="150"/>
      <c r="R431" s="151">
        <f>R432+R434</f>
        <v>0</v>
      </c>
      <c r="S431" s="150"/>
      <c r="T431" s="152">
        <f>T432+T434</f>
        <v>0</v>
      </c>
      <c r="AR431" s="145" t="s">
        <v>157</v>
      </c>
      <c r="AT431" s="153" t="s">
        <v>75</v>
      </c>
      <c r="AU431" s="153" t="s">
        <v>76</v>
      </c>
      <c r="AY431" s="145" t="s">
        <v>135</v>
      </c>
      <c r="BK431" s="154">
        <f>BK432+BK434</f>
        <v>0</v>
      </c>
    </row>
    <row r="432" spans="2:63" s="12" customFormat="1" ht="22.9" customHeight="1">
      <c r="B432" s="144"/>
      <c r="D432" s="145" t="s">
        <v>75</v>
      </c>
      <c r="E432" s="155" t="s">
        <v>885</v>
      </c>
      <c r="F432" s="155" t="s">
        <v>886</v>
      </c>
      <c r="I432" s="147"/>
      <c r="J432" s="156">
        <f>BK432</f>
        <v>0</v>
      </c>
      <c r="L432" s="144"/>
      <c r="M432" s="149"/>
      <c r="N432" s="150"/>
      <c r="O432" s="150"/>
      <c r="P432" s="151">
        <f>P433</f>
        <v>0</v>
      </c>
      <c r="Q432" s="150"/>
      <c r="R432" s="151">
        <f>R433</f>
        <v>0</v>
      </c>
      <c r="S432" s="150"/>
      <c r="T432" s="152">
        <f>T433</f>
        <v>0</v>
      </c>
      <c r="AR432" s="145" t="s">
        <v>157</v>
      </c>
      <c r="AT432" s="153" t="s">
        <v>75</v>
      </c>
      <c r="AU432" s="153" t="s">
        <v>84</v>
      </c>
      <c r="AY432" s="145" t="s">
        <v>135</v>
      </c>
      <c r="BK432" s="154">
        <f>BK433</f>
        <v>0</v>
      </c>
    </row>
    <row r="433" spans="1:65" s="2" customFormat="1" ht="16.5" customHeight="1">
      <c r="A433" s="32"/>
      <c r="B433" s="157"/>
      <c r="C433" s="158" t="s">
        <v>887</v>
      </c>
      <c r="D433" s="158" t="s">
        <v>138</v>
      </c>
      <c r="E433" s="159" t="s">
        <v>888</v>
      </c>
      <c r="F433" s="160" t="s">
        <v>886</v>
      </c>
      <c r="G433" s="161" t="s">
        <v>389</v>
      </c>
      <c r="H433" s="162">
        <v>1</v>
      </c>
      <c r="I433" s="163"/>
      <c r="J433" s="164">
        <f>ROUND(I433*H433,2)</f>
        <v>0</v>
      </c>
      <c r="K433" s="165"/>
      <c r="L433" s="33"/>
      <c r="M433" s="166" t="s">
        <v>1</v>
      </c>
      <c r="N433" s="167" t="s">
        <v>42</v>
      </c>
      <c r="O433" s="58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889</v>
      </c>
      <c r="AT433" s="170" t="s">
        <v>138</v>
      </c>
      <c r="AU433" s="170" t="s">
        <v>81</v>
      </c>
      <c r="AY433" s="17" t="s">
        <v>135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81</v>
      </c>
      <c r="BK433" s="171">
        <f>ROUND(I433*H433,2)</f>
        <v>0</v>
      </c>
      <c r="BL433" s="17" t="s">
        <v>889</v>
      </c>
      <c r="BM433" s="170" t="s">
        <v>890</v>
      </c>
    </row>
    <row r="434" spans="2:63" s="12" customFormat="1" ht="22.9" customHeight="1">
      <c r="B434" s="144"/>
      <c r="D434" s="145" t="s">
        <v>75</v>
      </c>
      <c r="E434" s="155" t="s">
        <v>891</v>
      </c>
      <c r="F434" s="155" t="s">
        <v>892</v>
      </c>
      <c r="I434" s="147"/>
      <c r="J434" s="156">
        <f>BK434</f>
        <v>0</v>
      </c>
      <c r="L434" s="144"/>
      <c r="M434" s="149"/>
      <c r="N434" s="150"/>
      <c r="O434" s="150"/>
      <c r="P434" s="151">
        <f>P435</f>
        <v>0</v>
      </c>
      <c r="Q434" s="150"/>
      <c r="R434" s="151">
        <f>R435</f>
        <v>0</v>
      </c>
      <c r="S434" s="150"/>
      <c r="T434" s="152">
        <f>T435</f>
        <v>0</v>
      </c>
      <c r="AR434" s="145" t="s">
        <v>157</v>
      </c>
      <c r="AT434" s="153" t="s">
        <v>75</v>
      </c>
      <c r="AU434" s="153" t="s">
        <v>84</v>
      </c>
      <c r="AY434" s="145" t="s">
        <v>135</v>
      </c>
      <c r="BK434" s="154">
        <f>BK435</f>
        <v>0</v>
      </c>
    </row>
    <row r="435" spans="1:65" s="2" customFormat="1" ht="16.5" customHeight="1">
      <c r="A435" s="32"/>
      <c r="B435" s="157"/>
      <c r="C435" s="158" t="s">
        <v>893</v>
      </c>
      <c r="D435" s="158" t="s">
        <v>138</v>
      </c>
      <c r="E435" s="159" t="s">
        <v>894</v>
      </c>
      <c r="F435" s="160" t="s">
        <v>892</v>
      </c>
      <c r="G435" s="161" t="s">
        <v>389</v>
      </c>
      <c r="H435" s="162">
        <v>1</v>
      </c>
      <c r="I435" s="163"/>
      <c r="J435" s="164">
        <f>ROUND(I435*H435,2)</f>
        <v>0</v>
      </c>
      <c r="K435" s="165"/>
      <c r="L435" s="33"/>
      <c r="M435" s="207" t="s">
        <v>1</v>
      </c>
      <c r="N435" s="208" t="s">
        <v>42</v>
      </c>
      <c r="O435" s="209"/>
      <c r="P435" s="210">
        <f>O435*H435</f>
        <v>0</v>
      </c>
      <c r="Q435" s="210">
        <v>0</v>
      </c>
      <c r="R435" s="210">
        <f>Q435*H435</f>
        <v>0</v>
      </c>
      <c r="S435" s="210">
        <v>0</v>
      </c>
      <c r="T435" s="211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70" t="s">
        <v>889</v>
      </c>
      <c r="AT435" s="170" t="s">
        <v>138</v>
      </c>
      <c r="AU435" s="170" t="s">
        <v>81</v>
      </c>
      <c r="AY435" s="17" t="s">
        <v>135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7" t="s">
        <v>81</v>
      </c>
      <c r="BK435" s="171">
        <f>ROUND(I435*H435,2)</f>
        <v>0</v>
      </c>
      <c r="BL435" s="17" t="s">
        <v>889</v>
      </c>
      <c r="BM435" s="170" t="s">
        <v>895</v>
      </c>
    </row>
    <row r="436" spans="1:31" s="2" customFormat="1" ht="6.95" customHeight="1">
      <c r="A436" s="32"/>
      <c r="B436" s="47"/>
      <c r="C436" s="48"/>
      <c r="D436" s="48"/>
      <c r="E436" s="48"/>
      <c r="F436" s="48"/>
      <c r="G436" s="48"/>
      <c r="H436" s="48"/>
      <c r="I436" s="116"/>
      <c r="J436" s="48"/>
      <c r="K436" s="48"/>
      <c r="L436" s="33"/>
      <c r="M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</row>
  </sheetData>
  <autoFilter ref="C141:K435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2020-06-02T05:39:28Z</dcterms:created>
  <dcterms:modified xsi:type="dcterms:W3CDTF">2021-05-27T04:52:43Z</dcterms:modified>
  <cp:category/>
  <cp:version/>
  <cp:contentType/>
  <cp:contentStatus/>
</cp:coreProperties>
</file>