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46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27" i="12" l="1"/>
  <c r="G9" i="12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1" i="12"/>
  <c r="M21" i="12"/>
  <c r="I21" i="12"/>
  <c r="K21" i="12"/>
  <c r="O21" i="12"/>
  <c r="Q21" i="12"/>
  <c r="V21" i="12"/>
  <c r="G23" i="12"/>
  <c r="M23" i="12"/>
  <c r="M22" i="12"/>
  <c r="I23" i="12"/>
  <c r="I22" i="12"/>
  <c r="K23" i="12"/>
  <c r="K22" i="12"/>
  <c r="O23" i="12"/>
  <c r="O22" i="12"/>
  <c r="Q23" i="12"/>
  <c r="Q22" i="12"/>
  <c r="V23" i="12"/>
  <c r="V22" i="12"/>
  <c r="G26" i="12"/>
  <c r="G25" i="12"/>
  <c r="I51" i="1"/>
  <c r="I26" i="12"/>
  <c r="I25" i="12"/>
  <c r="K26" i="12"/>
  <c r="K25" i="12"/>
  <c r="O26" i="12"/>
  <c r="O25" i="12"/>
  <c r="Q26" i="12"/>
  <c r="Q25" i="12"/>
  <c r="V26" i="12"/>
  <c r="V25" i="12"/>
  <c r="G28" i="12"/>
  <c r="M28" i="12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/>
  <c r="I32" i="12"/>
  <c r="K32" i="12"/>
  <c r="O32" i="12"/>
  <c r="Q32" i="12"/>
  <c r="V32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M37" i="12"/>
  <c r="I37" i="12"/>
  <c r="K37" i="12"/>
  <c r="O37" i="12"/>
  <c r="Q37" i="12"/>
  <c r="V37" i="12"/>
  <c r="G38" i="12"/>
  <c r="M38" i="12"/>
  <c r="I38" i="12"/>
  <c r="K38" i="12"/>
  <c r="O38" i="12"/>
  <c r="Q38" i="12"/>
  <c r="V38" i="12"/>
  <c r="G39" i="12"/>
  <c r="I53" i="1"/>
  <c r="G40" i="12"/>
  <c r="M40" i="12"/>
  <c r="M39" i="12"/>
  <c r="I40" i="12"/>
  <c r="I39" i="12"/>
  <c r="K40" i="12"/>
  <c r="K39" i="12"/>
  <c r="O40" i="12"/>
  <c r="O39" i="12"/>
  <c r="Q40" i="12"/>
  <c r="Q39" i="12"/>
  <c r="V40" i="12"/>
  <c r="V39" i="12"/>
  <c r="G42" i="12"/>
  <c r="M42" i="12"/>
  <c r="M41" i="12"/>
  <c r="I42" i="12"/>
  <c r="I41" i="12"/>
  <c r="K42" i="12"/>
  <c r="K41" i="12"/>
  <c r="O42" i="12"/>
  <c r="O41" i="12"/>
  <c r="Q42" i="12"/>
  <c r="Q41" i="12"/>
  <c r="V42" i="12"/>
  <c r="V41" i="12"/>
  <c r="G46" i="12"/>
  <c r="M46" i="12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1" i="12"/>
  <c r="M51" i="12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M59" i="12"/>
  <c r="I59" i="12"/>
  <c r="K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3" i="12"/>
  <c r="M63" i="12"/>
  <c r="I63" i="12"/>
  <c r="K63" i="12"/>
  <c r="O63" i="12"/>
  <c r="Q63" i="12"/>
  <c r="V63" i="12"/>
  <c r="G65" i="12"/>
  <c r="I65" i="12"/>
  <c r="K65" i="12"/>
  <c r="O65" i="12"/>
  <c r="Q65" i="12"/>
  <c r="V65" i="12"/>
  <c r="V64" i="12"/>
  <c r="G66" i="12"/>
  <c r="I66" i="12"/>
  <c r="K66" i="12"/>
  <c r="M66" i="12"/>
  <c r="O66" i="12"/>
  <c r="Q66" i="12"/>
  <c r="V66" i="12"/>
  <c r="G67" i="12"/>
  <c r="M67" i="12"/>
  <c r="I67" i="12"/>
  <c r="K67" i="12"/>
  <c r="O67" i="12"/>
  <c r="Q67" i="12"/>
  <c r="V67" i="12"/>
  <c r="G68" i="12"/>
  <c r="M68" i="12"/>
  <c r="I68" i="12"/>
  <c r="K68" i="12"/>
  <c r="O68" i="12"/>
  <c r="Q68" i="12"/>
  <c r="V68" i="12"/>
  <c r="G70" i="12"/>
  <c r="M70" i="12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M77" i="12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M85" i="12"/>
  <c r="I85" i="12"/>
  <c r="K85" i="12"/>
  <c r="O85" i="12"/>
  <c r="Q85" i="12"/>
  <c r="V85" i="12"/>
  <c r="G86" i="12"/>
  <c r="M86" i="12"/>
  <c r="I86" i="12"/>
  <c r="K86" i="12"/>
  <c r="O86" i="12"/>
  <c r="Q86" i="12"/>
  <c r="V86" i="12"/>
  <c r="G87" i="12"/>
  <c r="M87" i="12"/>
  <c r="I87" i="12"/>
  <c r="K87" i="12"/>
  <c r="O87" i="12"/>
  <c r="Q87" i="12"/>
  <c r="V87" i="12"/>
  <c r="I88" i="12"/>
  <c r="G89" i="12"/>
  <c r="G88" i="12"/>
  <c r="I59" i="1"/>
  <c r="I89" i="12"/>
  <c r="K89" i="12"/>
  <c r="K88" i="12"/>
  <c r="O89" i="12"/>
  <c r="O88" i="12"/>
  <c r="Q89" i="12"/>
  <c r="Q88" i="12"/>
  <c r="V89" i="12"/>
  <c r="V88" i="12"/>
  <c r="G91" i="12"/>
  <c r="M91" i="12"/>
  <c r="I91" i="12"/>
  <c r="K91" i="12"/>
  <c r="O91" i="12"/>
  <c r="Q91" i="12"/>
  <c r="V91" i="12"/>
  <c r="G93" i="12"/>
  <c r="M93" i="12"/>
  <c r="I93" i="12"/>
  <c r="K93" i="12"/>
  <c r="O93" i="12"/>
  <c r="Q93" i="12"/>
  <c r="V93" i="12"/>
  <c r="G94" i="12"/>
  <c r="M94" i="12"/>
  <c r="I94" i="12"/>
  <c r="K94" i="12"/>
  <c r="O94" i="12"/>
  <c r="Q94" i="12"/>
  <c r="V94" i="12"/>
  <c r="G96" i="12"/>
  <c r="M96" i="12"/>
  <c r="I96" i="12"/>
  <c r="K96" i="12"/>
  <c r="O96" i="12"/>
  <c r="Q96" i="12"/>
  <c r="V96" i="12"/>
  <c r="G98" i="12"/>
  <c r="M98" i="12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/>
  <c r="I102" i="12"/>
  <c r="K102" i="12"/>
  <c r="O102" i="12"/>
  <c r="Q102" i="12"/>
  <c r="V102" i="12"/>
  <c r="G104" i="12"/>
  <c r="M104" i="12"/>
  <c r="I104" i="12"/>
  <c r="K104" i="12"/>
  <c r="O104" i="12"/>
  <c r="Q104" i="12"/>
  <c r="V104" i="12"/>
  <c r="G105" i="12"/>
  <c r="M105" i="12"/>
  <c r="I105" i="12"/>
  <c r="K105" i="12"/>
  <c r="O105" i="12"/>
  <c r="Q105" i="12"/>
  <c r="V105" i="12"/>
  <c r="G107" i="12"/>
  <c r="M107" i="12"/>
  <c r="I107" i="12"/>
  <c r="K107" i="12"/>
  <c r="O107" i="12"/>
  <c r="Q107" i="12"/>
  <c r="V107" i="12"/>
  <c r="G109" i="12"/>
  <c r="M109" i="12"/>
  <c r="I109" i="12"/>
  <c r="K109" i="12"/>
  <c r="O109" i="12"/>
  <c r="Q109" i="12"/>
  <c r="V109" i="12"/>
  <c r="V108" i="12"/>
  <c r="G111" i="12"/>
  <c r="M111" i="12"/>
  <c r="I111" i="12"/>
  <c r="K111" i="12"/>
  <c r="O111" i="12"/>
  <c r="Q111" i="12"/>
  <c r="V111" i="12"/>
  <c r="V112" i="12"/>
  <c r="G113" i="12"/>
  <c r="M113" i="12"/>
  <c r="M112" i="12"/>
  <c r="I113" i="12"/>
  <c r="I112" i="12"/>
  <c r="K113" i="12"/>
  <c r="K112" i="12"/>
  <c r="O113" i="12"/>
  <c r="O112" i="12"/>
  <c r="Q113" i="12"/>
  <c r="Q112" i="12"/>
  <c r="V113" i="12"/>
  <c r="G115" i="12"/>
  <c r="M115" i="12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19" i="12"/>
  <c r="M119" i="12"/>
  <c r="I119" i="12"/>
  <c r="K119" i="12"/>
  <c r="O119" i="12"/>
  <c r="Q119" i="12"/>
  <c r="V119" i="12"/>
  <c r="G120" i="12"/>
  <c r="M120" i="12"/>
  <c r="I120" i="12"/>
  <c r="K120" i="12"/>
  <c r="O120" i="12"/>
  <c r="Q120" i="12"/>
  <c r="V120" i="12"/>
  <c r="G122" i="12"/>
  <c r="M122" i="12"/>
  <c r="I122" i="12"/>
  <c r="K122" i="12"/>
  <c r="O122" i="12"/>
  <c r="Q122" i="12"/>
  <c r="V122" i="12"/>
  <c r="G123" i="12"/>
  <c r="M123" i="12"/>
  <c r="I123" i="12"/>
  <c r="K123" i="12"/>
  <c r="O123" i="12"/>
  <c r="Q123" i="12"/>
  <c r="V123" i="12"/>
  <c r="G124" i="12"/>
  <c r="M124" i="12"/>
  <c r="I124" i="12"/>
  <c r="K124" i="12"/>
  <c r="O124" i="12"/>
  <c r="Q124" i="12"/>
  <c r="V124" i="12"/>
  <c r="AF126" i="12"/>
  <c r="I20" i="1"/>
  <c r="M26" i="12"/>
  <c r="M25" i="12"/>
  <c r="K90" i="12"/>
  <c r="G45" i="12"/>
  <c r="I55" i="1"/>
  <c r="Q121" i="12"/>
  <c r="K99" i="12"/>
  <c r="K108" i="12"/>
  <c r="Q52" i="12"/>
  <c r="I114" i="12"/>
  <c r="I121" i="12"/>
  <c r="K114" i="12"/>
  <c r="G69" i="12"/>
  <c r="I58" i="1"/>
  <c r="G64" i="12"/>
  <c r="I57" i="1"/>
  <c r="G52" i="12"/>
  <c r="I56" i="1"/>
  <c r="G27" i="12"/>
  <c r="I52" i="1"/>
  <c r="K8" i="12"/>
  <c r="O45" i="12"/>
  <c r="V27" i="12"/>
  <c r="O121" i="12"/>
  <c r="Q114" i="12"/>
  <c r="G41" i="1"/>
  <c r="G39" i="1"/>
  <c r="G42" i="1"/>
  <c r="G25" i="1"/>
  <c r="A25" i="1"/>
  <c r="A26" i="1"/>
  <c r="G26" i="1"/>
  <c r="K121" i="12"/>
  <c r="G112" i="12"/>
  <c r="I63" i="1"/>
  <c r="I18" i="1"/>
  <c r="V99" i="12"/>
  <c r="V90" i="12"/>
  <c r="O69" i="12"/>
  <c r="I52" i="12"/>
  <c r="O52" i="12"/>
  <c r="O8" i="12"/>
  <c r="G40" i="1"/>
  <c r="V121" i="12"/>
  <c r="V114" i="12"/>
  <c r="M108" i="12"/>
  <c r="G99" i="12"/>
  <c r="I61" i="1"/>
  <c r="K69" i="12"/>
  <c r="Q69" i="12"/>
  <c r="I69" i="12"/>
  <c r="Q64" i="12"/>
  <c r="I64" i="12"/>
  <c r="O64" i="12"/>
  <c r="K52" i="12"/>
  <c r="K45" i="12"/>
  <c r="Q45" i="12"/>
  <c r="I45" i="12"/>
  <c r="G41" i="12"/>
  <c r="I54" i="1"/>
  <c r="O27" i="12"/>
  <c r="G22" i="12"/>
  <c r="I50" i="1"/>
  <c r="V8" i="12"/>
  <c r="I8" i="12"/>
  <c r="O114" i="12"/>
  <c r="G114" i="12"/>
  <c r="I64" i="1"/>
  <c r="Q108" i="12"/>
  <c r="I108" i="12"/>
  <c r="O108" i="12"/>
  <c r="Q99" i="12"/>
  <c r="I99" i="12"/>
  <c r="O99" i="12"/>
  <c r="Q90" i="12"/>
  <c r="I90" i="12"/>
  <c r="O90" i="12"/>
  <c r="V69" i="12"/>
  <c r="K64" i="12"/>
  <c r="V52" i="12"/>
  <c r="V45" i="12"/>
  <c r="K27" i="12"/>
  <c r="Q27" i="12"/>
  <c r="I27" i="12"/>
  <c r="G8" i="12"/>
  <c r="Q8" i="12"/>
  <c r="M90" i="12"/>
  <c r="M121" i="12"/>
  <c r="M8" i="12"/>
  <c r="AE126" i="12"/>
  <c r="G121" i="12"/>
  <c r="I65" i="1"/>
  <c r="I19" i="1"/>
  <c r="M116" i="12"/>
  <c r="M114" i="12"/>
  <c r="G108" i="12"/>
  <c r="I62" i="1"/>
  <c r="M100" i="12"/>
  <c r="M99" i="12"/>
  <c r="G90" i="12"/>
  <c r="I60" i="1"/>
  <c r="M89" i="12"/>
  <c r="M88" i="12"/>
  <c r="M65" i="12"/>
  <c r="M64" i="12"/>
  <c r="M53" i="12"/>
  <c r="M52" i="12"/>
  <c r="M30" i="12"/>
  <c r="M27" i="12"/>
  <c r="M17" i="12"/>
  <c r="M71" i="12"/>
  <c r="M69" i="12"/>
  <c r="M47" i="12"/>
  <c r="M45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6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<sst xmlns="http://schemas.openxmlformats.org/spreadsheetml/2006/main" count="760" uniqueCount="321">
  <si>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</si>
  <si>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</si>
  <si>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</si>
  <si>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</si>
  <si>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</si>
  <si>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</si>
  <si>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</si>
  <si>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</si>
  <si>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</si>
  <si>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</si>
  <si>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</si>
  <si>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</si>
  <si>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</si>
  <si>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</si>
  <si>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</si>
  <si>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</si>
  <si>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</si>
  <si>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</si>
  <si>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</si>
  <si>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</si>
  <si>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</si>
  <si>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</si>
  <si>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</si>
  <si>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</si>
  <si>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</si>
  <si>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</si>
  <si>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</si>
  <si>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</si>
  <si>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</si>
  <si>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</si>
  <si>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</si>
  <si>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</si>
  <si>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</si>
  <si>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</si>
  <si>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</si>
  <si>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</si>
  <si>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</si>
  <si>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</si>
  <si>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</si>
  <si>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</si>
  <si>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</si>
  <si>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</si>
  <si>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</si>
  <si>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</si>
  <si>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</si>
  <si>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</si>
  <si>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</si>
  <si>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</si>
  <si>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</si>
  <si>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</si>
  <si>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</si>
  <si>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</si>
  <si>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</si>
  <si>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</si>
  <si>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</si>
  <si>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</si>
  <si>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</si>
  <si>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</si>
  <si>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</si>
  <si>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</si>
  <si>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</si>
  <si>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</si>
  <si>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</si>
  <si>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</si>
  <si>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</si>
  <si>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</si>
  <si>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</si>
  <si>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</si>
  <si>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</si>
  <si>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</si>
  <si>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</si>
  <si>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</si>
  <si>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</si>
  <si>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</si>
  <si>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</si>
  <si>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</si>
  <si>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</si>
  <si>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</si>
  <si>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</si>
  <si>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</si>
  <si>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</si>
  <si>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</si>
  <si>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</si>
  <si>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</si>
  <si>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</si>
  <si>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</si>
  <si>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</si>
  <si>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</si>
  <si>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</si>
  <si>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</si>
  <si>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</si>
  <si>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</si>
  <si>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</si>
  <si>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</si>
  <si>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</si>
  <si>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</si>
  <si>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</si>
  <si>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</si>
  <si>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</si>
  <si>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</si>
  <si>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</si>
  <si>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</si>
  <si>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</si>
  <si>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</si>
  <si>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</si>
  <si>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</si>
  <si>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</si>
  <si>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</si>
  <si>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</si>
  <si>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</si>
  <si>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</si>
  <si>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</si>
  <si>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</si>
  <si>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</si>
  <si>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</si>
  <si>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</si>
  <si>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</si>
  <si>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</si>
  <si>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</si>
  <si>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</si>
  <si>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</si>
  <si>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</si>
  <si>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</si>
  <si>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</si>
  <si>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</si>
  <si>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</si>
  <si>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</si>
  <si>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</si>
  <si>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</si>
  <si>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</si>
  <si>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</si>
  <si>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</si>
  <si>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</si>
  <si>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</si>
  <si>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</si>
  <si>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</si>
  <si>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</si>
  <si>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</si>
  <si>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</si>
  <si>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</si>
  <si>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</si>
  <si>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</si>
  <si>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</si>
  <si>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</si>
  <si>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</si>
  <si>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</si>
  <si>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</si>
  <si>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</si>
  <si>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</si>
  <si>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</si>
  <si>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</si>
  <si>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</si>
  <si>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</si>
  <si>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</si>
  <si>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</si>
  <si>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</si>
  <si>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</si>
  <si>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</si>
  <si>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</si>
  <si>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</si>
  <si>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</si>
  <si>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</si>
  <si>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</si>
  <si>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</si>
  <si>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</si>
  <si>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</si>
  <si>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</si>
  <si>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</si>
  <si>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</si>
  <si>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</si>
  <si>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</si>
  <si>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</si>
  <si>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</si>
  <si>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</si>
  <si>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</si>
  <si>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</si>
  <si>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</si>
  <si>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</si>
  <si>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</si>
  <si>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</si>
  <si>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</si>
  <si>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</si>
  <si>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</si>
  <si>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</si>
  <si>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</si>
  <si>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</si>
  <si>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</si>
  <si>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</si>
  <si>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</si>
  <si>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</si>
  <si>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</si>
  <si>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</si>
  <si>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</si>
  <si>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</si>
  <si>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</si>
  <si>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</si>
  <si>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</si>
  <si>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</si>
  <si>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</si>
  <si>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</si>
  <si>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</si>
  <si>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</si>
  <si>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</si>
  <si>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</si>
  <si>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</si>
  <si>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</si>
  <si>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</si>
  <si>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</si>
  <si>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</si>
  <si>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</si>
  <si>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</si>
  <si>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</si>
  <si>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</si>
  <si>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</si>
  <si>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</si>
  <si>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</si>
  <si>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</si>
  <si>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</si>
  <si>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</si>
  <si>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</si>
  <si>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</si>
  <si>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</si>
  <si>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</si>
  <si>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</si>
  <si>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</si>
  <si>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</si>
  <si>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</si>
  <si>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</si>
  <si>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</si>
  <si>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</si>
  <si>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</si>
  <si>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</si>
  <si>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</si>
  <si>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</si>
  <si>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</si>
  <si>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</si>
  <si>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</si>
  <si>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</si>
  <si>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</si>
  <si>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</si>
  <si>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</si>
  <si>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</si>
  <si>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</si>
  <si>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</si>
  <si>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</si>
  <si>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</si>
  <si>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</si>
  <si>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</si>
  <si>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</si>
  <si>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</si>
  <si>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</si>
  <si>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</si>
  <si>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</si>
  <si>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</si>
  <si>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</si>
  <si>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</si>
  <si>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</si>
  <si>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</si>
  <si>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</si>
  <si>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</si>
  <si>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</si>
  <si>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</si>
  <si>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</si>
  <si>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</si>
  <si>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</si>
  <si>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</si>
  <si>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</si>
  <si>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</si>
  <si>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</si>
  <si>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</si>
  <si>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</si>
  <si>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</si>
  <si>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</si>
  <si>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</si>
  <si>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</si>
  <si>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</si>
  <si>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</si>
  <si>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</si>
  <si>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</si>
  <si>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</si>
  <si>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</si>
  <si>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</si>
  <si>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</si>
  <si>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</si>
  <si>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</si>
  <si>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</si>
  <si>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</si>
  <si>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</si>
  <si>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</si>
  <si>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</si>
  <si>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</si>
  <si>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</si>
  <si>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</si>
  <si>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</si>
  <si>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</si>
  <si>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</si>
  <si>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</si>
  <si>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</si>
  <si>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</si>
  <si>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</si>
  <si>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</si>
  <si>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</si>
  <si>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</si>
  <si>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</si>
  <si>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</si>
  <si>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22+4</t>
  </si>
  <si>
    <t>26*1,1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</si>
  <si>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</si>
  <si>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</si>
  <si>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</si>
  <si>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</si>
  <si>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</si>
  <si>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</si>
  <si>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</si>
  <si>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</si>
  <si>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</si>
  <si>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r>
      <rPr>
        <sz val="8"/>
        <color rgb="FFFF0000"/>
        <rFont val="Arial CE"/>
        <charset val="238"/>
      </rPr>
      <t>Demontáž a zpětná montáž</t>
    </r>
    <r>
      <rPr>
        <sz val="8"/>
        <rFont val="Arial CE"/>
        <family val="2"/>
        <charset val="238"/>
      </rPr>
      <t xml:space="preserve"> WC KOMBI </t>
    </r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</si>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</sst>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FF0000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9" fillId="0" borderId="45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19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3"/>
      <c r="B2" s="80" t="s">
        <v>24</v>
      </c>
      <c r="C2" s="81"/>
      <c r="D2" s="82" t="s">
        <v>50</v>
      </c>
      <c r="E2" s="208" t="s">
        <v>51</v>
      </c>
      <c r="F2" s="209"/>
      <c r="G2" s="209"/>
      <c r="H2" s="209"/>
      <c r="I2" s="209"/>
      <c r="J2" s="210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1" t="s">
        <v>46</v>
      </c>
      <c r="F3" s="212"/>
      <c r="G3" s="212"/>
      <c r="H3" s="212"/>
      <c r="I3" s="212"/>
      <c r="J3" s="213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2" t="s">
        <v>303</v>
      </c>
      <c r="F4" s="223"/>
      <c r="G4" s="223"/>
      <c r="H4" s="223"/>
      <c r="I4" s="223"/>
      <c r="J4" s="224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5"/>
      <c r="E11" s="215"/>
      <c r="F11" s="215"/>
      <c r="G11" s="215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0"/>
      <c r="E12" s="220"/>
      <c r="F12" s="220"/>
      <c r="G12" s="220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1"/>
      <c r="E13" s="221"/>
      <c r="F13" s="221"/>
      <c r="G13" s="221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4"/>
      <c r="F15" s="214"/>
      <c r="G15" s="216"/>
      <c r="H15" s="216"/>
      <c r="I15" s="216" t="s">
        <v>31</v>
      </c>
      <c r="J15" s="217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5"/>
      <c r="F16" s="206"/>
      <c r="G16" s="205"/>
      <c r="H16" s="206"/>
      <c r="I16" s="205">
        <f>SUMIF(F49:F65,A16,I49:I65)+SUMIF(F49:F65,"PSU",I49:I65)</f>
        <v>0</v>
      </c>
      <c r="J16" s="207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5"/>
      <c r="F17" s="206"/>
      <c r="G17" s="205"/>
      <c r="H17" s="206"/>
      <c r="I17" s="205">
        <f>SUMIF(F49:F65,A17,I49:I65)</f>
        <v>0</v>
      </c>
      <c r="J17" s="207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5"/>
      <c r="F18" s="206"/>
      <c r="G18" s="205"/>
      <c r="H18" s="206"/>
      <c r="I18" s="205">
        <f>SUMIF(F49:F65,A18,I49:I65)</f>
        <v>0</v>
      </c>
      <c r="J18" s="207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5"/>
      <c r="F19" s="206"/>
      <c r="G19" s="205"/>
      <c r="H19" s="206"/>
      <c r="I19" s="205">
        <f>SUMIF(F49:F65,A19,I49:I65)</f>
        <v>0</v>
      </c>
      <c r="J19" s="207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5"/>
      <c r="F20" s="206"/>
      <c r="G20" s="205"/>
      <c r="H20" s="206"/>
      <c r="I20" s="205">
        <f>SUMIF(F49:F65,A20,I49:I65)</f>
        <v>0</v>
      </c>
      <c r="J20" s="207"/>
    </row>
    <row r="21" spans="1:10" ht="23.25" customHeight="1" x14ac:dyDescent="0.2">
      <c r="A21" s="3"/>
      <c r="B21" s="74" t="s">
        <v>31</v>
      </c>
      <c r="C21" s="75"/>
      <c r="D21" s="76"/>
      <c r="E21" s="218"/>
      <c r="F21" s="219"/>
      <c r="G21" s="218"/>
      <c r="H21" s="219"/>
      <c r="I21" s="218">
        <f>SUM(I16:J20)</f>
        <v>0</v>
      </c>
      <c r="J21" s="23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8">
        <f>ZakladDPHSniVypocet</f>
        <v>0</v>
      </c>
      <c r="H23" s="229"/>
      <c r="I23" s="229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6">
        <f>IF(A24&gt;50, ROUNDUP(A23, 0), ROUNDDOWN(A23, 0))</f>
        <v>0</v>
      </c>
      <c r="H24" s="227"/>
      <c r="I24" s="227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8">
        <f>ZakladDPHZaklVypocet</f>
        <v>0</v>
      </c>
      <c r="H25" s="229"/>
      <c r="I25" s="229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2">
        <f>IF(A26&gt;50, ROUNDUP(A25, 0), ROUNDDOWN(A25, 0))</f>
        <v>0</v>
      </c>
      <c r="H26" s="203"/>
      <c r="I26" s="203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4">
        <f>CenaCelkem-(ZakladDPHSni+DPHSni+ZakladDPHZakl+DPHZakl)</f>
        <v>0</v>
      </c>
      <c r="H27" s="204"/>
      <c r="I27" s="204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2">
        <f>ZakladDPHSniVypocet+ZakladDPHZaklVypocet</f>
        <v>0</v>
      </c>
      <c r="H28" s="232"/>
      <c r="I28" s="23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1">
        <f>IF(A29&gt;50, ROUNDUP(A27, 0), ROUNDDOWN(A27, 0))</f>
        <v>0</v>
      </c>
      <c r="H29" s="231"/>
      <c r="I29" s="231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44363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5" t="s">
        <v>2</v>
      </c>
      <c r="E35" s="225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3"/>
      <c r="D39" s="234"/>
      <c r="E39" s="234"/>
      <c r="F39" s="105">
        <f>'01 02 Pol'!AE126</f>
        <v>0</v>
      </c>
      <c r="G39" s="106">
        <f>'01 02 Pol'!AF126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5" t="s">
        <v>46</v>
      </c>
      <c r="D40" s="236"/>
      <c r="E40" s="236"/>
      <c r="F40" s="110">
        <f>'01 02 Pol'!AE126</f>
        <v>0</v>
      </c>
      <c r="G40" s="111">
        <f>'01 02 Pol'!AF126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3" t="s">
        <v>44</v>
      </c>
      <c r="D41" s="234"/>
      <c r="E41" s="234"/>
      <c r="F41" s="114">
        <f>'01 02 Pol'!AE126</f>
        <v>0</v>
      </c>
      <c r="G41" s="107">
        <f>'01 02 Pol'!AF126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7" t="s">
        <v>53</v>
      </c>
      <c r="C42" s="238"/>
      <c r="D42" s="238"/>
      <c r="E42" s="239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40" t="s">
        <v>58</v>
      </c>
      <c r="D49" s="241"/>
      <c r="E49" s="241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40" t="s">
        <v>60</v>
      </c>
      <c r="D50" s="241"/>
      <c r="E50" s="241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40" t="s">
        <v>62</v>
      </c>
      <c r="D51" s="241"/>
      <c r="E51" s="241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40" t="s">
        <v>64</v>
      </c>
      <c r="D52" s="241"/>
      <c r="E52" s="241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40" t="s">
        <v>66</v>
      </c>
      <c r="D53" s="241"/>
      <c r="E53" s="241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40" t="s">
        <v>68</v>
      </c>
      <c r="D54" s="241"/>
      <c r="E54" s="241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40" t="s">
        <v>70</v>
      </c>
      <c r="D55" s="241"/>
      <c r="E55" s="241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40" t="s">
        <v>72</v>
      </c>
      <c r="D56" s="241"/>
      <c r="E56" s="241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40" t="s">
        <v>74</v>
      </c>
      <c r="D57" s="241"/>
      <c r="E57" s="241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40" t="s">
        <v>76</v>
      </c>
      <c r="D58" s="241"/>
      <c r="E58" s="241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40" t="s">
        <v>78</v>
      </c>
      <c r="D59" s="241"/>
      <c r="E59" s="241"/>
      <c r="F59" s="137" t="s">
        <v>27</v>
      </c>
      <c r="G59" s="138"/>
      <c r="H59" s="138"/>
      <c r="I59" s="138">
        <f>'01 02 Pol'!G88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40" t="s">
        <v>80</v>
      </c>
      <c r="D60" s="241"/>
      <c r="E60" s="241"/>
      <c r="F60" s="137" t="s">
        <v>27</v>
      </c>
      <c r="G60" s="138"/>
      <c r="H60" s="138"/>
      <c r="I60" s="138">
        <f>'01 02 Pol'!G90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40" t="s">
        <v>82</v>
      </c>
      <c r="D61" s="241"/>
      <c r="E61" s="241"/>
      <c r="F61" s="137" t="s">
        <v>27</v>
      </c>
      <c r="G61" s="138"/>
      <c r="H61" s="138"/>
      <c r="I61" s="138">
        <f>'01 02 Pol'!G99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40" t="s">
        <v>84</v>
      </c>
      <c r="D62" s="241"/>
      <c r="E62" s="241"/>
      <c r="F62" s="137" t="s">
        <v>27</v>
      </c>
      <c r="G62" s="138"/>
      <c r="H62" s="138"/>
      <c r="I62" s="138">
        <f>'01 02 Pol'!G108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40" t="s">
        <v>86</v>
      </c>
      <c r="D63" s="241"/>
      <c r="E63" s="241"/>
      <c r="F63" s="137" t="s">
        <v>28</v>
      </c>
      <c r="G63" s="138"/>
      <c r="H63" s="138"/>
      <c r="I63" s="138">
        <f>'01 02 Pol'!G112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40" t="s">
        <v>88</v>
      </c>
      <c r="D64" s="241"/>
      <c r="E64" s="241"/>
      <c r="F64" s="137" t="s">
        <v>89</v>
      </c>
      <c r="G64" s="138"/>
      <c r="H64" s="138"/>
      <c r="I64" s="138">
        <f>'01 02 Pol'!G114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40" t="s">
        <v>29</v>
      </c>
      <c r="D65" s="241"/>
      <c r="E65" s="241"/>
      <c r="F65" s="137" t="s">
        <v>90</v>
      </c>
      <c r="G65" s="138"/>
      <c r="H65" s="138"/>
      <c r="I65" s="138">
        <f>'01 02 Pol'!G121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78" t="s">
        <v>8</v>
      </c>
      <c r="B2" s="77"/>
      <c r="C2" s="244"/>
      <c r="D2" s="244"/>
      <c r="E2" s="244"/>
      <c r="F2" s="244"/>
      <c r="G2" s="245"/>
    </row>
    <row r="3" spans="1:7" ht="24.95" customHeight="1" x14ac:dyDescent="0.2">
      <c r="A3" s="78" t="s">
        <v>9</v>
      </c>
      <c r="B3" s="77"/>
      <c r="C3" s="244"/>
      <c r="D3" s="244"/>
      <c r="E3" s="244"/>
      <c r="F3" s="244"/>
      <c r="G3" s="245"/>
    </row>
    <row r="4" spans="1:7" ht="24.95" customHeight="1" x14ac:dyDescent="0.2">
      <c r="A4" s="78" t="s">
        <v>10</v>
      </c>
      <c r="B4" s="77"/>
      <c r="C4" s="244"/>
      <c r="D4" s="244"/>
      <c r="E4" s="244"/>
      <c r="F4" s="244"/>
      <c r="G4" s="245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tabSelected="1" workbookViewId="0">
      <pane ySplit="7" topLeftCell="A8" activePane="bottomLeft" state="frozen"/>
      <selection pane="bottomLeft" activeCell="G8" sqref="G8:G127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7</v>
      </c>
      <c r="B1" s="258"/>
      <c r="C1" s="258"/>
      <c r="D1" s="258"/>
      <c r="E1" s="258"/>
      <c r="F1" s="258"/>
      <c r="G1" s="258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9" t="s">
        <v>51</v>
      </c>
      <c r="D2" s="260"/>
      <c r="E2" s="260"/>
      <c r="F2" s="260"/>
      <c r="G2" s="261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9" t="s">
        <v>46</v>
      </c>
      <c r="D3" s="260"/>
      <c r="E3" s="260"/>
      <c r="F3" s="260"/>
      <c r="G3" s="261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2" t="s">
        <v>303</v>
      </c>
      <c r="D4" s="263"/>
      <c r="E4" s="263"/>
      <c r="F4" s="263"/>
      <c r="G4" s="264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0.48000000000000004</v>
      </c>
      <c r="P8" s="165"/>
      <c r="Q8" s="165">
        <f>SUM(Q9:Q21)</f>
        <v>0</v>
      </c>
      <c r="R8" s="165"/>
      <c r="S8" s="165"/>
      <c r="T8" s="165"/>
      <c r="U8" s="165"/>
      <c r="V8" s="165">
        <f>SUM(V9:V21)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314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>
        <v>5</v>
      </c>
      <c r="B20" s="159" t="s">
        <v>137</v>
      </c>
      <c r="C20" s="197" t="s">
        <v>320</v>
      </c>
      <c r="D20" s="195" t="s">
        <v>119</v>
      </c>
      <c r="E20" s="196">
        <v>3.1960000000000002</v>
      </c>
      <c r="F20" s="161"/>
      <c r="G20" s="161"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137</v>
      </c>
      <c r="C21" s="189" t="s">
        <v>138</v>
      </c>
      <c r="D21" s="180" t="s">
        <v>139</v>
      </c>
      <c r="E21" s="181">
        <v>1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120</v>
      </c>
      <c r="T21" s="161" t="s">
        <v>120</v>
      </c>
      <c r="U21" s="161">
        <v>1.6850000000000001</v>
      </c>
      <c r="V21" s="161">
        <f>ROUND(E21*U21,2)</f>
        <v>1.69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140</v>
      </c>
      <c r="C23" s="187" t="s">
        <v>141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142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143</v>
      </c>
      <c r="C26" s="189" t="s">
        <v>144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145</v>
      </c>
      <c r="C28" s="187" t="s">
        <v>319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>
        <v>4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146</v>
      </c>
      <c r="C30" s="189" t="s">
        <v>147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148</v>
      </c>
      <c r="C31" s="189" t="s">
        <v>149</v>
      </c>
      <c r="D31" s="180" t="s">
        <v>150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151</v>
      </c>
      <c r="C32" s="187" t="s">
        <v>152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318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153</v>
      </c>
      <c r="C34" s="189" t="s">
        <v>154</v>
      </c>
      <c r="D34" s="180" t="s">
        <v>139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155</v>
      </c>
      <c r="T34" s="161" t="s">
        <v>156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157</v>
      </c>
      <c r="C35" s="189" t="s">
        <v>158</v>
      </c>
      <c r="D35" s="180" t="s">
        <v>159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155</v>
      </c>
      <c r="T35" s="161" t="s">
        <v>156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160</v>
      </c>
      <c r="C36" s="189" t="s">
        <v>161</v>
      </c>
      <c r="D36" s="180" t="s">
        <v>159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155</v>
      </c>
      <c r="T36" s="161" t="s">
        <v>162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163</v>
      </c>
      <c r="C37" s="189" t="s">
        <v>315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155</v>
      </c>
      <c r="T37" s="161" t="s">
        <v>156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164</v>
      </c>
      <c r="C38" s="189" t="s">
        <v>309</v>
      </c>
      <c r="D38" s="180" t="s">
        <v>139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155</v>
      </c>
      <c r="T38" s="161" t="s">
        <v>162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165</v>
      </c>
      <c r="C40" s="189" t="s">
        <v>166</v>
      </c>
      <c r="D40" s="180" t="s">
        <v>167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169</v>
      </c>
      <c r="C42" s="187" t="s">
        <v>170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172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173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174</v>
      </c>
      <c r="C46" s="189" t="s">
        <v>175</v>
      </c>
      <c r="D46" s="180" t="s">
        <v>150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177</v>
      </c>
      <c r="C47" s="189" t="s">
        <v>178</v>
      </c>
      <c r="D47" s="180" t="s">
        <v>150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179</v>
      </c>
      <c r="C48" s="189" t="s">
        <v>180</v>
      </c>
      <c r="D48" s="180" t="s">
        <v>150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181</v>
      </c>
      <c r="C49" s="189" t="s">
        <v>182</v>
      </c>
      <c r="D49" s="180" t="s">
        <v>139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183</v>
      </c>
      <c r="C50" s="187" t="s">
        <v>184</v>
      </c>
      <c r="D50" s="174" t="s">
        <v>139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155</v>
      </c>
      <c r="T50" s="161" t="s">
        <v>156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185</v>
      </c>
      <c r="C51" s="190" t="s">
        <v>186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188</v>
      </c>
      <c r="C53" s="189" t="s">
        <v>189</v>
      </c>
      <c r="D53" s="180" t="s">
        <v>139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190</v>
      </c>
      <c r="C54" s="189" t="s">
        <v>191</v>
      </c>
      <c r="D54" s="180" t="s">
        <v>139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192</v>
      </c>
      <c r="C55" s="189" t="s">
        <v>193</v>
      </c>
      <c r="D55" s="180" t="s">
        <v>150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194</v>
      </c>
      <c r="C56" s="189" t="s">
        <v>195</v>
      </c>
      <c r="D56" s="180" t="s">
        <v>150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196</v>
      </c>
      <c r="C57" s="189" t="s">
        <v>197</v>
      </c>
      <c r="D57" s="180" t="s">
        <v>139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198</v>
      </c>
      <c r="C58" s="189" t="s">
        <v>199</v>
      </c>
      <c r="D58" s="180" t="s">
        <v>200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201</v>
      </c>
      <c r="C59" s="189" t="s">
        <v>202</v>
      </c>
      <c r="D59" s="180" t="s">
        <v>139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203</v>
      </c>
      <c r="C60" s="189" t="s">
        <v>204</v>
      </c>
      <c r="D60" s="180" t="s">
        <v>150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205</v>
      </c>
      <c r="C61" s="189" t="s">
        <v>206</v>
      </c>
      <c r="D61" s="180" t="s">
        <v>150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207</v>
      </c>
      <c r="D62" s="174" t="s">
        <v>150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155</v>
      </c>
      <c r="T62" s="161" t="s">
        <v>162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208</v>
      </c>
      <c r="C63" s="190" t="s">
        <v>209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210</v>
      </c>
      <c r="C65" s="189" t="s">
        <v>211</v>
      </c>
      <c r="D65" s="180" t="s">
        <v>150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156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212</v>
      </c>
      <c r="D66" s="180" t="s">
        <v>159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155</v>
      </c>
      <c r="T66" s="161" t="s">
        <v>162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213</v>
      </c>
      <c r="C67" s="187" t="s">
        <v>214</v>
      </c>
      <c r="D67" s="174" t="s">
        <v>159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155</v>
      </c>
      <c r="T67" s="161" t="s">
        <v>162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215</v>
      </c>
      <c r="C68" s="190" t="s">
        <v>216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SUMIF(AG70:AG87,"&lt;&gt;NOR",G70:G87)</f>
        <v>0</v>
      </c>
      <c r="H69" s="165"/>
      <c r="I69" s="165">
        <f>SUM(I70:I87)</f>
        <v>0</v>
      </c>
      <c r="J69" s="165"/>
      <c r="K69" s="165">
        <f>SUM(K70:K87)</f>
        <v>0</v>
      </c>
      <c r="L69" s="165"/>
      <c r="M69" s="165">
        <f>SUM(M70:M87)</f>
        <v>0</v>
      </c>
      <c r="N69" s="165"/>
      <c r="O69" s="165">
        <f>SUM(O70:O87)</f>
        <v>0</v>
      </c>
      <c r="P69" s="165"/>
      <c r="Q69" s="165">
        <f>SUM(Q70:Q87)</f>
        <v>0</v>
      </c>
      <c r="R69" s="165"/>
      <c r="S69" s="165"/>
      <c r="T69" s="165"/>
      <c r="U69" s="165"/>
      <c r="V69" s="165">
        <f>SUM(V70:V87)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217</v>
      </c>
      <c r="C70" s="189" t="s">
        <v>218</v>
      </c>
      <c r="D70" s="180" t="s">
        <v>219</v>
      </c>
      <c r="E70" s="181">
        <v>1</v>
      </c>
      <c r="F70" s="182"/>
      <c r="G70" s="183">
        <f t="shared" ref="G70:G87" si="14">ROUND(E70*F70,2)</f>
        <v>0</v>
      </c>
      <c r="H70" s="162"/>
      <c r="I70" s="161">
        <f t="shared" ref="I70:I87" si="15">ROUND(E70*H70,2)</f>
        <v>0</v>
      </c>
      <c r="J70" s="162"/>
      <c r="K70" s="161">
        <f t="shared" ref="K70:K87" si="16">ROUND(E70*J70,2)</f>
        <v>0</v>
      </c>
      <c r="L70" s="161">
        <v>15</v>
      </c>
      <c r="M70" s="161">
        <f t="shared" ref="M70:M87" si="17">G70*(1+L70/100)</f>
        <v>0</v>
      </c>
      <c r="N70" s="161">
        <v>1.41E-3</v>
      </c>
      <c r="O70" s="161">
        <f t="shared" ref="O70:O87" si="18">ROUND(E70*N70,2)</f>
        <v>0</v>
      </c>
      <c r="P70" s="161">
        <v>0</v>
      </c>
      <c r="Q70" s="161">
        <f t="shared" ref="Q70:Q87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7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220</v>
      </c>
      <c r="C71" s="189" t="s">
        <v>221</v>
      </c>
      <c r="D71" s="180" t="s">
        <v>219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222</v>
      </c>
      <c r="C72" s="189" t="s">
        <v>223</v>
      </c>
      <c r="D72" s="180" t="s">
        <v>219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224</v>
      </c>
      <c r="C73" s="189" t="s">
        <v>225</v>
      </c>
      <c r="D73" s="180" t="s">
        <v>219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226</v>
      </c>
      <c r="C74" s="189" t="s">
        <v>227</v>
      </c>
      <c r="D74" s="180" t="s">
        <v>139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228</v>
      </c>
      <c r="C75" s="189" t="s">
        <v>229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230</v>
      </c>
      <c r="C76" s="189" t="s">
        <v>231</v>
      </c>
      <c r="D76" s="180" t="s">
        <v>139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232</v>
      </c>
      <c r="C77" s="189" t="s">
        <v>233</v>
      </c>
      <c r="D77" s="180" t="s">
        <v>139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234</v>
      </c>
      <c r="C78" s="189" t="s">
        <v>295</v>
      </c>
      <c r="D78" s="180" t="s">
        <v>159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155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235</v>
      </c>
      <c r="C79" s="189" t="s">
        <v>296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50</v>
      </c>
      <c r="B80" s="179" t="s">
        <v>236</v>
      </c>
      <c r="C80" s="189" t="s">
        <v>312</v>
      </c>
      <c r="D80" s="180" t="s">
        <v>139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51</v>
      </c>
      <c r="B81" s="179" t="s">
        <v>237</v>
      </c>
      <c r="C81" s="189" t="s">
        <v>313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155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52</v>
      </c>
      <c r="B82" s="179" t="s">
        <v>238</v>
      </c>
      <c r="C82" s="189" t="s">
        <v>239</v>
      </c>
      <c r="D82" s="180" t="s">
        <v>139</v>
      </c>
      <c r="E82" s="181">
        <v>3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155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53</v>
      </c>
      <c r="B83" s="179" t="s">
        <v>240</v>
      </c>
      <c r="C83" s="194" t="s">
        <v>316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155</v>
      </c>
      <c r="T83" s="161" t="s">
        <v>156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54</v>
      </c>
      <c r="B84" s="179" t="s">
        <v>237</v>
      </c>
      <c r="C84" s="189" t="s">
        <v>241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1.8000000000000001E-4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155</v>
      </c>
      <c r="T84" s="161" t="s">
        <v>156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8">
        <v>55</v>
      </c>
      <c r="B85" s="179" t="s">
        <v>237</v>
      </c>
      <c r="C85" s="189" t="s">
        <v>297</v>
      </c>
      <c r="D85" s="180" t="s">
        <v>139</v>
      </c>
      <c r="E85" s="181">
        <v>1</v>
      </c>
      <c r="F85" s="182"/>
      <c r="G85" s="183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155</v>
      </c>
      <c r="T85" s="161" t="s">
        <v>156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56</v>
      </c>
      <c r="B86" s="173" t="s">
        <v>237</v>
      </c>
      <c r="C86" s="187" t="s">
        <v>301</v>
      </c>
      <c r="D86" s="174" t="s">
        <v>139</v>
      </c>
      <c r="E86" s="175">
        <v>1</v>
      </c>
      <c r="F86" s="176"/>
      <c r="G86" s="177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155</v>
      </c>
      <c r="T86" s="161" t="s">
        <v>156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242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57</v>
      </c>
      <c r="B87" s="159" t="s">
        <v>243</v>
      </c>
      <c r="C87" s="190" t="s">
        <v>244</v>
      </c>
      <c r="D87" s="160" t="s">
        <v>0</v>
      </c>
      <c r="E87" s="184"/>
      <c r="F87" s="162"/>
      <c r="G87" s="161">
        <f t="shared" si="14"/>
        <v>0</v>
      </c>
      <c r="H87" s="162"/>
      <c r="I87" s="161">
        <f t="shared" si="15"/>
        <v>0</v>
      </c>
      <c r="J87" s="162"/>
      <c r="K87" s="161">
        <f t="shared" si="16"/>
        <v>0</v>
      </c>
      <c r="L87" s="161">
        <v>15</v>
      </c>
      <c r="M87" s="161">
        <f t="shared" si="17"/>
        <v>0</v>
      </c>
      <c r="N87" s="161">
        <v>0</v>
      </c>
      <c r="O87" s="161">
        <f t="shared" si="18"/>
        <v>0</v>
      </c>
      <c r="P87" s="161">
        <v>0</v>
      </c>
      <c r="Q87" s="161">
        <f t="shared" si="19"/>
        <v>0</v>
      </c>
      <c r="R87" s="161"/>
      <c r="S87" s="161" t="s">
        <v>120</v>
      </c>
      <c r="T87" s="161" t="s">
        <v>120</v>
      </c>
      <c r="U87" s="161">
        <v>0</v>
      </c>
      <c r="V87" s="161">
        <f t="shared" si="20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77</v>
      </c>
      <c r="C88" s="186" t="s">
        <v>78</v>
      </c>
      <c r="D88" s="168"/>
      <c r="E88" s="169"/>
      <c r="F88" s="170"/>
      <c r="G88" s="171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5"/>
      <c r="O88" s="165">
        <f>SUM(O89:O89)</f>
        <v>0</v>
      </c>
      <c r="P88" s="165"/>
      <c r="Q88" s="165">
        <f>SUM(Q89:Q89)</f>
        <v>0</v>
      </c>
      <c r="R88" s="165"/>
      <c r="S88" s="165"/>
      <c r="T88" s="165"/>
      <c r="U88" s="165"/>
      <c r="V88" s="165">
        <f>SUM(V89:V89)</f>
        <v>0</v>
      </c>
      <c r="W88" s="165"/>
      <c r="AG88" t="s">
        <v>117</v>
      </c>
    </row>
    <row r="89" spans="1:60" ht="33.75" outlineLevel="1" x14ac:dyDescent="0.2">
      <c r="A89" s="178">
        <v>58</v>
      </c>
      <c r="B89" s="179" t="s">
        <v>245</v>
      </c>
      <c r="C89" s="189" t="s">
        <v>317</v>
      </c>
      <c r="D89" s="180" t="s">
        <v>139</v>
      </c>
      <c r="E89" s="181">
        <v>2</v>
      </c>
      <c r="F89" s="182"/>
      <c r="G89" s="183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155</v>
      </c>
      <c r="T89" s="161" t="s">
        <v>156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246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66" t="s">
        <v>116</v>
      </c>
      <c r="B90" s="167" t="s">
        <v>79</v>
      </c>
      <c r="C90" s="186" t="s">
        <v>80</v>
      </c>
      <c r="D90" s="168"/>
      <c r="E90" s="169"/>
      <c r="F90" s="170"/>
      <c r="G90" s="171">
        <f>SUMIF(AG91:AG98,"&lt;&gt;NOR",G91:G98)</f>
        <v>0</v>
      </c>
      <c r="H90" s="165"/>
      <c r="I90" s="165">
        <f>SUM(I91:I98)</f>
        <v>0</v>
      </c>
      <c r="J90" s="165"/>
      <c r="K90" s="165">
        <f>SUM(K91:K98)</f>
        <v>0</v>
      </c>
      <c r="L90" s="165"/>
      <c r="M90" s="165">
        <f>SUM(M91:M98)</f>
        <v>0</v>
      </c>
      <c r="N90" s="165"/>
      <c r="O90" s="165">
        <f>SUM(O91:O98)</f>
        <v>0.02</v>
      </c>
      <c r="P90" s="165"/>
      <c r="Q90" s="165">
        <f>SUM(Q91:Q98)</f>
        <v>0</v>
      </c>
      <c r="R90" s="165"/>
      <c r="S90" s="165"/>
      <c r="T90" s="165"/>
      <c r="U90" s="165"/>
      <c r="V90" s="165">
        <f>SUM(V91:V98)</f>
        <v>3.7800000000000002</v>
      </c>
      <c r="W90" s="165"/>
      <c r="AG90" t="s">
        <v>117</v>
      </c>
    </row>
    <row r="91" spans="1:60" outlineLevel="1" x14ac:dyDescent="0.2">
      <c r="A91" s="172">
        <v>59</v>
      </c>
      <c r="B91" s="173" t="s">
        <v>247</v>
      </c>
      <c r="C91" s="187" t="s">
        <v>248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0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0.33100000000000002</v>
      </c>
      <c r="V91" s="161">
        <f>ROUND(E91*U91,2)</f>
        <v>1.06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60</v>
      </c>
      <c r="B93" s="179" t="s">
        <v>250</v>
      </c>
      <c r="C93" s="189" t="s">
        <v>310</v>
      </c>
      <c r="D93" s="180" t="s">
        <v>119</v>
      </c>
      <c r="E93" s="181">
        <v>3.1960000000000002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2.5000000000000001E-3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251</v>
      </c>
      <c r="T93" s="161" t="s">
        <v>251</v>
      </c>
      <c r="U93" s="161">
        <v>0.85</v>
      </c>
      <c r="V93" s="161">
        <f>ROUND(E93*U93,2)</f>
        <v>2.72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61</v>
      </c>
      <c r="B94" s="173" t="s">
        <v>252</v>
      </c>
      <c r="C94" s="187" t="s">
        <v>298</v>
      </c>
      <c r="D94" s="174" t="s">
        <v>119</v>
      </c>
      <c r="E94" s="175">
        <v>3.1960000000000002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4.0000000000000002E-4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249</v>
      </c>
      <c r="D95" s="163"/>
      <c r="E95" s="164">
        <v>3.1960000000000002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62</v>
      </c>
      <c r="B96" s="173" t="s">
        <v>253</v>
      </c>
      <c r="C96" s="187" t="s">
        <v>311</v>
      </c>
      <c r="D96" s="174" t="s">
        <v>119</v>
      </c>
      <c r="E96" s="175">
        <v>3.5156000000000001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1.5399999999999999E-3</v>
      </c>
      <c r="O96" s="161">
        <f>ROUND(E96*N96,2)</f>
        <v>0.01</v>
      </c>
      <c r="P96" s="161">
        <v>0</v>
      </c>
      <c r="Q96" s="161">
        <f>ROUND(E96*P96,2)</f>
        <v>0</v>
      </c>
      <c r="R96" s="161"/>
      <c r="S96" s="161" t="s">
        <v>155</v>
      </c>
      <c r="T96" s="161" t="s">
        <v>162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254</v>
      </c>
      <c r="D97" s="163"/>
      <c r="E97" s="164">
        <v>3.5156000000000001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63</v>
      </c>
      <c r="B98" s="159" t="s">
        <v>255</v>
      </c>
      <c r="C98" s="190" t="s">
        <v>256</v>
      </c>
      <c r="D98" s="160" t="s">
        <v>0</v>
      </c>
      <c r="E98" s="184"/>
      <c r="F98" s="162"/>
      <c r="G98" s="16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116</v>
      </c>
      <c r="B99" s="167" t="s">
        <v>81</v>
      </c>
      <c r="C99" s="186" t="s">
        <v>82</v>
      </c>
      <c r="D99" s="168"/>
      <c r="E99" s="169"/>
      <c r="F99" s="170"/>
      <c r="G99" s="171">
        <f>SUMIF(AG100:AG107,"&lt;&gt;NOR",G100:G107)</f>
        <v>0</v>
      </c>
      <c r="H99" s="165"/>
      <c r="I99" s="165">
        <f>SUM(I100:I107)</f>
        <v>0</v>
      </c>
      <c r="J99" s="165"/>
      <c r="K99" s="165">
        <f>SUM(K100:K107)</f>
        <v>0</v>
      </c>
      <c r="L99" s="165"/>
      <c r="M99" s="165">
        <f>SUM(M100:M107)</f>
        <v>0</v>
      </c>
      <c r="N99" s="165"/>
      <c r="O99" s="165">
        <f>SUM(O100:O107)</f>
        <v>1.75</v>
      </c>
      <c r="P99" s="165"/>
      <c r="Q99" s="165">
        <f>SUM(Q100:Q107)</f>
        <v>0</v>
      </c>
      <c r="R99" s="165"/>
      <c r="S99" s="165"/>
      <c r="T99" s="165"/>
      <c r="U99" s="165"/>
      <c r="V99" s="165">
        <f>SUM(V100:V107)</f>
        <v>36.849999999999994</v>
      </c>
      <c r="W99" s="165"/>
      <c r="AG99" t="s">
        <v>117</v>
      </c>
    </row>
    <row r="100" spans="1:60" ht="22.5" outlineLevel="1" x14ac:dyDescent="0.2">
      <c r="A100" s="172">
        <v>64</v>
      </c>
      <c r="B100" s="173" t="s">
        <v>257</v>
      </c>
      <c r="C100" s="187" t="s">
        <v>299</v>
      </c>
      <c r="D100" s="174" t="s">
        <v>119</v>
      </c>
      <c r="E100" s="175">
        <v>26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2.9999999999999997E-4</v>
      </c>
      <c r="O100" s="161">
        <f>ROUND(E100*N100,2)</f>
        <v>0.01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305</v>
      </c>
      <c r="D101" s="163"/>
      <c r="E101" s="164">
        <v>26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122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65</v>
      </c>
      <c r="B102" s="173" t="s">
        <v>258</v>
      </c>
      <c r="C102" s="187" t="s">
        <v>304</v>
      </c>
      <c r="D102" s="174" t="s">
        <v>119</v>
      </c>
      <c r="E102" s="175">
        <v>26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5.5800000000000002E-2</v>
      </c>
      <c r="O102" s="161">
        <f>ROUND(E102*N102,2)</f>
        <v>1.45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1.3480000000000001</v>
      </c>
      <c r="V102" s="161">
        <f>ROUND(E102*U102,2)</f>
        <v>35.049999999999997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305</v>
      </c>
      <c r="D103" s="163"/>
      <c r="E103" s="164">
        <v>26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8">
        <v>66</v>
      </c>
      <c r="B104" s="179" t="s">
        <v>259</v>
      </c>
      <c r="C104" s="189" t="s">
        <v>260</v>
      </c>
      <c r="D104" s="180" t="s">
        <v>150</v>
      </c>
      <c r="E104" s="181">
        <v>15</v>
      </c>
      <c r="F104" s="182"/>
      <c r="G104" s="183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0.12</v>
      </c>
      <c r="V104" s="161">
        <f>ROUND(E104*U104,2)</f>
        <v>1.8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2">
        <v>67</v>
      </c>
      <c r="B105" s="173" t="s">
        <v>261</v>
      </c>
      <c r="C105" s="187" t="s">
        <v>307</v>
      </c>
      <c r="D105" s="174" t="s">
        <v>119</v>
      </c>
      <c r="E105" s="175">
        <v>28.6</v>
      </c>
      <c r="F105" s="176"/>
      <c r="G105" s="177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0.01</v>
      </c>
      <c r="O105" s="161">
        <f>ROUND(E105*N105,2)</f>
        <v>0.28999999999999998</v>
      </c>
      <c r="P105" s="161">
        <v>0</v>
      </c>
      <c r="Q105" s="161">
        <f>ROUND(E105*P105,2)</f>
        <v>0</v>
      </c>
      <c r="R105" s="161" t="s">
        <v>262</v>
      </c>
      <c r="S105" s="161" t="s">
        <v>120</v>
      </c>
      <c r="T105" s="161" t="s">
        <v>156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 t="s">
        <v>306</v>
      </c>
      <c r="D106" s="163"/>
      <c r="E106" s="164">
        <v>28.6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68</v>
      </c>
      <c r="B107" s="159" t="s">
        <v>263</v>
      </c>
      <c r="C107" s="190" t="s">
        <v>264</v>
      </c>
      <c r="D107" s="160" t="s">
        <v>0</v>
      </c>
      <c r="E107" s="184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116</v>
      </c>
      <c r="B108" s="167" t="s">
        <v>83</v>
      </c>
      <c r="C108" s="186" t="s">
        <v>84</v>
      </c>
      <c r="D108" s="168"/>
      <c r="E108" s="169"/>
      <c r="F108" s="170"/>
      <c r="G108" s="171">
        <f>SUMIF(AG109:AG111,"&lt;&gt;NOR",G109:G111)</f>
        <v>0</v>
      </c>
      <c r="H108" s="165"/>
      <c r="I108" s="165">
        <f>SUM(I109:I111)</f>
        <v>0</v>
      </c>
      <c r="J108" s="165"/>
      <c r="K108" s="165">
        <f>SUM(K109:K111)</f>
        <v>0</v>
      </c>
      <c r="L108" s="165"/>
      <c r="M108" s="165">
        <f>SUM(M109:M111)</f>
        <v>0</v>
      </c>
      <c r="N108" s="165"/>
      <c r="O108" s="165">
        <f>SUM(O109:O111)</f>
        <v>0</v>
      </c>
      <c r="P108" s="165"/>
      <c r="Q108" s="165">
        <f>SUM(Q109:Q111)</f>
        <v>0</v>
      </c>
      <c r="R108" s="165"/>
      <c r="S108" s="165"/>
      <c r="T108" s="165"/>
      <c r="U108" s="165"/>
      <c r="V108" s="165">
        <f>SUM(V109:V111)</f>
        <v>0.51</v>
      </c>
      <c r="W108" s="165"/>
      <c r="AG108" t="s">
        <v>117</v>
      </c>
    </row>
    <row r="109" spans="1:60" outlineLevel="1" x14ac:dyDescent="0.2">
      <c r="A109" s="172">
        <v>69</v>
      </c>
      <c r="B109" s="173" t="s">
        <v>265</v>
      </c>
      <c r="C109" s="187" t="s">
        <v>266</v>
      </c>
      <c r="D109" s="174" t="s">
        <v>119</v>
      </c>
      <c r="E109" s="175">
        <v>3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7.6999999999999996E-4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9.7439999999999999E-2</v>
      </c>
      <c r="V109" s="161">
        <f>ROUND(E109*U109,2)</f>
        <v>0.28999999999999998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8"/>
      <c r="D110" s="163"/>
      <c r="E110" s="164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300</v>
      </c>
      <c r="D111" s="180" t="s">
        <v>119</v>
      </c>
      <c r="E111" s="181">
        <v>3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4.6000000000000001E-4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120</v>
      </c>
      <c r="T111" s="161" t="s">
        <v>120</v>
      </c>
      <c r="U111" s="161">
        <v>7.3099999999999998E-2</v>
      </c>
      <c r="V111" s="161">
        <f>ROUND(E111*U111,2)</f>
        <v>0.22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85</v>
      </c>
      <c r="C112" s="186" t="s">
        <v>86</v>
      </c>
      <c r="D112" s="168"/>
      <c r="E112" s="169"/>
      <c r="F112" s="170"/>
      <c r="G112" s="171">
        <f>SUMIF(AG113:AG113,"&lt;&gt;NOR",G113:G113)</f>
        <v>0</v>
      </c>
      <c r="H112" s="165"/>
      <c r="I112" s="165">
        <f>SUM(I113:I113)</f>
        <v>0</v>
      </c>
      <c r="J112" s="165"/>
      <c r="K112" s="165">
        <f>SUM(K113:K113)</f>
        <v>0</v>
      </c>
      <c r="L112" s="165"/>
      <c r="M112" s="165">
        <f>SUM(M113:M113)</f>
        <v>0</v>
      </c>
      <c r="N112" s="165"/>
      <c r="O112" s="165">
        <f>SUM(O113:O113)</f>
        <v>0</v>
      </c>
      <c r="P112" s="165"/>
      <c r="Q112" s="165">
        <f>SUM(Q113:Q113)</f>
        <v>0</v>
      </c>
      <c r="R112" s="165"/>
      <c r="S112" s="165"/>
      <c r="T112" s="165"/>
      <c r="U112" s="165"/>
      <c r="V112" s="165">
        <f>SUM(V113:V113)</f>
        <v>0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268</v>
      </c>
      <c r="C113" s="189" t="s">
        <v>269</v>
      </c>
      <c r="D113" s="180" t="s">
        <v>159</v>
      </c>
      <c r="E113" s="181">
        <v>1</v>
      </c>
      <c r="F113" s="182"/>
      <c r="G113" s="183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15</v>
      </c>
      <c r="M113" s="161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1"/>
      <c r="S113" s="161" t="s">
        <v>155</v>
      </c>
      <c r="T113" s="161" t="s">
        <v>156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116</v>
      </c>
      <c r="B114" s="167" t="s">
        <v>87</v>
      </c>
      <c r="C114" s="186" t="s">
        <v>88</v>
      </c>
      <c r="D114" s="168"/>
      <c r="E114" s="169"/>
      <c r="F114" s="170"/>
      <c r="G114" s="171">
        <f>SUMIF(AG115:AG120,"&lt;&gt;NOR",G115:G120)</f>
        <v>0</v>
      </c>
      <c r="H114" s="165"/>
      <c r="I114" s="165">
        <f>SUM(I115:I120)</f>
        <v>0</v>
      </c>
      <c r="J114" s="165"/>
      <c r="K114" s="165">
        <f>SUM(K115:K120)</f>
        <v>0</v>
      </c>
      <c r="L114" s="165"/>
      <c r="M114" s="165">
        <f>SUM(M115:M120)</f>
        <v>0</v>
      </c>
      <c r="N114" s="165"/>
      <c r="O114" s="165">
        <f>SUM(O115:O120)</f>
        <v>0</v>
      </c>
      <c r="P114" s="165"/>
      <c r="Q114" s="165">
        <f>SUM(Q115:Q120)</f>
        <v>0</v>
      </c>
      <c r="R114" s="165"/>
      <c r="S114" s="165"/>
      <c r="T114" s="165"/>
      <c r="U114" s="165"/>
      <c r="V114" s="165">
        <f>SUM(V115:V120)</f>
        <v>7.68</v>
      </c>
      <c r="W114" s="165"/>
      <c r="AG114" t="s">
        <v>117</v>
      </c>
    </row>
    <row r="115" spans="1:60" outlineLevel="1" x14ac:dyDescent="0.2">
      <c r="A115" s="178">
        <v>72</v>
      </c>
      <c r="B115" s="179" t="s">
        <v>270</v>
      </c>
      <c r="C115" s="189" t="s">
        <v>271</v>
      </c>
      <c r="D115" s="180" t="s">
        <v>167</v>
      </c>
      <c r="E115" s="181">
        <v>1.774</v>
      </c>
      <c r="F115" s="182"/>
      <c r="G115" s="183">
        <f t="shared" ref="G115:G120" si="21">ROUND(E115*F115,2)</f>
        <v>0</v>
      </c>
      <c r="H115" s="162"/>
      <c r="I115" s="161">
        <f t="shared" ref="I115:I120" si="22">ROUND(E115*H115,2)</f>
        <v>0</v>
      </c>
      <c r="J115" s="162"/>
      <c r="K115" s="161">
        <f t="shared" ref="K115:K120" si="23">ROUND(E115*J115,2)</f>
        <v>0</v>
      </c>
      <c r="L115" s="161">
        <v>15</v>
      </c>
      <c r="M115" s="161">
        <f t="shared" ref="M115:M120" si="24">G115*(1+L115/100)</f>
        <v>0</v>
      </c>
      <c r="N115" s="161">
        <v>0</v>
      </c>
      <c r="O115" s="161">
        <f t="shared" ref="O115:O120" si="25">ROUND(E115*N115,2)</f>
        <v>0</v>
      </c>
      <c r="P115" s="161">
        <v>0</v>
      </c>
      <c r="Q115" s="161">
        <f t="shared" ref="Q115:Q120" si="26">ROUND(E115*P115,2)</f>
        <v>0</v>
      </c>
      <c r="R115" s="161"/>
      <c r="S115" s="161" t="s">
        <v>120</v>
      </c>
      <c r="T115" s="161" t="s">
        <v>120</v>
      </c>
      <c r="U115" s="161">
        <v>0.93300000000000005</v>
      </c>
      <c r="V115" s="161">
        <f t="shared" ref="V115:V120" si="27">ROUND(E115*U115,2)</f>
        <v>1.66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73</v>
      </c>
      <c r="B116" s="179" t="s">
        <v>273</v>
      </c>
      <c r="C116" s="189" t="s">
        <v>274</v>
      </c>
      <c r="D116" s="180" t="s">
        <v>167</v>
      </c>
      <c r="E116" s="181">
        <v>5.3220000000000001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0.65300000000000002</v>
      </c>
      <c r="V116" s="161">
        <f t="shared" si="27"/>
        <v>3.48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74</v>
      </c>
      <c r="B117" s="179" t="s">
        <v>275</v>
      </c>
      <c r="C117" s="189" t="s">
        <v>276</v>
      </c>
      <c r="D117" s="180" t="s">
        <v>167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0.49</v>
      </c>
      <c r="V117" s="161">
        <f t="shared" si="27"/>
        <v>0.87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75</v>
      </c>
      <c r="B118" s="179" t="s">
        <v>277</v>
      </c>
      <c r="C118" s="189" t="s">
        <v>278</v>
      </c>
      <c r="D118" s="180" t="s">
        <v>167</v>
      </c>
      <c r="E118" s="181">
        <v>15.965999999999999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76</v>
      </c>
      <c r="B119" s="179" t="s">
        <v>279</v>
      </c>
      <c r="C119" s="189" t="s">
        <v>280</v>
      </c>
      <c r="D119" s="180" t="s">
        <v>167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0.94199999999999995</v>
      </c>
      <c r="V119" s="161">
        <f t="shared" si="27"/>
        <v>1.67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77</v>
      </c>
      <c r="B120" s="179" t="s">
        <v>281</v>
      </c>
      <c r="C120" s="189" t="s">
        <v>282</v>
      </c>
      <c r="D120" s="180" t="s">
        <v>167</v>
      </c>
      <c r="E120" s="181">
        <v>1.774</v>
      </c>
      <c r="F120" s="182"/>
      <c r="G120" s="183">
        <f t="shared" si="21"/>
        <v>0</v>
      </c>
      <c r="H120" s="162"/>
      <c r="I120" s="161">
        <f t="shared" si="22"/>
        <v>0</v>
      </c>
      <c r="J120" s="162"/>
      <c r="K120" s="161">
        <f t="shared" si="23"/>
        <v>0</v>
      </c>
      <c r="L120" s="161">
        <v>15</v>
      </c>
      <c r="M120" s="161">
        <f t="shared" si="24"/>
        <v>0</v>
      </c>
      <c r="N120" s="161">
        <v>0</v>
      </c>
      <c r="O120" s="161">
        <f t="shared" si="25"/>
        <v>0</v>
      </c>
      <c r="P120" s="161">
        <v>0</v>
      </c>
      <c r="Q120" s="161">
        <f t="shared" si="26"/>
        <v>0</v>
      </c>
      <c r="R120" s="161"/>
      <c r="S120" s="161" t="s">
        <v>120</v>
      </c>
      <c r="T120" s="161" t="s">
        <v>120</v>
      </c>
      <c r="U120" s="161">
        <v>0</v>
      </c>
      <c r="V120" s="161">
        <f t="shared" si="27"/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6" t="s">
        <v>116</v>
      </c>
      <c r="B121" s="167" t="s">
        <v>90</v>
      </c>
      <c r="C121" s="186" t="s">
        <v>29</v>
      </c>
      <c r="D121" s="168"/>
      <c r="E121" s="169"/>
      <c r="F121" s="170"/>
      <c r="G121" s="171">
        <f>SUMIF(AG122:AG124,"&lt;&gt;NOR",G122:G124)</f>
        <v>0</v>
      </c>
      <c r="H121" s="165"/>
      <c r="I121" s="165">
        <f>SUM(I122:I124)</f>
        <v>0</v>
      </c>
      <c r="J121" s="165"/>
      <c r="K121" s="165">
        <f>SUM(K122:K124)</f>
        <v>0</v>
      </c>
      <c r="L121" s="165"/>
      <c r="M121" s="165">
        <f>SUM(M122:M124)</f>
        <v>0</v>
      </c>
      <c r="N121" s="165"/>
      <c r="O121" s="165">
        <f>SUM(O122:O124)</f>
        <v>0</v>
      </c>
      <c r="P121" s="165"/>
      <c r="Q121" s="165">
        <f>SUM(Q122:Q124)</f>
        <v>0</v>
      </c>
      <c r="R121" s="165"/>
      <c r="S121" s="165"/>
      <c r="T121" s="165"/>
      <c r="U121" s="165"/>
      <c r="V121" s="165">
        <f>SUM(V122:V124)</f>
        <v>0</v>
      </c>
      <c r="W121" s="165"/>
      <c r="AG121" t="s">
        <v>117</v>
      </c>
    </row>
    <row r="122" spans="1:60" outlineLevel="1" x14ac:dyDescent="0.2">
      <c r="A122" s="178">
        <v>78</v>
      </c>
      <c r="B122" s="179" t="s">
        <v>283</v>
      </c>
      <c r="C122" s="189" t="s">
        <v>284</v>
      </c>
      <c r="D122" s="180" t="s">
        <v>285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120</v>
      </c>
      <c r="T122" s="161" t="s">
        <v>156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8">
        <v>79</v>
      </c>
      <c r="B123" s="179" t="s">
        <v>287</v>
      </c>
      <c r="C123" s="189" t="s">
        <v>288</v>
      </c>
      <c r="D123" s="180" t="s">
        <v>285</v>
      </c>
      <c r="E123" s="181">
        <v>1</v>
      </c>
      <c r="F123" s="182"/>
      <c r="G123" s="183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155</v>
      </c>
      <c r="T123" s="161" t="s">
        <v>156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2">
        <v>80</v>
      </c>
      <c r="B124" s="173" t="s">
        <v>289</v>
      </c>
      <c r="C124" s="187" t="s">
        <v>290</v>
      </c>
      <c r="D124" s="174" t="s">
        <v>285</v>
      </c>
      <c r="E124" s="175">
        <v>1</v>
      </c>
      <c r="F124" s="176"/>
      <c r="G124" s="177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15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 t="s">
        <v>155</v>
      </c>
      <c r="T124" s="161" t="s">
        <v>156</v>
      </c>
      <c r="U124" s="161">
        <v>0</v>
      </c>
      <c r="V124" s="161">
        <f>ROUND(E124*U124,2)</f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v>15</v>
      </c>
      <c r="AF125">
        <v>21</v>
      </c>
    </row>
    <row r="126" spans="1:60" x14ac:dyDescent="0.2">
      <c r="A126" s="154"/>
      <c r="B126" s="155" t="s">
        <v>31</v>
      </c>
      <c r="C126" s="192"/>
      <c r="D126" s="156"/>
      <c r="E126" s="157"/>
      <c r="F126" s="157"/>
      <c r="G126" s="185">
        <f>G8+G22+G25+G27+G39+G41+G45+G52+G64+G69+G88+G90+G99+G108+G112+G114+G121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f>SUMIF(L7:L124,AE125,G7:G124)</f>
        <v>0</v>
      </c>
      <c r="AF126">
        <f>SUMIF(L7:L124,AF125,G7:G124)</f>
        <v>0</v>
      </c>
      <c r="AG126" t="s">
        <v>291</v>
      </c>
    </row>
    <row r="127" spans="1:60" x14ac:dyDescent="0.2">
      <c r="A127" s="5"/>
      <c r="B127" s="6"/>
      <c r="C127" s="191"/>
      <c r="D127" s="8"/>
      <c r="E127" s="5"/>
      <c r="F127" s="5"/>
      <c r="G127" s="153">
        <f>SUM(G8:G126)</f>
        <v>0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5"/>
      <c r="B128" s="6"/>
      <c r="C128" s="191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65" t="s">
        <v>292</v>
      </c>
      <c r="B129" s="265"/>
      <c r="C129" s="266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AG130" t="s">
        <v>293</v>
      </c>
    </row>
    <row r="131" spans="1:33" x14ac:dyDescent="0.2">
      <c r="A131" s="250"/>
      <c r="B131" s="251"/>
      <c r="C131" s="252"/>
      <c r="D131" s="251"/>
      <c r="E131" s="251"/>
      <c r="F131" s="251"/>
      <c r="G131" s="25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254"/>
      <c r="B134" s="255"/>
      <c r="C134" s="256"/>
      <c r="D134" s="255"/>
      <c r="E134" s="255"/>
      <c r="F134" s="255"/>
      <c r="G134" s="25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A135" s="5"/>
      <c r="B135" s="6"/>
      <c r="C135" s="191"/>
      <c r="D135" s="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33" x14ac:dyDescent="0.2">
      <c r="C136" s="193"/>
      <c r="D136" s="142"/>
      <c r="AG136" t="s">
        <v>294</v>
      </c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  <row r="5001" spans="4:4" x14ac:dyDescent="0.2">
      <c r="D5001" s="142"/>
    </row>
  </sheetData>
  <mergeCells count="6">
    <mergeCell ref="A130:G134"/>
    <mergeCell ref="A1:G1"/>
    <mergeCell ref="C2:G2"/>
    <mergeCell ref="C3:G3"/>
    <mergeCell ref="C4:G4"/>
    <mergeCell ref="A129:C1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2021-05-25T04:58:23Z</cp:lastPrinted>
  <dcterms:created xsi:type="dcterms:W3CDTF">2009-04-08T07:15:50Z</dcterms:created>
  <dcterms:modified xsi:type="dcterms:W3CDTF">2021-06-16T05:34:12Z</dcterms:modified>
</cp:coreProperties>
</file>