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S3\INV\w0321str\Dokumenty\pracoviste\stavby\2021-54 Parkoviště Dr.Martínka 463_6\1 PD z CD\DPS pro soutěž\rozpočty\"/>
    </mc:Choice>
  </mc:AlternateContent>
  <bookViews>
    <workbookView xWindow="630" yWindow="555" windowWidth="27495" windowHeight="11445"/>
  </bookViews>
  <sheets>
    <sheet name="Rekapitulace stavby" sheetId="1" r:id="rId1"/>
    <sheet name="000 - vedlejší rozpočtové..." sheetId="2" r:id="rId2"/>
    <sheet name="001 - SO 101 PARKOVIŠTĚ" sheetId="3" r:id="rId3"/>
    <sheet name="002 - SO 301 DEŠŤOVÁ KANA..." sheetId="4" r:id="rId4"/>
    <sheet name="003 - SO 401 VEŘEJNÉ OSVĚ..." sheetId="5" r:id="rId5"/>
    <sheet name="Pokyny pro vyplnění" sheetId="6" r:id="rId6"/>
  </sheets>
  <definedNames>
    <definedName name="_xlnm._FilterDatabase" localSheetId="1" hidden="1">'000 - vedlejší rozpočtové...'!$C$77:$K$106</definedName>
    <definedName name="_xlnm._FilterDatabase" localSheetId="2" hidden="1">'001 - SO 101 PARKOVIŠTĚ'!$C$85:$K$282</definedName>
    <definedName name="_xlnm._FilterDatabase" localSheetId="3" hidden="1">'002 - SO 301 DEŠŤOVÁ KANA...'!$C$83:$K$186</definedName>
    <definedName name="_xlnm._FilterDatabase" localSheetId="4" hidden="1">'003 - SO 401 VEŘEJNÉ OSVĚ...'!$C$81:$K$173</definedName>
    <definedName name="_xlnm.Print_Titles" localSheetId="1">'000 - vedlejší rozpočtové...'!$77:$77</definedName>
    <definedName name="_xlnm.Print_Titles" localSheetId="2">'001 - SO 101 PARKOVIŠTĚ'!$85:$85</definedName>
    <definedName name="_xlnm.Print_Titles" localSheetId="3">'002 - SO 301 DEŠŤOVÁ KANA...'!$83:$83</definedName>
    <definedName name="_xlnm.Print_Titles" localSheetId="4">'003 - SO 401 VEŘEJNÉ OSVĚ...'!$81:$81</definedName>
    <definedName name="_xlnm.Print_Titles" localSheetId="0">'Rekapitulace stavby'!$49:$49</definedName>
    <definedName name="_xlnm.Print_Area" localSheetId="1">'000 - vedlejší rozpočtové...'!$C$4:$J$36,'000 - vedlejší rozpočtové...'!$C$42:$J$59,'000 - vedlejší rozpočtové...'!$C$65:$K$106</definedName>
    <definedName name="_xlnm.Print_Area" localSheetId="2">'001 - SO 101 PARKOVIŠTĚ'!$C$4:$J$36,'001 - SO 101 PARKOVIŠTĚ'!$C$42:$J$67,'001 - SO 101 PARKOVIŠTĚ'!$C$73:$K$282</definedName>
    <definedName name="_xlnm.Print_Area" localSheetId="3">'002 - SO 301 DEŠŤOVÁ KANA...'!$C$4:$J$36,'002 - SO 301 DEŠŤOVÁ KANA...'!$C$42:$J$65,'002 - SO 301 DEŠŤOVÁ KANA...'!$C$71:$K$186</definedName>
    <definedName name="_xlnm.Print_Area" localSheetId="4">'003 - SO 401 VEŘEJNÉ OSVĚ...'!$C$4:$J$36,'003 - SO 401 VEŘEJNÉ OSVĚ...'!$C$42:$J$63,'003 - SO 401 VEŘEJNÉ OSVĚ...'!$C$69:$K$173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62913"/>
</workbook>
</file>

<file path=xl/calcChain.xml><?xml version="1.0" encoding="utf-8"?>
<calcChain xmlns="http://schemas.openxmlformats.org/spreadsheetml/2006/main">
  <c r="AY55" i="1" l="1"/>
  <c r="AX55" i="1"/>
  <c r="BI172" i="5"/>
  <c r="BH172" i="5"/>
  <c r="BG172" i="5"/>
  <c r="BF172" i="5"/>
  <c r="T172" i="5"/>
  <c r="R172" i="5"/>
  <c r="P172" i="5"/>
  <c r="BK172" i="5"/>
  <c r="J172" i="5"/>
  <c r="BE172" i="5" s="1"/>
  <c r="BI170" i="5"/>
  <c r="BH170" i="5"/>
  <c r="BG170" i="5"/>
  <c r="BF170" i="5"/>
  <c r="T170" i="5"/>
  <c r="R170" i="5"/>
  <c r="P170" i="5"/>
  <c r="BK170" i="5"/>
  <c r="J170" i="5"/>
  <c r="BE170" i="5" s="1"/>
  <c r="BI165" i="5"/>
  <c r="BH165" i="5"/>
  <c r="BG165" i="5"/>
  <c r="BF165" i="5"/>
  <c r="T165" i="5"/>
  <c r="R165" i="5"/>
  <c r="P165" i="5"/>
  <c r="BK165" i="5"/>
  <c r="J165" i="5"/>
  <c r="BE165" i="5" s="1"/>
  <c r="BI161" i="5"/>
  <c r="BH161" i="5"/>
  <c r="BG161" i="5"/>
  <c r="BF161" i="5"/>
  <c r="T161" i="5"/>
  <c r="R161" i="5"/>
  <c r="P161" i="5"/>
  <c r="BK161" i="5"/>
  <c r="J161" i="5"/>
  <c r="BE161" i="5" s="1"/>
  <c r="BI160" i="5"/>
  <c r="BH160" i="5"/>
  <c r="BG160" i="5"/>
  <c r="BF160" i="5"/>
  <c r="T160" i="5"/>
  <c r="R160" i="5"/>
  <c r="P160" i="5"/>
  <c r="BK160" i="5"/>
  <c r="J160" i="5"/>
  <c r="BE160" i="5"/>
  <c r="BI157" i="5"/>
  <c r="BH157" i="5"/>
  <c r="BG157" i="5"/>
  <c r="BF157" i="5"/>
  <c r="T157" i="5"/>
  <c r="R157" i="5"/>
  <c r="P157" i="5"/>
  <c r="BK157" i="5"/>
  <c r="J157" i="5"/>
  <c r="BE157" i="5" s="1"/>
  <c r="BI154" i="5"/>
  <c r="BH154" i="5"/>
  <c r="BG154" i="5"/>
  <c r="BF154" i="5"/>
  <c r="T154" i="5"/>
  <c r="R154" i="5"/>
  <c r="P154" i="5"/>
  <c r="BK154" i="5"/>
  <c r="J154" i="5"/>
  <c r="BE154" i="5"/>
  <c r="BI153" i="5"/>
  <c r="BH153" i="5"/>
  <c r="BG153" i="5"/>
  <c r="BF153" i="5"/>
  <c r="T153" i="5"/>
  <c r="R153" i="5"/>
  <c r="P153" i="5"/>
  <c r="BK153" i="5"/>
  <c r="J153" i="5"/>
  <c r="BE153" i="5" s="1"/>
  <c r="BI150" i="5"/>
  <c r="BH150" i="5"/>
  <c r="BG150" i="5"/>
  <c r="BF150" i="5"/>
  <c r="T150" i="5"/>
  <c r="R150" i="5"/>
  <c r="P150" i="5"/>
  <c r="BK150" i="5"/>
  <c r="J150" i="5"/>
  <c r="BE150" i="5" s="1"/>
  <c r="BI145" i="5"/>
  <c r="BH145" i="5"/>
  <c r="BG145" i="5"/>
  <c r="BF145" i="5"/>
  <c r="T145" i="5"/>
  <c r="R145" i="5"/>
  <c r="P145" i="5"/>
  <c r="BK145" i="5"/>
  <c r="J145" i="5"/>
  <c r="BE145" i="5"/>
  <c r="BI144" i="5"/>
  <c r="BH144" i="5"/>
  <c r="BG144" i="5"/>
  <c r="BF144" i="5"/>
  <c r="T144" i="5"/>
  <c r="R144" i="5"/>
  <c r="P144" i="5"/>
  <c r="BK144" i="5"/>
  <c r="J144" i="5"/>
  <c r="BE144" i="5" s="1"/>
  <c r="BI142" i="5"/>
  <c r="BH142" i="5"/>
  <c r="BG142" i="5"/>
  <c r="BF142" i="5"/>
  <c r="T142" i="5"/>
  <c r="T141" i="5"/>
  <c r="R142" i="5"/>
  <c r="P142" i="5"/>
  <c r="BK142" i="5"/>
  <c r="J142" i="5"/>
  <c r="BE142" i="5" s="1"/>
  <c r="BI137" i="5"/>
  <c r="BH137" i="5"/>
  <c r="BG137" i="5"/>
  <c r="BF137" i="5"/>
  <c r="T137" i="5"/>
  <c r="R137" i="5"/>
  <c r="P137" i="5"/>
  <c r="BK137" i="5"/>
  <c r="J137" i="5"/>
  <c r="BE137" i="5" s="1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R133" i="5"/>
  <c r="P133" i="5"/>
  <c r="BK133" i="5"/>
  <c r="J133" i="5"/>
  <c r="BE133" i="5" s="1"/>
  <c r="BI130" i="5"/>
  <c r="BH130" i="5"/>
  <c r="BG130" i="5"/>
  <c r="BF130" i="5"/>
  <c r="T130" i="5"/>
  <c r="R130" i="5"/>
  <c r="P130" i="5"/>
  <c r="BK130" i="5"/>
  <c r="J130" i="5"/>
  <c r="BE130" i="5"/>
  <c r="BI126" i="5"/>
  <c r="BH126" i="5"/>
  <c r="BG126" i="5"/>
  <c r="BF126" i="5"/>
  <c r="T126" i="5"/>
  <c r="R126" i="5"/>
  <c r="P126" i="5"/>
  <c r="BK126" i="5"/>
  <c r="J126" i="5"/>
  <c r="BE126" i="5" s="1"/>
  <c r="BI125" i="5"/>
  <c r="BH125" i="5"/>
  <c r="BG125" i="5"/>
  <c r="BF125" i="5"/>
  <c r="T125" i="5"/>
  <c r="R125" i="5"/>
  <c r="P125" i="5"/>
  <c r="BK125" i="5"/>
  <c r="J125" i="5"/>
  <c r="BE125" i="5"/>
  <c r="BI124" i="5"/>
  <c r="BH124" i="5"/>
  <c r="BG124" i="5"/>
  <c r="BF124" i="5"/>
  <c r="T124" i="5"/>
  <c r="R124" i="5"/>
  <c r="P124" i="5"/>
  <c r="BK124" i="5"/>
  <c r="J124" i="5"/>
  <c r="BE124" i="5" s="1"/>
  <c r="BI123" i="5"/>
  <c r="BH123" i="5"/>
  <c r="BG123" i="5"/>
  <c r="BF123" i="5"/>
  <c r="T123" i="5"/>
  <c r="R123" i="5"/>
  <c r="P123" i="5"/>
  <c r="BK123" i="5"/>
  <c r="J123" i="5"/>
  <c r="BE123" i="5"/>
  <c r="BI122" i="5"/>
  <c r="BH122" i="5"/>
  <c r="BG122" i="5"/>
  <c r="BF122" i="5"/>
  <c r="T122" i="5"/>
  <c r="R122" i="5"/>
  <c r="P122" i="5"/>
  <c r="BK122" i="5"/>
  <c r="J122" i="5"/>
  <c r="BE122" i="5" s="1"/>
  <c r="BI121" i="5"/>
  <c r="BH121" i="5"/>
  <c r="BG121" i="5"/>
  <c r="BF121" i="5"/>
  <c r="T121" i="5"/>
  <c r="R121" i="5"/>
  <c r="P121" i="5"/>
  <c r="BK121" i="5"/>
  <c r="J121" i="5"/>
  <c r="BE121" i="5"/>
  <c r="BI117" i="5"/>
  <c r="BH117" i="5"/>
  <c r="BG117" i="5"/>
  <c r="BF117" i="5"/>
  <c r="T117" i="5"/>
  <c r="R117" i="5"/>
  <c r="P117" i="5"/>
  <c r="BK117" i="5"/>
  <c r="J117" i="5"/>
  <c r="BE117" i="5" s="1"/>
  <c r="BI114" i="5"/>
  <c r="BH114" i="5"/>
  <c r="BG114" i="5"/>
  <c r="BF114" i="5"/>
  <c r="T114" i="5"/>
  <c r="R114" i="5"/>
  <c r="P114" i="5"/>
  <c r="BK114" i="5"/>
  <c r="J114" i="5"/>
  <c r="BE114" i="5"/>
  <c r="BI113" i="5"/>
  <c r="BH113" i="5"/>
  <c r="BG113" i="5"/>
  <c r="BF113" i="5"/>
  <c r="T113" i="5"/>
  <c r="R113" i="5"/>
  <c r="P113" i="5"/>
  <c r="BK113" i="5"/>
  <c r="J113" i="5"/>
  <c r="BE113" i="5" s="1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 s="1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R109" i="5"/>
  <c r="P109" i="5"/>
  <c r="BK109" i="5"/>
  <c r="J109" i="5"/>
  <c r="BE109" i="5" s="1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 s="1"/>
  <c r="BI103" i="5"/>
  <c r="BH103" i="5"/>
  <c r="BG103" i="5"/>
  <c r="F32" i="5" s="1"/>
  <c r="BB55" i="1" s="1"/>
  <c r="BF103" i="5"/>
  <c r="T103" i="5"/>
  <c r="R103" i="5"/>
  <c r="P103" i="5"/>
  <c r="BK103" i="5"/>
  <c r="J103" i="5"/>
  <c r="BE103" i="5"/>
  <c r="BI101" i="5"/>
  <c r="BH101" i="5"/>
  <c r="BG101" i="5"/>
  <c r="BF101" i="5"/>
  <c r="T101" i="5"/>
  <c r="T100" i="5" s="1"/>
  <c r="T99" i="5" s="1"/>
  <c r="R101" i="5"/>
  <c r="P101" i="5"/>
  <c r="P100" i="5"/>
  <c r="BK101" i="5"/>
  <c r="J101" i="5"/>
  <c r="BE101" i="5"/>
  <c r="BI98" i="5"/>
  <c r="BH98" i="5"/>
  <c r="BG98" i="5"/>
  <c r="BF98" i="5"/>
  <c r="T98" i="5"/>
  <c r="T97" i="5" s="1"/>
  <c r="R98" i="5"/>
  <c r="R97" i="5"/>
  <c r="P98" i="5"/>
  <c r="P97" i="5" s="1"/>
  <c r="BK98" i="5"/>
  <c r="BK97" i="5"/>
  <c r="J97" i="5" s="1"/>
  <c r="J59" i="5" s="1"/>
  <c r="J98" i="5"/>
  <c r="BE98" i="5" s="1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/>
  <c r="BI94" i="5"/>
  <c r="BH94" i="5"/>
  <c r="BG94" i="5"/>
  <c r="BF94" i="5"/>
  <c r="T94" i="5"/>
  <c r="R94" i="5"/>
  <c r="P94" i="5"/>
  <c r="BK94" i="5"/>
  <c r="J94" i="5"/>
  <c r="BE94" i="5" s="1"/>
  <c r="BI91" i="5"/>
  <c r="BH91" i="5"/>
  <c r="BG91" i="5"/>
  <c r="BF91" i="5"/>
  <c r="T91" i="5"/>
  <c r="R91" i="5"/>
  <c r="P91" i="5"/>
  <c r="BK91" i="5"/>
  <c r="J91" i="5"/>
  <c r="BE91" i="5"/>
  <c r="BI87" i="5"/>
  <c r="BH87" i="5"/>
  <c r="BG87" i="5"/>
  <c r="BF87" i="5"/>
  <c r="T87" i="5"/>
  <c r="R87" i="5"/>
  <c r="P87" i="5"/>
  <c r="BK87" i="5"/>
  <c r="J87" i="5"/>
  <c r="BE87" i="5" s="1"/>
  <c r="BI85" i="5"/>
  <c r="F34" i="5"/>
  <c r="BD55" i="1" s="1"/>
  <c r="BH85" i="5"/>
  <c r="BG85" i="5"/>
  <c r="BF85" i="5"/>
  <c r="T85" i="5"/>
  <c r="T84" i="5" s="1"/>
  <c r="R85" i="5"/>
  <c r="P85" i="5"/>
  <c r="P84" i="5" s="1"/>
  <c r="BK85" i="5"/>
  <c r="J85" i="5"/>
  <c r="BE85" i="5" s="1"/>
  <c r="F76" i="5"/>
  <c r="E74" i="5"/>
  <c r="F49" i="5"/>
  <c r="E47" i="5"/>
  <c r="J21" i="5"/>
  <c r="E21" i="5"/>
  <c r="J78" i="5" s="1"/>
  <c r="J20" i="5"/>
  <c r="J18" i="5"/>
  <c r="E18" i="5"/>
  <c r="F79" i="5" s="1"/>
  <c r="J17" i="5"/>
  <c r="J15" i="5"/>
  <c r="E15" i="5"/>
  <c r="F78" i="5" s="1"/>
  <c r="F51" i="5"/>
  <c r="J14" i="5"/>
  <c r="J12" i="5"/>
  <c r="J76" i="5" s="1"/>
  <c r="J49" i="5"/>
  <c r="E7" i="5"/>
  <c r="E72" i="5" s="1"/>
  <c r="AY54" i="1"/>
  <c r="AX54" i="1"/>
  <c r="BI186" i="4"/>
  <c r="BH186" i="4"/>
  <c r="BG186" i="4"/>
  <c r="BF186" i="4"/>
  <c r="T186" i="4"/>
  <c r="T185" i="4" s="1"/>
  <c r="R186" i="4"/>
  <c r="R185" i="4" s="1"/>
  <c r="P186" i="4"/>
  <c r="P185" i="4" s="1"/>
  <c r="BK186" i="4"/>
  <c r="BK185" i="4" s="1"/>
  <c r="J185" i="4" s="1"/>
  <c r="J64" i="4" s="1"/>
  <c r="J186" i="4"/>
  <c r="BE186" i="4" s="1"/>
  <c r="BI181" i="4"/>
  <c r="BH181" i="4"/>
  <c r="BG181" i="4"/>
  <c r="BF181" i="4"/>
  <c r="T181" i="4"/>
  <c r="T180" i="4" s="1"/>
  <c r="R181" i="4"/>
  <c r="R180" i="4" s="1"/>
  <c r="P181" i="4"/>
  <c r="P180" i="4" s="1"/>
  <c r="BK181" i="4"/>
  <c r="BK180" i="4" s="1"/>
  <c r="J180" i="4" s="1"/>
  <c r="J63" i="4" s="1"/>
  <c r="J181" i="4"/>
  <c r="BE181" i="4"/>
  <c r="BI177" i="4"/>
  <c r="BH177" i="4"/>
  <c r="BG177" i="4"/>
  <c r="BF177" i="4"/>
  <c r="T177" i="4"/>
  <c r="R177" i="4"/>
  <c r="P177" i="4"/>
  <c r="BK177" i="4"/>
  <c r="J177" i="4"/>
  <c r="BE177" i="4" s="1"/>
  <c r="BI173" i="4"/>
  <c r="BH173" i="4"/>
  <c r="BG173" i="4"/>
  <c r="BF173" i="4"/>
  <c r="T173" i="4"/>
  <c r="R173" i="4"/>
  <c r="P173" i="4"/>
  <c r="BK173" i="4"/>
  <c r="J173" i="4"/>
  <c r="BE173" i="4" s="1"/>
  <c r="BI170" i="4"/>
  <c r="BH170" i="4"/>
  <c r="BG170" i="4"/>
  <c r="BF170" i="4"/>
  <c r="T170" i="4"/>
  <c r="R170" i="4"/>
  <c r="P170" i="4"/>
  <c r="BK170" i="4"/>
  <c r="J170" i="4"/>
  <c r="BE170" i="4" s="1"/>
  <c r="BI164" i="4"/>
  <c r="BH164" i="4"/>
  <c r="BG164" i="4"/>
  <c r="BF164" i="4"/>
  <c r="T164" i="4"/>
  <c r="R164" i="4"/>
  <c r="R163" i="4"/>
  <c r="P164" i="4"/>
  <c r="BK164" i="4"/>
  <c r="J164" i="4"/>
  <c r="BE164" i="4"/>
  <c r="BI160" i="4"/>
  <c r="BH160" i="4"/>
  <c r="BG160" i="4"/>
  <c r="BF160" i="4"/>
  <c r="T160" i="4"/>
  <c r="T159" i="4" s="1"/>
  <c r="R160" i="4"/>
  <c r="R159" i="4"/>
  <c r="P160" i="4"/>
  <c r="P159" i="4" s="1"/>
  <c r="BK160" i="4"/>
  <c r="BK159" i="4" s="1"/>
  <c r="J159" i="4" s="1"/>
  <c r="J61" i="4" s="1"/>
  <c r="J160" i="4"/>
  <c r="BE160" i="4"/>
  <c r="BI156" i="4"/>
  <c r="BH156" i="4"/>
  <c r="BG156" i="4"/>
  <c r="BF156" i="4"/>
  <c r="T156" i="4"/>
  <c r="T155" i="4" s="1"/>
  <c r="R156" i="4"/>
  <c r="R155" i="4" s="1"/>
  <c r="P156" i="4"/>
  <c r="P155" i="4" s="1"/>
  <c r="BK156" i="4"/>
  <c r="BK155" i="4" s="1"/>
  <c r="J155" i="4" s="1"/>
  <c r="J60" i="4" s="1"/>
  <c r="J156" i="4"/>
  <c r="BE156" i="4" s="1"/>
  <c r="BI150" i="4"/>
  <c r="BH150" i="4"/>
  <c r="BG150" i="4"/>
  <c r="BF150" i="4"/>
  <c r="T150" i="4"/>
  <c r="R150" i="4"/>
  <c r="P150" i="4"/>
  <c r="BK150" i="4"/>
  <c r="J150" i="4"/>
  <c r="BE150" i="4" s="1"/>
  <c r="BI147" i="4"/>
  <c r="BH147" i="4"/>
  <c r="BG147" i="4"/>
  <c r="BF147" i="4"/>
  <c r="T147" i="4"/>
  <c r="R147" i="4"/>
  <c r="P147" i="4"/>
  <c r="BK147" i="4"/>
  <c r="J147" i="4"/>
  <c r="BE147" i="4" s="1"/>
  <c r="BI144" i="4"/>
  <c r="BH144" i="4"/>
  <c r="BG144" i="4"/>
  <c r="BF144" i="4"/>
  <c r="T144" i="4"/>
  <c r="T143" i="4" s="1"/>
  <c r="R144" i="4"/>
  <c r="P144" i="4"/>
  <c r="BK144" i="4"/>
  <c r="BK143" i="4" s="1"/>
  <c r="J143" i="4" s="1"/>
  <c r="J59" i="4" s="1"/>
  <c r="J144" i="4"/>
  <c r="BE144" i="4" s="1"/>
  <c r="BI141" i="4"/>
  <c r="BH141" i="4"/>
  <c r="BG141" i="4"/>
  <c r="BF141" i="4"/>
  <c r="T141" i="4"/>
  <c r="R141" i="4"/>
  <c r="P141" i="4"/>
  <c r="BK141" i="4"/>
  <c r="J141" i="4"/>
  <c r="BE141" i="4" s="1"/>
  <c r="BI137" i="4"/>
  <c r="BH137" i="4"/>
  <c r="BG137" i="4"/>
  <c r="BF137" i="4"/>
  <c r="T137" i="4"/>
  <c r="R137" i="4"/>
  <c r="P137" i="4"/>
  <c r="BK137" i="4"/>
  <c r="J137" i="4"/>
  <c r="BE137" i="4" s="1"/>
  <c r="BI134" i="4"/>
  <c r="BH134" i="4"/>
  <c r="BG134" i="4"/>
  <c r="BF134" i="4"/>
  <c r="T134" i="4"/>
  <c r="R134" i="4"/>
  <c r="P134" i="4"/>
  <c r="BK134" i="4"/>
  <c r="J134" i="4"/>
  <c r="BE134" i="4" s="1"/>
  <c r="BI130" i="4"/>
  <c r="BH130" i="4"/>
  <c r="BG130" i="4"/>
  <c r="BF130" i="4"/>
  <c r="T130" i="4"/>
  <c r="R130" i="4"/>
  <c r="P130" i="4"/>
  <c r="BK130" i="4"/>
  <c r="J130" i="4"/>
  <c r="BE130" i="4" s="1"/>
  <c r="BI127" i="4"/>
  <c r="BH127" i="4"/>
  <c r="BG127" i="4"/>
  <c r="BF127" i="4"/>
  <c r="T127" i="4"/>
  <c r="R127" i="4"/>
  <c r="P127" i="4"/>
  <c r="BK127" i="4"/>
  <c r="J127" i="4"/>
  <c r="BE127" i="4" s="1"/>
  <c r="BI123" i="4"/>
  <c r="BH123" i="4"/>
  <c r="BG123" i="4"/>
  <c r="BF123" i="4"/>
  <c r="T123" i="4"/>
  <c r="R123" i="4"/>
  <c r="P123" i="4"/>
  <c r="BK123" i="4"/>
  <c r="J123" i="4"/>
  <c r="BE123" i="4"/>
  <c r="BI121" i="4"/>
  <c r="BH121" i="4"/>
  <c r="BG121" i="4"/>
  <c r="BF121" i="4"/>
  <c r="T121" i="4"/>
  <c r="R121" i="4"/>
  <c r="P121" i="4"/>
  <c r="BK121" i="4"/>
  <c r="J121" i="4"/>
  <c r="BE121" i="4" s="1"/>
  <c r="BI119" i="4"/>
  <c r="BH119" i="4"/>
  <c r="BG119" i="4"/>
  <c r="BF119" i="4"/>
  <c r="T119" i="4"/>
  <c r="R119" i="4"/>
  <c r="P119" i="4"/>
  <c r="BK119" i="4"/>
  <c r="J119" i="4"/>
  <c r="BE119" i="4"/>
  <c r="BI117" i="4"/>
  <c r="BH117" i="4"/>
  <c r="BG117" i="4"/>
  <c r="BF117" i="4"/>
  <c r="T117" i="4"/>
  <c r="R117" i="4"/>
  <c r="P117" i="4"/>
  <c r="BK117" i="4"/>
  <c r="J117" i="4"/>
  <c r="BE117" i="4" s="1"/>
  <c r="BI115" i="4"/>
  <c r="BH115" i="4"/>
  <c r="BG115" i="4"/>
  <c r="BF115" i="4"/>
  <c r="T115" i="4"/>
  <c r="R115" i="4"/>
  <c r="P115" i="4"/>
  <c r="BK115" i="4"/>
  <c r="J115" i="4"/>
  <c r="BE115" i="4" s="1"/>
  <c r="BI113" i="4"/>
  <c r="BH113" i="4"/>
  <c r="BG113" i="4"/>
  <c r="BF113" i="4"/>
  <c r="T113" i="4"/>
  <c r="R113" i="4"/>
  <c r="P113" i="4"/>
  <c r="BK113" i="4"/>
  <c r="J113" i="4"/>
  <c r="BE113" i="4" s="1"/>
  <c r="BI109" i="4"/>
  <c r="BH109" i="4"/>
  <c r="BG109" i="4"/>
  <c r="BF109" i="4"/>
  <c r="T109" i="4"/>
  <c r="R109" i="4"/>
  <c r="P109" i="4"/>
  <c r="BK109" i="4"/>
  <c r="J109" i="4"/>
  <c r="BE109" i="4" s="1"/>
  <c r="BI106" i="4"/>
  <c r="BH106" i="4"/>
  <c r="BG106" i="4"/>
  <c r="BF106" i="4"/>
  <c r="T106" i="4"/>
  <c r="R106" i="4"/>
  <c r="P106" i="4"/>
  <c r="BK106" i="4"/>
  <c r="J106" i="4"/>
  <c r="BE106" i="4" s="1"/>
  <c r="BI99" i="4"/>
  <c r="BH99" i="4"/>
  <c r="BG99" i="4"/>
  <c r="BF99" i="4"/>
  <c r="T99" i="4"/>
  <c r="R99" i="4"/>
  <c r="P99" i="4"/>
  <c r="BK99" i="4"/>
  <c r="J99" i="4"/>
  <c r="BE99" i="4"/>
  <c r="BI97" i="4"/>
  <c r="BH97" i="4"/>
  <c r="BG97" i="4"/>
  <c r="BF97" i="4"/>
  <c r="T97" i="4"/>
  <c r="R97" i="4"/>
  <c r="P97" i="4"/>
  <c r="BK97" i="4"/>
  <c r="J97" i="4"/>
  <c r="BE97" i="4" s="1"/>
  <c r="BI94" i="4"/>
  <c r="BH94" i="4"/>
  <c r="BG94" i="4"/>
  <c r="BF94" i="4"/>
  <c r="T94" i="4"/>
  <c r="R94" i="4"/>
  <c r="P94" i="4"/>
  <c r="BK94" i="4"/>
  <c r="J94" i="4"/>
  <c r="BE94" i="4"/>
  <c r="BI91" i="4"/>
  <c r="F34" i="4" s="1"/>
  <c r="BD54" i="1" s="1"/>
  <c r="BH91" i="4"/>
  <c r="BG91" i="4"/>
  <c r="BF91" i="4"/>
  <c r="T91" i="4"/>
  <c r="R91" i="4"/>
  <c r="P91" i="4"/>
  <c r="BK91" i="4"/>
  <c r="J91" i="4"/>
  <c r="BE91" i="4" s="1"/>
  <c r="BI87" i="4"/>
  <c r="BH87" i="4"/>
  <c r="BG87" i="4"/>
  <c r="BF87" i="4"/>
  <c r="F31" i="4" s="1"/>
  <c r="BA54" i="1" s="1"/>
  <c r="T87" i="4"/>
  <c r="R87" i="4"/>
  <c r="P87" i="4"/>
  <c r="P86" i="4" s="1"/>
  <c r="BK87" i="4"/>
  <c r="J87" i="4"/>
  <c r="BE87" i="4"/>
  <c r="F78" i="4"/>
  <c r="E76" i="4"/>
  <c r="F49" i="4"/>
  <c r="E47" i="4"/>
  <c r="J21" i="4"/>
  <c r="E21" i="4"/>
  <c r="J80" i="4" s="1"/>
  <c r="J20" i="4"/>
  <c r="J18" i="4"/>
  <c r="E18" i="4"/>
  <c r="F81" i="4" s="1"/>
  <c r="J17" i="4"/>
  <c r="J15" i="4"/>
  <c r="E15" i="4"/>
  <c r="F80" i="4" s="1"/>
  <c r="J14" i="4"/>
  <c r="J12" i="4"/>
  <c r="J78" i="4" s="1"/>
  <c r="E7" i="4"/>
  <c r="E45" i="4" s="1"/>
  <c r="E74" i="4"/>
  <c r="AY53" i="1"/>
  <c r="AX53" i="1"/>
  <c r="BI280" i="3"/>
  <c r="BH280" i="3"/>
  <c r="BG280" i="3"/>
  <c r="BF280" i="3"/>
  <c r="T280" i="3"/>
  <c r="T279" i="3" s="1"/>
  <c r="T278" i="3" s="1"/>
  <c r="R280" i="3"/>
  <c r="R279" i="3" s="1"/>
  <c r="R278" i="3" s="1"/>
  <c r="P280" i="3"/>
  <c r="P279" i="3" s="1"/>
  <c r="P278" i="3" s="1"/>
  <c r="BK280" i="3"/>
  <c r="BK279" i="3" s="1"/>
  <c r="J280" i="3"/>
  <c r="BE280" i="3" s="1"/>
  <c r="BI277" i="3"/>
  <c r="BH277" i="3"/>
  <c r="BG277" i="3"/>
  <c r="BF277" i="3"/>
  <c r="T277" i="3"/>
  <c r="T276" i="3" s="1"/>
  <c r="R277" i="3"/>
  <c r="R276" i="3"/>
  <c r="P277" i="3"/>
  <c r="P276" i="3" s="1"/>
  <c r="BK277" i="3"/>
  <c r="BK276" i="3"/>
  <c r="J276" i="3" s="1"/>
  <c r="J64" i="3" s="1"/>
  <c r="J277" i="3"/>
  <c r="BE277" i="3" s="1"/>
  <c r="BI274" i="3"/>
  <c r="BH274" i="3"/>
  <c r="BG274" i="3"/>
  <c r="BF274" i="3"/>
  <c r="T274" i="3"/>
  <c r="R274" i="3"/>
  <c r="P274" i="3"/>
  <c r="BK274" i="3"/>
  <c r="J274" i="3"/>
  <c r="BE274" i="3" s="1"/>
  <c r="BI272" i="3"/>
  <c r="BH272" i="3"/>
  <c r="BG272" i="3"/>
  <c r="BF272" i="3"/>
  <c r="T272" i="3"/>
  <c r="R272" i="3"/>
  <c r="P272" i="3"/>
  <c r="BK272" i="3"/>
  <c r="J272" i="3"/>
  <c r="BE272" i="3"/>
  <c r="BI270" i="3"/>
  <c r="BH270" i="3"/>
  <c r="BG270" i="3"/>
  <c r="BF270" i="3"/>
  <c r="T270" i="3"/>
  <c r="R270" i="3"/>
  <c r="P270" i="3"/>
  <c r="BK270" i="3"/>
  <c r="J270" i="3"/>
  <c r="BE270" i="3" s="1"/>
  <c r="BI269" i="3"/>
  <c r="BH269" i="3"/>
  <c r="BG269" i="3"/>
  <c r="BF269" i="3"/>
  <c r="T269" i="3"/>
  <c r="R269" i="3"/>
  <c r="P269" i="3"/>
  <c r="BK269" i="3"/>
  <c r="J269" i="3"/>
  <c r="BE269" i="3"/>
  <c r="BI268" i="3"/>
  <c r="BH268" i="3"/>
  <c r="BG268" i="3"/>
  <c r="BF268" i="3"/>
  <c r="T268" i="3"/>
  <c r="T267" i="3" s="1"/>
  <c r="R268" i="3"/>
  <c r="P268" i="3"/>
  <c r="BK268" i="3"/>
  <c r="BK267" i="3"/>
  <c r="J267" i="3" s="1"/>
  <c r="J63" i="3" s="1"/>
  <c r="J268" i="3"/>
  <c r="BE268" i="3" s="1"/>
  <c r="BI265" i="3"/>
  <c r="BH265" i="3"/>
  <c r="BG265" i="3"/>
  <c r="BF265" i="3"/>
  <c r="T265" i="3"/>
  <c r="R265" i="3"/>
  <c r="P265" i="3"/>
  <c r="BK265" i="3"/>
  <c r="J265" i="3"/>
  <c r="BE265" i="3"/>
  <c r="BI262" i="3"/>
  <c r="BH262" i="3"/>
  <c r="BG262" i="3"/>
  <c r="BF262" i="3"/>
  <c r="T262" i="3"/>
  <c r="R262" i="3"/>
  <c r="P262" i="3"/>
  <c r="BK262" i="3"/>
  <c r="J262" i="3"/>
  <c r="BE262" i="3" s="1"/>
  <c r="BI260" i="3"/>
  <c r="BH260" i="3"/>
  <c r="BG260" i="3"/>
  <c r="BF260" i="3"/>
  <c r="T260" i="3"/>
  <c r="R260" i="3"/>
  <c r="P260" i="3"/>
  <c r="BK260" i="3"/>
  <c r="J260" i="3"/>
  <c r="BE260" i="3"/>
  <c r="BI255" i="3"/>
  <c r="BH255" i="3"/>
  <c r="BG255" i="3"/>
  <c r="BF255" i="3"/>
  <c r="T255" i="3"/>
  <c r="R255" i="3"/>
  <c r="P255" i="3"/>
  <c r="BK255" i="3"/>
  <c r="J255" i="3"/>
  <c r="BE255" i="3" s="1"/>
  <c r="BI250" i="3"/>
  <c r="BH250" i="3"/>
  <c r="BG250" i="3"/>
  <c r="BF250" i="3"/>
  <c r="T250" i="3"/>
  <c r="R250" i="3"/>
  <c r="P250" i="3"/>
  <c r="BK250" i="3"/>
  <c r="J250" i="3"/>
  <c r="BE250" i="3"/>
  <c r="BI249" i="3"/>
  <c r="BH249" i="3"/>
  <c r="BG249" i="3"/>
  <c r="BF249" i="3"/>
  <c r="T249" i="3"/>
  <c r="R249" i="3"/>
  <c r="P249" i="3"/>
  <c r="BK249" i="3"/>
  <c r="J249" i="3"/>
  <c r="BE249" i="3" s="1"/>
  <c r="BI247" i="3"/>
  <c r="BH247" i="3"/>
  <c r="BG247" i="3"/>
  <c r="BF247" i="3"/>
  <c r="T247" i="3"/>
  <c r="R247" i="3"/>
  <c r="P247" i="3"/>
  <c r="BK247" i="3"/>
  <c r="J247" i="3"/>
  <c r="BE247" i="3"/>
  <c r="BI245" i="3"/>
  <c r="BH245" i="3"/>
  <c r="BG245" i="3"/>
  <c r="BF245" i="3"/>
  <c r="T245" i="3"/>
  <c r="R245" i="3"/>
  <c r="P245" i="3"/>
  <c r="BK245" i="3"/>
  <c r="J245" i="3"/>
  <c r="BE245" i="3" s="1"/>
  <c r="BI242" i="3"/>
  <c r="BH242" i="3"/>
  <c r="BG242" i="3"/>
  <c r="BF242" i="3"/>
  <c r="T242" i="3"/>
  <c r="R242" i="3"/>
  <c r="P242" i="3"/>
  <c r="BK242" i="3"/>
  <c r="J242" i="3"/>
  <c r="BE242" i="3"/>
  <c r="BI240" i="3"/>
  <c r="BH240" i="3"/>
  <c r="BG240" i="3"/>
  <c r="BF240" i="3"/>
  <c r="T240" i="3"/>
  <c r="R240" i="3"/>
  <c r="P240" i="3"/>
  <c r="BK240" i="3"/>
  <c r="J240" i="3"/>
  <c r="BE240" i="3" s="1"/>
  <c r="BI239" i="3"/>
  <c r="BH239" i="3"/>
  <c r="BG239" i="3"/>
  <c r="BF239" i="3"/>
  <c r="T239" i="3"/>
  <c r="R239" i="3"/>
  <c r="P239" i="3"/>
  <c r="BK239" i="3"/>
  <c r="J239" i="3"/>
  <c r="BE239" i="3"/>
  <c r="BI236" i="3"/>
  <c r="BH236" i="3"/>
  <c r="BG236" i="3"/>
  <c r="BF236" i="3"/>
  <c r="T236" i="3"/>
  <c r="R236" i="3"/>
  <c r="P236" i="3"/>
  <c r="BK236" i="3"/>
  <c r="J236" i="3"/>
  <c r="BE236" i="3" s="1"/>
  <c r="BI235" i="3"/>
  <c r="BH235" i="3"/>
  <c r="BG235" i="3"/>
  <c r="BF235" i="3"/>
  <c r="T235" i="3"/>
  <c r="R235" i="3"/>
  <c r="P235" i="3"/>
  <c r="BK235" i="3"/>
  <c r="J235" i="3"/>
  <c r="BE235" i="3"/>
  <c r="BI234" i="3"/>
  <c r="BH234" i="3"/>
  <c r="BG234" i="3"/>
  <c r="BF234" i="3"/>
  <c r="T234" i="3"/>
  <c r="R234" i="3"/>
  <c r="P234" i="3"/>
  <c r="BK234" i="3"/>
  <c r="J234" i="3"/>
  <c r="BE234" i="3" s="1"/>
  <c r="BI233" i="3"/>
  <c r="BH233" i="3"/>
  <c r="BG233" i="3"/>
  <c r="BF233" i="3"/>
  <c r="T233" i="3"/>
  <c r="R233" i="3"/>
  <c r="P233" i="3"/>
  <c r="BK233" i="3"/>
  <c r="J233" i="3"/>
  <c r="BE233" i="3"/>
  <c r="BI232" i="3"/>
  <c r="BH232" i="3"/>
  <c r="BG232" i="3"/>
  <c r="BF232" i="3"/>
  <c r="T232" i="3"/>
  <c r="R232" i="3"/>
  <c r="P232" i="3"/>
  <c r="BK232" i="3"/>
  <c r="J232" i="3"/>
  <c r="BE232" i="3" s="1"/>
  <c r="BI229" i="3"/>
  <c r="BH229" i="3"/>
  <c r="BG229" i="3"/>
  <c r="BF229" i="3"/>
  <c r="T229" i="3"/>
  <c r="T228" i="3"/>
  <c r="R229" i="3"/>
  <c r="P229" i="3"/>
  <c r="P228" i="3"/>
  <c r="BK229" i="3"/>
  <c r="BK228" i="3" s="1"/>
  <c r="J228" i="3" s="1"/>
  <c r="J62" i="3" s="1"/>
  <c r="J229" i="3"/>
  <c r="BE229" i="3" s="1"/>
  <c r="BI224" i="3"/>
  <c r="BH224" i="3"/>
  <c r="BG224" i="3"/>
  <c r="BF224" i="3"/>
  <c r="T224" i="3"/>
  <c r="R224" i="3"/>
  <c r="P224" i="3"/>
  <c r="BK224" i="3"/>
  <c r="J224" i="3"/>
  <c r="BE224" i="3"/>
  <c r="BI220" i="3"/>
  <c r="BH220" i="3"/>
  <c r="BG220" i="3"/>
  <c r="BF220" i="3"/>
  <c r="T220" i="3"/>
  <c r="R220" i="3"/>
  <c r="P220" i="3"/>
  <c r="BK220" i="3"/>
  <c r="J220" i="3"/>
  <c r="BE220" i="3" s="1"/>
  <c r="BI215" i="3"/>
  <c r="BH215" i="3"/>
  <c r="BG215" i="3"/>
  <c r="BF215" i="3"/>
  <c r="T215" i="3"/>
  <c r="R215" i="3"/>
  <c r="P215" i="3"/>
  <c r="BK215" i="3"/>
  <c r="J215" i="3"/>
  <c r="BE215" i="3"/>
  <c r="BI212" i="3"/>
  <c r="BH212" i="3"/>
  <c r="BG212" i="3"/>
  <c r="BF212" i="3"/>
  <c r="T212" i="3"/>
  <c r="R212" i="3"/>
  <c r="P212" i="3"/>
  <c r="BK212" i="3"/>
  <c r="J212" i="3"/>
  <c r="BE212" i="3" s="1"/>
  <c r="BI210" i="3"/>
  <c r="BH210" i="3"/>
  <c r="BG210" i="3"/>
  <c r="BF210" i="3"/>
  <c r="T210" i="3"/>
  <c r="R210" i="3"/>
  <c r="P210" i="3"/>
  <c r="BK210" i="3"/>
  <c r="J210" i="3"/>
  <c r="BE210" i="3"/>
  <c r="BI208" i="3"/>
  <c r="BH208" i="3"/>
  <c r="BG208" i="3"/>
  <c r="BF208" i="3"/>
  <c r="T208" i="3"/>
  <c r="R208" i="3"/>
  <c r="P208" i="3"/>
  <c r="BK208" i="3"/>
  <c r="J208" i="3"/>
  <c r="BE208" i="3"/>
  <c r="BI206" i="3"/>
  <c r="BH206" i="3"/>
  <c r="BG206" i="3"/>
  <c r="BF206" i="3"/>
  <c r="T206" i="3"/>
  <c r="R206" i="3"/>
  <c r="P206" i="3"/>
  <c r="BK206" i="3"/>
  <c r="J206" i="3"/>
  <c r="BE206" i="3"/>
  <c r="BI200" i="3"/>
  <c r="BH200" i="3"/>
  <c r="BG200" i="3"/>
  <c r="BF200" i="3"/>
  <c r="T200" i="3"/>
  <c r="R200" i="3"/>
  <c r="P200" i="3"/>
  <c r="BK200" i="3"/>
  <c r="J200" i="3"/>
  <c r="BE200" i="3"/>
  <c r="BI197" i="3"/>
  <c r="BH197" i="3"/>
  <c r="BG197" i="3"/>
  <c r="BF197" i="3"/>
  <c r="T197" i="3"/>
  <c r="T196" i="3"/>
  <c r="R197" i="3"/>
  <c r="P197" i="3"/>
  <c r="P196" i="3"/>
  <c r="BK197" i="3"/>
  <c r="BK196" i="3" s="1"/>
  <c r="J196" i="3" s="1"/>
  <c r="J61" i="3" s="1"/>
  <c r="J197" i="3"/>
  <c r="BE197" i="3" s="1"/>
  <c r="BI194" i="3"/>
  <c r="BH194" i="3"/>
  <c r="BG194" i="3"/>
  <c r="BF194" i="3"/>
  <c r="T194" i="3"/>
  <c r="T193" i="3"/>
  <c r="R194" i="3"/>
  <c r="R193" i="3"/>
  <c r="P194" i="3"/>
  <c r="P193" i="3"/>
  <c r="BK194" i="3"/>
  <c r="BK193" i="3"/>
  <c r="J193" i="3" s="1"/>
  <c r="J60" i="3" s="1"/>
  <c r="J194" i="3"/>
  <c r="BE194" i="3" s="1"/>
  <c r="BI189" i="3"/>
  <c r="BH189" i="3"/>
  <c r="BG189" i="3"/>
  <c r="BF189" i="3"/>
  <c r="T189" i="3"/>
  <c r="R189" i="3"/>
  <c r="P189" i="3"/>
  <c r="BK189" i="3"/>
  <c r="J189" i="3"/>
  <c r="BE189" i="3" s="1"/>
  <c r="BI184" i="3"/>
  <c r="BH184" i="3"/>
  <c r="BG184" i="3"/>
  <c r="F32" i="3" s="1"/>
  <c r="BB53" i="1" s="1"/>
  <c r="BF184" i="3"/>
  <c r="T184" i="3"/>
  <c r="R184" i="3"/>
  <c r="P184" i="3"/>
  <c r="BK184" i="3"/>
  <c r="J184" i="3"/>
  <c r="BE184" i="3"/>
  <c r="BI181" i="3"/>
  <c r="BH181" i="3"/>
  <c r="BG181" i="3"/>
  <c r="BF181" i="3"/>
  <c r="T181" i="3"/>
  <c r="T180" i="3" s="1"/>
  <c r="R181" i="3"/>
  <c r="R180" i="3"/>
  <c r="P181" i="3"/>
  <c r="P180" i="3" s="1"/>
  <c r="BK181" i="3"/>
  <c r="BK180" i="3"/>
  <c r="J180" i="3" s="1"/>
  <c r="J59" i="3" s="1"/>
  <c r="J181" i="3"/>
  <c r="BE181" i="3" s="1"/>
  <c r="BI178" i="3"/>
  <c r="BH178" i="3"/>
  <c r="BG178" i="3"/>
  <c r="BF178" i="3"/>
  <c r="T178" i="3"/>
  <c r="R178" i="3"/>
  <c r="P178" i="3"/>
  <c r="BK178" i="3"/>
  <c r="J178" i="3"/>
  <c r="BE178" i="3"/>
  <c r="BI176" i="3"/>
  <c r="BH176" i="3"/>
  <c r="BG176" i="3"/>
  <c r="BF176" i="3"/>
  <c r="T176" i="3"/>
  <c r="R176" i="3"/>
  <c r="P176" i="3"/>
  <c r="BK176" i="3"/>
  <c r="J176" i="3"/>
  <c r="BE176" i="3"/>
  <c r="BI174" i="3"/>
  <c r="BH174" i="3"/>
  <c r="BG174" i="3"/>
  <c r="BF174" i="3"/>
  <c r="T174" i="3"/>
  <c r="R174" i="3"/>
  <c r="P174" i="3"/>
  <c r="BK174" i="3"/>
  <c r="J174" i="3"/>
  <c r="BE174" i="3"/>
  <c r="BI172" i="3"/>
  <c r="BH172" i="3"/>
  <c r="BG172" i="3"/>
  <c r="BF172" i="3"/>
  <c r="T172" i="3"/>
  <c r="R172" i="3"/>
  <c r="P172" i="3"/>
  <c r="BK172" i="3"/>
  <c r="J172" i="3"/>
  <c r="BE172" i="3"/>
  <c r="BI170" i="3"/>
  <c r="BH170" i="3"/>
  <c r="BG170" i="3"/>
  <c r="BF170" i="3"/>
  <c r="T170" i="3"/>
  <c r="R170" i="3"/>
  <c r="P170" i="3"/>
  <c r="BK170" i="3"/>
  <c r="J170" i="3"/>
  <c r="BE170" i="3"/>
  <c r="BI168" i="3"/>
  <c r="BH168" i="3"/>
  <c r="BG168" i="3"/>
  <c r="BF168" i="3"/>
  <c r="T168" i="3"/>
  <c r="R168" i="3"/>
  <c r="P168" i="3"/>
  <c r="BK168" i="3"/>
  <c r="J168" i="3"/>
  <c r="BE168" i="3"/>
  <c r="BI166" i="3"/>
  <c r="BH166" i="3"/>
  <c r="BG166" i="3"/>
  <c r="BF166" i="3"/>
  <c r="T166" i="3"/>
  <c r="R166" i="3"/>
  <c r="P166" i="3"/>
  <c r="BK166" i="3"/>
  <c r="J166" i="3"/>
  <c r="BE166" i="3"/>
  <c r="BI164" i="3"/>
  <c r="BH164" i="3"/>
  <c r="BG164" i="3"/>
  <c r="BF164" i="3"/>
  <c r="T164" i="3"/>
  <c r="R164" i="3"/>
  <c r="P164" i="3"/>
  <c r="BK164" i="3"/>
  <c r="J164" i="3"/>
  <c r="BE164" i="3"/>
  <c r="BI162" i="3"/>
  <c r="BH162" i="3"/>
  <c r="BG162" i="3"/>
  <c r="BF162" i="3"/>
  <c r="T162" i="3"/>
  <c r="R162" i="3"/>
  <c r="P162" i="3"/>
  <c r="BK162" i="3"/>
  <c r="J162" i="3"/>
  <c r="BE162" i="3"/>
  <c r="BI159" i="3"/>
  <c r="BH159" i="3"/>
  <c r="BG159" i="3"/>
  <c r="BF159" i="3"/>
  <c r="T159" i="3"/>
  <c r="R159" i="3"/>
  <c r="P159" i="3"/>
  <c r="BK159" i="3"/>
  <c r="J159" i="3"/>
  <c r="BE159" i="3"/>
  <c r="BI157" i="3"/>
  <c r="BH157" i="3"/>
  <c r="BG157" i="3"/>
  <c r="BF157" i="3"/>
  <c r="T157" i="3"/>
  <c r="R157" i="3"/>
  <c r="P157" i="3"/>
  <c r="BK157" i="3"/>
  <c r="J157" i="3"/>
  <c r="BE157" i="3"/>
  <c r="BI154" i="3"/>
  <c r="BH154" i="3"/>
  <c r="BG154" i="3"/>
  <c r="BF154" i="3"/>
  <c r="T154" i="3"/>
  <c r="R154" i="3"/>
  <c r="P154" i="3"/>
  <c r="BK154" i="3"/>
  <c r="J154" i="3"/>
  <c r="BE154" i="3"/>
  <c r="BI152" i="3"/>
  <c r="BH152" i="3"/>
  <c r="BG152" i="3"/>
  <c r="BF152" i="3"/>
  <c r="T152" i="3"/>
  <c r="R152" i="3"/>
  <c r="P152" i="3"/>
  <c r="BK152" i="3"/>
  <c r="J152" i="3"/>
  <c r="BE152" i="3"/>
  <c r="BI150" i="3"/>
  <c r="BH150" i="3"/>
  <c r="BG150" i="3"/>
  <c r="BF150" i="3"/>
  <c r="T150" i="3"/>
  <c r="R150" i="3"/>
  <c r="P150" i="3"/>
  <c r="BK150" i="3"/>
  <c r="J150" i="3"/>
  <c r="BE150" i="3"/>
  <c r="BI147" i="3"/>
  <c r="BH147" i="3"/>
  <c r="BG147" i="3"/>
  <c r="BF147" i="3"/>
  <c r="T147" i="3"/>
  <c r="R147" i="3"/>
  <c r="P147" i="3"/>
  <c r="BK147" i="3"/>
  <c r="J147" i="3"/>
  <c r="BE147" i="3"/>
  <c r="BI145" i="3"/>
  <c r="BH145" i="3"/>
  <c r="BG145" i="3"/>
  <c r="BF145" i="3"/>
  <c r="T145" i="3"/>
  <c r="R145" i="3"/>
  <c r="P145" i="3"/>
  <c r="BK145" i="3"/>
  <c r="J145" i="3"/>
  <c r="BE145" i="3"/>
  <c r="BI143" i="3"/>
  <c r="BH143" i="3"/>
  <c r="BG143" i="3"/>
  <c r="BF143" i="3"/>
  <c r="T143" i="3"/>
  <c r="R143" i="3"/>
  <c r="P143" i="3"/>
  <c r="BK143" i="3"/>
  <c r="J143" i="3"/>
  <c r="BE143" i="3"/>
  <c r="BI141" i="3"/>
  <c r="BH141" i="3"/>
  <c r="BG141" i="3"/>
  <c r="BF141" i="3"/>
  <c r="T141" i="3"/>
  <c r="R141" i="3"/>
  <c r="P141" i="3"/>
  <c r="BK141" i="3"/>
  <c r="J141" i="3"/>
  <c r="BE141" i="3"/>
  <c r="BI139" i="3"/>
  <c r="BH139" i="3"/>
  <c r="BG139" i="3"/>
  <c r="BF139" i="3"/>
  <c r="T139" i="3"/>
  <c r="R139" i="3"/>
  <c r="P139" i="3"/>
  <c r="BK139" i="3"/>
  <c r="J139" i="3"/>
  <c r="BE139" i="3"/>
  <c r="BI136" i="3"/>
  <c r="BH136" i="3"/>
  <c r="BG136" i="3"/>
  <c r="BF136" i="3"/>
  <c r="T136" i="3"/>
  <c r="R136" i="3"/>
  <c r="P136" i="3"/>
  <c r="BK136" i="3"/>
  <c r="J136" i="3"/>
  <c r="BE136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29" i="3"/>
  <c r="BH129" i="3"/>
  <c r="BG129" i="3"/>
  <c r="BF129" i="3"/>
  <c r="T129" i="3"/>
  <c r="R129" i="3"/>
  <c r="P129" i="3"/>
  <c r="BK129" i="3"/>
  <c r="J129" i="3"/>
  <c r="BE129" i="3"/>
  <c r="BI126" i="3"/>
  <c r="BH126" i="3"/>
  <c r="BG126" i="3"/>
  <c r="BF126" i="3"/>
  <c r="T126" i="3"/>
  <c r="R126" i="3"/>
  <c r="P126" i="3"/>
  <c r="BK126" i="3"/>
  <c r="J126" i="3"/>
  <c r="BE126" i="3"/>
  <c r="BI124" i="3"/>
  <c r="BH124" i="3"/>
  <c r="BG124" i="3"/>
  <c r="BF124" i="3"/>
  <c r="T124" i="3"/>
  <c r="R124" i="3"/>
  <c r="P124" i="3"/>
  <c r="BK124" i="3"/>
  <c r="J124" i="3"/>
  <c r="BE124" i="3"/>
  <c r="BI117" i="3"/>
  <c r="BH117" i="3"/>
  <c r="BG117" i="3"/>
  <c r="BF117" i="3"/>
  <c r="T117" i="3"/>
  <c r="R117" i="3"/>
  <c r="P117" i="3"/>
  <c r="BK117" i="3"/>
  <c r="J117" i="3"/>
  <c r="BE117" i="3"/>
  <c r="BI114" i="3"/>
  <c r="BH114" i="3"/>
  <c r="BG114" i="3"/>
  <c r="BF114" i="3"/>
  <c r="T114" i="3"/>
  <c r="R114" i="3"/>
  <c r="P114" i="3"/>
  <c r="BK114" i="3"/>
  <c r="J114" i="3"/>
  <c r="BE114" i="3"/>
  <c r="BI109" i="3"/>
  <c r="BH109" i="3"/>
  <c r="BG109" i="3"/>
  <c r="BF109" i="3"/>
  <c r="T109" i="3"/>
  <c r="R109" i="3"/>
  <c r="P109" i="3"/>
  <c r="BK109" i="3"/>
  <c r="J109" i="3"/>
  <c r="BE109" i="3"/>
  <c r="BI106" i="3"/>
  <c r="BH106" i="3"/>
  <c r="BG106" i="3"/>
  <c r="BF106" i="3"/>
  <c r="T106" i="3"/>
  <c r="R106" i="3"/>
  <c r="P106" i="3"/>
  <c r="BK106" i="3"/>
  <c r="J106" i="3"/>
  <c r="BE106" i="3"/>
  <c r="BI103" i="3"/>
  <c r="BH103" i="3"/>
  <c r="BG103" i="3"/>
  <c r="BF103" i="3"/>
  <c r="T103" i="3"/>
  <c r="R103" i="3"/>
  <c r="P103" i="3"/>
  <c r="BK103" i="3"/>
  <c r="J103" i="3"/>
  <c r="BE103" i="3"/>
  <c r="BI101" i="3"/>
  <c r="BH101" i="3"/>
  <c r="BG101" i="3"/>
  <c r="BF101" i="3"/>
  <c r="T101" i="3"/>
  <c r="R101" i="3"/>
  <c r="P101" i="3"/>
  <c r="BK101" i="3"/>
  <c r="J101" i="3"/>
  <c r="BE101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4" i="3"/>
  <c r="BH94" i="3"/>
  <c r="BG94" i="3"/>
  <c r="BF94" i="3"/>
  <c r="T94" i="3"/>
  <c r="T88" i="3" s="1"/>
  <c r="R94" i="3"/>
  <c r="R88" i="3" s="1"/>
  <c r="P94" i="3"/>
  <c r="BK94" i="3"/>
  <c r="J94" i="3"/>
  <c r="BE94" i="3"/>
  <c r="BI92" i="3"/>
  <c r="BH92" i="3"/>
  <c r="BG92" i="3"/>
  <c r="BF92" i="3"/>
  <c r="T92" i="3"/>
  <c r="R92" i="3"/>
  <c r="P92" i="3"/>
  <c r="BK92" i="3"/>
  <c r="J92" i="3"/>
  <c r="BE92" i="3"/>
  <c r="BI89" i="3"/>
  <c r="F34" i="3"/>
  <c r="BD53" i="1" s="1"/>
  <c r="BH89" i="3"/>
  <c r="BG89" i="3"/>
  <c r="BF89" i="3"/>
  <c r="J31" i="3" s="1"/>
  <c r="AW53" i="1" s="1"/>
  <c r="T89" i="3"/>
  <c r="R89" i="3"/>
  <c r="P89" i="3"/>
  <c r="P88" i="3" s="1"/>
  <c r="BK89" i="3"/>
  <c r="J89" i="3"/>
  <c r="BE89" i="3" s="1"/>
  <c r="F80" i="3"/>
  <c r="E78" i="3"/>
  <c r="F49" i="3"/>
  <c r="E47" i="3"/>
  <c r="J21" i="3"/>
  <c r="E21" i="3"/>
  <c r="J82" i="3" s="1"/>
  <c r="J51" i="3"/>
  <c r="J20" i="3"/>
  <c r="J18" i="3"/>
  <c r="E18" i="3"/>
  <c r="F52" i="3" s="1"/>
  <c r="F83" i="3"/>
  <c r="J17" i="3"/>
  <c r="J15" i="3"/>
  <c r="E15" i="3"/>
  <c r="F82" i="3" s="1"/>
  <c r="J14" i="3"/>
  <c r="J12" i="3"/>
  <c r="J80" i="3" s="1"/>
  <c r="E7" i="3"/>
  <c r="E76" i="3" s="1"/>
  <c r="AY52" i="1"/>
  <c r="AX52" i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BI85" i="2"/>
  <c r="BH85" i="2"/>
  <c r="BG85" i="2"/>
  <c r="BF85" i="2"/>
  <c r="F31" i="2" s="1"/>
  <c r="BA52" i="1" s="1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 s="1"/>
  <c r="BI83" i="2"/>
  <c r="BH83" i="2"/>
  <c r="F33" i="2" s="1"/>
  <c r="BC52" i="1" s="1"/>
  <c r="BG83" i="2"/>
  <c r="BF83" i="2"/>
  <c r="T83" i="2"/>
  <c r="R83" i="2"/>
  <c r="P83" i="2"/>
  <c r="BK83" i="2"/>
  <c r="J83" i="2"/>
  <c r="BE83" i="2" s="1"/>
  <c r="BI82" i="2"/>
  <c r="BH82" i="2"/>
  <c r="BG82" i="2"/>
  <c r="BF82" i="2"/>
  <c r="T82" i="2"/>
  <c r="R82" i="2"/>
  <c r="P82" i="2"/>
  <c r="BK82" i="2"/>
  <c r="J82" i="2"/>
  <c r="BE82" i="2" s="1"/>
  <c r="BI81" i="2"/>
  <c r="BH81" i="2"/>
  <c r="BG81" i="2"/>
  <c r="F32" i="2" s="1"/>
  <c r="BB52" i="1" s="1"/>
  <c r="BF81" i="2"/>
  <c r="J31" i="2" s="1"/>
  <c r="AW52" i="1" s="1"/>
  <c r="T81" i="2"/>
  <c r="T80" i="2" s="1"/>
  <c r="T79" i="2" s="1"/>
  <c r="T78" i="2" s="1"/>
  <c r="R81" i="2"/>
  <c r="P81" i="2"/>
  <c r="BK81" i="2"/>
  <c r="BK80" i="2"/>
  <c r="J80" i="2" s="1"/>
  <c r="J58" i="2" s="1"/>
  <c r="J81" i="2"/>
  <c r="BE81" i="2"/>
  <c r="F72" i="2"/>
  <c r="E70" i="2"/>
  <c r="F49" i="2"/>
  <c r="E47" i="2"/>
  <c r="J21" i="2"/>
  <c r="E21" i="2"/>
  <c r="J51" i="2" s="1"/>
  <c r="J20" i="2"/>
  <c r="J18" i="2"/>
  <c r="E18" i="2"/>
  <c r="F75" i="2" s="1"/>
  <c r="J17" i="2"/>
  <c r="J15" i="2"/>
  <c r="E15" i="2"/>
  <c r="F51" i="2" s="1"/>
  <c r="F74" i="2"/>
  <c r="J14" i="2"/>
  <c r="J12" i="2"/>
  <c r="J49" i="2" s="1"/>
  <c r="J72" i="2"/>
  <c r="E7" i="2"/>
  <c r="E68" i="2" s="1"/>
  <c r="AS51" i="1"/>
  <c r="L47" i="1"/>
  <c r="AM46" i="1"/>
  <c r="L46" i="1"/>
  <c r="AM44" i="1"/>
  <c r="L44" i="1"/>
  <c r="L42" i="1"/>
  <c r="L41" i="1"/>
  <c r="T83" i="5" l="1"/>
  <c r="T82" i="5" s="1"/>
  <c r="T87" i="3"/>
  <c r="T86" i="3" s="1"/>
  <c r="P83" i="5"/>
  <c r="J31" i="5"/>
  <c r="AW55" i="1" s="1"/>
  <c r="R141" i="5"/>
  <c r="R267" i="3"/>
  <c r="R87" i="3" s="1"/>
  <c r="R86" i="3" s="1"/>
  <c r="F32" i="4"/>
  <c r="BB54" i="1" s="1"/>
  <c r="BB51" i="1" s="1"/>
  <c r="BK141" i="5"/>
  <c r="J141" i="5" s="1"/>
  <c r="J62" i="5" s="1"/>
  <c r="P80" i="2"/>
  <c r="P79" i="2" s="1"/>
  <c r="P78" i="2" s="1"/>
  <c r="AU52" i="1" s="1"/>
  <c r="E45" i="3"/>
  <c r="BK88" i="3"/>
  <c r="J88" i="3" s="1"/>
  <c r="J58" i="3" s="1"/>
  <c r="R196" i="3"/>
  <c r="R228" i="3"/>
  <c r="P267" i="3"/>
  <c r="P87" i="3" s="1"/>
  <c r="P86" i="3" s="1"/>
  <c r="AU53" i="1" s="1"/>
  <c r="J49" i="4"/>
  <c r="F51" i="4"/>
  <c r="T86" i="4"/>
  <c r="F33" i="4"/>
  <c r="BC54" i="1" s="1"/>
  <c r="BC51" i="1" s="1"/>
  <c r="P143" i="4"/>
  <c r="P85" i="4" s="1"/>
  <c r="P84" i="4" s="1"/>
  <c r="AU54" i="1" s="1"/>
  <c r="BK163" i="4"/>
  <c r="J163" i="4" s="1"/>
  <c r="J62" i="4" s="1"/>
  <c r="T163" i="4"/>
  <c r="E45" i="5"/>
  <c r="BK84" i="5"/>
  <c r="J84" i="5" s="1"/>
  <c r="J58" i="5" s="1"/>
  <c r="R84" i="5"/>
  <c r="R83" i="5" s="1"/>
  <c r="R100" i="5"/>
  <c r="R99" i="5" s="1"/>
  <c r="P141" i="5"/>
  <c r="P99" i="5"/>
  <c r="J30" i="4"/>
  <c r="AV54" i="1" s="1"/>
  <c r="R86" i="4"/>
  <c r="J74" i="2"/>
  <c r="R80" i="2"/>
  <c r="R79" i="2" s="1"/>
  <c r="R78" i="2" s="1"/>
  <c r="F34" i="2"/>
  <c r="BD52" i="1" s="1"/>
  <c r="BD51" i="1" s="1"/>
  <c r="W30" i="1" s="1"/>
  <c r="F33" i="3"/>
  <c r="BC53" i="1" s="1"/>
  <c r="F52" i="4"/>
  <c r="BK86" i="4"/>
  <c r="J86" i="4" s="1"/>
  <c r="J58" i="4" s="1"/>
  <c r="J31" i="4"/>
  <c r="AW54" i="1" s="1"/>
  <c r="R143" i="4"/>
  <c r="P163" i="4"/>
  <c r="F33" i="5"/>
  <c r="BC55" i="1" s="1"/>
  <c r="BK100" i="5"/>
  <c r="BK99" i="5"/>
  <c r="J99" i="5" s="1"/>
  <c r="J60" i="5" s="1"/>
  <c r="J100" i="5"/>
  <c r="J61" i="5" s="1"/>
  <c r="J30" i="3"/>
  <c r="AV53" i="1" s="1"/>
  <c r="AT53" i="1" s="1"/>
  <c r="F30" i="3"/>
  <c r="AZ53" i="1" s="1"/>
  <c r="J30" i="5"/>
  <c r="AV55" i="1" s="1"/>
  <c r="AT55" i="1" s="1"/>
  <c r="F30" i="5"/>
  <c r="AZ55" i="1" s="1"/>
  <c r="J30" i="2"/>
  <c r="AV52" i="1" s="1"/>
  <c r="AT52" i="1" s="1"/>
  <c r="BK87" i="3"/>
  <c r="J279" i="3"/>
  <c r="J66" i="3" s="1"/>
  <c r="BK278" i="3"/>
  <c r="J278" i="3" s="1"/>
  <c r="J65" i="3" s="1"/>
  <c r="F31" i="3"/>
  <c r="BA53" i="1" s="1"/>
  <c r="BA51" i="1" s="1"/>
  <c r="F30" i="4"/>
  <c r="AZ54" i="1" s="1"/>
  <c r="F52" i="2"/>
  <c r="J49" i="3"/>
  <c r="J51" i="5"/>
  <c r="F30" i="2"/>
  <c r="AZ52" i="1" s="1"/>
  <c r="F31" i="5"/>
  <c r="BA55" i="1" s="1"/>
  <c r="J51" i="4"/>
  <c r="F52" i="5"/>
  <c r="E45" i="2"/>
  <c r="BK79" i="2"/>
  <c r="F51" i="3"/>
  <c r="AX51" i="1" l="1"/>
  <c r="W28" i="1"/>
  <c r="W29" i="1"/>
  <c r="AY51" i="1"/>
  <c r="BK83" i="5"/>
  <c r="BK82" i="5" s="1"/>
  <c r="J82" i="5" s="1"/>
  <c r="BK85" i="4"/>
  <c r="BK84" i="4" s="1"/>
  <c r="J84" i="4" s="1"/>
  <c r="R85" i="4"/>
  <c r="R84" i="4" s="1"/>
  <c r="T85" i="4"/>
  <c r="T84" i="4" s="1"/>
  <c r="AU51" i="1"/>
  <c r="AT54" i="1"/>
  <c r="R82" i="5"/>
  <c r="P82" i="5"/>
  <c r="AU55" i="1" s="1"/>
  <c r="BK78" i="2"/>
  <c r="J78" i="2" s="1"/>
  <c r="J79" i="2"/>
  <c r="J57" i="2" s="1"/>
  <c r="J87" i="3"/>
  <c r="J57" i="3" s="1"/>
  <c r="BK86" i="3"/>
  <c r="J86" i="3" s="1"/>
  <c r="W27" i="1"/>
  <c r="AW51" i="1"/>
  <c r="AK27" i="1" s="1"/>
  <c r="AZ51" i="1"/>
  <c r="J85" i="4"/>
  <c r="J57" i="4" s="1"/>
  <c r="J83" i="5" l="1"/>
  <c r="J57" i="5" s="1"/>
  <c r="AV51" i="1"/>
  <c r="W26" i="1"/>
  <c r="J56" i="5"/>
  <c r="J27" i="5"/>
  <c r="J56" i="3"/>
  <c r="J27" i="3"/>
  <c r="J56" i="2"/>
  <c r="J27" i="2"/>
  <c r="J27" i="4"/>
  <c r="J56" i="4"/>
  <c r="AK26" i="1" l="1"/>
  <c r="AT51" i="1"/>
  <c r="J36" i="2"/>
  <c r="AG52" i="1"/>
  <c r="J36" i="3"/>
  <c r="AG53" i="1"/>
  <c r="AN53" i="1" s="1"/>
  <c r="AG54" i="1"/>
  <c r="AN54" i="1" s="1"/>
  <c r="J36" i="4"/>
  <c r="J36" i="5"/>
  <c r="AG55" i="1"/>
  <c r="AN55" i="1" s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<sst xmlns="http://schemas.openxmlformats.org/spreadsheetml/2006/main" count="5920" uniqueCount="1096">
  <si>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</si>
  <si>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</si>
  <si>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</si>
  <si>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</si>
  <si>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</si>
  <si>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</si>
  <si>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</si>
  <si>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{4455d746-9712-4c3a-b338-b30bd85bf186}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</si>
  <si>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</si>
  <si>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</si>
  <si>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</si>
  <si>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</si>
  <si>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</si>
  <si>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</si>
  <si>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</si>
  <si>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</si>
  <si>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20181201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</si>
  <si>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</si>
  <si>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</si>
  <si>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Vybudování parkovacích stání na ul. Dr. Martínka, p.p.č. 463/6, k. ú. Hrabůvka</t>
  </si>
  <si>
    <t>KSO:</t>
  </si>
  <si>
    <t/>
  </si>
  <si>
    <t>CC-CZ:</t>
  </si>
  <si>
    <t>Místo:</t>
  </si>
  <si>
    <t>ul. Dr. Martínka</t>
  </si>
  <si>
    <t>Datum:</t>
  </si>
  <si>
    <t>1. 12. 2018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</si>
  <si>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</si>
  <si>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</si>
  <si>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</si>
  <si>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</si>
  <si>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</si>
  <si>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</si>
  <si>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</si>
  <si>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</si>
  <si>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</si>
  <si>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</si>
  <si>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</si>
  <si>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</si>
  <si>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</si>
  <si>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</si>
  <si>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</si>
  <si>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</si>
  <si>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</si>
  <si>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</si>
  <si>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</si>
  <si>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</si>
  <si>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</si>
  <si>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</si>
  <si>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</si>
  <si>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</si>
  <si>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</si>
  <si>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</si>
  <si>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</si>
  <si>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</si>
  <si>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</si>
  <si>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</si>
  <si>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</si>
  <si>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</si>
  <si>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</si>
  <si>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</si>
  <si>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</si>
  <si>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</si>
  <si>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</si>
  <si>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</si>
  <si>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</si>
  <si>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</si>
  <si>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</si>
  <si>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</si>
  <si>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</si>
  <si>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</si>
  <si>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</si>
  <si>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</si>
  <si>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</si>
  <si>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</si>
  <si>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</si>
  <si>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</si>
  <si>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</si>
  <si>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</si>
  <si>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</si>
  <si>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{a6c03d84-bca4-4dc3-8a14-16b9c6add64a}</t>
  </si>
  <si>
    <t>2</t>
  </si>
  <si>
    <t>001</t>
  </si>
  <si>
    <t>SO 101 PARKOVIŠTĚ</t>
  </si>
  <si>
    <t>{583ea58d-92b8-443d-9e67-1e71b03c9a03}</t>
  </si>
  <si>
    <t>002</t>
  </si>
  <si>
    <t>SO 301 DEŠŤOVÁ KANALIZACE</t>
  </si>
  <si>
    <t>{649b3794-354b-4bd0-a7e3-887ae230351f}</t>
  </si>
  <si>
    <t>003</t>
  </si>
  <si>
    <t>SO 401 VEŘEJNÉ OSVĚTLENÍ</t>
  </si>
  <si>
    <t>{2723d951-5ddf-46bb-ad95-dbbb62445183}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</si>
  <si>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</si>
  <si>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</si>
  <si>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</si>
  <si>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</si>
  <si>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</si>
  <si>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</si>
  <si>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</si>
  <si>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vedlejší rozpočtové náklady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</si>
  <si>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</si>
  <si>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</si>
  <si>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</si>
  <si>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</si>
  <si>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</si>
  <si>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</si>
  <si>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</si>
  <si>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VRN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</si>
  <si>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</si>
  <si>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</si>
  <si>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</si>
  <si>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</si>
  <si>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</si>
  <si>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</si>
  <si>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</si>
  <si>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</si>
  <si>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</si>
  <si>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</si>
  <si>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</si>
  <si>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</si>
  <si>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</si>
  <si>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</si>
  <si>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</si>
  <si>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</si>
  <si>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</si>
  <si>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</si>
  <si>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</si>
  <si>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</si>
  <si>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</si>
  <si>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</si>
  <si>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</si>
  <si>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</si>
  <si>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-1407382620</t>
  </si>
  <si>
    <t>Administrativní činnost pro zajištění záborů pozemků, uzavírek komunikací a dopravních opatření</t>
  </si>
  <si>
    <t>-316449165</t>
  </si>
  <si>
    <t>3</t>
  </si>
  <si>
    <t>022</t>
  </si>
  <si>
    <t>aktualizace dokladových částí  projektové  dokumentace</t>
  </si>
  <si>
    <t>753653115</t>
  </si>
  <si>
    <t>Koordinační a kompletační činnost dodavatele</t>
  </si>
  <si>
    <t>152854463</t>
  </si>
  <si>
    <t>004</t>
  </si>
  <si>
    <t>Náklady na veškeré energie související s realizací akce</t>
  </si>
  <si>
    <t>1644970768</t>
  </si>
  <si>
    <t>6</t>
  </si>
  <si>
    <t>005</t>
  </si>
  <si>
    <t>Zábory cizích pozemků (veřejných i soukromých)</t>
  </si>
  <si>
    <t>1277173305</t>
  </si>
  <si>
    <t>7</t>
  </si>
  <si>
    <t>006</t>
  </si>
  <si>
    <t>Geodetické zaměření realizovaných objektů</t>
  </si>
  <si>
    <t>-438183493</t>
  </si>
  <si>
    <t>007</t>
  </si>
  <si>
    <t xml:space="preserve">Zpracování dokumentace skutečného provedení stavby včetně zpracování podkladů pro vklad novostavby do katastru nemovitostí </t>
  </si>
  <si>
    <t>1572190461</t>
  </si>
  <si>
    <t>9</t>
  </si>
  <si>
    <t>008</t>
  </si>
  <si>
    <t>Vyhotovení geometrických plánů pro vklad do KN</t>
  </si>
  <si>
    <t>-1303942797</t>
  </si>
  <si>
    <t>10</t>
  </si>
  <si>
    <t>009</t>
  </si>
  <si>
    <t>Statické zatěžovací zkoušky zhutnění</t>
  </si>
  <si>
    <t>kus</t>
  </si>
  <si>
    <t>-1469324081</t>
  </si>
  <si>
    <t>VV</t>
  </si>
  <si>
    <t>pláň</t>
  </si>
  <si>
    <t>konstrukční vrstvy</t>
  </si>
  <si>
    <t>Součet</t>
  </si>
  <si>
    <t>11</t>
  </si>
  <si>
    <t>010</t>
  </si>
  <si>
    <t>Dočasné dopravní značení a čištění tohoto značení po dobu realizace akce</t>
  </si>
  <si>
    <t>-61310622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</si>
  <si>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</si>
  <si>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</si>
  <si>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lávka, tabulky)</t>
  </si>
  <si>
    <t>-1245968344</t>
  </si>
  <si>
    <t>13</t>
  </si>
  <si>
    <t>012</t>
  </si>
  <si>
    <t>Informační tabule s údaji o stavbě (velikost cca 1,5 x 1 m – dle grafického návrhu investora) - 1ks</t>
  </si>
  <si>
    <t>-1213853043</t>
  </si>
  <si>
    <t>14</t>
  </si>
  <si>
    <t>013</t>
  </si>
  <si>
    <t>zařízení staveniště zhotovitele - chemické WC+kancelář+sklady</t>
  </si>
  <si>
    <t>-1049577537</t>
  </si>
  <si>
    <t>014</t>
  </si>
  <si>
    <t>Náklady za vypouštění čerpané podzemní vody do veřejné kanalizace</t>
  </si>
  <si>
    <t>1543778261</t>
  </si>
  <si>
    <t>16</t>
  </si>
  <si>
    <t>015</t>
  </si>
  <si>
    <t>dočasné zajištění podzemních sítí  proti poškození</t>
  </si>
  <si>
    <t>-1248930997</t>
  </si>
  <si>
    <t>17</t>
  </si>
  <si>
    <t>016</t>
  </si>
  <si>
    <t>Čistění komunikací</t>
  </si>
  <si>
    <t>747771196</t>
  </si>
  <si>
    <t>18</t>
  </si>
  <si>
    <t>017</t>
  </si>
  <si>
    <t xml:space="preserve">Náklady na vytýčení stavby </t>
  </si>
  <si>
    <t>-1612298246</t>
  </si>
  <si>
    <t>19</t>
  </si>
  <si>
    <t>018</t>
  </si>
  <si>
    <t>Náklady na projektovou (dílenskou) dokumentaci zhotovitele</t>
  </si>
  <si>
    <t>-8251344</t>
  </si>
  <si>
    <t>20</t>
  </si>
  <si>
    <t>019</t>
  </si>
  <si>
    <t>Pasportizace území před zahájením stavby  dle požadavku odboru dopravy</t>
  </si>
  <si>
    <t>1421238747</t>
  </si>
  <si>
    <t>020</t>
  </si>
  <si>
    <t xml:space="preserve">dozor pracovníka odborného bezpečnostního dohledu – měření metanu. </t>
  </si>
  <si>
    <t>-1445960829</t>
  </si>
  <si>
    <t>trávník</t>
  </si>
  <si>
    <t>,2</t>
  </si>
  <si>
    <t>140</t>
  </si>
  <si>
    <t>pěší</t>
  </si>
  <si>
    <t>m2</t>
  </si>
  <si>
    <t>15,5</t>
  </si>
  <si>
    <t>slepci</t>
  </si>
  <si>
    <t>2,7</t>
  </si>
  <si>
    <t>asfalt</t>
  </si>
  <si>
    <t>554</t>
  </si>
  <si>
    <t>odkop</t>
  </si>
  <si>
    <t>m3</t>
  </si>
  <si>
    <t>416,207</t>
  </si>
  <si>
    <t>drenáž</t>
  </si>
  <si>
    <t>m</t>
  </si>
  <si>
    <t>51,09</t>
  </si>
  <si>
    <t>rýhy</t>
  </si>
  <si>
    <t>15,327</t>
  </si>
  <si>
    <t>001 - SO 101 PARKOVIŠTĚ</t>
  </si>
  <si>
    <t>odvoz</t>
  </si>
  <si>
    <t>431,534</t>
  </si>
  <si>
    <t>lože</t>
  </si>
  <si>
    <t>0,766</t>
  </si>
  <si>
    <t>zásyp</t>
  </si>
  <si>
    <t>14,561</t>
  </si>
  <si>
    <t>voda</t>
  </si>
  <si>
    <t>2,1</t>
  </si>
  <si>
    <t>textilie2</t>
  </si>
  <si>
    <t>572,2</t>
  </si>
  <si>
    <t>textilie</t>
  </si>
  <si>
    <t>118,222</t>
  </si>
  <si>
    <t>bo1530</t>
  </si>
  <si>
    <t>133,58</t>
  </si>
  <si>
    <t>bo1025</t>
  </si>
  <si>
    <t>9,3</t>
  </si>
  <si>
    <t>kostky</t>
  </si>
  <si>
    <t>177,43</t>
  </si>
  <si>
    <t>napojení</t>
  </si>
  <si>
    <t>12,5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</si>
  <si>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</si>
  <si>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</si>
  <si>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</si>
  <si>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</si>
  <si>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</si>
  <si>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</si>
  <si>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</si>
  <si>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</si>
  <si>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</si>
  <si>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</si>
  <si>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K</t>
  </si>
  <si>
    <t>111101101</t>
  </si>
  <si>
    <t>Odstranění travin a rákosu travin, při celkové ploše do 0,1 ha</t>
  </si>
  <si>
    <t>ha</t>
  </si>
  <si>
    <t>CS ÚRS 2017 02</t>
  </si>
  <si>
    <t>871553998</t>
  </si>
  <si>
    <t>dle A4,  B1.1</t>
  </si>
  <si>
    <t>skrývka</t>
  </si>
  <si>
    <t>(56/0,2)*0,0001</t>
  </si>
  <si>
    <t>111151111</t>
  </si>
  <si>
    <t>Pokosení trávníku při souvislé ploše do 1000 m2 parterového v rovině nebo svahu do 1:5</t>
  </si>
  <si>
    <t>CS ÚRS 2018 01</t>
  </si>
  <si>
    <t>-1576040342</t>
  </si>
  <si>
    <t>trávník*3</t>
  </si>
  <si>
    <t>112101101</t>
  </si>
  <si>
    <t>Odstranění stromů s odřezáním kmene a s odvětvením listnatých, průměru kmene přes 100 do 300 mm</t>
  </si>
  <si>
    <t>-1440486568</t>
  </si>
  <si>
    <t>dle B1.2.1</t>
  </si>
  <si>
    <t>112201112</t>
  </si>
  <si>
    <t>Odstranění pařezu v rovině nebo na svahu do 1:5 o průměru pařezu na řezné ploše přes 200 do 300 mm</t>
  </si>
  <si>
    <t>1406534142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</si>
  <si>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</si>
  <si>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</si>
  <si>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-1650753300</t>
  </si>
  <si>
    <t>dle E2.b</t>
  </si>
  <si>
    <t>552</t>
  </si>
  <si>
    <t>78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</si>
  <si>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</si>
  <si>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</si>
  <si>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-477948854</t>
  </si>
  <si>
    <t>113202111</t>
  </si>
  <si>
    <t>Vytrhání obrub s vybouráním lože, s přemístěním hmot na skládku na vzdálenost do 3 m nebo s naložením na dopravní prostředek z krajníků nebo obrubníků stojatých</t>
  </si>
  <si>
    <t>851653802</t>
  </si>
  <si>
    <t>dle E2.b; B1.2.1</t>
  </si>
  <si>
    <t>77</t>
  </si>
  <si>
    <t>113203111</t>
  </si>
  <si>
    <t>Vytrhání obrub  s vybouráním lože, s přemístěním hmot na skládku na vzdálenost do 3 m nebo s naložením na dopravní prostředek z dlažebních kostek</t>
  </si>
  <si>
    <t>-2084186421</t>
  </si>
  <si>
    <t>B1.2.1</t>
  </si>
  <si>
    <t>120001101</t>
  </si>
  <si>
    <t>Příplatek k cenám vykopávek za ztížení vykopávky v blízkosti podzemního vedení nebo výbušnin v horninách jakékoliv třídy</t>
  </si>
  <si>
    <t>-358798296</t>
  </si>
  <si>
    <t>dle A2</t>
  </si>
  <si>
    <t>voda, plyn</t>
  </si>
  <si>
    <t>0,5*2*(6,5)</t>
  </si>
  <si>
    <t>121101102</t>
  </si>
  <si>
    <t>Sejmutí ornice nebo lesní půdy s vodorovným přemístěním na hromady v místě upotřebení nebo na dočasné či trvalé skládky se složením, na vzdálenost přes 50 do 100 m</t>
  </si>
  <si>
    <t>2142533305</t>
  </si>
  <si>
    <t>dle A4</t>
  </si>
  <si>
    <t>56</t>
  </si>
  <si>
    <t>122201102</t>
  </si>
  <si>
    <t>Odkopávky a prokopávky nezapažené s přehozením výkopku na vzdálenost do 3 m nebo s naložením na dopravní prostředek v hornině tř. 3 přes 100 do 1 000 m3</t>
  </si>
  <si>
    <t>-367970733</t>
  </si>
  <si>
    <t>dle B1.1; B1.2.1</t>
  </si>
  <si>
    <t>(pěší+slepci)*0,54</t>
  </si>
  <si>
    <t>asfalt*0,71</t>
  </si>
  <si>
    <t>pod obruby</t>
  </si>
  <si>
    <t>0,3*0,3*(bo1530+bo1025+2)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</si>
  <si>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</si>
  <si>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</si>
  <si>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1007752864</t>
  </si>
  <si>
    <t>132201101</t>
  </si>
  <si>
    <t>Hloubení zapažených i nezapažených rýh šířky do 600 mm s urovnáním dna do předepsaného profilu a spádu v hornině tř. 3 do 100 m3</t>
  </si>
  <si>
    <t>212636175</t>
  </si>
  <si>
    <t>dle B1.2.1; B1.2.3</t>
  </si>
  <si>
    <t>drenáž*0,5*0,6</t>
  </si>
  <si>
    <t>132201109</t>
  </si>
  <si>
    <t>Hloubení zapažených i nezapažených rýh šířky do 600 mm s urovnáním dna do předepsaného profilu a spádu v hornině tř. 3 Příplatek k cenám za lepivost horniny tř. 3</t>
  </si>
  <si>
    <t>-1448215616</t>
  </si>
  <si>
    <t>162301401</t>
  </si>
  <si>
    <t>Vodorovné přemístění větví, kmenů nebo pařezů  s naložením, složením a dopravou do 5000 m větví stromů listnatých, průměru kmene přes 100 do 300 mm</t>
  </si>
  <si>
    <t>2076497080</t>
  </si>
  <si>
    <t>162301411</t>
  </si>
  <si>
    <t>Vodorovné přemístění větví, kmenů nebo pařezů  s naložením, složením a dopravou do 5000 m kmenů stromů listnatých, průměru přes 100 do 300 mm</t>
  </si>
  <si>
    <t>-2095266581</t>
  </si>
  <si>
    <t>162301421</t>
  </si>
  <si>
    <t>Vodorovné přemístění větví, kmenů nebo pařezů  s naložením, složením a dopravou do 5000 m pařezů kmenů, průměru přes 100 do 300 mm</t>
  </si>
  <si>
    <t>1948437841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</si>
  <si>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</si>
  <si>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</si>
  <si>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1461539862</t>
  </si>
  <si>
    <t>odkop+rýhy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</si>
  <si>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</si>
  <si>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</si>
  <si>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1844454489</t>
  </si>
  <si>
    <t>dalších 15km</t>
  </si>
  <si>
    <t>15*odvoz</t>
  </si>
  <si>
    <t>167101102</t>
  </si>
  <si>
    <t>Nakládání, skládání a překládání neulehlého výkopku nebo sypaniny nakládání, množství přes 100 m3, z hornin tř. 1 až 4</t>
  </si>
  <si>
    <t>946618960</t>
  </si>
  <si>
    <t>171201201</t>
  </si>
  <si>
    <t>Uložení sypaniny na skládky</t>
  </si>
  <si>
    <t>1064017023</t>
  </si>
  <si>
    <t>171201211</t>
  </si>
  <si>
    <t>Uložení sypaniny poplatek za uložení sypaniny na skládce (skládkovné)</t>
  </si>
  <si>
    <t>t</t>
  </si>
  <si>
    <t>-181661238</t>
  </si>
  <si>
    <t>1,7*odvoz</t>
  </si>
  <si>
    <t>174101101</t>
  </si>
  <si>
    <t>Zásyp sypaninou z jakékoliv horniny s uložením výkopku ve vrstvách se zhutněním jam, šachet, rýh nebo kolem objektů v těchto vykopávkách</t>
  </si>
  <si>
    <t>-383605130</t>
  </si>
  <si>
    <t>rýhy-lože</t>
  </si>
  <si>
    <t>22</t>
  </si>
  <si>
    <t>583442000</t>
  </si>
  <si>
    <t>štěrkodrť frakce 0-63 třída C</t>
  </si>
  <si>
    <t>-531819061</t>
  </si>
  <si>
    <t>zásyp drenáže</t>
  </si>
  <si>
    <t>zásyp*1,9</t>
  </si>
  <si>
    <t>23</t>
  </si>
  <si>
    <t>181301102</t>
  </si>
  <si>
    <t>Rozprostření a urovnání ornice v rovině nebo ve svahu sklonu do 1:5 při souvislé ploše do 500 m2, tl. vrstvy přes 100 do 150 mm</t>
  </si>
  <si>
    <t>924071781</t>
  </si>
  <si>
    <t>24</t>
  </si>
  <si>
    <t>25234001</t>
  </si>
  <si>
    <t>herbicid totální systémový neselektivní</t>
  </si>
  <si>
    <t>litr</t>
  </si>
  <si>
    <t>-452483029</t>
  </si>
  <si>
    <t>(8*trávník)/10000</t>
  </si>
  <si>
    <t>25</t>
  </si>
  <si>
    <t>181411131</t>
  </si>
  <si>
    <t>Založení trávníku na půdě předem připravené plochy do 1000 m2 výsevem včetně utažení parkového v rovině nebo na svahu do 1:5</t>
  </si>
  <si>
    <t>-1592986074</t>
  </si>
  <si>
    <t>26</t>
  </si>
  <si>
    <t>005724200</t>
  </si>
  <si>
    <t>osivo směs travní parková okrasná</t>
  </si>
  <si>
    <t>kg</t>
  </si>
  <si>
    <t>-1426424756</t>
  </si>
  <si>
    <t>trávník*0,03</t>
  </si>
  <si>
    <t>27</t>
  </si>
  <si>
    <t>181951102</t>
  </si>
  <si>
    <t>Úprava pláně vyrovnáním výškových rozdílů v hornině tř. 1 až 4 se zhutněním</t>
  </si>
  <si>
    <t>-758214036</t>
  </si>
  <si>
    <t>pěší+slepci+asfalt</t>
  </si>
  <si>
    <t>28</t>
  </si>
  <si>
    <t>183403114</t>
  </si>
  <si>
    <t>Obdělání půdy kultivátorováním v rovině nebo na svahu do 1:5</t>
  </si>
  <si>
    <t>-286882529</t>
  </si>
  <si>
    <t>29</t>
  </si>
  <si>
    <t>183403153</t>
  </si>
  <si>
    <t>Obdělání půdy hrabáním v rovině nebo na svahu do 1:5</t>
  </si>
  <si>
    <t>1506801696</t>
  </si>
  <si>
    <t>30</t>
  </si>
  <si>
    <t>183403161</t>
  </si>
  <si>
    <t>Obdělání půdy válením v rovině nebo na svahu do 1:5</t>
  </si>
  <si>
    <t>1793381577</t>
  </si>
  <si>
    <t>31</t>
  </si>
  <si>
    <t>183552431</t>
  </si>
  <si>
    <t>Úprava zemědělské půdy - hnojení tekutými hnojivy na ploše jednotlivě se zapravením hnojiva do půdy do 5 ha, o sklonu do 5 st.</t>
  </si>
  <si>
    <t>-2039112294</t>
  </si>
  <si>
    <t>trávník*0,0001</t>
  </si>
  <si>
    <t>32</t>
  </si>
  <si>
    <t>184802111</t>
  </si>
  <si>
    <t>Chemické odplevelení půdy před založením kultury, trávníku nebo zpevněných ploch o výměře jednotlivě přes 20 m2 v rovině nebo na svahu do 1:5 postřikem na široko</t>
  </si>
  <si>
    <t>-2120388872</t>
  </si>
  <si>
    <t>33</t>
  </si>
  <si>
    <t>R101</t>
  </si>
  <si>
    <t xml:space="preserve">Trávníkový substrát  </t>
  </si>
  <si>
    <t>-1820499023</t>
  </si>
  <si>
    <t>(0,15*trávník)/2,5</t>
  </si>
  <si>
    <t>34</t>
  </si>
  <si>
    <t>185804312</t>
  </si>
  <si>
    <t>Zalití rostlin vodou  plochy záhonů jednotlivě přes 20 m2</t>
  </si>
  <si>
    <t>2061156654</t>
  </si>
  <si>
    <t>0,015*trávník</t>
  </si>
  <si>
    <t>35</t>
  </si>
  <si>
    <t>185851121</t>
  </si>
  <si>
    <t>Dovoz vody pro zálivku rostlin na vzdálenost do 1000 m</t>
  </si>
  <si>
    <t>-175215410</t>
  </si>
  <si>
    <t>36</t>
  </si>
  <si>
    <t>185851129</t>
  </si>
  <si>
    <t>Dovoz vody pro zálivku rostlin Příplatek k ceně za každých dalších i započatých 1000 m</t>
  </si>
  <si>
    <t>959887796</t>
  </si>
  <si>
    <t>24*voda</t>
  </si>
  <si>
    <t>Zakládání</t>
  </si>
  <si>
    <t>37</t>
  </si>
  <si>
    <t>212755214</t>
  </si>
  <si>
    <t>Trativody bez lože z drenážních trubek plastových flexibilních D 100 mm</t>
  </si>
  <si>
    <t>-1956208732</t>
  </si>
  <si>
    <t>34,15+0,5+12,44+4</t>
  </si>
  <si>
    <t>38</t>
  </si>
  <si>
    <t>213141111</t>
  </si>
  <si>
    <t>Zřízení vrstvy z geotextilie filtrační, separační, odvodňovací, ochranné, výztužné nebo protierozní v rovině nebo ve sklonu do 1:5, šířky do 3 m</t>
  </si>
  <si>
    <t>1104234500</t>
  </si>
  <si>
    <t>dle B1.2.3; B1.2.4</t>
  </si>
  <si>
    <t>drenáž*3,14*0,1+drenáž*0,5*4</t>
  </si>
  <si>
    <t>39</t>
  </si>
  <si>
    <t>693110620RR</t>
  </si>
  <si>
    <t>netkaná geotextilie z PP 300g/m²; stat.protržení CBR min 2kN</t>
  </si>
  <si>
    <t>-1312716982</t>
  </si>
  <si>
    <t>Přepočteno koeficientem 1,2 (pro prořez a přesahy 20%)</t>
  </si>
  <si>
    <t>textilie+textilie2</t>
  </si>
  <si>
    <t>690,422*1,2 'Přepočtené koeficientem množství</t>
  </si>
  <si>
    <t>Vodorovné konstrukce</t>
  </si>
  <si>
    <t>40</t>
  </si>
  <si>
    <t>451573111</t>
  </si>
  <si>
    <t>Lože pod potrubí, stoky a drobné objekty v otevřeném výkopu z písku a štěrkopísku do 63 mm</t>
  </si>
  <si>
    <t>-883379029</t>
  </si>
  <si>
    <t>drenáž*0,05*0,3</t>
  </si>
  <si>
    <t>Komunikace pozemní</t>
  </si>
  <si>
    <t>41</t>
  </si>
  <si>
    <t>564851111</t>
  </si>
  <si>
    <t>Podklad ze štěrkodrti ŠD s rozprostřením a zhutněním, po zhutnění tl. 150 mm</t>
  </si>
  <si>
    <t>2061211925</t>
  </si>
  <si>
    <t>dle B1.2.3</t>
  </si>
  <si>
    <t>2*asfalt+pěší+slepci</t>
  </si>
  <si>
    <t>42</t>
  </si>
  <si>
    <t>564871116</t>
  </si>
  <si>
    <t>Podklad ze štěrkodrti ŠD s rozprostřením a zhutněním, po zhutnění tl. 300 mm</t>
  </si>
  <si>
    <t>1222529019</t>
  </si>
  <si>
    <t>asfalt+pěší+slepci</t>
  </si>
  <si>
    <t>sanace pod obruby</t>
  </si>
  <si>
    <t>0,3*(bo1530+bo1025)</t>
  </si>
  <si>
    <t>43</t>
  </si>
  <si>
    <t>565155121</t>
  </si>
  <si>
    <t>Asfaltový beton vrstva podkladní ACP 16 (obalované kamenivo střednězrnné - OKS)  s rozprostřením a zhutněním v pruhu šířky přes 3 m, po zhutnění tl. 70 mm</t>
  </si>
  <si>
    <t>-94177375</t>
  </si>
  <si>
    <t>44</t>
  </si>
  <si>
    <t>573111112</t>
  </si>
  <si>
    <t>Postřik infiltrační PI z asfaltu silničního s posypem kamenivem, v množství 1,00 kg/m2</t>
  </si>
  <si>
    <t>1284158501</t>
  </si>
  <si>
    <t>45</t>
  </si>
  <si>
    <t>573211112</t>
  </si>
  <si>
    <t>Postřik spojovací PS bez posypu kamenivem z asfaltu silničního, v množství 0,70 kg/m2</t>
  </si>
  <si>
    <t>1925489554</t>
  </si>
  <si>
    <t>46</t>
  </si>
  <si>
    <t>577134121</t>
  </si>
  <si>
    <t>Asfaltový beton vrstva obrusná ACO 11 (ABS)  s rozprostřením a se zhutněním z nemodifikovaného asfaltu v pruhu šířky přes 3 m tř. I, po zhutnění tl. 40 mm</t>
  </si>
  <si>
    <t>508432933</t>
  </si>
  <si>
    <t>dle B1.2.1; B1.1</t>
  </si>
  <si>
    <t>47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</si>
  <si>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</si>
  <si>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</si>
  <si>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290350977</t>
  </si>
  <si>
    <t>48</t>
  </si>
  <si>
    <t>592452670RR</t>
  </si>
  <si>
    <t>dlažba pro nevidomé 20 x 10 x 6 cm červená</t>
  </si>
  <si>
    <t>-1327324014</t>
  </si>
  <si>
    <t>Přepočteno koeficientem 1,05 (pro prořez 5%)</t>
  </si>
  <si>
    <t>2,7*1,05 'Přepočtené koeficientem množství</t>
  </si>
  <si>
    <t>49</t>
  </si>
  <si>
    <t>R0077</t>
  </si>
  <si>
    <t>dlažba zámková betonová šedá tl.60mm</t>
  </si>
  <si>
    <t>951514289</t>
  </si>
  <si>
    <t>15,5*1,05 'Přepočtené koeficientem množství</t>
  </si>
  <si>
    <t>Ostatní konstrukce a práce, bourání</t>
  </si>
  <si>
    <t>50</t>
  </si>
  <si>
    <t>914111111</t>
  </si>
  <si>
    <t>Montáž svislé dopravní značky základní velikosti do 1 m2 objímkami na sloupky nebo konzoly</t>
  </si>
  <si>
    <t>-1292112775</t>
  </si>
  <si>
    <t>dle B1.2.7</t>
  </si>
  <si>
    <t>51</t>
  </si>
  <si>
    <t>404454040</t>
  </si>
  <si>
    <t>značka dopravní svislá nereflexní FeZn prolis, 500 x 700 mm</t>
  </si>
  <si>
    <t>1403031647</t>
  </si>
  <si>
    <t>52</t>
  </si>
  <si>
    <t>404452250</t>
  </si>
  <si>
    <t>sloupek Zn 60 - 350</t>
  </si>
  <si>
    <t>1708705634</t>
  </si>
  <si>
    <t>53</t>
  </si>
  <si>
    <t>404452400</t>
  </si>
  <si>
    <t>patka hliníková pro sloupek D 60 mm</t>
  </si>
  <si>
    <t>-173165192</t>
  </si>
  <si>
    <t>54</t>
  </si>
  <si>
    <t>404452530</t>
  </si>
  <si>
    <t>víčko plastové na sloupek 60</t>
  </si>
  <si>
    <t>1131518581</t>
  </si>
  <si>
    <t>55</t>
  </si>
  <si>
    <t>915211111</t>
  </si>
  <si>
    <t>Vodorovné dopravní značení stříkaným plastem  dělící čára šířky 125 mm souvislá bílá základní</t>
  </si>
  <si>
    <t>-1583182369</t>
  </si>
  <si>
    <t>22*4,5+2*5</t>
  </si>
  <si>
    <t>915231111</t>
  </si>
  <si>
    <t>Vodorovné dopravní značení stříkaným plastem  přechody pro chodce, šipky, symboly nápisy bílé základní</t>
  </si>
  <si>
    <t>-1708109382</t>
  </si>
  <si>
    <t>57</t>
  </si>
  <si>
    <t>915611111</t>
  </si>
  <si>
    <t>Předznačení pro vodorovné značení  stříkané barvou nebo prováděné z nátěrových hmot liniové dělicí čáry, vodicí proužky</t>
  </si>
  <si>
    <t>-994574663</t>
  </si>
  <si>
    <t>109</t>
  </si>
  <si>
    <t>58</t>
  </si>
  <si>
    <t>916111122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</si>
  <si>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</si>
  <si>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277087682</t>
  </si>
  <si>
    <t>dle B1.2.1; B1.2.3; B1.2.4</t>
  </si>
  <si>
    <t>34,15*3+15+2*5+12,44*2+6,3*2+12,5</t>
  </si>
  <si>
    <t>59</t>
  </si>
  <si>
    <t>583801100</t>
  </si>
  <si>
    <t>kostka dlažební drobná, žula, I.jakost, velikost 10 cm</t>
  </si>
  <si>
    <t>-320930977</t>
  </si>
  <si>
    <t>kostky*0,2*0,1*2</t>
  </si>
  <si>
    <t>60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</si>
  <si>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</si>
  <si>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</si>
  <si>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-1774503088</t>
  </si>
  <si>
    <t>bo1025+bo1530+2</t>
  </si>
  <si>
    <t>61</t>
  </si>
  <si>
    <t>59217030</t>
  </si>
  <si>
    <t>obrubník betonový silniční přechodový 100x15x15-25 cm</t>
  </si>
  <si>
    <t>1667441425</t>
  </si>
  <si>
    <t>62</t>
  </si>
  <si>
    <t>592174170</t>
  </si>
  <si>
    <t>obrubník betonový chodníkový vibrolisovaný 100x10x25 cm</t>
  </si>
  <si>
    <t>266114688</t>
  </si>
  <si>
    <t>9,3*1,05 'Přepočtené koeficientem množství</t>
  </si>
  <si>
    <t>63</t>
  </si>
  <si>
    <t>592175030R</t>
  </si>
  <si>
    <t>obrubník betonový přírodní 100x15/12x30 cm</t>
  </si>
  <si>
    <t>1728554189</t>
  </si>
  <si>
    <t>34,15*2+15+2*5+2*14,44+6,3*2+0,4*2-2</t>
  </si>
  <si>
    <t>133,58*1,05 'Přepočtené koeficientem množství</t>
  </si>
  <si>
    <t>64</t>
  </si>
  <si>
    <t>919731123R</t>
  </si>
  <si>
    <t>Zarovnání styčné plochy podkladu nebo krytu podél vybourané části komunikace nebo zpevněné plochy živičné tl. přes 100 do 200 mm</t>
  </si>
  <si>
    <t>1703599587</t>
  </si>
  <si>
    <t>65</t>
  </si>
  <si>
    <t>919735113</t>
  </si>
  <si>
    <t>Řezání stávajícího živičného krytu nebo podkladu hloubky přes 100 do 150 mm</t>
  </si>
  <si>
    <t>-833400819</t>
  </si>
  <si>
    <t>66</t>
  </si>
  <si>
    <t>938908411</t>
  </si>
  <si>
    <t>Čištění vozovek splachováním vodou povrchu podkladu nebo krytu živičného, betonového nebo dlážděného</t>
  </si>
  <si>
    <t>-1610529174</t>
  </si>
  <si>
    <t>997</t>
  </si>
  <si>
    <t>Přesun sutě</t>
  </si>
  <si>
    <t>67</t>
  </si>
  <si>
    <t>997002611</t>
  </si>
  <si>
    <t>Nakládání suti a vybouraných hmot na dopravní prostředek pro vodorovné přemístění</t>
  </si>
  <si>
    <t>121993218</t>
  </si>
  <si>
    <t>68</t>
  </si>
  <si>
    <t>997006512</t>
  </si>
  <si>
    <t>Vodorovná doprava suti na skládku s naložením na dopravní prostředek a složením přes 100 m do 1 km</t>
  </si>
  <si>
    <t>-446411348</t>
  </si>
  <si>
    <t>69</t>
  </si>
  <si>
    <t>997006519</t>
  </si>
  <si>
    <t>Vodorovná doprava suti na skládku s naložením na dopravní prostředek a složením Příplatek k ceně za každý další i započatý 1 km</t>
  </si>
  <si>
    <t>1951156442</t>
  </si>
  <si>
    <t>481,884*24 'Přepočtené koeficientem množství</t>
  </si>
  <si>
    <t>70</t>
  </si>
  <si>
    <t>997221815</t>
  </si>
  <si>
    <t>Poplatek za uložení stavebního odpadu na skládce (skládkovné) z prostého betonu zatříděného do Katalogu odpadů pod kódem 170 101</t>
  </si>
  <si>
    <t>-879245304</t>
  </si>
  <si>
    <t>2,563+1,438+345</t>
  </si>
  <si>
    <t>71</t>
  </si>
  <si>
    <t>997221845</t>
  </si>
  <si>
    <t>Poplatek za uložení stavebního odpadu na skládce (skládkovné) asfaltového bez obsahu dehtu</t>
  </si>
  <si>
    <t>1169517679</t>
  </si>
  <si>
    <t>6,38+75,264</t>
  </si>
  <si>
    <t>998</t>
  </si>
  <si>
    <t>Přesun hmot</t>
  </si>
  <si>
    <t>72</t>
  </si>
  <si>
    <t>998225111</t>
  </si>
  <si>
    <t>Přesun hmot pro komunikace s krytem z kameniva, monolitickým betonovým nebo živičným  dopravní vzdálenost do 200 m jakékoliv délky objektu</t>
  </si>
  <si>
    <t>-2129909281</t>
  </si>
  <si>
    <t>Práce a dodávky M</t>
  </si>
  <si>
    <t>46-M</t>
  </si>
  <si>
    <t>Zemní práce při extr.mont.pracích</t>
  </si>
  <si>
    <t>79</t>
  </si>
  <si>
    <t>460070753</t>
  </si>
  <si>
    <t>Hloubení nezapažených jam ručně pro ostatní konstrukce s přemístěním výkopku do vzdálenosti 3 m od okraje jámy nebo naložením na dopravní prostředek, včetně zásypu, zhutnění a urovnání povrchu ostatních konstrukcí, v hornině třídy 3</t>
  </si>
  <si>
    <t>-1856795586</t>
  </si>
  <si>
    <t>4*2</t>
  </si>
  <si>
    <t>jáma</t>
  </si>
  <si>
    <t>paženír</t>
  </si>
  <si>
    <t>101,612</t>
  </si>
  <si>
    <t>výkop rýh</t>
  </si>
  <si>
    <t>53,346</t>
  </si>
  <si>
    <t>pažení_celk</t>
  </si>
  <si>
    <t>pažení celkem</t>
  </si>
  <si>
    <t>117,612</t>
  </si>
  <si>
    <t>fr032</t>
  </si>
  <si>
    <t>fr1632</t>
  </si>
  <si>
    <t>17,1</t>
  </si>
  <si>
    <t>3,333</t>
  </si>
  <si>
    <t>002 - SO 301 DEŠŤOVÁ KANALIZACE</t>
  </si>
  <si>
    <t>obsyp</t>
  </si>
  <si>
    <t>14,997</t>
  </si>
  <si>
    <t>potrubí</t>
  </si>
  <si>
    <t>31,74</t>
  </si>
  <si>
    <t>118,059</t>
  </si>
  <si>
    <t xml:space="preserve">    3 - Svislé a kompletní konstrukce</t>
  </si>
  <si>
    <t xml:space="preserve">    8 - Trubní vedení</t>
  </si>
  <si>
    <t>131201201</t>
  </si>
  <si>
    <t>Hloubení zapažených jam a zářezů s urovnáním dna do předepsaného profilu a spádu v hornině tř. 3 do 100 m3</t>
  </si>
  <si>
    <t>-225124079</t>
  </si>
  <si>
    <t>dle D1.1.b.1</t>
  </si>
  <si>
    <t>3*3*6</t>
  </si>
  <si>
    <t>131201209</t>
  </si>
  <si>
    <t>Hloubení zapažených jam a zářezů s urovnáním dna do předepsaného profilu a spádu Příplatek k cenám za lepivost horniny tř. 3</t>
  </si>
  <si>
    <t>-1040677589</t>
  </si>
  <si>
    <t>132201201</t>
  </si>
  <si>
    <t>Hloubení zapažených i nezapažených rýh šířky přes 600 do 2 000 mm s urovnáním dna do předepsaného profilu a spádu v hornině tř. 3 do 100 m3</t>
  </si>
  <si>
    <t>179143103</t>
  </si>
  <si>
    <t>dle D1.1.b.2; D1.1.b.4</t>
  </si>
  <si>
    <t>(paženír/2)*1,05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</si>
  <si>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</si>
  <si>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</si>
  <si>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-390181271</t>
  </si>
  <si>
    <t>151101102</t>
  </si>
  <si>
    <t>Zřízení pažení a rozepření stěn rýh pro podzemní vedení pro všechny šířky rýhy příložné pro jakoukoliv mezerovitost, hloubky do 4 m</t>
  </si>
  <si>
    <t>-1328599361</t>
  </si>
  <si>
    <t>dle D1.1.b.1; dle D1.1.b.4</t>
  </si>
  <si>
    <t>potrubí dešť</t>
  </si>
  <si>
    <t>2*(13,34*1,9+13,4*1,9)</t>
  </si>
  <si>
    <t>vpusti</t>
  </si>
  <si>
    <t>2*(1,4+1,1)*1,6*2</t>
  </si>
  <si>
    <t>151101112</t>
  </si>
  <si>
    <t>Odstranění pažení a rozepření stěn rýh pro podzemní vedení s uložením materiálu na vzdálenost do 3 m od kraje výkopu příložné, hloubky přes 2 do 4 m</t>
  </si>
  <si>
    <t>-303338249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</si>
  <si>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</si>
  <si>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</si>
  <si>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154251182</t>
  </si>
  <si>
    <t>-927917170</t>
  </si>
  <si>
    <t>rýhy+jáma</t>
  </si>
  <si>
    <t>-1176940074</t>
  </si>
  <si>
    <t>15*(rýhy+jáma)</t>
  </si>
  <si>
    <t>792618557</t>
  </si>
  <si>
    <t>-906878758</t>
  </si>
  <si>
    <t>-618281179</t>
  </si>
  <si>
    <t>1,7*(rýhy+jáma)</t>
  </si>
  <si>
    <t>583441720</t>
  </si>
  <si>
    <t>štěrkodrť frakce 0-32 třída C</t>
  </si>
  <si>
    <t>1634526708</t>
  </si>
  <si>
    <t>3*6*0,5*2</t>
  </si>
  <si>
    <t>583439320</t>
  </si>
  <si>
    <t>kamenivo drcené hrubé frakce 16-32</t>
  </si>
  <si>
    <t>96269269</t>
  </si>
  <si>
    <t>6*3*0,5*1,9</t>
  </si>
  <si>
    <t>-1953564862</t>
  </si>
  <si>
    <t>rýhy-lože-obsyp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</si>
  <si>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</si>
  <si>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</si>
  <si>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50536829</t>
  </si>
  <si>
    <t>dle D1.1.b.2</t>
  </si>
  <si>
    <t>0,45*1,05*potrubí</t>
  </si>
  <si>
    <t>-1360641376</t>
  </si>
  <si>
    <t>(rýhy+jáma-lože-obsyp)*1,9</t>
  </si>
  <si>
    <t>-fr1632-fr032</t>
  </si>
  <si>
    <t>fr063</t>
  </si>
  <si>
    <t>583373310R</t>
  </si>
  <si>
    <t>štěrkopísek frakce 0-22</t>
  </si>
  <si>
    <t>-146189599</t>
  </si>
  <si>
    <t>obsyp*2</t>
  </si>
  <si>
    <t>212755216</t>
  </si>
  <si>
    <t>Trativody bez lože z drenážních trubek plastových flexibilních D 160 mm</t>
  </si>
  <si>
    <t>-1209058972</t>
  </si>
  <si>
    <t>5*5+2*2</t>
  </si>
  <si>
    <t>693110620R</t>
  </si>
  <si>
    <t>geotextilie z polyesterových vláken netkaná, 300 g/m2, šíře 200 cm</t>
  </si>
  <si>
    <t>1680925192</t>
  </si>
  <si>
    <t>textilie*1,2</t>
  </si>
  <si>
    <t>213141132</t>
  </si>
  <si>
    <t>Zřízení vrstvy z geotextilie filtrační, separační, odvodňovací, ochranné, výztužné nebo protierozní ve sklonu přes 1:2 do 1:1, šířky přes 3 do 6 m</t>
  </si>
  <si>
    <t>-562753351</t>
  </si>
  <si>
    <t>3*3*6+2*2,8*(3+6)</t>
  </si>
  <si>
    <t>3,14*0,15*drenáž</t>
  </si>
  <si>
    <t>Svislé a kompletní konstrukce</t>
  </si>
  <si>
    <t>359901211</t>
  </si>
  <si>
    <t>Monitoring stok (kamerový systém) jakékoli výšky nová kanalizace</t>
  </si>
  <si>
    <t>-1204594451</t>
  </si>
  <si>
    <t>dle D1.1.b.4</t>
  </si>
  <si>
    <t>-1833428799</t>
  </si>
  <si>
    <t>0,1*1,05*potrubí</t>
  </si>
  <si>
    <t>Trubní vedení</t>
  </si>
  <si>
    <t>871313121</t>
  </si>
  <si>
    <t>Montáž kanalizačního potrubí z plastů z tvrdého PVC těsněných gumovým kroužkem v otevřeném výkopu ve sklonu do 20 % DN 160</t>
  </si>
  <si>
    <t>-1722990318</t>
  </si>
  <si>
    <t>dle D2.1.b.4</t>
  </si>
  <si>
    <t>13,34+13,4</t>
  </si>
  <si>
    <t>vsak</t>
  </si>
  <si>
    <t>1+2*2</t>
  </si>
  <si>
    <t>R801</t>
  </si>
  <si>
    <t>dodání a osazení kompletní sorpční vpusti vč.obetonování 1m3 C30/37</t>
  </si>
  <si>
    <t>1696691018</t>
  </si>
  <si>
    <t>dle C2; D1.1.b.3</t>
  </si>
  <si>
    <t>286114600</t>
  </si>
  <si>
    <t>trubka kanalizační plastová PVC KG DN 160x1000 mm SN 8</t>
  </si>
  <si>
    <t>1377638977</t>
  </si>
  <si>
    <t>Přepočteno koeficientem 1,1 (pro prořez 10%)</t>
  </si>
  <si>
    <t>31,74*1,1 'Přepočtené koeficientem množství</t>
  </si>
  <si>
    <t>892312121</t>
  </si>
  <si>
    <t>Tlakové zkoušky vzduchem těsnícími vaky ucpávkovými DN 150</t>
  </si>
  <si>
    <t>úsek</t>
  </si>
  <si>
    <t>1343122216</t>
  </si>
  <si>
    <t>dle C2</t>
  </si>
  <si>
    <t>938906143R</t>
  </si>
  <si>
    <t>Čištění usazenin pročištění drenážního potrubí DN 130 a 160</t>
  </si>
  <si>
    <t>819940246</t>
  </si>
  <si>
    <t>dle D1.1.b.5</t>
  </si>
  <si>
    <t>čištění před kamerovou revizí</t>
  </si>
  <si>
    <t>998276201R</t>
  </si>
  <si>
    <t>Přesun hmot, trub.vedení plast. obsypaná kamenivem</t>
  </si>
  <si>
    <t>743272074</t>
  </si>
  <si>
    <t>kabel10</t>
  </si>
  <si>
    <t>32,9</t>
  </si>
  <si>
    <t>svody</t>
  </si>
  <si>
    <t>zemnič</t>
  </si>
  <si>
    <t>rýha</t>
  </si>
  <si>
    <t>25,2</t>
  </si>
  <si>
    <t>dvr75</t>
  </si>
  <si>
    <t>003 - SO 401 VEŘEJNÉ OSVĚTLENÍ</t>
  </si>
  <si>
    <t>PSV - Práce a dodávky PSV</t>
  </si>
  <si>
    <t xml:space="preserve">    741 - Elektroinstalace - silnoproud</t>
  </si>
  <si>
    <t xml:space="preserve">    784 - Dokončovací práce - malby a tapety</t>
  </si>
  <si>
    <t xml:space="preserve">    21-M - Elektromontáže</t>
  </si>
  <si>
    <t>PSV</t>
  </si>
  <si>
    <t>Práce a dodávky PSV</t>
  </si>
  <si>
    <t>741</t>
  </si>
  <si>
    <t>Elektroinstalace - silnoproud</t>
  </si>
  <si>
    <t>741128021</t>
  </si>
  <si>
    <t>Ostatní práce při montáži vodičů a kabelů Příplatek k cenám montáže vodičů a kabelů za zatahování vodičů a kabelů do tvárnicových tras s komorami nebo do kolektorů, hmotnosti do 0,75 kg</t>
  </si>
  <si>
    <t>-321976994</t>
  </si>
  <si>
    <t>kabel10+svody</t>
  </si>
  <si>
    <t>741130025</t>
  </si>
  <si>
    <t>Ukončení vodičů izolovaných s označením a zapojením na svorkovnici s otevřením a uzavřením krytu, průřezu žíly do 16 mm2</t>
  </si>
  <si>
    <t>-1560005976</t>
  </si>
  <si>
    <t>dle C4.2.d</t>
  </si>
  <si>
    <t>741420021</t>
  </si>
  <si>
    <t>Montáž hromosvodného vedení svorek se 2 šrouby</t>
  </si>
  <si>
    <t>1819142719</t>
  </si>
  <si>
    <t>354420160</t>
  </si>
  <si>
    <t>svorka uzemnění Cu připojovací</t>
  </si>
  <si>
    <t>1496097174</t>
  </si>
  <si>
    <t>741810002</t>
  </si>
  <si>
    <t>Zkoušky a prohlídky elektrických rozvodů a zařízení celková prohlídka a vyhotovení revizní zprávy pro objem montážních prací přes 100 do 500 tis. Kč</t>
  </si>
  <si>
    <t>-1084721335</t>
  </si>
  <si>
    <t>741820102</t>
  </si>
  <si>
    <t>Měření osvětlovacího zařízení intenzity osvětlení na pracovišti do 50 svítidel</t>
  </si>
  <si>
    <t>soubor</t>
  </si>
  <si>
    <t>-200169937</t>
  </si>
  <si>
    <t>784</t>
  </si>
  <si>
    <t>Dokončovací práce - malby a tapety</t>
  </si>
  <si>
    <t>784672011R</t>
  </si>
  <si>
    <t>Písmomalířské práce výšky číslic nebo písmen přes 40 do 100 mm v místnostech výšky do 3,80 m</t>
  </si>
  <si>
    <t>-249448579</t>
  </si>
  <si>
    <t>21-M</t>
  </si>
  <si>
    <t>Elektromontáže</t>
  </si>
  <si>
    <t>210021063</t>
  </si>
  <si>
    <t>Ostatní elektromontážní doplňkové práce osazení výstražné fólie z PVC</t>
  </si>
  <si>
    <t>-2028082724</t>
  </si>
  <si>
    <t>693113110R</t>
  </si>
  <si>
    <t>pás varovný plný PE  šíře 33 cm s potiskem</t>
  </si>
  <si>
    <t>128</t>
  </si>
  <si>
    <t>-169737296</t>
  </si>
  <si>
    <t>32,9*1,1 'Přepočtené koeficientem množství</t>
  </si>
  <si>
    <t>210202013RR</t>
  </si>
  <si>
    <t>Montáž svítidel výbojkových se zapojením vodičů průmyslových nebo venkovních na výložník</t>
  </si>
  <si>
    <t>1799672503</t>
  </si>
  <si>
    <t>M003</t>
  </si>
  <si>
    <t>dodání LED svítidla výložníkového 38W</t>
  </si>
  <si>
    <t>256</t>
  </si>
  <si>
    <t>1519052505</t>
  </si>
  <si>
    <t>210204011</t>
  </si>
  <si>
    <t>Montáž stožárů osvětlení, bez zemních prací ocelových samostatně stojících, délky do 12 m</t>
  </si>
  <si>
    <t>-632627240</t>
  </si>
  <si>
    <t>M001</t>
  </si>
  <si>
    <t xml:space="preserve">stožár osvětlovací BM8 žárově zinkovaný  </t>
  </si>
  <si>
    <t>-330609695</t>
  </si>
  <si>
    <t>210204103</t>
  </si>
  <si>
    <t>Montáž výložníků osvětlení  jednoramenných sloupových, hmotnosti do 35 kg</t>
  </si>
  <si>
    <t>798807900</t>
  </si>
  <si>
    <t>210204203</t>
  </si>
  <si>
    <t>Montáž elektrovýzbroje stožárů osvětlení 3 okruhy</t>
  </si>
  <si>
    <t>94632730</t>
  </si>
  <si>
    <t>M004</t>
  </si>
  <si>
    <t>Dodávka výzbroje stožáru osvětlení se třemi obvody, chráněné pojistkami</t>
  </si>
  <si>
    <t>sada</t>
  </si>
  <si>
    <t>220456671</t>
  </si>
  <si>
    <t>210220002</t>
  </si>
  <si>
    <t>Montáž uzemňovacího vedení s upevněním, propojením a připojením pomocí svorek na povrchu vodičů FeZn drátem nebo lanem průměru do 10 mm</t>
  </si>
  <si>
    <t>-1838336467</t>
  </si>
  <si>
    <t>354410730</t>
  </si>
  <si>
    <t>drát průměr 10 mm FeZn</t>
  </si>
  <si>
    <t>-758086865</t>
  </si>
  <si>
    <t>0,62*zemnič</t>
  </si>
  <si>
    <t>20,398*1,1 'Přepočtené koeficientem množství</t>
  </si>
  <si>
    <t>210280211</t>
  </si>
  <si>
    <t>Měření zemních odporů zemniče prvního nebo samostatného</t>
  </si>
  <si>
    <t>1540610243</t>
  </si>
  <si>
    <t>210280215</t>
  </si>
  <si>
    <t>Měření zemních odporů zemniče Příplatek k ceně za každý další zemnič v síti</t>
  </si>
  <si>
    <t>78292790</t>
  </si>
  <si>
    <t>210280351</t>
  </si>
  <si>
    <t>Zkoušky vodičů a kabelů izolačních kabelů silových do 1 kV, počtu a průřezu žil do 4x25 mm2</t>
  </si>
  <si>
    <t>-283716721</t>
  </si>
  <si>
    <t>210290891</t>
  </si>
  <si>
    <t>Doplnění orientačních štítků na kabel (při revizi instalace)</t>
  </si>
  <si>
    <t>1928495378</t>
  </si>
  <si>
    <t>M005</t>
  </si>
  <si>
    <t>kabelový štítek</t>
  </si>
  <si>
    <t>-2061786355</t>
  </si>
  <si>
    <t>210810005</t>
  </si>
  <si>
    <t>Montáž izolovaných kabelů měděných bez ukončení do 1 kV uložených volně CYKY, CYKYD, CYKYDY, NYM, NYY, YSLY, 750 V, počtu a průřezu žil 3 x 1,5 mm2</t>
  </si>
  <si>
    <t>-388259410</t>
  </si>
  <si>
    <t>dle C4.2.d; C4.2.c</t>
  </si>
  <si>
    <t>2*(8+2,5+2+1)</t>
  </si>
  <si>
    <t>341110300</t>
  </si>
  <si>
    <t>kabel silový s Cu jádrem CYKY 3x1,5 mm2</t>
  </si>
  <si>
    <t>-2003344924</t>
  </si>
  <si>
    <t>27*1,1 'Přepočtené koeficientem množství</t>
  </si>
  <si>
    <t>M002</t>
  </si>
  <si>
    <t>Dodávka jednoram. výložníku dl. 2,5m</t>
  </si>
  <si>
    <t>1714139769</t>
  </si>
  <si>
    <t>210812033</t>
  </si>
  <si>
    <t>Montáž izolovaných kabelů měděných do 1 kV bez ukončení plných a kulatých (CYKY, CHKE-R,...) uložených volně nebo v liště počtu a průřezu žil 4x6 až 10 mm2</t>
  </si>
  <si>
    <t>-343710508</t>
  </si>
  <si>
    <t>2,8+2*7,7+14,7</t>
  </si>
  <si>
    <t>34111076</t>
  </si>
  <si>
    <t>kabel silový s Cu jádrem 1 kV 4x10mm2</t>
  </si>
  <si>
    <t>-1224611656</t>
  </si>
  <si>
    <t>32,9*1,05 'Přepočtené koeficientem množství</t>
  </si>
  <si>
    <t>460010024</t>
  </si>
  <si>
    <t>Vytyčení trasy vedení kabelového (podzemního) v zastavěném prostoru</t>
  </si>
  <si>
    <t>km</t>
  </si>
  <si>
    <t>-987670071</t>
  </si>
  <si>
    <t>rýha*0,001</t>
  </si>
  <si>
    <t>460050303</t>
  </si>
  <si>
    <t>Hloubení nezapažených jam ručně pro stožáry s přemístěním výkopku do vzdálenosti 3 m od okraje jámy nebo naložením na dopravní prostředek, včetně zásypu, zhutnění a urovnání povrchu s patkou jednoduché na rovině, v hornině třídy 3</t>
  </si>
  <si>
    <t>-1487871803</t>
  </si>
  <si>
    <t>460080035</t>
  </si>
  <si>
    <t>Základové konstrukce základ bez bednění do rostlé zeminy z monolitického železobetonu bez výztuže tř. C 25/30</t>
  </si>
  <si>
    <t>-92451606</t>
  </si>
  <si>
    <t>dle C4.2.c</t>
  </si>
  <si>
    <t>0,7*0,7*0,3*2</t>
  </si>
  <si>
    <t>0,5*0,5*0,3*2</t>
  </si>
  <si>
    <t>460080202</t>
  </si>
  <si>
    <t>Základové konstrukce zřízení bednění základových konstrukcí s případnými vzpěrami zabudovaného</t>
  </si>
  <si>
    <t>-1447310422</t>
  </si>
  <si>
    <t>0,4*3,14*1,5*2</t>
  </si>
  <si>
    <t>286111230</t>
  </si>
  <si>
    <t>trubka kanalizační hladká hrdlovaná D 400 x 9,8 x 5000 mm</t>
  </si>
  <si>
    <t>-1848861691</t>
  </si>
  <si>
    <t>460150163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</si>
  <si>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</si>
  <si>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-315931955</t>
  </si>
  <si>
    <t>dle C4.2.b</t>
  </si>
  <si>
    <t>2,8+7,7+14,7</t>
  </si>
  <si>
    <t>460421101</t>
  </si>
  <si>
    <t>Kabelové lože včetně podsypu, zhutnění a urovnání povrchu z písku nebo štěrkopísku tloušťky 10 cm nad kabel bez zakrytí, šířky do 65 cm</t>
  </si>
  <si>
    <t>-1426323605</t>
  </si>
  <si>
    <t>dle C4.2.b; C4.2.d</t>
  </si>
  <si>
    <t>460470011</t>
  </si>
  <si>
    <t>Provizorní zajištění inženýrských sítí ve výkopech pomocí drátů, dřevěných a plastových prvků apod. kabelů při křížení</t>
  </si>
  <si>
    <t>1233375807</t>
  </si>
  <si>
    <t>460520173</t>
  </si>
  <si>
    <t>Montáž trubek ochranných uložených volně do rýhy plastových ohebných, vnitřního průměru přes 50 do 90 mm</t>
  </si>
  <si>
    <t>-38210975</t>
  </si>
  <si>
    <t>345713530R</t>
  </si>
  <si>
    <t>trubka elektroinstalační ohebná dvouplášťová korugovaná D 61/75 mm, HDPE+LDPE</t>
  </si>
  <si>
    <t>1200237524</t>
  </si>
  <si>
    <t>460560163</t>
  </si>
  <si>
    <t>Zásyp kabelových rýh ručně s uložením výkopku ve vrstvách včetně zhutnění a urovnání povrchu šířky 35 cm hloubky 80 cm, v hornině třídy 3</t>
  </si>
  <si>
    <t>513961909</t>
  </si>
  <si>
    <t>460620013</t>
  </si>
  <si>
    <t>Úprava terénu provizorní úprava terénu včetně odkopání drobných nerovností a zásypu prohlubní se zhutněním, v hornině třídy 3</t>
  </si>
  <si>
    <t>-154864989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</si>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</sst>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color rgb="FF00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5"/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62" t="s">
        <v>16</v>
      </c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P5" s="28"/>
      <c r="AQ5" s="30"/>
      <c r="BE5" s="360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4" t="s">
        <v>19</v>
      </c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3"/>
      <c r="AG6" s="363"/>
      <c r="AH6" s="363"/>
      <c r="AI6" s="363"/>
      <c r="AJ6" s="363"/>
      <c r="AK6" s="363"/>
      <c r="AL6" s="363"/>
      <c r="AM6" s="363"/>
      <c r="AN6" s="363"/>
      <c r="AO6" s="363"/>
      <c r="AP6" s="28"/>
      <c r="AQ6" s="30"/>
      <c r="BE6" s="361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61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61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61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61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61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61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61"/>
      <c r="BS13" s="23" t="s">
        <v>8</v>
      </c>
    </row>
    <row r="14" spans="1:74" ht="15">
      <c r="B14" s="27"/>
      <c r="C14" s="28"/>
      <c r="D14" s="28"/>
      <c r="E14" s="365" t="s">
        <v>32</v>
      </c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61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61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6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6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61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61"/>
      <c r="BS19" s="23" t="s">
        <v>8</v>
      </c>
    </row>
    <row r="20" spans="2:71" ht="16.5" customHeight="1">
      <c r="B20" s="27"/>
      <c r="C20" s="28"/>
      <c r="D20" s="28"/>
      <c r="E20" s="367" t="s">
        <v>21</v>
      </c>
      <c r="F20" s="367"/>
      <c r="G20" s="367"/>
      <c r="H20" s="367"/>
      <c r="I20" s="367"/>
      <c r="J20" s="367"/>
      <c r="K20" s="367"/>
      <c r="L20" s="367"/>
      <c r="M20" s="367"/>
      <c r="N20" s="367"/>
      <c r="O20" s="367"/>
      <c r="P20" s="367"/>
      <c r="Q20" s="367"/>
      <c r="R20" s="367"/>
      <c r="S20" s="367"/>
      <c r="T20" s="367"/>
      <c r="U20" s="367"/>
      <c r="V20" s="367"/>
      <c r="W20" s="367"/>
      <c r="X20" s="367"/>
      <c r="Y20" s="367"/>
      <c r="Z20" s="367"/>
      <c r="AA20" s="367"/>
      <c r="AB20" s="367"/>
      <c r="AC20" s="367"/>
      <c r="AD20" s="367"/>
      <c r="AE20" s="367"/>
      <c r="AF20" s="367"/>
      <c r="AG20" s="367"/>
      <c r="AH20" s="367"/>
      <c r="AI20" s="367"/>
      <c r="AJ20" s="367"/>
      <c r="AK20" s="367"/>
      <c r="AL20" s="367"/>
      <c r="AM20" s="367"/>
      <c r="AN20" s="367"/>
      <c r="AO20" s="28"/>
      <c r="AP20" s="28"/>
      <c r="AQ20" s="30"/>
      <c r="BE20" s="36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6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61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68">
        <f>ROUND(AG51,2)</f>
        <v>0</v>
      </c>
      <c r="AL23" s="369"/>
      <c r="AM23" s="369"/>
      <c r="AN23" s="369"/>
      <c r="AO23" s="369"/>
      <c r="AP23" s="41"/>
      <c r="AQ23" s="44"/>
      <c r="BE23" s="36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6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70" t="s">
        <v>38</v>
      </c>
      <c r="M25" s="370"/>
      <c r="N25" s="370"/>
      <c r="O25" s="370"/>
      <c r="P25" s="41"/>
      <c r="Q25" s="41"/>
      <c r="R25" s="41"/>
      <c r="S25" s="41"/>
      <c r="T25" s="41"/>
      <c r="U25" s="41"/>
      <c r="V25" s="41"/>
      <c r="W25" s="370" t="s">
        <v>39</v>
      </c>
      <c r="X25" s="370"/>
      <c r="Y25" s="370"/>
      <c r="Z25" s="370"/>
      <c r="AA25" s="370"/>
      <c r="AB25" s="370"/>
      <c r="AC25" s="370"/>
      <c r="AD25" s="370"/>
      <c r="AE25" s="370"/>
      <c r="AF25" s="41"/>
      <c r="AG25" s="41"/>
      <c r="AH25" s="41"/>
      <c r="AI25" s="41"/>
      <c r="AJ25" s="41"/>
      <c r="AK25" s="370" t="s">
        <v>40</v>
      </c>
      <c r="AL25" s="370"/>
      <c r="AM25" s="370"/>
      <c r="AN25" s="370"/>
      <c r="AO25" s="370"/>
      <c r="AP25" s="41"/>
      <c r="AQ25" s="44"/>
      <c r="BE25" s="361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53">
        <v>0.21</v>
      </c>
      <c r="M26" s="354"/>
      <c r="N26" s="354"/>
      <c r="O26" s="354"/>
      <c r="P26" s="47"/>
      <c r="Q26" s="47"/>
      <c r="R26" s="47"/>
      <c r="S26" s="47"/>
      <c r="T26" s="47"/>
      <c r="U26" s="47"/>
      <c r="V26" s="47"/>
      <c r="W26" s="355">
        <f>ROUND(AZ51,2)</f>
        <v>0</v>
      </c>
      <c r="X26" s="354"/>
      <c r="Y26" s="354"/>
      <c r="Z26" s="354"/>
      <c r="AA26" s="354"/>
      <c r="AB26" s="354"/>
      <c r="AC26" s="354"/>
      <c r="AD26" s="354"/>
      <c r="AE26" s="354"/>
      <c r="AF26" s="47"/>
      <c r="AG26" s="47"/>
      <c r="AH26" s="47"/>
      <c r="AI26" s="47"/>
      <c r="AJ26" s="47"/>
      <c r="AK26" s="355">
        <f>ROUND(AV51,2)</f>
        <v>0</v>
      </c>
      <c r="AL26" s="354"/>
      <c r="AM26" s="354"/>
      <c r="AN26" s="354"/>
      <c r="AO26" s="354"/>
      <c r="AP26" s="47"/>
      <c r="AQ26" s="49"/>
      <c r="BE26" s="361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53">
        <v>0.15</v>
      </c>
      <c r="M27" s="354"/>
      <c r="N27" s="354"/>
      <c r="O27" s="354"/>
      <c r="P27" s="47"/>
      <c r="Q27" s="47"/>
      <c r="R27" s="47"/>
      <c r="S27" s="47"/>
      <c r="T27" s="47"/>
      <c r="U27" s="47"/>
      <c r="V27" s="47"/>
      <c r="W27" s="355">
        <f>ROUND(BA51,2)</f>
        <v>0</v>
      </c>
      <c r="X27" s="354"/>
      <c r="Y27" s="354"/>
      <c r="Z27" s="354"/>
      <c r="AA27" s="354"/>
      <c r="AB27" s="354"/>
      <c r="AC27" s="354"/>
      <c r="AD27" s="354"/>
      <c r="AE27" s="354"/>
      <c r="AF27" s="47"/>
      <c r="AG27" s="47"/>
      <c r="AH27" s="47"/>
      <c r="AI27" s="47"/>
      <c r="AJ27" s="47"/>
      <c r="AK27" s="355">
        <f>ROUND(AW51,2)</f>
        <v>0</v>
      </c>
      <c r="AL27" s="354"/>
      <c r="AM27" s="354"/>
      <c r="AN27" s="354"/>
      <c r="AO27" s="354"/>
      <c r="AP27" s="47"/>
      <c r="AQ27" s="49"/>
      <c r="BE27" s="361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53">
        <v>0.21</v>
      </c>
      <c r="M28" s="354"/>
      <c r="N28" s="354"/>
      <c r="O28" s="354"/>
      <c r="P28" s="47"/>
      <c r="Q28" s="47"/>
      <c r="R28" s="47"/>
      <c r="S28" s="47"/>
      <c r="T28" s="47"/>
      <c r="U28" s="47"/>
      <c r="V28" s="47"/>
      <c r="W28" s="355">
        <f>ROUND(BB51,2)</f>
        <v>0</v>
      </c>
      <c r="X28" s="354"/>
      <c r="Y28" s="354"/>
      <c r="Z28" s="354"/>
      <c r="AA28" s="354"/>
      <c r="AB28" s="354"/>
      <c r="AC28" s="354"/>
      <c r="AD28" s="354"/>
      <c r="AE28" s="354"/>
      <c r="AF28" s="47"/>
      <c r="AG28" s="47"/>
      <c r="AH28" s="47"/>
      <c r="AI28" s="47"/>
      <c r="AJ28" s="47"/>
      <c r="AK28" s="355">
        <v>0</v>
      </c>
      <c r="AL28" s="354"/>
      <c r="AM28" s="354"/>
      <c r="AN28" s="354"/>
      <c r="AO28" s="354"/>
      <c r="AP28" s="47"/>
      <c r="AQ28" s="49"/>
      <c r="BE28" s="361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53">
        <v>0.15</v>
      </c>
      <c r="M29" s="354"/>
      <c r="N29" s="354"/>
      <c r="O29" s="354"/>
      <c r="P29" s="47"/>
      <c r="Q29" s="47"/>
      <c r="R29" s="47"/>
      <c r="S29" s="47"/>
      <c r="T29" s="47"/>
      <c r="U29" s="47"/>
      <c r="V29" s="47"/>
      <c r="W29" s="355">
        <f>ROUND(BC51,2)</f>
        <v>0</v>
      </c>
      <c r="X29" s="354"/>
      <c r="Y29" s="354"/>
      <c r="Z29" s="354"/>
      <c r="AA29" s="354"/>
      <c r="AB29" s="354"/>
      <c r="AC29" s="354"/>
      <c r="AD29" s="354"/>
      <c r="AE29" s="354"/>
      <c r="AF29" s="47"/>
      <c r="AG29" s="47"/>
      <c r="AH29" s="47"/>
      <c r="AI29" s="47"/>
      <c r="AJ29" s="47"/>
      <c r="AK29" s="355">
        <v>0</v>
      </c>
      <c r="AL29" s="354"/>
      <c r="AM29" s="354"/>
      <c r="AN29" s="354"/>
      <c r="AO29" s="354"/>
      <c r="AP29" s="47"/>
      <c r="AQ29" s="49"/>
      <c r="BE29" s="361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53">
        <v>0</v>
      </c>
      <c r="M30" s="354"/>
      <c r="N30" s="354"/>
      <c r="O30" s="354"/>
      <c r="P30" s="47"/>
      <c r="Q30" s="47"/>
      <c r="R30" s="47"/>
      <c r="S30" s="47"/>
      <c r="T30" s="47"/>
      <c r="U30" s="47"/>
      <c r="V30" s="47"/>
      <c r="W30" s="355">
        <f>ROUND(BD51,2)</f>
        <v>0</v>
      </c>
      <c r="X30" s="354"/>
      <c r="Y30" s="354"/>
      <c r="Z30" s="354"/>
      <c r="AA30" s="354"/>
      <c r="AB30" s="354"/>
      <c r="AC30" s="354"/>
      <c r="AD30" s="354"/>
      <c r="AE30" s="354"/>
      <c r="AF30" s="47"/>
      <c r="AG30" s="47"/>
      <c r="AH30" s="47"/>
      <c r="AI30" s="47"/>
      <c r="AJ30" s="47"/>
      <c r="AK30" s="355">
        <v>0</v>
      </c>
      <c r="AL30" s="354"/>
      <c r="AM30" s="354"/>
      <c r="AN30" s="354"/>
      <c r="AO30" s="354"/>
      <c r="AP30" s="47"/>
      <c r="AQ30" s="49"/>
      <c r="BE30" s="36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61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56" t="s">
        <v>49</v>
      </c>
      <c r="Y32" s="357"/>
      <c r="Z32" s="357"/>
      <c r="AA32" s="357"/>
      <c r="AB32" s="357"/>
      <c r="AC32" s="52"/>
      <c r="AD32" s="52"/>
      <c r="AE32" s="52"/>
      <c r="AF32" s="52"/>
      <c r="AG32" s="52"/>
      <c r="AH32" s="52"/>
      <c r="AI32" s="52"/>
      <c r="AJ32" s="52"/>
      <c r="AK32" s="358">
        <f>SUM(AK23:AK30)</f>
        <v>0</v>
      </c>
      <c r="AL32" s="357"/>
      <c r="AM32" s="357"/>
      <c r="AN32" s="357"/>
      <c r="AO32" s="359"/>
      <c r="AP32" s="50"/>
      <c r="AQ32" s="54"/>
      <c r="BE32" s="36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20181201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9" t="str">
        <f>K6</f>
        <v>Vybudování parkovacích stání na ul. Dr. Martínka, p.p.č. 463/6, k. ú. Hrabůvka</v>
      </c>
      <c r="M42" s="340"/>
      <c r="N42" s="340"/>
      <c r="O42" s="340"/>
      <c r="P42" s="340"/>
      <c r="Q42" s="340"/>
      <c r="R42" s="340"/>
      <c r="S42" s="340"/>
      <c r="T42" s="340"/>
      <c r="U42" s="340"/>
      <c r="V42" s="340"/>
      <c r="W42" s="340"/>
      <c r="X42" s="340"/>
      <c r="Y42" s="340"/>
      <c r="Z42" s="340"/>
      <c r="AA42" s="340"/>
      <c r="AB42" s="340"/>
      <c r="AC42" s="340"/>
      <c r="AD42" s="340"/>
      <c r="AE42" s="340"/>
      <c r="AF42" s="340"/>
      <c r="AG42" s="340"/>
      <c r="AH42" s="340"/>
      <c r="AI42" s="340"/>
      <c r="AJ42" s="340"/>
      <c r="AK42" s="340"/>
      <c r="AL42" s="340"/>
      <c r="AM42" s="340"/>
      <c r="AN42" s="340"/>
      <c r="AO42" s="340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ul. Dr. Martínka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1" t="str">
        <f>IF(AN8= "","",AN8)</f>
        <v>1. 12. 2018</v>
      </c>
      <c r="AN44" s="341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Městský obvod Ostrava – Jih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42" t="str">
        <f>IF(E17="","",E17)</f>
        <v>Roman Fildán</v>
      </c>
      <c r="AN46" s="342"/>
      <c r="AO46" s="342"/>
      <c r="AP46" s="342"/>
      <c r="AQ46" s="62"/>
      <c r="AR46" s="60"/>
      <c r="AS46" s="343" t="s">
        <v>51</v>
      </c>
      <c r="AT46" s="344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5"/>
      <c r="AT47" s="346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7"/>
      <c r="AT48" s="348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49" t="s">
        <v>52</v>
      </c>
      <c r="D49" s="350"/>
      <c r="E49" s="350"/>
      <c r="F49" s="350"/>
      <c r="G49" s="350"/>
      <c r="H49" s="78"/>
      <c r="I49" s="351" t="s">
        <v>53</v>
      </c>
      <c r="J49" s="350"/>
      <c r="K49" s="350"/>
      <c r="L49" s="350"/>
      <c r="M49" s="350"/>
      <c r="N49" s="350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0"/>
      <c r="Z49" s="350"/>
      <c r="AA49" s="350"/>
      <c r="AB49" s="350"/>
      <c r="AC49" s="350"/>
      <c r="AD49" s="350"/>
      <c r="AE49" s="350"/>
      <c r="AF49" s="350"/>
      <c r="AG49" s="352" t="s">
        <v>54</v>
      </c>
      <c r="AH49" s="350"/>
      <c r="AI49" s="350"/>
      <c r="AJ49" s="350"/>
      <c r="AK49" s="350"/>
      <c r="AL49" s="350"/>
      <c r="AM49" s="350"/>
      <c r="AN49" s="351" t="s">
        <v>55</v>
      </c>
      <c r="AO49" s="350"/>
      <c r="AP49" s="350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3">
        <f>ROUND(SUM(AG52:AG55),2)</f>
        <v>0</v>
      </c>
      <c r="AH51" s="333"/>
      <c r="AI51" s="333"/>
      <c r="AJ51" s="333"/>
      <c r="AK51" s="333"/>
      <c r="AL51" s="333"/>
      <c r="AM51" s="333"/>
      <c r="AN51" s="334">
        <f>SUM(AG51,AT51)</f>
        <v>0</v>
      </c>
      <c r="AO51" s="334"/>
      <c r="AP51" s="334"/>
      <c r="AQ51" s="88" t="s">
        <v>21</v>
      </c>
      <c r="AR51" s="70"/>
      <c r="AS51" s="89">
        <f>ROUND(SUM(AS52:AS55),2)</f>
        <v>0</v>
      </c>
      <c r="AT51" s="90">
        <f>ROUND(SUM(AV51:AW51),2)</f>
        <v>0</v>
      </c>
      <c r="AU51" s="91">
        <f>ROUND(SUM(AU52:AU55),5)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ROUND(SUM(AZ52:AZ55),2)</f>
        <v>0</v>
      </c>
      <c r="BA51" s="90">
        <f>ROUND(SUM(BA52:BA55),2)</f>
        <v>0</v>
      </c>
      <c r="BB51" s="90">
        <f>ROUND(SUM(BB52:BB55),2)</f>
        <v>0</v>
      </c>
      <c r="BC51" s="90">
        <f>ROUND(SUM(BC52:BC55),2)</f>
        <v>0</v>
      </c>
      <c r="BD51" s="92">
        <f>ROUND(SUM(BD52:BD55),2)</f>
        <v>0</v>
      </c>
      <c r="BS51" s="93" t="s">
        <v>70</v>
      </c>
      <c r="BT51" s="93" t="s">
        <v>71</v>
      </c>
      <c r="BU51" s="94" t="s">
        <v>72</v>
      </c>
      <c r="BV51" s="93" t="s">
        <v>73</v>
      </c>
      <c r="BW51" s="93" t="s">
        <v>7</v>
      </c>
      <c r="BX51" s="93" t="s">
        <v>74</v>
      </c>
      <c r="CL51" s="93" t="s">
        <v>21</v>
      </c>
    </row>
    <row r="52" spans="1:91" s="5" customFormat="1" ht="16.5" customHeight="1">
      <c r="A52" s="95" t="s">
        <v>75</v>
      </c>
      <c r="B52" s="96"/>
      <c r="C52" s="97"/>
      <c r="D52" s="338" t="s">
        <v>76</v>
      </c>
      <c r="E52" s="338"/>
      <c r="F52" s="338"/>
      <c r="G52" s="338"/>
      <c r="H52" s="338"/>
      <c r="I52" s="98"/>
      <c r="J52" s="338" t="s">
        <v>77</v>
      </c>
      <c r="K52" s="338"/>
      <c r="L52" s="338"/>
      <c r="M52" s="338"/>
      <c r="N52" s="338"/>
      <c r="O52" s="338"/>
      <c r="P52" s="338"/>
      <c r="Q52" s="338"/>
      <c r="R52" s="338"/>
      <c r="S52" s="338"/>
      <c r="T52" s="338"/>
      <c r="U52" s="338"/>
      <c r="V52" s="338"/>
      <c r="W52" s="338"/>
      <c r="X52" s="338"/>
      <c r="Y52" s="338"/>
      <c r="Z52" s="338"/>
      <c r="AA52" s="338"/>
      <c r="AB52" s="338"/>
      <c r="AC52" s="338"/>
      <c r="AD52" s="338"/>
      <c r="AE52" s="338"/>
      <c r="AF52" s="338"/>
      <c r="AG52" s="336">
        <f>'000 - vedlejší rozpočtové...'!J27</f>
        <v>0</v>
      </c>
      <c r="AH52" s="337"/>
      <c r="AI52" s="337"/>
      <c r="AJ52" s="337"/>
      <c r="AK52" s="337"/>
      <c r="AL52" s="337"/>
      <c r="AM52" s="337"/>
      <c r="AN52" s="336">
        <f>SUM(AG52,AT52)</f>
        <v>0</v>
      </c>
      <c r="AO52" s="337"/>
      <c r="AP52" s="337"/>
      <c r="AQ52" s="99" t="s">
        <v>78</v>
      </c>
      <c r="AR52" s="100"/>
      <c r="AS52" s="101">
        <v>0</v>
      </c>
      <c r="AT52" s="102">
        <f>ROUND(SUM(AV52:AW52),2)</f>
        <v>0</v>
      </c>
      <c r="AU52" s="103">
        <f>'000 - vedlejší rozpočtové...'!P78</f>
        <v>0</v>
      </c>
      <c r="AV52" s="102">
        <f>'000 - vedlejší rozpočtové...'!J30</f>
        <v>0</v>
      </c>
      <c r="AW52" s="102">
        <f>'000 - vedlejší rozpočtové...'!J31</f>
        <v>0</v>
      </c>
      <c r="AX52" s="102">
        <f>'000 - vedlejší rozpočtové...'!J32</f>
        <v>0</v>
      </c>
      <c r="AY52" s="102">
        <f>'000 - vedlejší rozpočtové...'!J33</f>
        <v>0</v>
      </c>
      <c r="AZ52" s="102">
        <f>'000 - vedlejší rozpočtové...'!F30</f>
        <v>0</v>
      </c>
      <c r="BA52" s="102">
        <f>'000 - vedlejší rozpočtové...'!F31</f>
        <v>0</v>
      </c>
      <c r="BB52" s="102">
        <f>'000 - vedlejší rozpočtové...'!F32</f>
        <v>0</v>
      </c>
      <c r="BC52" s="102">
        <f>'000 - vedlejší rozpočtové...'!F33</f>
        <v>0</v>
      </c>
      <c r="BD52" s="104">
        <f>'000 - vedlejší rozpočtové...'!F34</f>
        <v>0</v>
      </c>
      <c r="BT52" s="105" t="s">
        <v>79</v>
      </c>
      <c r="BV52" s="105" t="s">
        <v>73</v>
      </c>
      <c r="BW52" s="105" t="s">
        <v>80</v>
      </c>
      <c r="BX52" s="105" t="s">
        <v>7</v>
      </c>
      <c r="CL52" s="105" t="s">
        <v>21</v>
      </c>
      <c r="CM52" s="105" t="s">
        <v>81</v>
      </c>
    </row>
    <row r="53" spans="1:91" s="5" customFormat="1" ht="16.5" customHeight="1">
      <c r="A53" s="95" t="s">
        <v>75</v>
      </c>
      <c r="B53" s="96"/>
      <c r="C53" s="97"/>
      <c r="D53" s="338" t="s">
        <v>82</v>
      </c>
      <c r="E53" s="338"/>
      <c r="F53" s="338"/>
      <c r="G53" s="338"/>
      <c r="H53" s="338"/>
      <c r="I53" s="98"/>
      <c r="J53" s="338" t="s">
        <v>83</v>
      </c>
      <c r="K53" s="338"/>
      <c r="L53" s="338"/>
      <c r="M53" s="338"/>
      <c r="N53" s="338"/>
      <c r="O53" s="338"/>
      <c r="P53" s="338"/>
      <c r="Q53" s="338"/>
      <c r="R53" s="338"/>
      <c r="S53" s="338"/>
      <c r="T53" s="338"/>
      <c r="U53" s="338"/>
      <c r="V53" s="338"/>
      <c r="W53" s="338"/>
      <c r="X53" s="338"/>
      <c r="Y53" s="338"/>
      <c r="Z53" s="338"/>
      <c r="AA53" s="338"/>
      <c r="AB53" s="338"/>
      <c r="AC53" s="338"/>
      <c r="AD53" s="338"/>
      <c r="AE53" s="338"/>
      <c r="AF53" s="338"/>
      <c r="AG53" s="336">
        <f>'001 - SO 101 PARKOVIŠTĚ'!J27</f>
        <v>0</v>
      </c>
      <c r="AH53" s="337"/>
      <c r="AI53" s="337"/>
      <c r="AJ53" s="337"/>
      <c r="AK53" s="337"/>
      <c r="AL53" s="337"/>
      <c r="AM53" s="337"/>
      <c r="AN53" s="336">
        <f>SUM(AG53,AT53)</f>
        <v>0</v>
      </c>
      <c r="AO53" s="337"/>
      <c r="AP53" s="337"/>
      <c r="AQ53" s="99" t="s">
        <v>78</v>
      </c>
      <c r="AR53" s="100"/>
      <c r="AS53" s="101">
        <v>0</v>
      </c>
      <c r="AT53" s="102">
        <f>ROUND(SUM(AV53:AW53),2)</f>
        <v>0</v>
      </c>
      <c r="AU53" s="103">
        <f>'001 - SO 101 PARKOVIŠTĚ'!P86</f>
        <v>0</v>
      </c>
      <c r="AV53" s="102">
        <f>'001 - SO 101 PARKOVIŠTĚ'!J30</f>
        <v>0</v>
      </c>
      <c r="AW53" s="102">
        <f>'001 - SO 101 PARKOVIŠTĚ'!J31</f>
        <v>0</v>
      </c>
      <c r="AX53" s="102">
        <f>'001 - SO 101 PARKOVIŠTĚ'!J32</f>
        <v>0</v>
      </c>
      <c r="AY53" s="102">
        <f>'001 - SO 101 PARKOVIŠTĚ'!J33</f>
        <v>0</v>
      </c>
      <c r="AZ53" s="102">
        <f>'001 - SO 101 PARKOVIŠTĚ'!F30</f>
        <v>0</v>
      </c>
      <c r="BA53" s="102">
        <f>'001 - SO 101 PARKOVIŠTĚ'!F31</f>
        <v>0</v>
      </c>
      <c r="BB53" s="102">
        <f>'001 - SO 101 PARKOVIŠTĚ'!F32</f>
        <v>0</v>
      </c>
      <c r="BC53" s="102">
        <f>'001 - SO 101 PARKOVIŠTĚ'!F33</f>
        <v>0</v>
      </c>
      <c r="BD53" s="104">
        <f>'001 - SO 101 PARKOVIŠTĚ'!F34</f>
        <v>0</v>
      </c>
      <c r="BT53" s="105" t="s">
        <v>79</v>
      </c>
      <c r="BV53" s="105" t="s">
        <v>73</v>
      </c>
      <c r="BW53" s="105" t="s">
        <v>84</v>
      </c>
      <c r="BX53" s="105" t="s">
        <v>7</v>
      </c>
      <c r="CL53" s="105" t="s">
        <v>21</v>
      </c>
      <c r="CM53" s="105" t="s">
        <v>81</v>
      </c>
    </row>
    <row r="54" spans="1:91" s="5" customFormat="1" ht="16.5" customHeight="1">
      <c r="A54" s="95" t="s">
        <v>75</v>
      </c>
      <c r="B54" s="96"/>
      <c r="C54" s="97"/>
      <c r="D54" s="338" t="s">
        <v>85</v>
      </c>
      <c r="E54" s="338"/>
      <c r="F54" s="338"/>
      <c r="G54" s="338"/>
      <c r="H54" s="338"/>
      <c r="I54" s="98"/>
      <c r="J54" s="338" t="s">
        <v>86</v>
      </c>
      <c r="K54" s="338"/>
      <c r="L54" s="338"/>
      <c r="M54" s="338"/>
      <c r="N54" s="338"/>
      <c r="O54" s="338"/>
      <c r="P54" s="338"/>
      <c r="Q54" s="338"/>
      <c r="R54" s="338"/>
      <c r="S54" s="338"/>
      <c r="T54" s="338"/>
      <c r="U54" s="338"/>
      <c r="V54" s="338"/>
      <c r="W54" s="338"/>
      <c r="X54" s="338"/>
      <c r="Y54" s="338"/>
      <c r="Z54" s="338"/>
      <c r="AA54" s="338"/>
      <c r="AB54" s="338"/>
      <c r="AC54" s="338"/>
      <c r="AD54" s="338"/>
      <c r="AE54" s="338"/>
      <c r="AF54" s="338"/>
      <c r="AG54" s="336">
        <f>'002 - SO 301 DEŠŤOVÁ KANA...'!J27</f>
        <v>0</v>
      </c>
      <c r="AH54" s="337"/>
      <c r="AI54" s="337"/>
      <c r="AJ54" s="337"/>
      <c r="AK54" s="337"/>
      <c r="AL54" s="337"/>
      <c r="AM54" s="337"/>
      <c r="AN54" s="336">
        <f>SUM(AG54,AT54)</f>
        <v>0</v>
      </c>
      <c r="AO54" s="337"/>
      <c r="AP54" s="337"/>
      <c r="AQ54" s="99" t="s">
        <v>78</v>
      </c>
      <c r="AR54" s="100"/>
      <c r="AS54" s="101">
        <v>0</v>
      </c>
      <c r="AT54" s="102">
        <f>ROUND(SUM(AV54:AW54),2)</f>
        <v>0</v>
      </c>
      <c r="AU54" s="103">
        <f>'002 - SO 301 DEŠŤOVÁ KANA...'!P84</f>
        <v>0</v>
      </c>
      <c r="AV54" s="102">
        <f>'002 - SO 301 DEŠŤOVÁ KANA...'!J30</f>
        <v>0</v>
      </c>
      <c r="AW54" s="102">
        <f>'002 - SO 301 DEŠŤOVÁ KANA...'!J31</f>
        <v>0</v>
      </c>
      <c r="AX54" s="102">
        <f>'002 - SO 301 DEŠŤOVÁ KANA...'!J32</f>
        <v>0</v>
      </c>
      <c r="AY54" s="102">
        <f>'002 - SO 301 DEŠŤOVÁ KANA...'!J33</f>
        <v>0</v>
      </c>
      <c r="AZ54" s="102">
        <f>'002 - SO 301 DEŠŤOVÁ KANA...'!F30</f>
        <v>0</v>
      </c>
      <c r="BA54" s="102">
        <f>'002 - SO 301 DEŠŤOVÁ KANA...'!F31</f>
        <v>0</v>
      </c>
      <c r="BB54" s="102">
        <f>'002 - SO 301 DEŠŤOVÁ KANA...'!F32</f>
        <v>0</v>
      </c>
      <c r="BC54" s="102">
        <f>'002 - SO 301 DEŠŤOVÁ KANA...'!F33</f>
        <v>0</v>
      </c>
      <c r="BD54" s="104">
        <f>'002 - SO 301 DEŠŤOVÁ KANA...'!F34</f>
        <v>0</v>
      </c>
      <c r="BT54" s="105" t="s">
        <v>79</v>
      </c>
      <c r="BV54" s="105" t="s">
        <v>73</v>
      </c>
      <c r="BW54" s="105" t="s">
        <v>87</v>
      </c>
      <c r="BX54" s="105" t="s">
        <v>7</v>
      </c>
      <c r="CL54" s="105" t="s">
        <v>21</v>
      </c>
      <c r="CM54" s="105" t="s">
        <v>81</v>
      </c>
    </row>
    <row r="55" spans="1:91" s="5" customFormat="1" ht="16.5" customHeight="1">
      <c r="A55" s="95" t="s">
        <v>75</v>
      </c>
      <c r="B55" s="96"/>
      <c r="C55" s="97"/>
      <c r="D55" s="338" t="s">
        <v>88</v>
      </c>
      <c r="E55" s="338"/>
      <c r="F55" s="338"/>
      <c r="G55" s="338"/>
      <c r="H55" s="338"/>
      <c r="I55" s="98"/>
      <c r="J55" s="338" t="s">
        <v>89</v>
      </c>
      <c r="K55" s="338"/>
      <c r="L55" s="338"/>
      <c r="M55" s="338"/>
      <c r="N55" s="338"/>
      <c r="O55" s="338"/>
      <c r="P55" s="338"/>
      <c r="Q55" s="338"/>
      <c r="R55" s="338"/>
      <c r="S55" s="338"/>
      <c r="T55" s="338"/>
      <c r="U55" s="338"/>
      <c r="V55" s="338"/>
      <c r="W55" s="338"/>
      <c r="X55" s="338"/>
      <c r="Y55" s="338"/>
      <c r="Z55" s="338"/>
      <c r="AA55" s="338"/>
      <c r="AB55" s="338"/>
      <c r="AC55" s="338"/>
      <c r="AD55" s="338"/>
      <c r="AE55" s="338"/>
      <c r="AF55" s="338"/>
      <c r="AG55" s="336">
        <f>'003 - SO 401 VEŘEJNÉ OSVĚ...'!J27</f>
        <v>0</v>
      </c>
      <c r="AH55" s="337"/>
      <c r="AI55" s="337"/>
      <c r="AJ55" s="337"/>
      <c r="AK55" s="337"/>
      <c r="AL55" s="337"/>
      <c r="AM55" s="337"/>
      <c r="AN55" s="336">
        <f>SUM(AG55,AT55)</f>
        <v>0</v>
      </c>
      <c r="AO55" s="337"/>
      <c r="AP55" s="337"/>
      <c r="AQ55" s="99" t="s">
        <v>78</v>
      </c>
      <c r="AR55" s="100"/>
      <c r="AS55" s="106">
        <v>0</v>
      </c>
      <c r="AT55" s="107">
        <f>ROUND(SUM(AV55:AW55),2)</f>
        <v>0</v>
      </c>
      <c r="AU55" s="108">
        <f>'003 - SO 401 VEŘEJNÉ OSVĚ...'!P82</f>
        <v>0</v>
      </c>
      <c r="AV55" s="107">
        <f>'003 - SO 401 VEŘEJNÉ OSVĚ...'!J30</f>
        <v>0</v>
      </c>
      <c r="AW55" s="107">
        <f>'003 - SO 401 VEŘEJNÉ OSVĚ...'!J31</f>
        <v>0</v>
      </c>
      <c r="AX55" s="107">
        <f>'003 - SO 401 VEŘEJNÉ OSVĚ...'!J32</f>
        <v>0</v>
      </c>
      <c r="AY55" s="107">
        <f>'003 - SO 401 VEŘEJNÉ OSVĚ...'!J33</f>
        <v>0</v>
      </c>
      <c r="AZ55" s="107">
        <f>'003 - SO 401 VEŘEJNÉ OSVĚ...'!F30</f>
        <v>0</v>
      </c>
      <c r="BA55" s="107">
        <f>'003 - SO 401 VEŘEJNÉ OSVĚ...'!F31</f>
        <v>0</v>
      </c>
      <c r="BB55" s="107">
        <f>'003 - SO 401 VEŘEJNÉ OSVĚ...'!F32</f>
        <v>0</v>
      </c>
      <c r="BC55" s="107">
        <f>'003 - SO 401 VEŘEJNÉ OSVĚ...'!F33</f>
        <v>0</v>
      </c>
      <c r="BD55" s="109">
        <f>'003 - SO 401 VEŘEJNÉ OSVĚ...'!F34</f>
        <v>0</v>
      </c>
      <c r="BT55" s="105" t="s">
        <v>79</v>
      </c>
      <c r="BV55" s="105" t="s">
        <v>73</v>
      </c>
      <c r="BW55" s="105" t="s">
        <v>90</v>
      </c>
      <c r="BX55" s="105" t="s">
        <v>7</v>
      </c>
      <c r="CL55" s="105" t="s">
        <v>21</v>
      </c>
      <c r="CM55" s="105" t="s">
        <v>81</v>
      </c>
    </row>
    <row r="56" spans="1:91" s="1" customFormat="1" ht="30" customHeight="1">
      <c r="B56" s="4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0"/>
    </row>
    <row r="57" spans="1:91" s="1" customFormat="1" ht="6.95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60"/>
    </row>
  </sheetData>
  <sheetProtection algorithmName="SHA-512" hashValue="NyjQCww+nNmEyRBXF0N/k2tZ4WIEIAhDi0d75WDSdUnK4vWLPsQW7Ny+FQuXQfMz2zf47K4/VPWh1Jj1z/XINg==" saltValue="UExo1J1AoqXJD7O0DJ/xHYksXXWFCJHWExIq0iSXc++9pPlwYTZBOCukgluEG/iUabKEHT3lhjvW7+Vx99rtNg==" spinCount="100000" sheet="1" objects="1" scenarios="1" formatColumns="0" formatRows="0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000 - vedlejší rozpočtové...'!C2" display="/"/>
    <hyperlink ref="A53" location="'001 - SO 101 PARKOVIŠTĚ'!C2" display="/"/>
    <hyperlink ref="A54" location="'002 - SO 301 DEŠŤOVÁ KANA...'!C2" display="/"/>
    <hyperlink ref="A55" location="'003 - SO 401 VEŘEJNÉ OSVĚ...'!C2" display="/"/>
  </hyperlinks>
  <pageMargins left="0.58333330000000005" right="0.58333330000000005" top="0.58333330000000005" bottom="0.58333330000000005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7"/>
  <sheetViews>
    <sheetView showGridLines="0" workbookViewId="0">
      <pane ySplit="1" topLeftCell="A71" activePane="bottomLeft" state="frozen"/>
      <selection pane="bottomLeft" activeCell="F87" sqref="F8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5" t="s">
        <v>92</v>
      </c>
      <c r="H1" s="375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6" t="str">
        <f>'Rekapitulace stavby'!K6</f>
        <v>Vybudování parkovacích stání na ul. Dr. Martínka, p.p.č. 463/6, k. ú. Hrabůvka</v>
      </c>
      <c r="F7" s="377"/>
      <c r="G7" s="377"/>
      <c r="H7" s="377"/>
      <c r="I7" s="116"/>
      <c r="J7" s="28"/>
      <c r="K7" s="30"/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8" t="s">
        <v>98</v>
      </c>
      <c r="F9" s="379"/>
      <c r="G9" s="379"/>
      <c r="H9" s="379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99</v>
      </c>
      <c r="G12" s="41"/>
      <c r="H12" s="41"/>
      <c r="I12" s="118" t="s">
        <v>25</v>
      </c>
      <c r="J12" s="119" t="str">
        <f>'Rekapitulace stavby'!AN8</f>
        <v>1. 12. 2018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>Městský obvod Ostrava – Jih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Roman Fildán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67" t="s">
        <v>21</v>
      </c>
      <c r="F24" s="367"/>
      <c r="G24" s="367"/>
      <c r="H24" s="36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ROUND(SUM(BE78:BE106), 2)</f>
        <v>0</v>
      </c>
      <c r="G30" s="41"/>
      <c r="H30" s="41"/>
      <c r="I30" s="130">
        <v>0.21</v>
      </c>
      <c r="J30" s="129">
        <f>ROUND(ROUND((SUM(BE78:BE106)),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ROUND(SUM(BF78:BF106), 2)</f>
        <v>0</v>
      </c>
      <c r="G31" s="41"/>
      <c r="H31" s="41"/>
      <c r="I31" s="130">
        <v>0.15</v>
      </c>
      <c r="J31" s="129">
        <f>ROUND(ROUND((SUM(BF78:BF106)),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ROUND(SUM(BG78:BG106),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ROUND(SUM(BH78:BH106),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ROUND(SUM(BI78:BI106),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6" t="str">
        <f>E7</f>
        <v>Vybudování parkovacích stání na ul. Dr. Martínka, p.p.č. 463/6, k. ú. Hrabůvka</v>
      </c>
      <c r="F45" s="377"/>
      <c r="G45" s="377"/>
      <c r="H45" s="377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8" t="str">
        <f>E9</f>
        <v>000 - vedlejší rozpočtové náklady</v>
      </c>
      <c r="F47" s="379"/>
      <c r="G47" s="379"/>
      <c r="H47" s="379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1. 12. 2018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67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101</v>
      </c>
      <c r="D54" s="131"/>
      <c r="E54" s="131"/>
      <c r="F54" s="131"/>
      <c r="G54" s="131"/>
      <c r="H54" s="131"/>
      <c r="I54" s="144"/>
      <c r="J54" s="145" t="s">
        <v>102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103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104</v>
      </c>
    </row>
    <row r="57" spans="2:47" s="7" customFormat="1" ht="24.95" customHeight="1">
      <c r="B57" s="148"/>
      <c r="C57" s="149"/>
      <c r="D57" s="150" t="s">
        <v>105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106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107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2" t="str">
        <f>E7</f>
        <v>Vybudování parkovacích stání na ul. Dr. Martínka, p.p.č. 463/6, k. ú. Hrabůvka</v>
      </c>
      <c r="F68" s="373"/>
      <c r="G68" s="373"/>
      <c r="H68" s="373"/>
      <c r="I68" s="162"/>
      <c r="J68" s="62"/>
      <c r="K68" s="62"/>
      <c r="L68" s="60"/>
    </row>
    <row r="69" spans="2:63" s="1" customFormat="1" ht="14.45" customHeight="1">
      <c r="B69" s="40"/>
      <c r="C69" s="64" t="s">
        <v>97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39" t="str">
        <f>E9</f>
        <v>000 - vedlejší rozpočtové náklady</v>
      </c>
      <c r="F70" s="374"/>
      <c r="G70" s="374"/>
      <c r="H70" s="374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1. 12. 2018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 ht="15">
      <c r="B74" s="40"/>
      <c r="C74" s="64" t="s">
        <v>27</v>
      </c>
      <c r="D74" s="62"/>
      <c r="E74" s="62"/>
      <c r="F74" s="163" t="str">
        <f>E15</f>
        <v>Městský obvod Ostrava – Jih</v>
      </c>
      <c r="G74" s="62"/>
      <c r="H74" s="62"/>
      <c r="I74" s="164" t="s">
        <v>33</v>
      </c>
      <c r="J74" s="163" t="str">
        <f>E21</f>
        <v>Roman Fildán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108</v>
      </c>
      <c r="D77" s="167" t="s">
        <v>56</v>
      </c>
      <c r="E77" s="167" t="s">
        <v>52</v>
      </c>
      <c r="F77" s="167" t="s">
        <v>109</v>
      </c>
      <c r="G77" s="167" t="s">
        <v>110</v>
      </c>
      <c r="H77" s="167" t="s">
        <v>111</v>
      </c>
      <c r="I77" s="168" t="s">
        <v>112</v>
      </c>
      <c r="J77" s="167" t="s">
        <v>102</v>
      </c>
      <c r="K77" s="169" t="s">
        <v>113</v>
      </c>
      <c r="L77" s="170"/>
      <c r="M77" s="80" t="s">
        <v>114</v>
      </c>
      <c r="N77" s="81" t="s">
        <v>41</v>
      </c>
      <c r="O77" s="81" t="s">
        <v>115</v>
      </c>
      <c r="P77" s="81" t="s">
        <v>116</v>
      </c>
      <c r="Q77" s="81" t="s">
        <v>117</v>
      </c>
      <c r="R77" s="81" t="s">
        <v>118</v>
      </c>
      <c r="S77" s="81" t="s">
        <v>119</v>
      </c>
      <c r="T77" s="82" t="s">
        <v>120</v>
      </c>
    </row>
    <row r="78" spans="2:63" s="1" customFormat="1" ht="29.25" customHeight="1">
      <c r="B78" s="40"/>
      <c r="C78" s="86" t="s">
        <v>103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70</v>
      </c>
      <c r="AU78" s="23" t="s">
        <v>104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70</v>
      </c>
      <c r="E79" s="178" t="s">
        <v>121</v>
      </c>
      <c r="F79" s="178" t="s">
        <v>122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123</v>
      </c>
      <c r="AT79" s="187" t="s">
        <v>70</v>
      </c>
      <c r="AU79" s="187" t="s">
        <v>71</v>
      </c>
      <c r="AY79" s="186" t="s">
        <v>124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70</v>
      </c>
      <c r="E80" s="189" t="s">
        <v>79</v>
      </c>
      <c r="F80" s="189" t="s">
        <v>125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SUM(P81:P106)</f>
        <v>0</v>
      </c>
      <c r="Q80" s="183"/>
      <c r="R80" s="184">
        <f>SUM(R81:R106)</f>
        <v>0</v>
      </c>
      <c r="S80" s="183"/>
      <c r="T80" s="185">
        <f>SUM(T81:T106)</f>
        <v>0</v>
      </c>
      <c r="AR80" s="186" t="s">
        <v>123</v>
      </c>
      <c r="AT80" s="187" t="s">
        <v>70</v>
      </c>
      <c r="AU80" s="187" t="s">
        <v>79</v>
      </c>
      <c r="AY80" s="186" t="s">
        <v>124</v>
      </c>
      <c r="BK80" s="188">
        <f>SUM(BK81:BK106)</f>
        <v>0</v>
      </c>
    </row>
    <row r="81" spans="2:65" s="1" customFormat="1" ht="16.5" customHeight="1">
      <c r="B81" s="40"/>
      <c r="C81" s="191" t="s">
        <v>79</v>
      </c>
      <c r="D81" s="191" t="s">
        <v>126</v>
      </c>
      <c r="E81" s="192" t="s">
        <v>82</v>
      </c>
      <c r="F81" s="193" t="s">
        <v>127</v>
      </c>
      <c r="G81" s="194" t="s">
        <v>128</v>
      </c>
      <c r="H81" s="195">
        <v>1</v>
      </c>
      <c r="I81" s="196"/>
      <c r="J81" s="197">
        <f t="shared" ref="J81:J90" si="0">ROUND(I81*H81,2)</f>
        <v>0</v>
      </c>
      <c r="K81" s="193" t="s">
        <v>21</v>
      </c>
      <c r="L81" s="198"/>
      <c r="M81" s="199" t="s">
        <v>21</v>
      </c>
      <c r="N81" s="200" t="s">
        <v>42</v>
      </c>
      <c r="O81" s="41"/>
      <c r="P81" s="201">
        <f t="shared" ref="P81:P90" si="1">O81*H81</f>
        <v>0</v>
      </c>
      <c r="Q81" s="201">
        <v>0</v>
      </c>
      <c r="R81" s="201">
        <f t="shared" ref="R81:R90" si="2">Q81*H81</f>
        <v>0</v>
      </c>
      <c r="S81" s="201">
        <v>0</v>
      </c>
      <c r="T81" s="202">
        <f t="shared" ref="T81:T90" si="3">S81*H81</f>
        <v>0</v>
      </c>
      <c r="AR81" s="23" t="s">
        <v>129</v>
      </c>
      <c r="AT81" s="23" t="s">
        <v>126</v>
      </c>
      <c r="AU81" s="23" t="s">
        <v>81</v>
      </c>
      <c r="AY81" s="23" t="s">
        <v>124</v>
      </c>
      <c r="BE81" s="203">
        <f t="shared" ref="BE81:BE90" si="4">IF(N81="základní",J81,0)</f>
        <v>0</v>
      </c>
      <c r="BF81" s="203">
        <f t="shared" ref="BF81:BF90" si="5">IF(N81="snížená",J81,0)</f>
        <v>0</v>
      </c>
      <c r="BG81" s="203">
        <f t="shared" ref="BG81:BG90" si="6">IF(N81="zákl. přenesená",J81,0)</f>
        <v>0</v>
      </c>
      <c r="BH81" s="203">
        <f t="shared" ref="BH81:BH90" si="7">IF(N81="sníž. přenesená",J81,0)</f>
        <v>0</v>
      </c>
      <c r="BI81" s="203">
        <f t="shared" ref="BI81:BI90" si="8">IF(N81="nulová",J81,0)</f>
        <v>0</v>
      </c>
      <c r="BJ81" s="23" t="s">
        <v>79</v>
      </c>
      <c r="BK81" s="203">
        <f t="shared" ref="BK81:BK90" si="9">ROUND(I81*H81,2)</f>
        <v>0</v>
      </c>
      <c r="BL81" s="23" t="s">
        <v>130</v>
      </c>
      <c r="BM81" s="23" t="s">
        <v>131</v>
      </c>
    </row>
    <row r="82" spans="2:65" s="1" customFormat="1" ht="25.5" customHeight="1">
      <c r="B82" s="40"/>
      <c r="C82" s="191" t="s">
        <v>81</v>
      </c>
      <c r="D82" s="191" t="s">
        <v>126</v>
      </c>
      <c r="E82" s="192" t="s">
        <v>85</v>
      </c>
      <c r="F82" s="193" t="s">
        <v>132</v>
      </c>
      <c r="G82" s="194" t="s">
        <v>128</v>
      </c>
      <c r="H82" s="195">
        <v>1</v>
      </c>
      <c r="I82" s="196"/>
      <c r="J82" s="197">
        <f t="shared" si="0"/>
        <v>0</v>
      </c>
      <c r="K82" s="193" t="s">
        <v>21</v>
      </c>
      <c r="L82" s="198"/>
      <c r="M82" s="199" t="s">
        <v>21</v>
      </c>
      <c r="N82" s="200" t="s">
        <v>42</v>
      </c>
      <c r="O82" s="41"/>
      <c r="P82" s="201">
        <f t="shared" si="1"/>
        <v>0</v>
      </c>
      <c r="Q82" s="201">
        <v>0</v>
      </c>
      <c r="R82" s="201">
        <f t="shared" si="2"/>
        <v>0</v>
      </c>
      <c r="S82" s="201">
        <v>0</v>
      </c>
      <c r="T82" s="202">
        <f t="shared" si="3"/>
        <v>0</v>
      </c>
      <c r="AR82" s="23" t="s">
        <v>129</v>
      </c>
      <c r="AT82" s="23" t="s">
        <v>126</v>
      </c>
      <c r="AU82" s="23" t="s">
        <v>81</v>
      </c>
      <c r="AY82" s="23" t="s">
        <v>124</v>
      </c>
      <c r="BE82" s="203">
        <f t="shared" si="4"/>
        <v>0</v>
      </c>
      <c r="BF82" s="203">
        <f t="shared" si="5"/>
        <v>0</v>
      </c>
      <c r="BG82" s="203">
        <f t="shared" si="6"/>
        <v>0</v>
      </c>
      <c r="BH82" s="203">
        <f t="shared" si="7"/>
        <v>0</v>
      </c>
      <c r="BI82" s="203">
        <f t="shared" si="8"/>
        <v>0</v>
      </c>
      <c r="BJ82" s="23" t="s">
        <v>79</v>
      </c>
      <c r="BK82" s="203">
        <f t="shared" si="9"/>
        <v>0</v>
      </c>
      <c r="BL82" s="23" t="s">
        <v>130</v>
      </c>
      <c r="BM82" s="23" t="s">
        <v>133</v>
      </c>
    </row>
    <row r="83" spans="2:65" s="1" customFormat="1" ht="16.5" customHeight="1">
      <c r="B83" s="40"/>
      <c r="C83" s="191" t="s">
        <v>134</v>
      </c>
      <c r="D83" s="191" t="s">
        <v>126</v>
      </c>
      <c r="E83" s="192" t="s">
        <v>135</v>
      </c>
      <c r="F83" s="193" t="s">
        <v>136</v>
      </c>
      <c r="G83" s="194" t="s">
        <v>128</v>
      </c>
      <c r="H83" s="195">
        <v>1</v>
      </c>
      <c r="I83" s="196"/>
      <c r="J83" s="197">
        <f t="shared" si="0"/>
        <v>0</v>
      </c>
      <c r="K83" s="193" t="s">
        <v>21</v>
      </c>
      <c r="L83" s="198"/>
      <c r="M83" s="199" t="s">
        <v>21</v>
      </c>
      <c r="N83" s="200" t="s">
        <v>42</v>
      </c>
      <c r="O83" s="41"/>
      <c r="P83" s="201">
        <f t="shared" si="1"/>
        <v>0</v>
      </c>
      <c r="Q83" s="201">
        <v>0</v>
      </c>
      <c r="R83" s="201">
        <f t="shared" si="2"/>
        <v>0</v>
      </c>
      <c r="S83" s="201">
        <v>0</v>
      </c>
      <c r="T83" s="202">
        <f t="shared" si="3"/>
        <v>0</v>
      </c>
      <c r="AR83" s="23" t="s">
        <v>129</v>
      </c>
      <c r="AT83" s="23" t="s">
        <v>126</v>
      </c>
      <c r="AU83" s="23" t="s">
        <v>81</v>
      </c>
      <c r="AY83" s="23" t="s">
        <v>124</v>
      </c>
      <c r="BE83" s="203">
        <f t="shared" si="4"/>
        <v>0</v>
      </c>
      <c r="BF83" s="203">
        <f t="shared" si="5"/>
        <v>0</v>
      </c>
      <c r="BG83" s="203">
        <f t="shared" si="6"/>
        <v>0</v>
      </c>
      <c r="BH83" s="203">
        <f t="shared" si="7"/>
        <v>0</v>
      </c>
      <c r="BI83" s="203">
        <f t="shared" si="8"/>
        <v>0</v>
      </c>
      <c r="BJ83" s="23" t="s">
        <v>79</v>
      </c>
      <c r="BK83" s="203">
        <f t="shared" si="9"/>
        <v>0</v>
      </c>
      <c r="BL83" s="23" t="s">
        <v>130</v>
      </c>
      <c r="BM83" s="23" t="s">
        <v>137</v>
      </c>
    </row>
    <row r="84" spans="2:65" s="1" customFormat="1" ht="16.5" customHeight="1">
      <c r="B84" s="40"/>
      <c r="C84" s="191" t="s">
        <v>130</v>
      </c>
      <c r="D84" s="191" t="s">
        <v>126</v>
      </c>
      <c r="E84" s="192" t="s">
        <v>88</v>
      </c>
      <c r="F84" s="193" t="s">
        <v>138</v>
      </c>
      <c r="G84" s="194" t="s">
        <v>128</v>
      </c>
      <c r="H84" s="195">
        <v>1</v>
      </c>
      <c r="I84" s="196"/>
      <c r="J84" s="197">
        <f t="shared" si="0"/>
        <v>0</v>
      </c>
      <c r="K84" s="193" t="s">
        <v>21</v>
      </c>
      <c r="L84" s="198"/>
      <c r="M84" s="199" t="s">
        <v>21</v>
      </c>
      <c r="N84" s="200" t="s">
        <v>42</v>
      </c>
      <c r="O84" s="41"/>
      <c r="P84" s="201">
        <f t="shared" si="1"/>
        <v>0</v>
      </c>
      <c r="Q84" s="201">
        <v>0</v>
      </c>
      <c r="R84" s="201">
        <f t="shared" si="2"/>
        <v>0</v>
      </c>
      <c r="S84" s="201">
        <v>0</v>
      </c>
      <c r="T84" s="202">
        <f t="shared" si="3"/>
        <v>0</v>
      </c>
      <c r="AR84" s="23" t="s">
        <v>129</v>
      </c>
      <c r="AT84" s="23" t="s">
        <v>126</v>
      </c>
      <c r="AU84" s="23" t="s">
        <v>81</v>
      </c>
      <c r="AY84" s="23" t="s">
        <v>124</v>
      </c>
      <c r="BE84" s="203">
        <f t="shared" si="4"/>
        <v>0</v>
      </c>
      <c r="BF84" s="203">
        <f t="shared" si="5"/>
        <v>0</v>
      </c>
      <c r="BG84" s="203">
        <f t="shared" si="6"/>
        <v>0</v>
      </c>
      <c r="BH84" s="203">
        <f t="shared" si="7"/>
        <v>0</v>
      </c>
      <c r="BI84" s="203">
        <f t="shared" si="8"/>
        <v>0</v>
      </c>
      <c r="BJ84" s="23" t="s">
        <v>79</v>
      </c>
      <c r="BK84" s="203">
        <f t="shared" si="9"/>
        <v>0</v>
      </c>
      <c r="BL84" s="23" t="s">
        <v>130</v>
      </c>
      <c r="BM84" s="23" t="s">
        <v>139</v>
      </c>
    </row>
    <row r="85" spans="2:65" s="1" customFormat="1" ht="16.5" customHeight="1">
      <c r="B85" s="40"/>
      <c r="C85" s="191" t="s">
        <v>123</v>
      </c>
      <c r="D85" s="191" t="s">
        <v>126</v>
      </c>
      <c r="E85" s="192" t="s">
        <v>140</v>
      </c>
      <c r="F85" s="193" t="s">
        <v>141</v>
      </c>
      <c r="G85" s="194" t="s">
        <v>128</v>
      </c>
      <c r="H85" s="195">
        <v>1</v>
      </c>
      <c r="I85" s="196"/>
      <c r="J85" s="197">
        <f t="shared" si="0"/>
        <v>0</v>
      </c>
      <c r="K85" s="193" t="s">
        <v>21</v>
      </c>
      <c r="L85" s="198"/>
      <c r="M85" s="199" t="s">
        <v>21</v>
      </c>
      <c r="N85" s="200" t="s">
        <v>42</v>
      </c>
      <c r="O85" s="41"/>
      <c r="P85" s="201">
        <f t="shared" si="1"/>
        <v>0</v>
      </c>
      <c r="Q85" s="201">
        <v>0</v>
      </c>
      <c r="R85" s="201">
        <f t="shared" si="2"/>
        <v>0</v>
      </c>
      <c r="S85" s="201">
        <v>0</v>
      </c>
      <c r="T85" s="202">
        <f t="shared" si="3"/>
        <v>0</v>
      </c>
      <c r="AR85" s="23" t="s">
        <v>129</v>
      </c>
      <c r="AT85" s="23" t="s">
        <v>126</v>
      </c>
      <c r="AU85" s="23" t="s">
        <v>81</v>
      </c>
      <c r="AY85" s="23" t="s">
        <v>124</v>
      </c>
      <c r="BE85" s="203">
        <f t="shared" si="4"/>
        <v>0</v>
      </c>
      <c r="BF85" s="203">
        <f t="shared" si="5"/>
        <v>0</v>
      </c>
      <c r="BG85" s="203">
        <f t="shared" si="6"/>
        <v>0</v>
      </c>
      <c r="BH85" s="203">
        <f t="shared" si="7"/>
        <v>0</v>
      </c>
      <c r="BI85" s="203">
        <f t="shared" si="8"/>
        <v>0</v>
      </c>
      <c r="BJ85" s="23" t="s">
        <v>79</v>
      </c>
      <c r="BK85" s="203">
        <f t="shared" si="9"/>
        <v>0</v>
      </c>
      <c r="BL85" s="23" t="s">
        <v>130</v>
      </c>
      <c r="BM85" s="23" t="s">
        <v>142</v>
      </c>
    </row>
    <row r="86" spans="2:65" s="1" customFormat="1" ht="16.5" customHeight="1">
      <c r="B86" s="40"/>
      <c r="C86" s="191" t="s">
        <v>143</v>
      </c>
      <c r="D86" s="191" t="s">
        <v>126</v>
      </c>
      <c r="E86" s="192" t="s">
        <v>144</v>
      </c>
      <c r="F86" s="193" t="s">
        <v>145</v>
      </c>
      <c r="G86" s="194" t="s">
        <v>128</v>
      </c>
      <c r="H86" s="195">
        <v>1</v>
      </c>
      <c r="I86" s="196"/>
      <c r="J86" s="197">
        <f t="shared" si="0"/>
        <v>0</v>
      </c>
      <c r="K86" s="193" t="s">
        <v>21</v>
      </c>
      <c r="L86" s="198"/>
      <c r="M86" s="199" t="s">
        <v>21</v>
      </c>
      <c r="N86" s="200" t="s">
        <v>42</v>
      </c>
      <c r="O86" s="41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129</v>
      </c>
      <c r="AT86" s="23" t="s">
        <v>126</v>
      </c>
      <c r="AU86" s="23" t="s">
        <v>81</v>
      </c>
      <c r="AY86" s="23" t="s">
        <v>124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79</v>
      </c>
      <c r="BK86" s="203">
        <f t="shared" si="9"/>
        <v>0</v>
      </c>
      <c r="BL86" s="23" t="s">
        <v>130</v>
      </c>
      <c r="BM86" s="23" t="s">
        <v>146</v>
      </c>
    </row>
    <row r="87" spans="2:65" s="1" customFormat="1" ht="16.5" customHeight="1">
      <c r="B87" s="40"/>
      <c r="C87" s="191" t="s">
        <v>147</v>
      </c>
      <c r="D87" s="191" t="s">
        <v>126</v>
      </c>
      <c r="E87" s="192" t="s">
        <v>148</v>
      </c>
      <c r="F87" s="193" t="s">
        <v>149</v>
      </c>
      <c r="G87" s="194" t="s">
        <v>128</v>
      </c>
      <c r="H87" s="195">
        <v>1</v>
      </c>
      <c r="I87" s="196"/>
      <c r="J87" s="197">
        <f t="shared" si="0"/>
        <v>0</v>
      </c>
      <c r="K87" s="193" t="s">
        <v>21</v>
      </c>
      <c r="L87" s="198"/>
      <c r="M87" s="199" t="s">
        <v>21</v>
      </c>
      <c r="N87" s="200" t="s">
        <v>42</v>
      </c>
      <c r="O87" s="41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129</v>
      </c>
      <c r="AT87" s="23" t="s">
        <v>126</v>
      </c>
      <c r="AU87" s="23" t="s">
        <v>81</v>
      </c>
      <c r="AY87" s="23" t="s">
        <v>124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79</v>
      </c>
      <c r="BK87" s="203">
        <f t="shared" si="9"/>
        <v>0</v>
      </c>
      <c r="BL87" s="23" t="s">
        <v>130</v>
      </c>
      <c r="BM87" s="23" t="s">
        <v>150</v>
      </c>
    </row>
    <row r="88" spans="2:65" s="1" customFormat="1" ht="25.5" customHeight="1">
      <c r="B88" s="40"/>
      <c r="C88" s="191" t="s">
        <v>129</v>
      </c>
      <c r="D88" s="191" t="s">
        <v>126</v>
      </c>
      <c r="E88" s="192" t="s">
        <v>151</v>
      </c>
      <c r="F88" s="193" t="s">
        <v>152</v>
      </c>
      <c r="G88" s="194" t="s">
        <v>128</v>
      </c>
      <c r="H88" s="195">
        <v>1</v>
      </c>
      <c r="I88" s="196"/>
      <c r="J88" s="197">
        <f t="shared" si="0"/>
        <v>0</v>
      </c>
      <c r="K88" s="193" t="s">
        <v>21</v>
      </c>
      <c r="L88" s="198"/>
      <c r="M88" s="199" t="s">
        <v>21</v>
      </c>
      <c r="N88" s="200" t="s">
        <v>42</v>
      </c>
      <c r="O88" s="41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129</v>
      </c>
      <c r="AT88" s="23" t="s">
        <v>126</v>
      </c>
      <c r="AU88" s="23" t="s">
        <v>81</v>
      </c>
      <c r="AY88" s="23" t="s">
        <v>124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79</v>
      </c>
      <c r="BK88" s="203">
        <f t="shared" si="9"/>
        <v>0</v>
      </c>
      <c r="BL88" s="23" t="s">
        <v>130</v>
      </c>
      <c r="BM88" s="23" t="s">
        <v>153</v>
      </c>
    </row>
    <row r="89" spans="2:65" s="1" customFormat="1" ht="16.5" customHeight="1">
      <c r="B89" s="40"/>
      <c r="C89" s="191" t="s">
        <v>154</v>
      </c>
      <c r="D89" s="191" t="s">
        <v>126</v>
      </c>
      <c r="E89" s="192" t="s">
        <v>155</v>
      </c>
      <c r="F89" s="193" t="s">
        <v>156</v>
      </c>
      <c r="G89" s="194" t="s">
        <v>128</v>
      </c>
      <c r="H89" s="195">
        <v>1</v>
      </c>
      <c r="I89" s="196"/>
      <c r="J89" s="197">
        <f t="shared" si="0"/>
        <v>0</v>
      </c>
      <c r="K89" s="193" t="s">
        <v>21</v>
      </c>
      <c r="L89" s="198"/>
      <c r="M89" s="199" t="s">
        <v>21</v>
      </c>
      <c r="N89" s="200" t="s">
        <v>42</v>
      </c>
      <c r="O89" s="41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3" t="s">
        <v>129</v>
      </c>
      <c r="AT89" s="23" t="s">
        <v>126</v>
      </c>
      <c r="AU89" s="23" t="s">
        <v>81</v>
      </c>
      <c r="AY89" s="23" t="s">
        <v>124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79</v>
      </c>
      <c r="BK89" s="203">
        <f t="shared" si="9"/>
        <v>0</v>
      </c>
      <c r="BL89" s="23" t="s">
        <v>130</v>
      </c>
      <c r="BM89" s="23" t="s">
        <v>157</v>
      </c>
    </row>
    <row r="90" spans="2:65" s="1" customFormat="1" ht="16.5" customHeight="1">
      <c r="B90" s="40"/>
      <c r="C90" s="191" t="s">
        <v>158</v>
      </c>
      <c r="D90" s="191" t="s">
        <v>126</v>
      </c>
      <c r="E90" s="192" t="s">
        <v>159</v>
      </c>
      <c r="F90" s="193" t="s">
        <v>160</v>
      </c>
      <c r="G90" s="194" t="s">
        <v>161</v>
      </c>
      <c r="H90" s="195">
        <v>6</v>
      </c>
      <c r="I90" s="196"/>
      <c r="J90" s="197">
        <f t="shared" si="0"/>
        <v>0</v>
      </c>
      <c r="K90" s="193" t="s">
        <v>21</v>
      </c>
      <c r="L90" s="198"/>
      <c r="M90" s="199" t="s">
        <v>21</v>
      </c>
      <c r="N90" s="200" t="s">
        <v>42</v>
      </c>
      <c r="O90" s="41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3" t="s">
        <v>129</v>
      </c>
      <c r="AT90" s="23" t="s">
        <v>126</v>
      </c>
      <c r="AU90" s="23" t="s">
        <v>81</v>
      </c>
      <c r="AY90" s="23" t="s">
        <v>124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3" t="s">
        <v>79</v>
      </c>
      <c r="BK90" s="203">
        <f t="shared" si="9"/>
        <v>0</v>
      </c>
      <c r="BL90" s="23" t="s">
        <v>130</v>
      </c>
      <c r="BM90" s="23" t="s">
        <v>162</v>
      </c>
    </row>
    <row r="91" spans="2:65" s="11" customFormat="1">
      <c r="B91" s="204"/>
      <c r="C91" s="205"/>
      <c r="D91" s="206" t="s">
        <v>163</v>
      </c>
      <c r="E91" s="207" t="s">
        <v>21</v>
      </c>
      <c r="F91" s="208" t="s">
        <v>164</v>
      </c>
      <c r="G91" s="205"/>
      <c r="H91" s="207" t="s">
        <v>21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163</v>
      </c>
      <c r="AU91" s="214" t="s">
        <v>81</v>
      </c>
      <c r="AV91" s="11" t="s">
        <v>79</v>
      </c>
      <c r="AW91" s="11" t="s">
        <v>35</v>
      </c>
      <c r="AX91" s="11" t="s">
        <v>71</v>
      </c>
      <c r="AY91" s="214" t="s">
        <v>124</v>
      </c>
    </row>
    <row r="92" spans="2:65" s="12" customFormat="1">
      <c r="B92" s="215"/>
      <c r="C92" s="216"/>
      <c r="D92" s="206" t="s">
        <v>163</v>
      </c>
      <c r="E92" s="217" t="s">
        <v>21</v>
      </c>
      <c r="F92" s="218" t="s">
        <v>134</v>
      </c>
      <c r="G92" s="216"/>
      <c r="H92" s="219">
        <v>3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163</v>
      </c>
      <c r="AU92" s="225" t="s">
        <v>81</v>
      </c>
      <c r="AV92" s="12" t="s">
        <v>81</v>
      </c>
      <c r="AW92" s="12" t="s">
        <v>35</v>
      </c>
      <c r="AX92" s="12" t="s">
        <v>71</v>
      </c>
      <c r="AY92" s="225" t="s">
        <v>124</v>
      </c>
    </row>
    <row r="93" spans="2:65" s="11" customFormat="1">
      <c r="B93" s="204"/>
      <c r="C93" s="205"/>
      <c r="D93" s="206" t="s">
        <v>163</v>
      </c>
      <c r="E93" s="207" t="s">
        <v>21</v>
      </c>
      <c r="F93" s="208" t="s">
        <v>165</v>
      </c>
      <c r="G93" s="205"/>
      <c r="H93" s="207" t="s">
        <v>21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163</v>
      </c>
      <c r="AU93" s="214" t="s">
        <v>81</v>
      </c>
      <c r="AV93" s="11" t="s">
        <v>79</v>
      </c>
      <c r="AW93" s="11" t="s">
        <v>35</v>
      </c>
      <c r="AX93" s="11" t="s">
        <v>71</v>
      </c>
      <c r="AY93" s="214" t="s">
        <v>124</v>
      </c>
    </row>
    <row r="94" spans="2:65" s="12" customFormat="1">
      <c r="B94" s="215"/>
      <c r="C94" s="216"/>
      <c r="D94" s="206" t="s">
        <v>163</v>
      </c>
      <c r="E94" s="217" t="s">
        <v>21</v>
      </c>
      <c r="F94" s="218" t="s">
        <v>134</v>
      </c>
      <c r="G94" s="216"/>
      <c r="H94" s="219">
        <v>3</v>
      </c>
      <c r="I94" s="220"/>
      <c r="J94" s="216"/>
      <c r="K94" s="216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163</v>
      </c>
      <c r="AU94" s="225" t="s">
        <v>81</v>
      </c>
      <c r="AV94" s="12" t="s">
        <v>81</v>
      </c>
      <c r="AW94" s="12" t="s">
        <v>35</v>
      </c>
      <c r="AX94" s="12" t="s">
        <v>71</v>
      </c>
      <c r="AY94" s="225" t="s">
        <v>124</v>
      </c>
    </row>
    <row r="95" spans="2:65" s="13" customFormat="1">
      <c r="B95" s="226"/>
      <c r="C95" s="227"/>
      <c r="D95" s="206" t="s">
        <v>163</v>
      </c>
      <c r="E95" s="228" t="s">
        <v>21</v>
      </c>
      <c r="F95" s="229" t="s">
        <v>166</v>
      </c>
      <c r="G95" s="227"/>
      <c r="H95" s="230">
        <v>6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163</v>
      </c>
      <c r="AU95" s="236" t="s">
        <v>81</v>
      </c>
      <c r="AV95" s="13" t="s">
        <v>130</v>
      </c>
      <c r="AW95" s="13" t="s">
        <v>35</v>
      </c>
      <c r="AX95" s="13" t="s">
        <v>79</v>
      </c>
      <c r="AY95" s="236" t="s">
        <v>124</v>
      </c>
    </row>
    <row r="96" spans="2:65" s="1" customFormat="1" ht="16.5" customHeight="1">
      <c r="B96" s="40"/>
      <c r="C96" s="191" t="s">
        <v>167</v>
      </c>
      <c r="D96" s="191" t="s">
        <v>126</v>
      </c>
      <c r="E96" s="192" t="s">
        <v>168</v>
      </c>
      <c r="F96" s="193" t="s">
        <v>169</v>
      </c>
      <c r="G96" s="194" t="s">
        <v>128</v>
      </c>
      <c r="H96" s="195">
        <v>1</v>
      </c>
      <c r="I96" s="196"/>
      <c r="J96" s="197">
        <f t="shared" ref="J96:J106" si="10">ROUND(I96*H96,2)</f>
        <v>0</v>
      </c>
      <c r="K96" s="193" t="s">
        <v>21</v>
      </c>
      <c r="L96" s="198"/>
      <c r="M96" s="199" t="s">
        <v>21</v>
      </c>
      <c r="N96" s="200" t="s">
        <v>42</v>
      </c>
      <c r="O96" s="41"/>
      <c r="P96" s="201">
        <f t="shared" ref="P96:P106" si="11">O96*H96</f>
        <v>0</v>
      </c>
      <c r="Q96" s="201">
        <v>0</v>
      </c>
      <c r="R96" s="201">
        <f t="shared" ref="R96:R106" si="12">Q96*H96</f>
        <v>0</v>
      </c>
      <c r="S96" s="201">
        <v>0</v>
      </c>
      <c r="T96" s="202">
        <f t="shared" ref="T96:T106" si="13">S96*H96</f>
        <v>0</v>
      </c>
      <c r="AR96" s="23" t="s">
        <v>129</v>
      </c>
      <c r="AT96" s="23" t="s">
        <v>126</v>
      </c>
      <c r="AU96" s="23" t="s">
        <v>81</v>
      </c>
      <c r="AY96" s="23" t="s">
        <v>124</v>
      </c>
      <c r="BE96" s="203">
        <f t="shared" ref="BE96:BE106" si="14">IF(N96="základní",J96,0)</f>
        <v>0</v>
      </c>
      <c r="BF96" s="203">
        <f t="shared" ref="BF96:BF106" si="15">IF(N96="snížená",J96,0)</f>
        <v>0</v>
      </c>
      <c r="BG96" s="203">
        <f t="shared" ref="BG96:BG106" si="16">IF(N96="zákl. přenesená",J96,0)</f>
        <v>0</v>
      </c>
      <c r="BH96" s="203">
        <f t="shared" ref="BH96:BH106" si="17">IF(N96="sníž. přenesená",J96,0)</f>
        <v>0</v>
      </c>
      <c r="BI96" s="203">
        <f t="shared" ref="BI96:BI106" si="18">IF(N96="nulová",J96,0)</f>
        <v>0</v>
      </c>
      <c r="BJ96" s="23" t="s">
        <v>79</v>
      </c>
      <c r="BK96" s="203">
        <f t="shared" ref="BK96:BK106" si="19">ROUND(I96*H96,2)</f>
        <v>0</v>
      </c>
      <c r="BL96" s="23" t="s">
        <v>130</v>
      </c>
      <c r="BM96" s="23" t="s">
        <v>170</v>
      </c>
    </row>
    <row r="97" spans="2:65" s="1" customFormat="1" ht="38.25" customHeight="1">
      <c r="B97" s="40"/>
      <c r="C97" s="191" t="s">
        <v>171</v>
      </c>
      <c r="D97" s="191" t="s">
        <v>126</v>
      </c>
      <c r="E97" s="192" t="s">
        <v>172</v>
      </c>
      <c r="F97" s="193" t="s">
        <v>173</v>
      </c>
      <c r="G97" s="194" t="s">
        <v>128</v>
      </c>
      <c r="H97" s="195">
        <v>1</v>
      </c>
      <c r="I97" s="196"/>
      <c r="J97" s="197">
        <f t="shared" si="10"/>
        <v>0</v>
      </c>
      <c r="K97" s="193" t="s">
        <v>21</v>
      </c>
      <c r="L97" s="198"/>
      <c r="M97" s="199" t="s">
        <v>21</v>
      </c>
      <c r="N97" s="200" t="s">
        <v>42</v>
      </c>
      <c r="O97" s="41"/>
      <c r="P97" s="201">
        <f t="shared" si="11"/>
        <v>0</v>
      </c>
      <c r="Q97" s="201">
        <v>0</v>
      </c>
      <c r="R97" s="201">
        <f t="shared" si="12"/>
        <v>0</v>
      </c>
      <c r="S97" s="201">
        <v>0</v>
      </c>
      <c r="T97" s="202">
        <f t="shared" si="13"/>
        <v>0</v>
      </c>
      <c r="AR97" s="23" t="s">
        <v>129</v>
      </c>
      <c r="AT97" s="23" t="s">
        <v>126</v>
      </c>
      <c r="AU97" s="23" t="s">
        <v>81</v>
      </c>
      <c r="AY97" s="23" t="s">
        <v>124</v>
      </c>
      <c r="BE97" s="203">
        <f t="shared" si="14"/>
        <v>0</v>
      </c>
      <c r="BF97" s="203">
        <f t="shared" si="15"/>
        <v>0</v>
      </c>
      <c r="BG97" s="203">
        <f t="shared" si="16"/>
        <v>0</v>
      </c>
      <c r="BH97" s="203">
        <f t="shared" si="17"/>
        <v>0</v>
      </c>
      <c r="BI97" s="203">
        <f t="shared" si="18"/>
        <v>0</v>
      </c>
      <c r="BJ97" s="23" t="s">
        <v>79</v>
      </c>
      <c r="BK97" s="203">
        <f t="shared" si="19"/>
        <v>0</v>
      </c>
      <c r="BL97" s="23" t="s">
        <v>130</v>
      </c>
      <c r="BM97" s="23" t="s">
        <v>174</v>
      </c>
    </row>
    <row r="98" spans="2:65" s="1" customFormat="1" ht="25.5" customHeight="1">
      <c r="B98" s="40"/>
      <c r="C98" s="191" t="s">
        <v>175</v>
      </c>
      <c r="D98" s="191" t="s">
        <v>126</v>
      </c>
      <c r="E98" s="192" t="s">
        <v>176</v>
      </c>
      <c r="F98" s="193" t="s">
        <v>177</v>
      </c>
      <c r="G98" s="194" t="s">
        <v>161</v>
      </c>
      <c r="H98" s="195">
        <v>1</v>
      </c>
      <c r="I98" s="196"/>
      <c r="J98" s="197">
        <f t="shared" si="10"/>
        <v>0</v>
      </c>
      <c r="K98" s="193" t="s">
        <v>21</v>
      </c>
      <c r="L98" s="198"/>
      <c r="M98" s="199" t="s">
        <v>21</v>
      </c>
      <c r="N98" s="200" t="s">
        <v>42</v>
      </c>
      <c r="O98" s="41"/>
      <c r="P98" s="201">
        <f t="shared" si="11"/>
        <v>0</v>
      </c>
      <c r="Q98" s="201">
        <v>0</v>
      </c>
      <c r="R98" s="201">
        <f t="shared" si="12"/>
        <v>0</v>
      </c>
      <c r="S98" s="201">
        <v>0</v>
      </c>
      <c r="T98" s="202">
        <f t="shared" si="13"/>
        <v>0</v>
      </c>
      <c r="AR98" s="23" t="s">
        <v>129</v>
      </c>
      <c r="AT98" s="23" t="s">
        <v>126</v>
      </c>
      <c r="AU98" s="23" t="s">
        <v>81</v>
      </c>
      <c r="AY98" s="23" t="s">
        <v>124</v>
      </c>
      <c r="BE98" s="203">
        <f t="shared" si="14"/>
        <v>0</v>
      </c>
      <c r="BF98" s="203">
        <f t="shared" si="15"/>
        <v>0</v>
      </c>
      <c r="BG98" s="203">
        <f t="shared" si="16"/>
        <v>0</v>
      </c>
      <c r="BH98" s="203">
        <f t="shared" si="17"/>
        <v>0</v>
      </c>
      <c r="BI98" s="203">
        <f t="shared" si="18"/>
        <v>0</v>
      </c>
      <c r="BJ98" s="23" t="s">
        <v>79</v>
      </c>
      <c r="BK98" s="203">
        <f t="shared" si="19"/>
        <v>0</v>
      </c>
      <c r="BL98" s="23" t="s">
        <v>130</v>
      </c>
      <c r="BM98" s="23" t="s">
        <v>178</v>
      </c>
    </row>
    <row r="99" spans="2:65" s="1" customFormat="1" ht="16.5" customHeight="1">
      <c r="B99" s="40"/>
      <c r="C99" s="191" t="s">
        <v>179</v>
      </c>
      <c r="D99" s="191" t="s">
        <v>126</v>
      </c>
      <c r="E99" s="192" t="s">
        <v>180</v>
      </c>
      <c r="F99" s="193" t="s">
        <v>181</v>
      </c>
      <c r="G99" s="194" t="s">
        <v>128</v>
      </c>
      <c r="H99" s="195">
        <v>1</v>
      </c>
      <c r="I99" s="196"/>
      <c r="J99" s="197">
        <f t="shared" si="10"/>
        <v>0</v>
      </c>
      <c r="K99" s="193" t="s">
        <v>21</v>
      </c>
      <c r="L99" s="198"/>
      <c r="M99" s="199" t="s">
        <v>21</v>
      </c>
      <c r="N99" s="200" t="s">
        <v>42</v>
      </c>
      <c r="O99" s="41"/>
      <c r="P99" s="201">
        <f t="shared" si="11"/>
        <v>0</v>
      </c>
      <c r="Q99" s="201">
        <v>0</v>
      </c>
      <c r="R99" s="201">
        <f t="shared" si="12"/>
        <v>0</v>
      </c>
      <c r="S99" s="201">
        <v>0</v>
      </c>
      <c r="T99" s="202">
        <f t="shared" si="13"/>
        <v>0</v>
      </c>
      <c r="AR99" s="23" t="s">
        <v>129</v>
      </c>
      <c r="AT99" s="23" t="s">
        <v>126</v>
      </c>
      <c r="AU99" s="23" t="s">
        <v>81</v>
      </c>
      <c r="AY99" s="23" t="s">
        <v>124</v>
      </c>
      <c r="BE99" s="203">
        <f t="shared" si="14"/>
        <v>0</v>
      </c>
      <c r="BF99" s="203">
        <f t="shared" si="15"/>
        <v>0</v>
      </c>
      <c r="BG99" s="203">
        <f t="shared" si="16"/>
        <v>0</v>
      </c>
      <c r="BH99" s="203">
        <f t="shared" si="17"/>
        <v>0</v>
      </c>
      <c r="BI99" s="203">
        <f t="shared" si="18"/>
        <v>0</v>
      </c>
      <c r="BJ99" s="23" t="s">
        <v>79</v>
      </c>
      <c r="BK99" s="203">
        <f t="shared" si="19"/>
        <v>0</v>
      </c>
      <c r="BL99" s="23" t="s">
        <v>130</v>
      </c>
      <c r="BM99" s="23" t="s">
        <v>182</v>
      </c>
    </row>
    <row r="100" spans="2:65" s="1" customFormat="1" ht="16.5" customHeight="1">
      <c r="B100" s="40"/>
      <c r="C100" s="191" t="s">
        <v>10</v>
      </c>
      <c r="D100" s="191" t="s">
        <v>126</v>
      </c>
      <c r="E100" s="192" t="s">
        <v>183</v>
      </c>
      <c r="F100" s="193" t="s">
        <v>184</v>
      </c>
      <c r="G100" s="194" t="s">
        <v>128</v>
      </c>
      <c r="H100" s="195">
        <v>1</v>
      </c>
      <c r="I100" s="196"/>
      <c r="J100" s="197">
        <f t="shared" si="10"/>
        <v>0</v>
      </c>
      <c r="K100" s="193" t="s">
        <v>21</v>
      </c>
      <c r="L100" s="198"/>
      <c r="M100" s="199" t="s">
        <v>21</v>
      </c>
      <c r="N100" s="200" t="s">
        <v>42</v>
      </c>
      <c r="O100" s="41"/>
      <c r="P100" s="201">
        <f t="shared" si="11"/>
        <v>0</v>
      </c>
      <c r="Q100" s="201">
        <v>0</v>
      </c>
      <c r="R100" s="201">
        <f t="shared" si="12"/>
        <v>0</v>
      </c>
      <c r="S100" s="201">
        <v>0</v>
      </c>
      <c r="T100" s="202">
        <f t="shared" si="13"/>
        <v>0</v>
      </c>
      <c r="AR100" s="23" t="s">
        <v>129</v>
      </c>
      <c r="AT100" s="23" t="s">
        <v>126</v>
      </c>
      <c r="AU100" s="23" t="s">
        <v>81</v>
      </c>
      <c r="AY100" s="23" t="s">
        <v>124</v>
      </c>
      <c r="BE100" s="203">
        <f t="shared" si="14"/>
        <v>0</v>
      </c>
      <c r="BF100" s="203">
        <f t="shared" si="15"/>
        <v>0</v>
      </c>
      <c r="BG100" s="203">
        <f t="shared" si="16"/>
        <v>0</v>
      </c>
      <c r="BH100" s="203">
        <f t="shared" si="17"/>
        <v>0</v>
      </c>
      <c r="BI100" s="203">
        <f t="shared" si="18"/>
        <v>0</v>
      </c>
      <c r="BJ100" s="23" t="s">
        <v>79</v>
      </c>
      <c r="BK100" s="203">
        <f t="shared" si="19"/>
        <v>0</v>
      </c>
      <c r="BL100" s="23" t="s">
        <v>130</v>
      </c>
      <c r="BM100" s="23" t="s">
        <v>185</v>
      </c>
    </row>
    <row r="101" spans="2:65" s="1" customFormat="1" ht="16.5" customHeight="1">
      <c r="B101" s="40"/>
      <c r="C101" s="191" t="s">
        <v>186</v>
      </c>
      <c r="D101" s="191" t="s">
        <v>126</v>
      </c>
      <c r="E101" s="192" t="s">
        <v>187</v>
      </c>
      <c r="F101" s="193" t="s">
        <v>188</v>
      </c>
      <c r="G101" s="194" t="s">
        <v>128</v>
      </c>
      <c r="H101" s="195">
        <v>1</v>
      </c>
      <c r="I101" s="196"/>
      <c r="J101" s="197">
        <f t="shared" si="10"/>
        <v>0</v>
      </c>
      <c r="K101" s="193" t="s">
        <v>21</v>
      </c>
      <c r="L101" s="198"/>
      <c r="M101" s="199" t="s">
        <v>21</v>
      </c>
      <c r="N101" s="200" t="s">
        <v>42</v>
      </c>
      <c r="O101" s="41"/>
      <c r="P101" s="201">
        <f t="shared" si="11"/>
        <v>0</v>
      </c>
      <c r="Q101" s="201">
        <v>0</v>
      </c>
      <c r="R101" s="201">
        <f t="shared" si="12"/>
        <v>0</v>
      </c>
      <c r="S101" s="201">
        <v>0</v>
      </c>
      <c r="T101" s="202">
        <f t="shared" si="13"/>
        <v>0</v>
      </c>
      <c r="AR101" s="23" t="s">
        <v>129</v>
      </c>
      <c r="AT101" s="23" t="s">
        <v>126</v>
      </c>
      <c r="AU101" s="23" t="s">
        <v>81</v>
      </c>
      <c r="AY101" s="23" t="s">
        <v>124</v>
      </c>
      <c r="BE101" s="203">
        <f t="shared" si="14"/>
        <v>0</v>
      </c>
      <c r="BF101" s="203">
        <f t="shared" si="15"/>
        <v>0</v>
      </c>
      <c r="BG101" s="203">
        <f t="shared" si="16"/>
        <v>0</v>
      </c>
      <c r="BH101" s="203">
        <f t="shared" si="17"/>
        <v>0</v>
      </c>
      <c r="BI101" s="203">
        <f t="shared" si="18"/>
        <v>0</v>
      </c>
      <c r="BJ101" s="23" t="s">
        <v>79</v>
      </c>
      <c r="BK101" s="203">
        <f t="shared" si="19"/>
        <v>0</v>
      </c>
      <c r="BL101" s="23" t="s">
        <v>130</v>
      </c>
      <c r="BM101" s="23" t="s">
        <v>189</v>
      </c>
    </row>
    <row r="102" spans="2:65" s="1" customFormat="1" ht="16.5" customHeight="1">
      <c r="B102" s="40"/>
      <c r="C102" s="191" t="s">
        <v>190</v>
      </c>
      <c r="D102" s="191" t="s">
        <v>126</v>
      </c>
      <c r="E102" s="192" t="s">
        <v>191</v>
      </c>
      <c r="F102" s="193" t="s">
        <v>192</v>
      </c>
      <c r="G102" s="194" t="s">
        <v>128</v>
      </c>
      <c r="H102" s="195">
        <v>1</v>
      </c>
      <c r="I102" s="196"/>
      <c r="J102" s="197">
        <f t="shared" si="10"/>
        <v>0</v>
      </c>
      <c r="K102" s="193" t="s">
        <v>21</v>
      </c>
      <c r="L102" s="198"/>
      <c r="M102" s="199" t="s">
        <v>21</v>
      </c>
      <c r="N102" s="200" t="s">
        <v>42</v>
      </c>
      <c r="O102" s="41"/>
      <c r="P102" s="201">
        <f t="shared" si="11"/>
        <v>0</v>
      </c>
      <c r="Q102" s="201">
        <v>0</v>
      </c>
      <c r="R102" s="201">
        <f t="shared" si="12"/>
        <v>0</v>
      </c>
      <c r="S102" s="201">
        <v>0</v>
      </c>
      <c r="T102" s="202">
        <f t="shared" si="13"/>
        <v>0</v>
      </c>
      <c r="AR102" s="23" t="s">
        <v>129</v>
      </c>
      <c r="AT102" s="23" t="s">
        <v>126</v>
      </c>
      <c r="AU102" s="23" t="s">
        <v>81</v>
      </c>
      <c r="AY102" s="23" t="s">
        <v>124</v>
      </c>
      <c r="BE102" s="203">
        <f t="shared" si="14"/>
        <v>0</v>
      </c>
      <c r="BF102" s="203">
        <f t="shared" si="15"/>
        <v>0</v>
      </c>
      <c r="BG102" s="203">
        <f t="shared" si="16"/>
        <v>0</v>
      </c>
      <c r="BH102" s="203">
        <f t="shared" si="17"/>
        <v>0</v>
      </c>
      <c r="BI102" s="203">
        <f t="shared" si="18"/>
        <v>0</v>
      </c>
      <c r="BJ102" s="23" t="s">
        <v>79</v>
      </c>
      <c r="BK102" s="203">
        <f t="shared" si="19"/>
        <v>0</v>
      </c>
      <c r="BL102" s="23" t="s">
        <v>130</v>
      </c>
      <c r="BM102" s="23" t="s">
        <v>193</v>
      </c>
    </row>
    <row r="103" spans="2:65" s="1" customFormat="1" ht="16.5" customHeight="1">
      <c r="B103" s="40"/>
      <c r="C103" s="191" t="s">
        <v>194</v>
      </c>
      <c r="D103" s="191" t="s">
        <v>126</v>
      </c>
      <c r="E103" s="192" t="s">
        <v>195</v>
      </c>
      <c r="F103" s="193" t="s">
        <v>196</v>
      </c>
      <c r="G103" s="194" t="s">
        <v>128</v>
      </c>
      <c r="H103" s="195">
        <v>1</v>
      </c>
      <c r="I103" s="196"/>
      <c r="J103" s="197">
        <f t="shared" si="10"/>
        <v>0</v>
      </c>
      <c r="K103" s="193" t="s">
        <v>21</v>
      </c>
      <c r="L103" s="198"/>
      <c r="M103" s="199" t="s">
        <v>21</v>
      </c>
      <c r="N103" s="200" t="s">
        <v>42</v>
      </c>
      <c r="O103" s="41"/>
      <c r="P103" s="201">
        <f t="shared" si="11"/>
        <v>0</v>
      </c>
      <c r="Q103" s="201">
        <v>0</v>
      </c>
      <c r="R103" s="201">
        <f t="shared" si="12"/>
        <v>0</v>
      </c>
      <c r="S103" s="201">
        <v>0</v>
      </c>
      <c r="T103" s="202">
        <f t="shared" si="13"/>
        <v>0</v>
      </c>
      <c r="AR103" s="23" t="s">
        <v>129</v>
      </c>
      <c r="AT103" s="23" t="s">
        <v>126</v>
      </c>
      <c r="AU103" s="23" t="s">
        <v>81</v>
      </c>
      <c r="AY103" s="23" t="s">
        <v>124</v>
      </c>
      <c r="BE103" s="203">
        <f t="shared" si="14"/>
        <v>0</v>
      </c>
      <c r="BF103" s="203">
        <f t="shared" si="15"/>
        <v>0</v>
      </c>
      <c r="BG103" s="203">
        <f t="shared" si="16"/>
        <v>0</v>
      </c>
      <c r="BH103" s="203">
        <f t="shared" si="17"/>
        <v>0</v>
      </c>
      <c r="BI103" s="203">
        <f t="shared" si="18"/>
        <v>0</v>
      </c>
      <c r="BJ103" s="23" t="s">
        <v>79</v>
      </c>
      <c r="BK103" s="203">
        <f t="shared" si="19"/>
        <v>0</v>
      </c>
      <c r="BL103" s="23" t="s">
        <v>130</v>
      </c>
      <c r="BM103" s="23" t="s">
        <v>197</v>
      </c>
    </row>
    <row r="104" spans="2:65" s="1" customFormat="1" ht="16.5" customHeight="1">
      <c r="B104" s="40"/>
      <c r="C104" s="191" t="s">
        <v>198</v>
      </c>
      <c r="D104" s="191" t="s">
        <v>126</v>
      </c>
      <c r="E104" s="192" t="s">
        <v>199</v>
      </c>
      <c r="F104" s="193" t="s">
        <v>200</v>
      </c>
      <c r="G104" s="194" t="s">
        <v>128</v>
      </c>
      <c r="H104" s="195">
        <v>1</v>
      </c>
      <c r="I104" s="196"/>
      <c r="J104" s="197">
        <f t="shared" si="10"/>
        <v>0</v>
      </c>
      <c r="K104" s="193" t="s">
        <v>21</v>
      </c>
      <c r="L104" s="198"/>
      <c r="M104" s="199" t="s">
        <v>21</v>
      </c>
      <c r="N104" s="200" t="s">
        <v>42</v>
      </c>
      <c r="O104" s="41"/>
      <c r="P104" s="201">
        <f t="shared" si="11"/>
        <v>0</v>
      </c>
      <c r="Q104" s="201">
        <v>0</v>
      </c>
      <c r="R104" s="201">
        <f t="shared" si="12"/>
        <v>0</v>
      </c>
      <c r="S104" s="201">
        <v>0</v>
      </c>
      <c r="T104" s="202">
        <f t="shared" si="13"/>
        <v>0</v>
      </c>
      <c r="AR104" s="23" t="s">
        <v>129</v>
      </c>
      <c r="AT104" s="23" t="s">
        <v>126</v>
      </c>
      <c r="AU104" s="23" t="s">
        <v>81</v>
      </c>
      <c r="AY104" s="23" t="s">
        <v>124</v>
      </c>
      <c r="BE104" s="203">
        <f t="shared" si="14"/>
        <v>0</v>
      </c>
      <c r="BF104" s="203">
        <f t="shared" si="15"/>
        <v>0</v>
      </c>
      <c r="BG104" s="203">
        <f t="shared" si="16"/>
        <v>0</v>
      </c>
      <c r="BH104" s="203">
        <f t="shared" si="17"/>
        <v>0</v>
      </c>
      <c r="BI104" s="203">
        <f t="shared" si="18"/>
        <v>0</v>
      </c>
      <c r="BJ104" s="23" t="s">
        <v>79</v>
      </c>
      <c r="BK104" s="203">
        <f t="shared" si="19"/>
        <v>0</v>
      </c>
      <c r="BL104" s="23" t="s">
        <v>130</v>
      </c>
      <c r="BM104" s="23" t="s">
        <v>201</v>
      </c>
    </row>
    <row r="105" spans="2:65" s="1" customFormat="1" ht="16.5" customHeight="1">
      <c r="B105" s="40"/>
      <c r="C105" s="191" t="s">
        <v>202</v>
      </c>
      <c r="D105" s="191" t="s">
        <v>126</v>
      </c>
      <c r="E105" s="192" t="s">
        <v>203</v>
      </c>
      <c r="F105" s="193" t="s">
        <v>204</v>
      </c>
      <c r="G105" s="194" t="s">
        <v>128</v>
      </c>
      <c r="H105" s="195">
        <v>1</v>
      </c>
      <c r="I105" s="196"/>
      <c r="J105" s="197">
        <f t="shared" si="10"/>
        <v>0</v>
      </c>
      <c r="K105" s="193" t="s">
        <v>21</v>
      </c>
      <c r="L105" s="198"/>
      <c r="M105" s="199" t="s">
        <v>21</v>
      </c>
      <c r="N105" s="200" t="s">
        <v>42</v>
      </c>
      <c r="O105" s="41"/>
      <c r="P105" s="201">
        <f t="shared" si="11"/>
        <v>0</v>
      </c>
      <c r="Q105" s="201">
        <v>0</v>
      </c>
      <c r="R105" s="201">
        <f t="shared" si="12"/>
        <v>0</v>
      </c>
      <c r="S105" s="201">
        <v>0</v>
      </c>
      <c r="T105" s="202">
        <f t="shared" si="13"/>
        <v>0</v>
      </c>
      <c r="AR105" s="23" t="s">
        <v>129</v>
      </c>
      <c r="AT105" s="23" t="s">
        <v>126</v>
      </c>
      <c r="AU105" s="23" t="s">
        <v>81</v>
      </c>
      <c r="AY105" s="23" t="s">
        <v>124</v>
      </c>
      <c r="BE105" s="203">
        <f t="shared" si="14"/>
        <v>0</v>
      </c>
      <c r="BF105" s="203">
        <f t="shared" si="15"/>
        <v>0</v>
      </c>
      <c r="BG105" s="203">
        <f t="shared" si="16"/>
        <v>0</v>
      </c>
      <c r="BH105" s="203">
        <f t="shared" si="17"/>
        <v>0</v>
      </c>
      <c r="BI105" s="203">
        <f t="shared" si="18"/>
        <v>0</v>
      </c>
      <c r="BJ105" s="23" t="s">
        <v>79</v>
      </c>
      <c r="BK105" s="203">
        <f t="shared" si="19"/>
        <v>0</v>
      </c>
      <c r="BL105" s="23" t="s">
        <v>130</v>
      </c>
      <c r="BM105" s="23" t="s">
        <v>205</v>
      </c>
    </row>
    <row r="106" spans="2:65" s="1" customFormat="1" ht="16.5" customHeight="1">
      <c r="B106" s="40"/>
      <c r="C106" s="191" t="s">
        <v>9</v>
      </c>
      <c r="D106" s="191" t="s">
        <v>126</v>
      </c>
      <c r="E106" s="192" t="s">
        <v>206</v>
      </c>
      <c r="F106" s="193" t="s">
        <v>207</v>
      </c>
      <c r="G106" s="194" t="s">
        <v>128</v>
      </c>
      <c r="H106" s="195">
        <v>1</v>
      </c>
      <c r="I106" s="196"/>
      <c r="J106" s="197">
        <f t="shared" si="10"/>
        <v>0</v>
      </c>
      <c r="K106" s="193" t="s">
        <v>21</v>
      </c>
      <c r="L106" s="198"/>
      <c r="M106" s="199" t="s">
        <v>21</v>
      </c>
      <c r="N106" s="237" t="s">
        <v>42</v>
      </c>
      <c r="O106" s="238"/>
      <c r="P106" s="239">
        <f t="shared" si="11"/>
        <v>0</v>
      </c>
      <c r="Q106" s="239">
        <v>0</v>
      </c>
      <c r="R106" s="239">
        <f t="shared" si="12"/>
        <v>0</v>
      </c>
      <c r="S106" s="239">
        <v>0</v>
      </c>
      <c r="T106" s="240">
        <f t="shared" si="13"/>
        <v>0</v>
      </c>
      <c r="AR106" s="23" t="s">
        <v>129</v>
      </c>
      <c r="AT106" s="23" t="s">
        <v>126</v>
      </c>
      <c r="AU106" s="23" t="s">
        <v>81</v>
      </c>
      <c r="AY106" s="23" t="s">
        <v>124</v>
      </c>
      <c r="BE106" s="203">
        <f t="shared" si="14"/>
        <v>0</v>
      </c>
      <c r="BF106" s="203">
        <f t="shared" si="15"/>
        <v>0</v>
      </c>
      <c r="BG106" s="203">
        <f t="shared" si="16"/>
        <v>0</v>
      </c>
      <c r="BH106" s="203">
        <f t="shared" si="17"/>
        <v>0</v>
      </c>
      <c r="BI106" s="203">
        <f t="shared" si="18"/>
        <v>0</v>
      </c>
      <c r="BJ106" s="23" t="s">
        <v>79</v>
      </c>
      <c r="BK106" s="203">
        <f t="shared" si="19"/>
        <v>0</v>
      </c>
      <c r="BL106" s="23" t="s">
        <v>130</v>
      </c>
      <c r="BM106" s="23" t="s">
        <v>208</v>
      </c>
    </row>
    <row r="107" spans="2:65" s="1" customFormat="1" ht="6.95" customHeight="1">
      <c r="B107" s="55"/>
      <c r="C107" s="56"/>
      <c r="D107" s="56"/>
      <c r="E107" s="56"/>
      <c r="F107" s="56"/>
      <c r="G107" s="56"/>
      <c r="H107" s="56"/>
      <c r="I107" s="138"/>
      <c r="J107" s="56"/>
      <c r="K107" s="56"/>
      <c r="L107" s="60"/>
    </row>
  </sheetData>
  <sheetProtection algorithmName="SHA-512" hashValue="RYWxfqIpc0RzbNuHSrb90v56Vbl/ElHnaRCyDC7M4Ws0V65RcH8Q3JolCrvCtyJFEqBGMgb/opylEsZk6lUriQ==" saltValue="UGRXpwrybLfIxuQIw6I9y5v7zMb8fq4ePqfJUErECQ8vNIMYZK+pWLSQ4MO0SQJDboSzoQ95+2PlzOi2SilY2g==" spinCount="100000" sheet="1" objects="1" scenarios="1" formatColumns="0" formatRows="0" autoFilter="0"/>
  <autoFilter ref="C77:K106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3"/>
  <sheetViews>
    <sheetView showGridLines="0" workbookViewId="0">
      <pane ySplit="1" topLeftCell="A266" activePane="bottomLeft" state="frozen"/>
      <selection pane="bottomLeft" activeCell="F224" sqref="F22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5" t="s">
        <v>92</v>
      </c>
      <c r="H1" s="375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84</v>
      </c>
      <c r="AZ2" s="241" t="s">
        <v>209</v>
      </c>
      <c r="BA2" s="241" t="s">
        <v>209</v>
      </c>
      <c r="BB2" s="241" t="s">
        <v>210</v>
      </c>
      <c r="BC2" s="241" t="s">
        <v>211</v>
      </c>
      <c r="BD2" s="241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41" t="s">
        <v>212</v>
      </c>
      <c r="BA3" s="241" t="s">
        <v>212</v>
      </c>
      <c r="BB3" s="241" t="s">
        <v>213</v>
      </c>
      <c r="BC3" s="241" t="s">
        <v>214</v>
      </c>
      <c r="BD3" s="241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41" t="s">
        <v>215</v>
      </c>
      <c r="BA4" s="241" t="s">
        <v>215</v>
      </c>
      <c r="BB4" s="241" t="s">
        <v>213</v>
      </c>
      <c r="BC4" s="241" t="s">
        <v>216</v>
      </c>
      <c r="BD4" s="241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41" t="s">
        <v>217</v>
      </c>
      <c r="BA5" s="241" t="s">
        <v>217</v>
      </c>
      <c r="BB5" s="241" t="s">
        <v>213</v>
      </c>
      <c r="BC5" s="241" t="s">
        <v>218</v>
      </c>
      <c r="BD5" s="241" t="s">
        <v>81</v>
      </c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41" t="s">
        <v>219</v>
      </c>
      <c r="BA6" s="241" t="s">
        <v>219</v>
      </c>
      <c r="BB6" s="241" t="s">
        <v>220</v>
      </c>
      <c r="BC6" s="241" t="s">
        <v>221</v>
      </c>
      <c r="BD6" s="241" t="s">
        <v>81</v>
      </c>
    </row>
    <row r="7" spans="1:70" ht="16.5" customHeight="1">
      <c r="B7" s="27"/>
      <c r="C7" s="28"/>
      <c r="D7" s="28"/>
      <c r="E7" s="376" t="str">
        <f>'Rekapitulace stavby'!K6</f>
        <v>Vybudování parkovacích stání na ul. Dr. Martínka, p.p.č. 463/6, k. ú. Hrabůvka</v>
      </c>
      <c r="F7" s="377"/>
      <c r="G7" s="377"/>
      <c r="H7" s="377"/>
      <c r="I7" s="116"/>
      <c r="J7" s="28"/>
      <c r="K7" s="30"/>
      <c r="AZ7" s="241" t="s">
        <v>222</v>
      </c>
      <c r="BA7" s="241" t="s">
        <v>222</v>
      </c>
      <c r="BB7" s="241" t="s">
        <v>223</v>
      </c>
      <c r="BC7" s="241" t="s">
        <v>224</v>
      </c>
      <c r="BD7" s="241" t="s">
        <v>81</v>
      </c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  <c r="AZ8" s="241" t="s">
        <v>225</v>
      </c>
      <c r="BA8" s="241" t="s">
        <v>225</v>
      </c>
      <c r="BB8" s="241" t="s">
        <v>220</v>
      </c>
      <c r="BC8" s="241" t="s">
        <v>226</v>
      </c>
      <c r="BD8" s="241" t="s">
        <v>81</v>
      </c>
    </row>
    <row r="9" spans="1:70" s="1" customFormat="1" ht="36.950000000000003" customHeight="1">
      <c r="B9" s="40"/>
      <c r="C9" s="41"/>
      <c r="D9" s="41"/>
      <c r="E9" s="378" t="s">
        <v>227</v>
      </c>
      <c r="F9" s="379"/>
      <c r="G9" s="379"/>
      <c r="H9" s="379"/>
      <c r="I9" s="117"/>
      <c r="J9" s="41"/>
      <c r="K9" s="44"/>
      <c r="AZ9" s="241" t="s">
        <v>228</v>
      </c>
      <c r="BA9" s="241" t="s">
        <v>228</v>
      </c>
      <c r="BB9" s="241" t="s">
        <v>220</v>
      </c>
      <c r="BC9" s="241" t="s">
        <v>229</v>
      </c>
      <c r="BD9" s="241" t="s">
        <v>81</v>
      </c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  <c r="AZ10" s="241" t="s">
        <v>230</v>
      </c>
      <c r="BA10" s="241" t="s">
        <v>230</v>
      </c>
      <c r="BB10" s="241" t="s">
        <v>220</v>
      </c>
      <c r="BC10" s="241" t="s">
        <v>231</v>
      </c>
      <c r="BD10" s="241" t="s">
        <v>81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  <c r="AZ11" s="241" t="s">
        <v>232</v>
      </c>
      <c r="BA11" s="241" t="s">
        <v>232</v>
      </c>
      <c r="BB11" s="241" t="s">
        <v>220</v>
      </c>
      <c r="BC11" s="241" t="s">
        <v>233</v>
      </c>
      <c r="BD11" s="241" t="s">
        <v>81</v>
      </c>
    </row>
    <row r="12" spans="1:70" s="1" customFormat="1" ht="14.45" customHeight="1">
      <c r="B12" s="40"/>
      <c r="C12" s="41"/>
      <c r="D12" s="36" t="s">
        <v>23</v>
      </c>
      <c r="E12" s="41"/>
      <c r="F12" s="34" t="s">
        <v>99</v>
      </c>
      <c r="G12" s="41"/>
      <c r="H12" s="41"/>
      <c r="I12" s="118" t="s">
        <v>25</v>
      </c>
      <c r="J12" s="119" t="str">
        <f>'Rekapitulace stavby'!AN8</f>
        <v>1. 12. 2018</v>
      </c>
      <c r="K12" s="44"/>
      <c r="AZ12" s="241" t="s">
        <v>234</v>
      </c>
      <c r="BA12" s="241" t="s">
        <v>234</v>
      </c>
      <c r="BB12" s="241" t="s">
        <v>220</v>
      </c>
      <c r="BC12" s="241" t="s">
        <v>235</v>
      </c>
      <c r="BD12" s="241" t="s">
        <v>81</v>
      </c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  <c r="AZ13" s="241" t="s">
        <v>236</v>
      </c>
      <c r="BA13" s="241" t="s">
        <v>236</v>
      </c>
      <c r="BB13" s="241" t="s">
        <v>213</v>
      </c>
      <c r="BC13" s="241" t="s">
        <v>237</v>
      </c>
      <c r="BD13" s="241" t="s">
        <v>81</v>
      </c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  <c r="AZ14" s="241" t="s">
        <v>238</v>
      </c>
      <c r="BA14" s="241" t="s">
        <v>238</v>
      </c>
      <c r="BB14" s="241" t="s">
        <v>213</v>
      </c>
      <c r="BC14" s="241" t="s">
        <v>239</v>
      </c>
      <c r="BD14" s="241" t="s">
        <v>81</v>
      </c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>Městský obvod Ostrava – Jih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  <c r="AZ15" s="241" t="s">
        <v>240</v>
      </c>
      <c r="BA15" s="241" t="s">
        <v>240</v>
      </c>
      <c r="BB15" s="241" t="s">
        <v>223</v>
      </c>
      <c r="BC15" s="241" t="s">
        <v>241</v>
      </c>
      <c r="BD15" s="241" t="s">
        <v>81</v>
      </c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  <c r="AZ16" s="241" t="s">
        <v>242</v>
      </c>
      <c r="BA16" s="241" t="s">
        <v>242</v>
      </c>
      <c r="BB16" s="241" t="s">
        <v>223</v>
      </c>
      <c r="BC16" s="241" t="s">
        <v>243</v>
      </c>
      <c r="BD16" s="241" t="s">
        <v>81</v>
      </c>
    </row>
    <row r="17" spans="2:56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  <c r="AZ17" s="241" t="s">
        <v>244</v>
      </c>
      <c r="BA17" s="241" t="s">
        <v>244</v>
      </c>
      <c r="BB17" s="241" t="s">
        <v>223</v>
      </c>
      <c r="BC17" s="241" t="s">
        <v>245</v>
      </c>
      <c r="BD17" s="241" t="s">
        <v>81</v>
      </c>
    </row>
    <row r="18" spans="2:56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  <c r="AZ18" s="241" t="s">
        <v>246</v>
      </c>
      <c r="BA18" s="241" t="s">
        <v>246</v>
      </c>
      <c r="BB18" s="241" t="s">
        <v>223</v>
      </c>
      <c r="BC18" s="241" t="s">
        <v>247</v>
      </c>
      <c r="BD18" s="241" t="s">
        <v>81</v>
      </c>
    </row>
    <row r="19" spans="2:56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56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56" s="1" customFormat="1" ht="18" customHeight="1">
      <c r="B21" s="40"/>
      <c r="C21" s="41"/>
      <c r="D21" s="41"/>
      <c r="E21" s="34" t="str">
        <f>IF('Rekapitulace stavby'!E17="","",'Rekapitulace stavby'!E17)</f>
        <v>Roman Fildán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56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56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56" s="6" customFormat="1" ht="16.5" customHeight="1">
      <c r="B24" s="120"/>
      <c r="C24" s="121"/>
      <c r="D24" s="121"/>
      <c r="E24" s="367" t="s">
        <v>21</v>
      </c>
      <c r="F24" s="367"/>
      <c r="G24" s="367"/>
      <c r="H24" s="367"/>
      <c r="I24" s="122"/>
      <c r="J24" s="121"/>
      <c r="K24" s="123"/>
    </row>
    <row r="25" spans="2:56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56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56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ROUND(J86,2)</f>
        <v>0</v>
      </c>
      <c r="K27" s="44"/>
    </row>
    <row r="28" spans="2:56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56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56" s="1" customFormat="1" ht="14.45" customHeight="1">
      <c r="B30" s="40"/>
      <c r="C30" s="41"/>
      <c r="D30" s="48" t="s">
        <v>41</v>
      </c>
      <c r="E30" s="48" t="s">
        <v>42</v>
      </c>
      <c r="F30" s="129">
        <f>ROUND(SUM(BE86:BE282), 2)</f>
        <v>0</v>
      </c>
      <c r="G30" s="41"/>
      <c r="H30" s="41"/>
      <c r="I30" s="130">
        <v>0.21</v>
      </c>
      <c r="J30" s="129">
        <f>ROUND(ROUND((SUM(BE86:BE282)), 2)*I30, 2)</f>
        <v>0</v>
      </c>
      <c r="K30" s="44"/>
    </row>
    <row r="31" spans="2:56" s="1" customFormat="1" ht="14.45" customHeight="1">
      <c r="B31" s="40"/>
      <c r="C31" s="41"/>
      <c r="D31" s="41"/>
      <c r="E31" s="48" t="s">
        <v>43</v>
      </c>
      <c r="F31" s="129">
        <f>ROUND(SUM(BF86:BF282), 2)</f>
        <v>0</v>
      </c>
      <c r="G31" s="41"/>
      <c r="H31" s="41"/>
      <c r="I31" s="130">
        <v>0.15</v>
      </c>
      <c r="J31" s="129">
        <f>ROUND(ROUND((SUM(BF86:BF282)), 2)*I31, 2)</f>
        <v>0</v>
      </c>
      <c r="K31" s="44"/>
    </row>
    <row r="32" spans="2:56" s="1" customFormat="1" ht="14.45" hidden="1" customHeight="1">
      <c r="B32" s="40"/>
      <c r="C32" s="41"/>
      <c r="D32" s="41"/>
      <c r="E32" s="48" t="s">
        <v>44</v>
      </c>
      <c r="F32" s="129">
        <f>ROUND(SUM(BG86:BG282),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ROUND(SUM(BH86:BH282),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ROUND(SUM(BI86:BI282),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6" t="str">
        <f>E7</f>
        <v>Vybudování parkovacích stání na ul. Dr. Martínka, p.p.č. 463/6, k. ú. Hrabůvka</v>
      </c>
      <c r="F45" s="377"/>
      <c r="G45" s="377"/>
      <c r="H45" s="377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8" t="str">
        <f>E9</f>
        <v>001 - SO 101 PARKOVIŠTĚ</v>
      </c>
      <c r="F47" s="379"/>
      <c r="G47" s="379"/>
      <c r="H47" s="379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1. 12. 2018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67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101</v>
      </c>
      <c r="D54" s="131"/>
      <c r="E54" s="131"/>
      <c r="F54" s="131"/>
      <c r="G54" s="131"/>
      <c r="H54" s="131"/>
      <c r="I54" s="144"/>
      <c r="J54" s="145" t="s">
        <v>102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103</v>
      </c>
      <c r="D56" s="41"/>
      <c r="E56" s="41"/>
      <c r="F56" s="41"/>
      <c r="G56" s="41"/>
      <c r="H56" s="41"/>
      <c r="I56" s="117"/>
      <c r="J56" s="127">
        <f>J86</f>
        <v>0</v>
      </c>
      <c r="K56" s="44"/>
      <c r="AU56" s="23" t="s">
        <v>104</v>
      </c>
    </row>
    <row r="57" spans="2:47" s="7" customFormat="1" ht="24.95" customHeight="1">
      <c r="B57" s="148"/>
      <c r="C57" s="149"/>
      <c r="D57" s="150" t="s">
        <v>105</v>
      </c>
      <c r="E57" s="151"/>
      <c r="F57" s="151"/>
      <c r="G57" s="151"/>
      <c r="H57" s="151"/>
      <c r="I57" s="152"/>
      <c r="J57" s="153">
        <f>J87</f>
        <v>0</v>
      </c>
      <c r="K57" s="154"/>
    </row>
    <row r="58" spans="2:47" s="8" customFormat="1" ht="19.899999999999999" customHeight="1">
      <c r="B58" s="155"/>
      <c r="C58" s="156"/>
      <c r="D58" s="157" t="s">
        <v>248</v>
      </c>
      <c r="E58" s="158"/>
      <c r="F58" s="158"/>
      <c r="G58" s="158"/>
      <c r="H58" s="158"/>
      <c r="I58" s="159"/>
      <c r="J58" s="160">
        <f>J88</f>
        <v>0</v>
      </c>
      <c r="K58" s="161"/>
    </row>
    <row r="59" spans="2:47" s="8" customFormat="1" ht="19.899999999999999" customHeight="1">
      <c r="B59" s="155"/>
      <c r="C59" s="156"/>
      <c r="D59" s="157" t="s">
        <v>249</v>
      </c>
      <c r="E59" s="158"/>
      <c r="F59" s="158"/>
      <c r="G59" s="158"/>
      <c r="H59" s="158"/>
      <c r="I59" s="159"/>
      <c r="J59" s="160">
        <f>J180</f>
        <v>0</v>
      </c>
      <c r="K59" s="161"/>
    </row>
    <row r="60" spans="2:47" s="8" customFormat="1" ht="19.899999999999999" customHeight="1">
      <c r="B60" s="155"/>
      <c r="C60" s="156"/>
      <c r="D60" s="157" t="s">
        <v>250</v>
      </c>
      <c r="E60" s="158"/>
      <c r="F60" s="158"/>
      <c r="G60" s="158"/>
      <c r="H60" s="158"/>
      <c r="I60" s="159"/>
      <c r="J60" s="160">
        <f>J193</f>
        <v>0</v>
      </c>
      <c r="K60" s="161"/>
    </row>
    <row r="61" spans="2:47" s="8" customFormat="1" ht="19.899999999999999" customHeight="1">
      <c r="B61" s="155"/>
      <c r="C61" s="156"/>
      <c r="D61" s="157" t="s">
        <v>251</v>
      </c>
      <c r="E61" s="158"/>
      <c r="F61" s="158"/>
      <c r="G61" s="158"/>
      <c r="H61" s="158"/>
      <c r="I61" s="159"/>
      <c r="J61" s="160">
        <f>J196</f>
        <v>0</v>
      </c>
      <c r="K61" s="161"/>
    </row>
    <row r="62" spans="2:47" s="8" customFormat="1" ht="19.899999999999999" customHeight="1">
      <c r="B62" s="155"/>
      <c r="C62" s="156"/>
      <c r="D62" s="157" t="s">
        <v>252</v>
      </c>
      <c r="E62" s="158"/>
      <c r="F62" s="158"/>
      <c r="G62" s="158"/>
      <c r="H62" s="158"/>
      <c r="I62" s="159"/>
      <c r="J62" s="160">
        <f>J228</f>
        <v>0</v>
      </c>
      <c r="K62" s="161"/>
    </row>
    <row r="63" spans="2:47" s="8" customFormat="1" ht="19.899999999999999" customHeight="1">
      <c r="B63" s="155"/>
      <c r="C63" s="156"/>
      <c r="D63" s="157" t="s">
        <v>253</v>
      </c>
      <c r="E63" s="158"/>
      <c r="F63" s="158"/>
      <c r="G63" s="158"/>
      <c r="H63" s="158"/>
      <c r="I63" s="159"/>
      <c r="J63" s="160">
        <f>J267</f>
        <v>0</v>
      </c>
      <c r="K63" s="161"/>
    </row>
    <row r="64" spans="2:47" s="8" customFormat="1" ht="19.899999999999999" customHeight="1">
      <c r="B64" s="155"/>
      <c r="C64" s="156"/>
      <c r="D64" s="157" t="s">
        <v>254</v>
      </c>
      <c r="E64" s="158"/>
      <c r="F64" s="158"/>
      <c r="G64" s="158"/>
      <c r="H64" s="158"/>
      <c r="I64" s="159"/>
      <c r="J64" s="160">
        <f>J276</f>
        <v>0</v>
      </c>
      <c r="K64" s="161"/>
    </row>
    <row r="65" spans="2:12" s="7" customFormat="1" ht="24.95" customHeight="1">
      <c r="B65" s="148"/>
      <c r="C65" s="149"/>
      <c r="D65" s="150" t="s">
        <v>255</v>
      </c>
      <c r="E65" s="151"/>
      <c r="F65" s="151"/>
      <c r="G65" s="151"/>
      <c r="H65" s="151"/>
      <c r="I65" s="152"/>
      <c r="J65" s="153">
        <f>J278</f>
        <v>0</v>
      </c>
      <c r="K65" s="154"/>
    </row>
    <row r="66" spans="2:12" s="8" customFormat="1" ht="19.899999999999999" customHeight="1">
      <c r="B66" s="155"/>
      <c r="C66" s="156"/>
      <c r="D66" s="157" t="s">
        <v>256</v>
      </c>
      <c r="E66" s="158"/>
      <c r="F66" s="158"/>
      <c r="G66" s="158"/>
      <c r="H66" s="158"/>
      <c r="I66" s="159"/>
      <c r="J66" s="160">
        <f>J279</f>
        <v>0</v>
      </c>
      <c r="K66" s="161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17"/>
      <c r="J67" s="41"/>
      <c r="K67" s="4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38"/>
      <c r="J68" s="56"/>
      <c r="K68" s="57"/>
    </row>
    <row r="72" spans="2:12" s="1" customFormat="1" ht="6.95" customHeight="1">
      <c r="B72" s="58"/>
      <c r="C72" s="59"/>
      <c r="D72" s="59"/>
      <c r="E72" s="59"/>
      <c r="F72" s="59"/>
      <c r="G72" s="59"/>
      <c r="H72" s="59"/>
      <c r="I72" s="141"/>
      <c r="J72" s="59"/>
      <c r="K72" s="59"/>
      <c r="L72" s="60"/>
    </row>
    <row r="73" spans="2:12" s="1" customFormat="1" ht="36.950000000000003" customHeight="1">
      <c r="B73" s="40"/>
      <c r="C73" s="61" t="s">
        <v>107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4.45" customHeight="1">
      <c r="B75" s="40"/>
      <c r="C75" s="64" t="s">
        <v>18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6.5" customHeight="1">
      <c r="B76" s="40"/>
      <c r="C76" s="62"/>
      <c r="D76" s="62"/>
      <c r="E76" s="372" t="str">
        <f>E7</f>
        <v>Vybudování parkovacích stání na ul. Dr. Martínka, p.p.č. 463/6, k. ú. Hrabůvka</v>
      </c>
      <c r="F76" s="373"/>
      <c r="G76" s="373"/>
      <c r="H76" s="373"/>
      <c r="I76" s="162"/>
      <c r="J76" s="62"/>
      <c r="K76" s="62"/>
      <c r="L76" s="60"/>
    </row>
    <row r="77" spans="2:12" s="1" customFormat="1" ht="14.45" customHeight="1">
      <c r="B77" s="40"/>
      <c r="C77" s="64" t="s">
        <v>97</v>
      </c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7.25" customHeight="1">
      <c r="B78" s="40"/>
      <c r="C78" s="62"/>
      <c r="D78" s="62"/>
      <c r="E78" s="339" t="str">
        <f>E9</f>
        <v>001 - SO 101 PARKOVIŠTĚ</v>
      </c>
      <c r="F78" s="374"/>
      <c r="G78" s="374"/>
      <c r="H78" s="374"/>
      <c r="I78" s="162"/>
      <c r="J78" s="62"/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8" customHeight="1">
      <c r="B80" s="40"/>
      <c r="C80" s="64" t="s">
        <v>23</v>
      </c>
      <c r="D80" s="62"/>
      <c r="E80" s="62"/>
      <c r="F80" s="163" t="str">
        <f>F12</f>
        <v xml:space="preserve"> </v>
      </c>
      <c r="G80" s="62"/>
      <c r="H80" s="62"/>
      <c r="I80" s="164" t="s">
        <v>25</v>
      </c>
      <c r="J80" s="72" t="str">
        <f>IF(J12="","",J12)</f>
        <v>1. 12. 2018</v>
      </c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 ht="15">
      <c r="B82" s="40"/>
      <c r="C82" s="64" t="s">
        <v>27</v>
      </c>
      <c r="D82" s="62"/>
      <c r="E82" s="62"/>
      <c r="F82" s="163" t="str">
        <f>E15</f>
        <v>Městský obvod Ostrava – Jih</v>
      </c>
      <c r="G82" s="62"/>
      <c r="H82" s="62"/>
      <c r="I82" s="164" t="s">
        <v>33</v>
      </c>
      <c r="J82" s="163" t="str">
        <f>E21</f>
        <v>Roman Fildán</v>
      </c>
      <c r="K82" s="62"/>
      <c r="L82" s="60"/>
    </row>
    <row r="83" spans="2:65" s="1" customFormat="1" ht="14.45" customHeight="1">
      <c r="B83" s="40"/>
      <c r="C83" s="64" t="s">
        <v>31</v>
      </c>
      <c r="D83" s="62"/>
      <c r="E83" s="62"/>
      <c r="F83" s="163" t="str">
        <f>IF(E18="","",E18)</f>
        <v/>
      </c>
      <c r="G83" s="62"/>
      <c r="H83" s="62"/>
      <c r="I83" s="162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9" customFormat="1" ht="29.25" customHeight="1">
      <c r="B85" s="165"/>
      <c r="C85" s="166" t="s">
        <v>108</v>
      </c>
      <c r="D85" s="167" t="s">
        <v>56</v>
      </c>
      <c r="E85" s="167" t="s">
        <v>52</v>
      </c>
      <c r="F85" s="167" t="s">
        <v>109</v>
      </c>
      <c r="G85" s="167" t="s">
        <v>110</v>
      </c>
      <c r="H85" s="167" t="s">
        <v>111</v>
      </c>
      <c r="I85" s="168" t="s">
        <v>112</v>
      </c>
      <c r="J85" s="167" t="s">
        <v>102</v>
      </c>
      <c r="K85" s="169" t="s">
        <v>113</v>
      </c>
      <c r="L85" s="170"/>
      <c r="M85" s="80" t="s">
        <v>114</v>
      </c>
      <c r="N85" s="81" t="s">
        <v>41</v>
      </c>
      <c r="O85" s="81" t="s">
        <v>115</v>
      </c>
      <c r="P85" s="81" t="s">
        <v>116</v>
      </c>
      <c r="Q85" s="81" t="s">
        <v>117</v>
      </c>
      <c r="R85" s="81" t="s">
        <v>118</v>
      </c>
      <c r="S85" s="81" t="s">
        <v>119</v>
      </c>
      <c r="T85" s="82" t="s">
        <v>120</v>
      </c>
    </row>
    <row r="86" spans="2:65" s="1" customFormat="1" ht="29.25" customHeight="1">
      <c r="B86" s="40"/>
      <c r="C86" s="86" t="s">
        <v>103</v>
      </c>
      <c r="D86" s="62"/>
      <c r="E86" s="62"/>
      <c r="F86" s="62"/>
      <c r="G86" s="62"/>
      <c r="H86" s="62"/>
      <c r="I86" s="162"/>
      <c r="J86" s="171">
        <f>BK86</f>
        <v>0</v>
      </c>
      <c r="K86" s="62"/>
      <c r="L86" s="60"/>
      <c r="M86" s="83"/>
      <c r="N86" s="84"/>
      <c r="O86" s="84"/>
      <c r="P86" s="172">
        <f>P87+P278</f>
        <v>0</v>
      </c>
      <c r="Q86" s="84"/>
      <c r="R86" s="172">
        <f>R87+R278</f>
        <v>87.298959600000003</v>
      </c>
      <c r="S86" s="84"/>
      <c r="T86" s="173">
        <f>T87+T278</f>
        <v>481.88400000000001</v>
      </c>
      <c r="AT86" s="23" t="s">
        <v>70</v>
      </c>
      <c r="AU86" s="23" t="s">
        <v>104</v>
      </c>
      <c r="BK86" s="174">
        <f>BK87+BK278</f>
        <v>0</v>
      </c>
    </row>
    <row r="87" spans="2:65" s="10" customFormat="1" ht="37.35" customHeight="1">
      <c r="B87" s="175"/>
      <c r="C87" s="176"/>
      <c r="D87" s="177" t="s">
        <v>70</v>
      </c>
      <c r="E87" s="178" t="s">
        <v>121</v>
      </c>
      <c r="F87" s="178" t="s">
        <v>122</v>
      </c>
      <c r="G87" s="176"/>
      <c r="H87" s="176"/>
      <c r="I87" s="179"/>
      <c r="J87" s="180">
        <f>BK87</f>
        <v>0</v>
      </c>
      <c r="K87" s="176"/>
      <c r="L87" s="181"/>
      <c r="M87" s="182"/>
      <c r="N87" s="183"/>
      <c r="O87" s="183"/>
      <c r="P87" s="184">
        <f>P88+P180+P193+P196+P228+P267+P276</f>
        <v>0</v>
      </c>
      <c r="Q87" s="183"/>
      <c r="R87" s="184">
        <f>R88+R180+R193+R196+R228+R267+R276</f>
        <v>87.298959600000003</v>
      </c>
      <c r="S87" s="183"/>
      <c r="T87" s="185">
        <f>T88+T180+T193+T196+T228+T267+T276</f>
        <v>481.88400000000001</v>
      </c>
      <c r="AR87" s="186" t="s">
        <v>79</v>
      </c>
      <c r="AT87" s="187" t="s">
        <v>70</v>
      </c>
      <c r="AU87" s="187" t="s">
        <v>71</v>
      </c>
      <c r="AY87" s="186" t="s">
        <v>124</v>
      </c>
      <c r="BK87" s="188">
        <f>BK88+BK180+BK193+BK196+BK228+BK267+BK276</f>
        <v>0</v>
      </c>
    </row>
    <row r="88" spans="2:65" s="10" customFormat="1" ht="19.899999999999999" customHeight="1">
      <c r="B88" s="175"/>
      <c r="C88" s="176"/>
      <c r="D88" s="177" t="s">
        <v>70</v>
      </c>
      <c r="E88" s="189" t="s">
        <v>79</v>
      </c>
      <c r="F88" s="189" t="s">
        <v>257</v>
      </c>
      <c r="G88" s="176"/>
      <c r="H88" s="176"/>
      <c r="I88" s="179"/>
      <c r="J88" s="190">
        <f>BK88</f>
        <v>0</v>
      </c>
      <c r="K88" s="176"/>
      <c r="L88" s="181"/>
      <c r="M88" s="182"/>
      <c r="N88" s="183"/>
      <c r="O88" s="183"/>
      <c r="P88" s="184">
        <f>SUM(P89:P179)</f>
        <v>0</v>
      </c>
      <c r="Q88" s="183"/>
      <c r="R88" s="184">
        <f>SUM(R89:R179)</f>
        <v>27.670312000000003</v>
      </c>
      <c r="S88" s="183"/>
      <c r="T88" s="185">
        <f>SUM(T89:T179)</f>
        <v>470.44</v>
      </c>
      <c r="AR88" s="186" t="s">
        <v>79</v>
      </c>
      <c r="AT88" s="187" t="s">
        <v>70</v>
      </c>
      <c r="AU88" s="187" t="s">
        <v>79</v>
      </c>
      <c r="AY88" s="186" t="s">
        <v>124</v>
      </c>
      <c r="BK88" s="188">
        <f>SUM(BK89:BK179)</f>
        <v>0</v>
      </c>
    </row>
    <row r="89" spans="2:65" s="1" customFormat="1" ht="16.5" customHeight="1">
      <c r="B89" s="40"/>
      <c r="C89" s="242" t="s">
        <v>79</v>
      </c>
      <c r="D89" s="242" t="s">
        <v>258</v>
      </c>
      <c r="E89" s="243" t="s">
        <v>259</v>
      </c>
      <c r="F89" s="244" t="s">
        <v>260</v>
      </c>
      <c r="G89" s="245" t="s">
        <v>261</v>
      </c>
      <c r="H89" s="246">
        <v>2.8000000000000001E-2</v>
      </c>
      <c r="I89" s="247"/>
      <c r="J89" s="248">
        <f>ROUND(I89*H89,2)</f>
        <v>0</v>
      </c>
      <c r="K89" s="244" t="s">
        <v>262</v>
      </c>
      <c r="L89" s="60"/>
      <c r="M89" s="249" t="s">
        <v>21</v>
      </c>
      <c r="N89" s="250" t="s">
        <v>42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130</v>
      </c>
      <c r="AT89" s="23" t="s">
        <v>258</v>
      </c>
      <c r="AU89" s="23" t="s">
        <v>81</v>
      </c>
      <c r="AY89" s="23" t="s">
        <v>124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79</v>
      </c>
      <c r="BK89" s="203">
        <f>ROUND(I89*H89,2)</f>
        <v>0</v>
      </c>
      <c r="BL89" s="23" t="s">
        <v>130</v>
      </c>
      <c r="BM89" s="23" t="s">
        <v>263</v>
      </c>
    </row>
    <row r="90" spans="2:65" s="11" customFormat="1">
      <c r="B90" s="204"/>
      <c r="C90" s="205"/>
      <c r="D90" s="206" t="s">
        <v>163</v>
      </c>
      <c r="E90" s="207" t="s">
        <v>21</v>
      </c>
      <c r="F90" s="208" t="s">
        <v>264</v>
      </c>
      <c r="G90" s="205"/>
      <c r="H90" s="207" t="s">
        <v>21</v>
      </c>
      <c r="I90" s="209"/>
      <c r="J90" s="205"/>
      <c r="K90" s="205"/>
      <c r="L90" s="210"/>
      <c r="M90" s="211"/>
      <c r="N90" s="212"/>
      <c r="O90" s="212"/>
      <c r="P90" s="212"/>
      <c r="Q90" s="212"/>
      <c r="R90" s="212"/>
      <c r="S90" s="212"/>
      <c r="T90" s="213"/>
      <c r="AT90" s="214" t="s">
        <v>163</v>
      </c>
      <c r="AU90" s="214" t="s">
        <v>81</v>
      </c>
      <c r="AV90" s="11" t="s">
        <v>79</v>
      </c>
      <c r="AW90" s="11" t="s">
        <v>35</v>
      </c>
      <c r="AX90" s="11" t="s">
        <v>71</v>
      </c>
      <c r="AY90" s="214" t="s">
        <v>124</v>
      </c>
    </row>
    <row r="91" spans="2:65" s="12" customFormat="1">
      <c r="B91" s="215"/>
      <c r="C91" s="216"/>
      <c r="D91" s="206" t="s">
        <v>163</v>
      </c>
      <c r="E91" s="217" t="s">
        <v>265</v>
      </c>
      <c r="F91" s="218" t="s">
        <v>266</v>
      </c>
      <c r="G91" s="216"/>
      <c r="H91" s="219">
        <v>2.8000000000000001E-2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AT91" s="225" t="s">
        <v>163</v>
      </c>
      <c r="AU91" s="225" t="s">
        <v>81</v>
      </c>
      <c r="AV91" s="12" t="s">
        <v>81</v>
      </c>
      <c r="AW91" s="12" t="s">
        <v>35</v>
      </c>
      <c r="AX91" s="12" t="s">
        <v>79</v>
      </c>
      <c r="AY91" s="225" t="s">
        <v>124</v>
      </c>
    </row>
    <row r="92" spans="2:65" s="1" customFormat="1" ht="25.5" customHeight="1">
      <c r="B92" s="40"/>
      <c r="C92" s="242" t="s">
        <v>81</v>
      </c>
      <c r="D92" s="242" t="s">
        <v>258</v>
      </c>
      <c r="E92" s="243" t="s">
        <v>267</v>
      </c>
      <c r="F92" s="244" t="s">
        <v>268</v>
      </c>
      <c r="G92" s="245" t="s">
        <v>213</v>
      </c>
      <c r="H92" s="246">
        <v>420</v>
      </c>
      <c r="I92" s="247"/>
      <c r="J92" s="248">
        <f>ROUND(I92*H92,2)</f>
        <v>0</v>
      </c>
      <c r="K92" s="244" t="s">
        <v>269</v>
      </c>
      <c r="L92" s="60"/>
      <c r="M92" s="249" t="s">
        <v>21</v>
      </c>
      <c r="N92" s="250" t="s">
        <v>42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130</v>
      </c>
      <c r="AT92" s="23" t="s">
        <v>258</v>
      </c>
      <c r="AU92" s="23" t="s">
        <v>81</v>
      </c>
      <c r="AY92" s="23" t="s">
        <v>124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79</v>
      </c>
      <c r="BK92" s="203">
        <f>ROUND(I92*H92,2)</f>
        <v>0</v>
      </c>
      <c r="BL92" s="23" t="s">
        <v>130</v>
      </c>
      <c r="BM92" s="23" t="s">
        <v>270</v>
      </c>
    </row>
    <row r="93" spans="2:65" s="12" customFormat="1">
      <c r="B93" s="215"/>
      <c r="C93" s="216"/>
      <c r="D93" s="206" t="s">
        <v>163</v>
      </c>
      <c r="E93" s="217" t="s">
        <v>21</v>
      </c>
      <c r="F93" s="218" t="s">
        <v>271</v>
      </c>
      <c r="G93" s="216"/>
      <c r="H93" s="219">
        <v>420</v>
      </c>
      <c r="I93" s="220"/>
      <c r="J93" s="216"/>
      <c r="K93" s="216"/>
      <c r="L93" s="221"/>
      <c r="M93" s="222"/>
      <c r="N93" s="223"/>
      <c r="O93" s="223"/>
      <c r="P93" s="223"/>
      <c r="Q93" s="223"/>
      <c r="R93" s="223"/>
      <c r="S93" s="223"/>
      <c r="T93" s="224"/>
      <c r="AT93" s="225" t="s">
        <v>163</v>
      </c>
      <c r="AU93" s="225" t="s">
        <v>81</v>
      </c>
      <c r="AV93" s="12" t="s">
        <v>81</v>
      </c>
      <c r="AW93" s="12" t="s">
        <v>35</v>
      </c>
      <c r="AX93" s="12" t="s">
        <v>79</v>
      </c>
      <c r="AY93" s="225" t="s">
        <v>124</v>
      </c>
    </row>
    <row r="94" spans="2:65" s="1" customFormat="1" ht="25.5" customHeight="1">
      <c r="B94" s="40"/>
      <c r="C94" s="242" t="s">
        <v>134</v>
      </c>
      <c r="D94" s="242" t="s">
        <v>258</v>
      </c>
      <c r="E94" s="243" t="s">
        <v>272</v>
      </c>
      <c r="F94" s="244" t="s">
        <v>273</v>
      </c>
      <c r="G94" s="245" t="s">
        <v>161</v>
      </c>
      <c r="H94" s="246">
        <v>3</v>
      </c>
      <c r="I94" s="247"/>
      <c r="J94" s="248">
        <f>ROUND(I94*H94,2)</f>
        <v>0</v>
      </c>
      <c r="K94" s="244" t="s">
        <v>269</v>
      </c>
      <c r="L94" s="60"/>
      <c r="M94" s="249" t="s">
        <v>21</v>
      </c>
      <c r="N94" s="250" t="s">
        <v>42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130</v>
      </c>
      <c r="AT94" s="23" t="s">
        <v>258</v>
      </c>
      <c r="AU94" s="23" t="s">
        <v>81</v>
      </c>
      <c r="AY94" s="23" t="s">
        <v>124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79</v>
      </c>
      <c r="BK94" s="203">
        <f>ROUND(I94*H94,2)</f>
        <v>0</v>
      </c>
      <c r="BL94" s="23" t="s">
        <v>130</v>
      </c>
      <c r="BM94" s="23" t="s">
        <v>274</v>
      </c>
    </row>
    <row r="95" spans="2:65" s="11" customFormat="1">
      <c r="B95" s="204"/>
      <c r="C95" s="205"/>
      <c r="D95" s="206" t="s">
        <v>163</v>
      </c>
      <c r="E95" s="207" t="s">
        <v>21</v>
      </c>
      <c r="F95" s="208" t="s">
        <v>275</v>
      </c>
      <c r="G95" s="205"/>
      <c r="H95" s="207" t="s">
        <v>21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163</v>
      </c>
      <c r="AU95" s="214" t="s">
        <v>81</v>
      </c>
      <c r="AV95" s="11" t="s">
        <v>79</v>
      </c>
      <c r="AW95" s="11" t="s">
        <v>35</v>
      </c>
      <c r="AX95" s="11" t="s">
        <v>71</v>
      </c>
      <c r="AY95" s="214" t="s">
        <v>124</v>
      </c>
    </row>
    <row r="96" spans="2:65" s="12" customFormat="1">
      <c r="B96" s="215"/>
      <c r="C96" s="216"/>
      <c r="D96" s="206" t="s">
        <v>163</v>
      </c>
      <c r="E96" s="217" t="s">
        <v>21</v>
      </c>
      <c r="F96" s="218" t="s">
        <v>134</v>
      </c>
      <c r="G96" s="216"/>
      <c r="H96" s="219">
        <v>3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163</v>
      </c>
      <c r="AU96" s="225" t="s">
        <v>81</v>
      </c>
      <c r="AV96" s="12" t="s">
        <v>81</v>
      </c>
      <c r="AW96" s="12" t="s">
        <v>35</v>
      </c>
      <c r="AX96" s="12" t="s">
        <v>79</v>
      </c>
      <c r="AY96" s="225" t="s">
        <v>124</v>
      </c>
    </row>
    <row r="97" spans="2:65" s="1" customFormat="1" ht="25.5" customHeight="1">
      <c r="B97" s="40"/>
      <c r="C97" s="242" t="s">
        <v>130</v>
      </c>
      <c r="D97" s="242" t="s">
        <v>258</v>
      </c>
      <c r="E97" s="243" t="s">
        <v>276</v>
      </c>
      <c r="F97" s="244" t="s">
        <v>277</v>
      </c>
      <c r="G97" s="245" t="s">
        <v>161</v>
      </c>
      <c r="H97" s="246">
        <v>3</v>
      </c>
      <c r="I97" s="247"/>
      <c r="J97" s="248">
        <f>ROUND(I97*H97,2)</f>
        <v>0</v>
      </c>
      <c r="K97" s="244" t="s">
        <v>269</v>
      </c>
      <c r="L97" s="60"/>
      <c r="M97" s="249" t="s">
        <v>21</v>
      </c>
      <c r="N97" s="250" t="s">
        <v>42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130</v>
      </c>
      <c r="AT97" s="23" t="s">
        <v>258</v>
      </c>
      <c r="AU97" s="23" t="s">
        <v>81</v>
      </c>
      <c r="AY97" s="23" t="s">
        <v>124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79</v>
      </c>
      <c r="BK97" s="203">
        <f>ROUND(I97*H97,2)</f>
        <v>0</v>
      </c>
      <c r="BL97" s="23" t="s">
        <v>130</v>
      </c>
      <c r="BM97" s="23" t="s">
        <v>278</v>
      </c>
    </row>
    <row r="98" spans="2:65" s="1" customFormat="1" ht="38.25" customHeight="1">
      <c r="B98" s="40"/>
      <c r="C98" s="242" t="s">
        <v>123</v>
      </c>
      <c r="D98" s="242" t="s">
        <v>258</v>
      </c>
      <c r="E98" s="243" t="s">
        <v>279</v>
      </c>
      <c r="F98" s="244" t="s">
        <v>280</v>
      </c>
      <c r="G98" s="245" t="s">
        <v>213</v>
      </c>
      <c r="H98" s="246">
        <v>552</v>
      </c>
      <c r="I98" s="247"/>
      <c r="J98" s="248">
        <f>ROUND(I98*H98,2)</f>
        <v>0</v>
      </c>
      <c r="K98" s="244" t="s">
        <v>269</v>
      </c>
      <c r="L98" s="60"/>
      <c r="M98" s="249" t="s">
        <v>21</v>
      </c>
      <c r="N98" s="250" t="s">
        <v>42</v>
      </c>
      <c r="O98" s="41"/>
      <c r="P98" s="201">
        <f>O98*H98</f>
        <v>0</v>
      </c>
      <c r="Q98" s="201">
        <v>0</v>
      </c>
      <c r="R98" s="201">
        <f>Q98*H98</f>
        <v>0</v>
      </c>
      <c r="S98" s="201">
        <v>0.625</v>
      </c>
      <c r="T98" s="202">
        <f>S98*H98</f>
        <v>345</v>
      </c>
      <c r="AR98" s="23" t="s">
        <v>130</v>
      </c>
      <c r="AT98" s="23" t="s">
        <v>258</v>
      </c>
      <c r="AU98" s="23" t="s">
        <v>81</v>
      </c>
      <c r="AY98" s="23" t="s">
        <v>124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79</v>
      </c>
      <c r="BK98" s="203">
        <f>ROUND(I98*H98,2)</f>
        <v>0</v>
      </c>
      <c r="BL98" s="23" t="s">
        <v>130</v>
      </c>
      <c r="BM98" s="23" t="s">
        <v>281</v>
      </c>
    </row>
    <row r="99" spans="2:65" s="11" customFormat="1">
      <c r="B99" s="204"/>
      <c r="C99" s="205"/>
      <c r="D99" s="206" t="s">
        <v>163</v>
      </c>
      <c r="E99" s="207" t="s">
        <v>21</v>
      </c>
      <c r="F99" s="208" t="s">
        <v>282</v>
      </c>
      <c r="G99" s="205"/>
      <c r="H99" s="207" t="s">
        <v>21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AT99" s="214" t="s">
        <v>163</v>
      </c>
      <c r="AU99" s="214" t="s">
        <v>81</v>
      </c>
      <c r="AV99" s="11" t="s">
        <v>79</v>
      </c>
      <c r="AW99" s="11" t="s">
        <v>35</v>
      </c>
      <c r="AX99" s="11" t="s">
        <v>71</v>
      </c>
      <c r="AY99" s="214" t="s">
        <v>124</v>
      </c>
    </row>
    <row r="100" spans="2:65" s="12" customFormat="1">
      <c r="B100" s="215"/>
      <c r="C100" s="216"/>
      <c r="D100" s="206" t="s">
        <v>163</v>
      </c>
      <c r="E100" s="217" t="s">
        <v>21</v>
      </c>
      <c r="F100" s="218" t="s">
        <v>283</v>
      </c>
      <c r="G100" s="216"/>
      <c r="H100" s="219">
        <v>552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AT100" s="225" t="s">
        <v>163</v>
      </c>
      <c r="AU100" s="225" t="s">
        <v>81</v>
      </c>
      <c r="AV100" s="12" t="s">
        <v>81</v>
      </c>
      <c r="AW100" s="12" t="s">
        <v>35</v>
      </c>
      <c r="AX100" s="12" t="s">
        <v>79</v>
      </c>
      <c r="AY100" s="225" t="s">
        <v>124</v>
      </c>
    </row>
    <row r="101" spans="2:65" s="1" customFormat="1" ht="38.25" customHeight="1">
      <c r="B101" s="40"/>
      <c r="C101" s="242" t="s">
        <v>284</v>
      </c>
      <c r="D101" s="242" t="s">
        <v>258</v>
      </c>
      <c r="E101" s="243" t="s">
        <v>285</v>
      </c>
      <c r="F101" s="244" t="s">
        <v>286</v>
      </c>
      <c r="G101" s="245" t="s">
        <v>213</v>
      </c>
      <c r="H101" s="246">
        <v>552</v>
      </c>
      <c r="I101" s="247"/>
      <c r="J101" s="248">
        <f>ROUND(I101*H101,2)</f>
        <v>0</v>
      </c>
      <c r="K101" s="244" t="s">
        <v>262</v>
      </c>
      <c r="L101" s="60"/>
      <c r="M101" s="249" t="s">
        <v>21</v>
      </c>
      <c r="N101" s="250" t="s">
        <v>42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0.22</v>
      </c>
      <c r="T101" s="202">
        <f>S101*H101</f>
        <v>121.44</v>
      </c>
      <c r="AR101" s="23" t="s">
        <v>130</v>
      </c>
      <c r="AT101" s="23" t="s">
        <v>258</v>
      </c>
      <c r="AU101" s="23" t="s">
        <v>81</v>
      </c>
      <c r="AY101" s="23" t="s">
        <v>124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79</v>
      </c>
      <c r="BK101" s="203">
        <f>ROUND(I101*H101,2)</f>
        <v>0</v>
      </c>
      <c r="BL101" s="23" t="s">
        <v>130</v>
      </c>
      <c r="BM101" s="23" t="s">
        <v>287</v>
      </c>
    </row>
    <row r="102" spans="2:65" s="12" customFormat="1">
      <c r="B102" s="215"/>
      <c r="C102" s="216"/>
      <c r="D102" s="206" t="s">
        <v>163</v>
      </c>
      <c r="E102" s="217" t="s">
        <v>21</v>
      </c>
      <c r="F102" s="218" t="s">
        <v>283</v>
      </c>
      <c r="G102" s="216"/>
      <c r="H102" s="219">
        <v>552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163</v>
      </c>
      <c r="AU102" s="225" t="s">
        <v>81</v>
      </c>
      <c r="AV102" s="12" t="s">
        <v>81</v>
      </c>
      <c r="AW102" s="12" t="s">
        <v>35</v>
      </c>
      <c r="AX102" s="12" t="s">
        <v>79</v>
      </c>
      <c r="AY102" s="225" t="s">
        <v>124</v>
      </c>
    </row>
    <row r="103" spans="2:65" s="1" customFormat="1" ht="38.25" customHeight="1">
      <c r="B103" s="40"/>
      <c r="C103" s="242" t="s">
        <v>143</v>
      </c>
      <c r="D103" s="242" t="s">
        <v>258</v>
      </c>
      <c r="E103" s="243" t="s">
        <v>288</v>
      </c>
      <c r="F103" s="244" t="s">
        <v>289</v>
      </c>
      <c r="G103" s="245" t="s">
        <v>223</v>
      </c>
      <c r="H103" s="246">
        <v>12.5</v>
      </c>
      <c r="I103" s="247"/>
      <c r="J103" s="248">
        <f>ROUND(I103*H103,2)</f>
        <v>0</v>
      </c>
      <c r="K103" s="244" t="s">
        <v>262</v>
      </c>
      <c r="L103" s="60"/>
      <c r="M103" s="249" t="s">
        <v>21</v>
      </c>
      <c r="N103" s="250" t="s">
        <v>42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0.20499999999999999</v>
      </c>
      <c r="T103" s="202">
        <f>S103*H103</f>
        <v>2.5625</v>
      </c>
      <c r="AR103" s="23" t="s">
        <v>130</v>
      </c>
      <c r="AT103" s="23" t="s">
        <v>258</v>
      </c>
      <c r="AU103" s="23" t="s">
        <v>81</v>
      </c>
      <c r="AY103" s="23" t="s">
        <v>124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79</v>
      </c>
      <c r="BK103" s="203">
        <f>ROUND(I103*H103,2)</f>
        <v>0</v>
      </c>
      <c r="BL103" s="23" t="s">
        <v>130</v>
      </c>
      <c r="BM103" s="23" t="s">
        <v>290</v>
      </c>
    </row>
    <row r="104" spans="2:65" s="11" customFormat="1">
      <c r="B104" s="204"/>
      <c r="C104" s="205"/>
      <c r="D104" s="206" t="s">
        <v>163</v>
      </c>
      <c r="E104" s="207" t="s">
        <v>21</v>
      </c>
      <c r="F104" s="208" t="s">
        <v>291</v>
      </c>
      <c r="G104" s="205"/>
      <c r="H104" s="207" t="s">
        <v>21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163</v>
      </c>
      <c r="AU104" s="214" t="s">
        <v>81</v>
      </c>
      <c r="AV104" s="11" t="s">
        <v>79</v>
      </c>
      <c r="AW104" s="11" t="s">
        <v>35</v>
      </c>
      <c r="AX104" s="11" t="s">
        <v>71</v>
      </c>
      <c r="AY104" s="214" t="s">
        <v>124</v>
      </c>
    </row>
    <row r="105" spans="2:65" s="12" customFormat="1">
      <c r="B105" s="215"/>
      <c r="C105" s="216"/>
      <c r="D105" s="206" t="s">
        <v>163</v>
      </c>
      <c r="E105" s="217" t="s">
        <v>21</v>
      </c>
      <c r="F105" s="218" t="s">
        <v>247</v>
      </c>
      <c r="G105" s="216"/>
      <c r="H105" s="219">
        <v>12.5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163</v>
      </c>
      <c r="AU105" s="225" t="s">
        <v>81</v>
      </c>
      <c r="AV105" s="12" t="s">
        <v>81</v>
      </c>
      <c r="AW105" s="12" t="s">
        <v>35</v>
      </c>
      <c r="AX105" s="12" t="s">
        <v>79</v>
      </c>
      <c r="AY105" s="225" t="s">
        <v>124</v>
      </c>
    </row>
    <row r="106" spans="2:65" s="1" customFormat="1" ht="38.25" customHeight="1">
      <c r="B106" s="40"/>
      <c r="C106" s="242" t="s">
        <v>292</v>
      </c>
      <c r="D106" s="242" t="s">
        <v>258</v>
      </c>
      <c r="E106" s="243" t="s">
        <v>293</v>
      </c>
      <c r="F106" s="244" t="s">
        <v>294</v>
      </c>
      <c r="G106" s="245" t="s">
        <v>223</v>
      </c>
      <c r="H106" s="246">
        <v>12.5</v>
      </c>
      <c r="I106" s="247"/>
      <c r="J106" s="248">
        <f>ROUND(I106*H106,2)</f>
        <v>0</v>
      </c>
      <c r="K106" s="244" t="s">
        <v>269</v>
      </c>
      <c r="L106" s="60"/>
      <c r="M106" s="249" t="s">
        <v>21</v>
      </c>
      <c r="N106" s="250" t="s">
        <v>42</v>
      </c>
      <c r="O106" s="41"/>
      <c r="P106" s="201">
        <f>O106*H106</f>
        <v>0</v>
      </c>
      <c r="Q106" s="201">
        <v>0</v>
      </c>
      <c r="R106" s="201">
        <f>Q106*H106</f>
        <v>0</v>
      </c>
      <c r="S106" s="201">
        <v>0.115</v>
      </c>
      <c r="T106" s="202">
        <f>S106*H106</f>
        <v>1.4375</v>
      </c>
      <c r="AR106" s="23" t="s">
        <v>130</v>
      </c>
      <c r="AT106" s="23" t="s">
        <v>258</v>
      </c>
      <c r="AU106" s="23" t="s">
        <v>81</v>
      </c>
      <c r="AY106" s="23" t="s">
        <v>124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3" t="s">
        <v>79</v>
      </c>
      <c r="BK106" s="203">
        <f>ROUND(I106*H106,2)</f>
        <v>0</v>
      </c>
      <c r="BL106" s="23" t="s">
        <v>130</v>
      </c>
      <c r="BM106" s="23" t="s">
        <v>295</v>
      </c>
    </row>
    <row r="107" spans="2:65" s="11" customFormat="1">
      <c r="B107" s="204"/>
      <c r="C107" s="205"/>
      <c r="D107" s="206" t="s">
        <v>163</v>
      </c>
      <c r="E107" s="207" t="s">
        <v>21</v>
      </c>
      <c r="F107" s="208" t="s">
        <v>296</v>
      </c>
      <c r="G107" s="205"/>
      <c r="H107" s="207" t="s">
        <v>21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163</v>
      </c>
      <c r="AU107" s="214" t="s">
        <v>81</v>
      </c>
      <c r="AV107" s="11" t="s">
        <v>79</v>
      </c>
      <c r="AW107" s="11" t="s">
        <v>35</v>
      </c>
      <c r="AX107" s="11" t="s">
        <v>71</v>
      </c>
      <c r="AY107" s="214" t="s">
        <v>124</v>
      </c>
    </row>
    <row r="108" spans="2:65" s="12" customFormat="1">
      <c r="B108" s="215"/>
      <c r="C108" s="216"/>
      <c r="D108" s="206" t="s">
        <v>163</v>
      </c>
      <c r="E108" s="217" t="s">
        <v>21</v>
      </c>
      <c r="F108" s="218" t="s">
        <v>247</v>
      </c>
      <c r="G108" s="216"/>
      <c r="H108" s="219">
        <v>12.5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163</v>
      </c>
      <c r="AU108" s="225" t="s">
        <v>81</v>
      </c>
      <c r="AV108" s="12" t="s">
        <v>81</v>
      </c>
      <c r="AW108" s="12" t="s">
        <v>35</v>
      </c>
      <c r="AX108" s="12" t="s">
        <v>79</v>
      </c>
      <c r="AY108" s="225" t="s">
        <v>124</v>
      </c>
    </row>
    <row r="109" spans="2:65" s="1" customFormat="1" ht="25.5" customHeight="1">
      <c r="B109" s="40"/>
      <c r="C109" s="242" t="s">
        <v>147</v>
      </c>
      <c r="D109" s="242" t="s">
        <v>258</v>
      </c>
      <c r="E109" s="243" t="s">
        <v>297</v>
      </c>
      <c r="F109" s="244" t="s">
        <v>298</v>
      </c>
      <c r="G109" s="245" t="s">
        <v>220</v>
      </c>
      <c r="H109" s="246">
        <v>6.5</v>
      </c>
      <c r="I109" s="247"/>
      <c r="J109" s="248">
        <f>ROUND(I109*H109,2)</f>
        <v>0</v>
      </c>
      <c r="K109" s="244" t="s">
        <v>262</v>
      </c>
      <c r="L109" s="60"/>
      <c r="M109" s="249" t="s">
        <v>21</v>
      </c>
      <c r="N109" s="250" t="s">
        <v>42</v>
      </c>
      <c r="O109" s="41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3" t="s">
        <v>130</v>
      </c>
      <c r="AT109" s="23" t="s">
        <v>258</v>
      </c>
      <c r="AU109" s="23" t="s">
        <v>81</v>
      </c>
      <c r="AY109" s="23" t="s">
        <v>124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79</v>
      </c>
      <c r="BK109" s="203">
        <f>ROUND(I109*H109,2)</f>
        <v>0</v>
      </c>
      <c r="BL109" s="23" t="s">
        <v>130</v>
      </c>
      <c r="BM109" s="23" t="s">
        <v>299</v>
      </c>
    </row>
    <row r="110" spans="2:65" s="11" customFormat="1">
      <c r="B110" s="204"/>
      <c r="C110" s="205"/>
      <c r="D110" s="206" t="s">
        <v>163</v>
      </c>
      <c r="E110" s="207" t="s">
        <v>21</v>
      </c>
      <c r="F110" s="208" t="s">
        <v>300</v>
      </c>
      <c r="G110" s="205"/>
      <c r="H110" s="207" t="s">
        <v>21</v>
      </c>
      <c r="I110" s="209"/>
      <c r="J110" s="205"/>
      <c r="K110" s="205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163</v>
      </c>
      <c r="AU110" s="214" t="s">
        <v>81</v>
      </c>
      <c r="AV110" s="11" t="s">
        <v>79</v>
      </c>
      <c r="AW110" s="11" t="s">
        <v>35</v>
      </c>
      <c r="AX110" s="11" t="s">
        <v>71</v>
      </c>
      <c r="AY110" s="214" t="s">
        <v>124</v>
      </c>
    </row>
    <row r="111" spans="2:65" s="11" customFormat="1">
      <c r="B111" s="204"/>
      <c r="C111" s="205"/>
      <c r="D111" s="206" t="s">
        <v>163</v>
      </c>
      <c r="E111" s="207" t="s">
        <v>21</v>
      </c>
      <c r="F111" s="208" t="s">
        <v>301</v>
      </c>
      <c r="G111" s="205"/>
      <c r="H111" s="207" t="s">
        <v>21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163</v>
      </c>
      <c r="AU111" s="214" t="s">
        <v>81</v>
      </c>
      <c r="AV111" s="11" t="s">
        <v>79</v>
      </c>
      <c r="AW111" s="11" t="s">
        <v>35</v>
      </c>
      <c r="AX111" s="11" t="s">
        <v>71</v>
      </c>
      <c r="AY111" s="214" t="s">
        <v>124</v>
      </c>
    </row>
    <row r="112" spans="2:65" s="12" customFormat="1">
      <c r="B112" s="215"/>
      <c r="C112" s="216"/>
      <c r="D112" s="206" t="s">
        <v>163</v>
      </c>
      <c r="E112" s="217" t="s">
        <v>21</v>
      </c>
      <c r="F112" s="218" t="s">
        <v>302</v>
      </c>
      <c r="G112" s="216"/>
      <c r="H112" s="219">
        <v>6.5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163</v>
      </c>
      <c r="AU112" s="225" t="s">
        <v>81</v>
      </c>
      <c r="AV112" s="12" t="s">
        <v>81</v>
      </c>
      <c r="AW112" s="12" t="s">
        <v>35</v>
      </c>
      <c r="AX112" s="12" t="s">
        <v>71</v>
      </c>
      <c r="AY112" s="225" t="s">
        <v>124</v>
      </c>
    </row>
    <row r="113" spans="2:65" s="13" customFormat="1">
      <c r="B113" s="226"/>
      <c r="C113" s="227"/>
      <c r="D113" s="206" t="s">
        <v>163</v>
      </c>
      <c r="E113" s="228" t="s">
        <v>21</v>
      </c>
      <c r="F113" s="229" t="s">
        <v>166</v>
      </c>
      <c r="G113" s="227"/>
      <c r="H113" s="230">
        <v>6.5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163</v>
      </c>
      <c r="AU113" s="236" t="s">
        <v>81</v>
      </c>
      <c r="AV113" s="13" t="s">
        <v>130</v>
      </c>
      <c r="AW113" s="13" t="s">
        <v>35</v>
      </c>
      <c r="AX113" s="13" t="s">
        <v>79</v>
      </c>
      <c r="AY113" s="236" t="s">
        <v>124</v>
      </c>
    </row>
    <row r="114" spans="2:65" s="1" customFormat="1" ht="38.25" customHeight="1">
      <c r="B114" s="40"/>
      <c r="C114" s="242" t="s">
        <v>129</v>
      </c>
      <c r="D114" s="242" t="s">
        <v>258</v>
      </c>
      <c r="E114" s="243" t="s">
        <v>303</v>
      </c>
      <c r="F114" s="244" t="s">
        <v>304</v>
      </c>
      <c r="G114" s="245" t="s">
        <v>220</v>
      </c>
      <c r="H114" s="246">
        <v>56</v>
      </c>
      <c r="I114" s="247"/>
      <c r="J114" s="248">
        <f>ROUND(I114*H114,2)</f>
        <v>0</v>
      </c>
      <c r="K114" s="244" t="s">
        <v>262</v>
      </c>
      <c r="L114" s="60"/>
      <c r="M114" s="249" t="s">
        <v>21</v>
      </c>
      <c r="N114" s="250" t="s">
        <v>42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130</v>
      </c>
      <c r="AT114" s="23" t="s">
        <v>258</v>
      </c>
      <c r="AU114" s="23" t="s">
        <v>81</v>
      </c>
      <c r="AY114" s="23" t="s">
        <v>124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79</v>
      </c>
      <c r="BK114" s="203">
        <f>ROUND(I114*H114,2)</f>
        <v>0</v>
      </c>
      <c r="BL114" s="23" t="s">
        <v>130</v>
      </c>
      <c r="BM114" s="23" t="s">
        <v>305</v>
      </c>
    </row>
    <row r="115" spans="2:65" s="11" customFormat="1">
      <c r="B115" s="204"/>
      <c r="C115" s="205"/>
      <c r="D115" s="206" t="s">
        <v>163</v>
      </c>
      <c r="E115" s="207" t="s">
        <v>21</v>
      </c>
      <c r="F115" s="208" t="s">
        <v>306</v>
      </c>
      <c r="G115" s="205"/>
      <c r="H115" s="207" t="s">
        <v>21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163</v>
      </c>
      <c r="AU115" s="214" t="s">
        <v>81</v>
      </c>
      <c r="AV115" s="11" t="s">
        <v>79</v>
      </c>
      <c r="AW115" s="11" t="s">
        <v>35</v>
      </c>
      <c r="AX115" s="11" t="s">
        <v>71</v>
      </c>
      <c r="AY115" s="214" t="s">
        <v>124</v>
      </c>
    </row>
    <row r="116" spans="2:65" s="12" customFormat="1">
      <c r="B116" s="215"/>
      <c r="C116" s="216"/>
      <c r="D116" s="206" t="s">
        <v>163</v>
      </c>
      <c r="E116" s="217" t="s">
        <v>21</v>
      </c>
      <c r="F116" s="218" t="s">
        <v>307</v>
      </c>
      <c r="G116" s="216"/>
      <c r="H116" s="219">
        <v>56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163</v>
      </c>
      <c r="AU116" s="225" t="s">
        <v>81</v>
      </c>
      <c r="AV116" s="12" t="s">
        <v>81</v>
      </c>
      <c r="AW116" s="12" t="s">
        <v>35</v>
      </c>
      <c r="AX116" s="12" t="s">
        <v>79</v>
      </c>
      <c r="AY116" s="225" t="s">
        <v>124</v>
      </c>
    </row>
    <row r="117" spans="2:65" s="1" customFormat="1" ht="38.25" customHeight="1">
      <c r="B117" s="40"/>
      <c r="C117" s="242" t="s">
        <v>154</v>
      </c>
      <c r="D117" s="242" t="s">
        <v>258</v>
      </c>
      <c r="E117" s="243" t="s">
        <v>308</v>
      </c>
      <c r="F117" s="244" t="s">
        <v>309</v>
      </c>
      <c r="G117" s="245" t="s">
        <v>220</v>
      </c>
      <c r="H117" s="246">
        <v>416.20699999999999</v>
      </c>
      <c r="I117" s="247"/>
      <c r="J117" s="248">
        <f>ROUND(I117*H117,2)</f>
        <v>0</v>
      </c>
      <c r="K117" s="244" t="s">
        <v>262</v>
      </c>
      <c r="L117" s="60"/>
      <c r="M117" s="249" t="s">
        <v>21</v>
      </c>
      <c r="N117" s="250" t="s">
        <v>42</v>
      </c>
      <c r="O117" s="41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23" t="s">
        <v>130</v>
      </c>
      <c r="AT117" s="23" t="s">
        <v>258</v>
      </c>
      <c r="AU117" s="23" t="s">
        <v>81</v>
      </c>
      <c r="AY117" s="23" t="s">
        <v>124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3" t="s">
        <v>79</v>
      </c>
      <c r="BK117" s="203">
        <f>ROUND(I117*H117,2)</f>
        <v>0</v>
      </c>
      <c r="BL117" s="23" t="s">
        <v>130</v>
      </c>
      <c r="BM117" s="23" t="s">
        <v>310</v>
      </c>
    </row>
    <row r="118" spans="2:65" s="11" customFormat="1">
      <c r="B118" s="204"/>
      <c r="C118" s="205"/>
      <c r="D118" s="206" t="s">
        <v>163</v>
      </c>
      <c r="E118" s="207" t="s">
        <v>21</v>
      </c>
      <c r="F118" s="208" t="s">
        <v>311</v>
      </c>
      <c r="G118" s="205"/>
      <c r="H118" s="207" t="s">
        <v>21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163</v>
      </c>
      <c r="AU118" s="214" t="s">
        <v>81</v>
      </c>
      <c r="AV118" s="11" t="s">
        <v>79</v>
      </c>
      <c r="AW118" s="11" t="s">
        <v>35</v>
      </c>
      <c r="AX118" s="11" t="s">
        <v>71</v>
      </c>
      <c r="AY118" s="214" t="s">
        <v>124</v>
      </c>
    </row>
    <row r="119" spans="2:65" s="12" customFormat="1">
      <c r="B119" s="215"/>
      <c r="C119" s="216"/>
      <c r="D119" s="206" t="s">
        <v>163</v>
      </c>
      <c r="E119" s="217" t="s">
        <v>21</v>
      </c>
      <c r="F119" s="218" t="s">
        <v>312</v>
      </c>
      <c r="G119" s="216"/>
      <c r="H119" s="219">
        <v>9.8279999999999994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163</v>
      </c>
      <c r="AU119" s="225" t="s">
        <v>81</v>
      </c>
      <c r="AV119" s="12" t="s">
        <v>81</v>
      </c>
      <c r="AW119" s="12" t="s">
        <v>35</v>
      </c>
      <c r="AX119" s="12" t="s">
        <v>71</v>
      </c>
      <c r="AY119" s="225" t="s">
        <v>124</v>
      </c>
    </row>
    <row r="120" spans="2:65" s="12" customFormat="1">
      <c r="B120" s="215"/>
      <c r="C120" s="216"/>
      <c r="D120" s="206" t="s">
        <v>163</v>
      </c>
      <c r="E120" s="217" t="s">
        <v>21</v>
      </c>
      <c r="F120" s="218" t="s">
        <v>313</v>
      </c>
      <c r="G120" s="216"/>
      <c r="H120" s="219">
        <v>393.34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163</v>
      </c>
      <c r="AU120" s="225" t="s">
        <v>81</v>
      </c>
      <c r="AV120" s="12" t="s">
        <v>81</v>
      </c>
      <c r="AW120" s="12" t="s">
        <v>35</v>
      </c>
      <c r="AX120" s="12" t="s">
        <v>71</v>
      </c>
      <c r="AY120" s="225" t="s">
        <v>124</v>
      </c>
    </row>
    <row r="121" spans="2:65" s="11" customFormat="1">
      <c r="B121" s="204"/>
      <c r="C121" s="205"/>
      <c r="D121" s="206" t="s">
        <v>163</v>
      </c>
      <c r="E121" s="207" t="s">
        <v>21</v>
      </c>
      <c r="F121" s="208" t="s">
        <v>314</v>
      </c>
      <c r="G121" s="205"/>
      <c r="H121" s="207" t="s">
        <v>21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163</v>
      </c>
      <c r="AU121" s="214" t="s">
        <v>81</v>
      </c>
      <c r="AV121" s="11" t="s">
        <v>79</v>
      </c>
      <c r="AW121" s="11" t="s">
        <v>35</v>
      </c>
      <c r="AX121" s="11" t="s">
        <v>71</v>
      </c>
      <c r="AY121" s="214" t="s">
        <v>124</v>
      </c>
    </row>
    <row r="122" spans="2:65" s="12" customFormat="1">
      <c r="B122" s="215"/>
      <c r="C122" s="216"/>
      <c r="D122" s="206" t="s">
        <v>163</v>
      </c>
      <c r="E122" s="217" t="s">
        <v>21</v>
      </c>
      <c r="F122" s="218" t="s">
        <v>315</v>
      </c>
      <c r="G122" s="216"/>
      <c r="H122" s="219">
        <v>13.039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AT122" s="225" t="s">
        <v>163</v>
      </c>
      <c r="AU122" s="225" t="s">
        <v>81</v>
      </c>
      <c r="AV122" s="12" t="s">
        <v>81</v>
      </c>
      <c r="AW122" s="12" t="s">
        <v>35</v>
      </c>
      <c r="AX122" s="12" t="s">
        <v>71</v>
      </c>
      <c r="AY122" s="225" t="s">
        <v>124</v>
      </c>
    </row>
    <row r="123" spans="2:65" s="13" customFormat="1">
      <c r="B123" s="226"/>
      <c r="C123" s="227"/>
      <c r="D123" s="206" t="s">
        <v>163</v>
      </c>
      <c r="E123" s="228" t="s">
        <v>219</v>
      </c>
      <c r="F123" s="229" t="s">
        <v>166</v>
      </c>
      <c r="G123" s="227"/>
      <c r="H123" s="230">
        <v>416.20699999999999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163</v>
      </c>
      <c r="AU123" s="236" t="s">
        <v>81</v>
      </c>
      <c r="AV123" s="13" t="s">
        <v>130</v>
      </c>
      <c r="AW123" s="13" t="s">
        <v>35</v>
      </c>
      <c r="AX123" s="13" t="s">
        <v>79</v>
      </c>
      <c r="AY123" s="236" t="s">
        <v>124</v>
      </c>
    </row>
    <row r="124" spans="2:65" s="1" customFormat="1" ht="38.25" customHeight="1">
      <c r="B124" s="40"/>
      <c r="C124" s="242" t="s">
        <v>158</v>
      </c>
      <c r="D124" s="242" t="s">
        <v>258</v>
      </c>
      <c r="E124" s="243" t="s">
        <v>316</v>
      </c>
      <c r="F124" s="244" t="s">
        <v>317</v>
      </c>
      <c r="G124" s="245" t="s">
        <v>220</v>
      </c>
      <c r="H124" s="246">
        <v>416.20699999999999</v>
      </c>
      <c r="I124" s="247"/>
      <c r="J124" s="248">
        <f>ROUND(I124*H124,2)</f>
        <v>0</v>
      </c>
      <c r="K124" s="244" t="s">
        <v>262</v>
      </c>
      <c r="L124" s="60"/>
      <c r="M124" s="249" t="s">
        <v>21</v>
      </c>
      <c r="N124" s="250" t="s">
        <v>42</v>
      </c>
      <c r="O124" s="4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23" t="s">
        <v>130</v>
      </c>
      <c r="AT124" s="23" t="s">
        <v>258</v>
      </c>
      <c r="AU124" s="23" t="s">
        <v>81</v>
      </c>
      <c r="AY124" s="23" t="s">
        <v>124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3" t="s">
        <v>79</v>
      </c>
      <c r="BK124" s="203">
        <f>ROUND(I124*H124,2)</f>
        <v>0</v>
      </c>
      <c r="BL124" s="23" t="s">
        <v>130</v>
      </c>
      <c r="BM124" s="23" t="s">
        <v>318</v>
      </c>
    </row>
    <row r="125" spans="2:65" s="12" customFormat="1">
      <c r="B125" s="215"/>
      <c r="C125" s="216"/>
      <c r="D125" s="206" t="s">
        <v>163</v>
      </c>
      <c r="E125" s="217" t="s">
        <v>21</v>
      </c>
      <c r="F125" s="218" t="s">
        <v>219</v>
      </c>
      <c r="G125" s="216"/>
      <c r="H125" s="219">
        <v>416.20699999999999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163</v>
      </c>
      <c r="AU125" s="225" t="s">
        <v>81</v>
      </c>
      <c r="AV125" s="12" t="s">
        <v>81</v>
      </c>
      <c r="AW125" s="12" t="s">
        <v>35</v>
      </c>
      <c r="AX125" s="12" t="s">
        <v>79</v>
      </c>
      <c r="AY125" s="225" t="s">
        <v>124</v>
      </c>
    </row>
    <row r="126" spans="2:65" s="1" customFormat="1" ht="25.5" customHeight="1">
      <c r="B126" s="40"/>
      <c r="C126" s="242" t="s">
        <v>167</v>
      </c>
      <c r="D126" s="242" t="s">
        <v>258</v>
      </c>
      <c r="E126" s="243" t="s">
        <v>319</v>
      </c>
      <c r="F126" s="244" t="s">
        <v>320</v>
      </c>
      <c r="G126" s="245" t="s">
        <v>220</v>
      </c>
      <c r="H126" s="246">
        <v>15.327</v>
      </c>
      <c r="I126" s="247"/>
      <c r="J126" s="248">
        <f>ROUND(I126*H126,2)</f>
        <v>0</v>
      </c>
      <c r="K126" s="244" t="s">
        <v>262</v>
      </c>
      <c r="L126" s="60"/>
      <c r="M126" s="249" t="s">
        <v>21</v>
      </c>
      <c r="N126" s="250" t="s">
        <v>42</v>
      </c>
      <c r="O126" s="4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3" t="s">
        <v>130</v>
      </c>
      <c r="AT126" s="23" t="s">
        <v>258</v>
      </c>
      <c r="AU126" s="23" t="s">
        <v>81</v>
      </c>
      <c r="AY126" s="23" t="s">
        <v>124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3" t="s">
        <v>79</v>
      </c>
      <c r="BK126" s="203">
        <f>ROUND(I126*H126,2)</f>
        <v>0</v>
      </c>
      <c r="BL126" s="23" t="s">
        <v>130</v>
      </c>
      <c r="BM126" s="23" t="s">
        <v>321</v>
      </c>
    </row>
    <row r="127" spans="2:65" s="11" customFormat="1">
      <c r="B127" s="204"/>
      <c r="C127" s="205"/>
      <c r="D127" s="206" t="s">
        <v>163</v>
      </c>
      <c r="E127" s="207" t="s">
        <v>21</v>
      </c>
      <c r="F127" s="208" t="s">
        <v>322</v>
      </c>
      <c r="G127" s="205"/>
      <c r="H127" s="207" t="s">
        <v>21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163</v>
      </c>
      <c r="AU127" s="214" t="s">
        <v>81</v>
      </c>
      <c r="AV127" s="11" t="s">
        <v>79</v>
      </c>
      <c r="AW127" s="11" t="s">
        <v>35</v>
      </c>
      <c r="AX127" s="11" t="s">
        <v>71</v>
      </c>
      <c r="AY127" s="214" t="s">
        <v>124</v>
      </c>
    </row>
    <row r="128" spans="2:65" s="12" customFormat="1">
      <c r="B128" s="215"/>
      <c r="C128" s="216"/>
      <c r="D128" s="206" t="s">
        <v>163</v>
      </c>
      <c r="E128" s="217" t="s">
        <v>225</v>
      </c>
      <c r="F128" s="218" t="s">
        <v>323</v>
      </c>
      <c r="G128" s="216"/>
      <c r="H128" s="219">
        <v>15.327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163</v>
      </c>
      <c r="AU128" s="225" t="s">
        <v>81</v>
      </c>
      <c r="AV128" s="12" t="s">
        <v>81</v>
      </c>
      <c r="AW128" s="12" t="s">
        <v>35</v>
      </c>
      <c r="AX128" s="12" t="s">
        <v>79</v>
      </c>
      <c r="AY128" s="225" t="s">
        <v>124</v>
      </c>
    </row>
    <row r="129" spans="2:65" s="1" customFormat="1" ht="38.25" customHeight="1">
      <c r="B129" s="40"/>
      <c r="C129" s="242" t="s">
        <v>171</v>
      </c>
      <c r="D129" s="242" t="s">
        <v>258</v>
      </c>
      <c r="E129" s="243" t="s">
        <v>324</v>
      </c>
      <c r="F129" s="244" t="s">
        <v>325</v>
      </c>
      <c r="G129" s="245" t="s">
        <v>220</v>
      </c>
      <c r="H129" s="246">
        <v>15.327</v>
      </c>
      <c r="I129" s="247"/>
      <c r="J129" s="248">
        <f>ROUND(I129*H129,2)</f>
        <v>0</v>
      </c>
      <c r="K129" s="244" t="s">
        <v>262</v>
      </c>
      <c r="L129" s="60"/>
      <c r="M129" s="249" t="s">
        <v>21</v>
      </c>
      <c r="N129" s="250" t="s">
        <v>42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130</v>
      </c>
      <c r="AT129" s="23" t="s">
        <v>258</v>
      </c>
      <c r="AU129" s="23" t="s">
        <v>81</v>
      </c>
      <c r="AY129" s="23" t="s">
        <v>124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79</v>
      </c>
      <c r="BK129" s="203">
        <f>ROUND(I129*H129,2)</f>
        <v>0</v>
      </c>
      <c r="BL129" s="23" t="s">
        <v>130</v>
      </c>
      <c r="BM129" s="23" t="s">
        <v>326</v>
      </c>
    </row>
    <row r="130" spans="2:65" s="12" customFormat="1">
      <c r="B130" s="215"/>
      <c r="C130" s="216"/>
      <c r="D130" s="206" t="s">
        <v>163</v>
      </c>
      <c r="E130" s="217" t="s">
        <v>21</v>
      </c>
      <c r="F130" s="218" t="s">
        <v>225</v>
      </c>
      <c r="G130" s="216"/>
      <c r="H130" s="219">
        <v>15.327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163</v>
      </c>
      <c r="AU130" s="225" t="s">
        <v>81</v>
      </c>
      <c r="AV130" s="12" t="s">
        <v>81</v>
      </c>
      <c r="AW130" s="12" t="s">
        <v>35</v>
      </c>
      <c r="AX130" s="12" t="s">
        <v>79</v>
      </c>
      <c r="AY130" s="225" t="s">
        <v>124</v>
      </c>
    </row>
    <row r="131" spans="2:65" s="1" customFormat="1" ht="38.25" customHeight="1">
      <c r="B131" s="40"/>
      <c r="C131" s="242" t="s">
        <v>175</v>
      </c>
      <c r="D131" s="242" t="s">
        <v>258</v>
      </c>
      <c r="E131" s="243" t="s">
        <v>327</v>
      </c>
      <c r="F131" s="244" t="s">
        <v>328</v>
      </c>
      <c r="G131" s="245" t="s">
        <v>161</v>
      </c>
      <c r="H131" s="246">
        <v>3</v>
      </c>
      <c r="I131" s="247"/>
      <c r="J131" s="248">
        <f>ROUND(I131*H131,2)</f>
        <v>0</v>
      </c>
      <c r="K131" s="244" t="s">
        <v>269</v>
      </c>
      <c r="L131" s="60"/>
      <c r="M131" s="249" t="s">
        <v>21</v>
      </c>
      <c r="N131" s="250" t="s">
        <v>42</v>
      </c>
      <c r="O131" s="41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3" t="s">
        <v>130</v>
      </c>
      <c r="AT131" s="23" t="s">
        <v>258</v>
      </c>
      <c r="AU131" s="23" t="s">
        <v>81</v>
      </c>
      <c r="AY131" s="23" t="s">
        <v>124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79</v>
      </c>
      <c r="BK131" s="203">
        <f>ROUND(I131*H131,2)</f>
        <v>0</v>
      </c>
      <c r="BL131" s="23" t="s">
        <v>130</v>
      </c>
      <c r="BM131" s="23" t="s">
        <v>329</v>
      </c>
    </row>
    <row r="132" spans="2:65" s="1" customFormat="1" ht="38.25" customHeight="1">
      <c r="B132" s="40"/>
      <c r="C132" s="242" t="s">
        <v>179</v>
      </c>
      <c r="D132" s="242" t="s">
        <v>258</v>
      </c>
      <c r="E132" s="243" t="s">
        <v>330</v>
      </c>
      <c r="F132" s="244" t="s">
        <v>331</v>
      </c>
      <c r="G132" s="245" t="s">
        <v>161</v>
      </c>
      <c r="H132" s="246">
        <v>3</v>
      </c>
      <c r="I132" s="247"/>
      <c r="J132" s="248">
        <f>ROUND(I132*H132,2)</f>
        <v>0</v>
      </c>
      <c r="K132" s="244" t="s">
        <v>269</v>
      </c>
      <c r="L132" s="60"/>
      <c r="M132" s="249" t="s">
        <v>21</v>
      </c>
      <c r="N132" s="250" t="s">
        <v>42</v>
      </c>
      <c r="O132" s="4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23" t="s">
        <v>130</v>
      </c>
      <c r="AT132" s="23" t="s">
        <v>258</v>
      </c>
      <c r="AU132" s="23" t="s">
        <v>81</v>
      </c>
      <c r="AY132" s="23" t="s">
        <v>124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3" t="s">
        <v>79</v>
      </c>
      <c r="BK132" s="203">
        <f>ROUND(I132*H132,2)</f>
        <v>0</v>
      </c>
      <c r="BL132" s="23" t="s">
        <v>130</v>
      </c>
      <c r="BM132" s="23" t="s">
        <v>332</v>
      </c>
    </row>
    <row r="133" spans="2:65" s="1" customFormat="1" ht="25.5" customHeight="1">
      <c r="B133" s="40"/>
      <c r="C133" s="242" t="s">
        <v>10</v>
      </c>
      <c r="D133" s="242" t="s">
        <v>258</v>
      </c>
      <c r="E133" s="243" t="s">
        <v>333</v>
      </c>
      <c r="F133" s="244" t="s">
        <v>334</v>
      </c>
      <c r="G133" s="245" t="s">
        <v>161</v>
      </c>
      <c r="H133" s="246">
        <v>3</v>
      </c>
      <c r="I133" s="247"/>
      <c r="J133" s="248">
        <f>ROUND(I133*H133,2)</f>
        <v>0</v>
      </c>
      <c r="K133" s="244" t="s">
        <v>269</v>
      </c>
      <c r="L133" s="60"/>
      <c r="M133" s="249" t="s">
        <v>21</v>
      </c>
      <c r="N133" s="250" t="s">
        <v>42</v>
      </c>
      <c r="O133" s="4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23" t="s">
        <v>130</v>
      </c>
      <c r="AT133" s="23" t="s">
        <v>258</v>
      </c>
      <c r="AU133" s="23" t="s">
        <v>81</v>
      </c>
      <c r="AY133" s="23" t="s">
        <v>124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79</v>
      </c>
      <c r="BK133" s="203">
        <f>ROUND(I133*H133,2)</f>
        <v>0</v>
      </c>
      <c r="BL133" s="23" t="s">
        <v>130</v>
      </c>
      <c r="BM133" s="23" t="s">
        <v>335</v>
      </c>
    </row>
    <row r="134" spans="2:65" s="1" customFormat="1" ht="38.25" customHeight="1">
      <c r="B134" s="40"/>
      <c r="C134" s="242" t="s">
        <v>186</v>
      </c>
      <c r="D134" s="242" t="s">
        <v>258</v>
      </c>
      <c r="E134" s="243" t="s">
        <v>336</v>
      </c>
      <c r="F134" s="244" t="s">
        <v>337</v>
      </c>
      <c r="G134" s="245" t="s">
        <v>220</v>
      </c>
      <c r="H134" s="246">
        <v>431.53399999999999</v>
      </c>
      <c r="I134" s="247"/>
      <c r="J134" s="248">
        <f>ROUND(I134*H134,2)</f>
        <v>0</v>
      </c>
      <c r="K134" s="244" t="s">
        <v>262</v>
      </c>
      <c r="L134" s="60"/>
      <c r="M134" s="249" t="s">
        <v>21</v>
      </c>
      <c r="N134" s="250" t="s">
        <v>42</v>
      </c>
      <c r="O134" s="4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3" t="s">
        <v>130</v>
      </c>
      <c r="AT134" s="23" t="s">
        <v>258</v>
      </c>
      <c r="AU134" s="23" t="s">
        <v>81</v>
      </c>
      <c r="AY134" s="23" t="s">
        <v>124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79</v>
      </c>
      <c r="BK134" s="203">
        <f>ROUND(I134*H134,2)</f>
        <v>0</v>
      </c>
      <c r="BL134" s="23" t="s">
        <v>130</v>
      </c>
      <c r="BM134" s="23" t="s">
        <v>338</v>
      </c>
    </row>
    <row r="135" spans="2:65" s="12" customFormat="1">
      <c r="B135" s="215"/>
      <c r="C135" s="216"/>
      <c r="D135" s="206" t="s">
        <v>163</v>
      </c>
      <c r="E135" s="217" t="s">
        <v>228</v>
      </c>
      <c r="F135" s="218" t="s">
        <v>339</v>
      </c>
      <c r="G135" s="216"/>
      <c r="H135" s="219">
        <v>431.53399999999999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163</v>
      </c>
      <c r="AU135" s="225" t="s">
        <v>81</v>
      </c>
      <c r="AV135" s="12" t="s">
        <v>81</v>
      </c>
      <c r="AW135" s="12" t="s">
        <v>35</v>
      </c>
      <c r="AX135" s="12" t="s">
        <v>79</v>
      </c>
      <c r="AY135" s="225" t="s">
        <v>124</v>
      </c>
    </row>
    <row r="136" spans="2:65" s="1" customFormat="1" ht="51" customHeight="1">
      <c r="B136" s="40"/>
      <c r="C136" s="242" t="s">
        <v>190</v>
      </c>
      <c r="D136" s="242" t="s">
        <v>258</v>
      </c>
      <c r="E136" s="243" t="s">
        <v>340</v>
      </c>
      <c r="F136" s="244" t="s">
        <v>341</v>
      </c>
      <c r="G136" s="245" t="s">
        <v>220</v>
      </c>
      <c r="H136" s="246">
        <v>6473.01</v>
      </c>
      <c r="I136" s="247"/>
      <c r="J136" s="248">
        <f>ROUND(I136*H136,2)</f>
        <v>0</v>
      </c>
      <c r="K136" s="244" t="s">
        <v>269</v>
      </c>
      <c r="L136" s="60"/>
      <c r="M136" s="249" t="s">
        <v>21</v>
      </c>
      <c r="N136" s="250" t="s">
        <v>42</v>
      </c>
      <c r="O136" s="41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23" t="s">
        <v>130</v>
      </c>
      <c r="AT136" s="23" t="s">
        <v>258</v>
      </c>
      <c r="AU136" s="23" t="s">
        <v>81</v>
      </c>
      <c r="AY136" s="23" t="s">
        <v>124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3" t="s">
        <v>79</v>
      </c>
      <c r="BK136" s="203">
        <f>ROUND(I136*H136,2)</f>
        <v>0</v>
      </c>
      <c r="BL136" s="23" t="s">
        <v>130</v>
      </c>
      <c r="BM136" s="23" t="s">
        <v>342</v>
      </c>
    </row>
    <row r="137" spans="2:65" s="11" customFormat="1">
      <c r="B137" s="204"/>
      <c r="C137" s="205"/>
      <c r="D137" s="206" t="s">
        <v>163</v>
      </c>
      <c r="E137" s="207" t="s">
        <v>21</v>
      </c>
      <c r="F137" s="208" t="s">
        <v>343</v>
      </c>
      <c r="G137" s="205"/>
      <c r="H137" s="207" t="s">
        <v>21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163</v>
      </c>
      <c r="AU137" s="214" t="s">
        <v>81</v>
      </c>
      <c r="AV137" s="11" t="s">
        <v>79</v>
      </c>
      <c r="AW137" s="11" t="s">
        <v>35</v>
      </c>
      <c r="AX137" s="11" t="s">
        <v>71</v>
      </c>
      <c r="AY137" s="214" t="s">
        <v>124</v>
      </c>
    </row>
    <row r="138" spans="2:65" s="12" customFormat="1">
      <c r="B138" s="215"/>
      <c r="C138" s="216"/>
      <c r="D138" s="206" t="s">
        <v>163</v>
      </c>
      <c r="E138" s="217" t="s">
        <v>21</v>
      </c>
      <c r="F138" s="218" t="s">
        <v>344</v>
      </c>
      <c r="G138" s="216"/>
      <c r="H138" s="219">
        <v>6473.01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163</v>
      </c>
      <c r="AU138" s="225" t="s">
        <v>81</v>
      </c>
      <c r="AV138" s="12" t="s">
        <v>81</v>
      </c>
      <c r="AW138" s="12" t="s">
        <v>35</v>
      </c>
      <c r="AX138" s="12" t="s">
        <v>79</v>
      </c>
      <c r="AY138" s="225" t="s">
        <v>124</v>
      </c>
    </row>
    <row r="139" spans="2:65" s="1" customFormat="1" ht="25.5" customHeight="1">
      <c r="B139" s="40"/>
      <c r="C139" s="242" t="s">
        <v>194</v>
      </c>
      <c r="D139" s="242" t="s">
        <v>258</v>
      </c>
      <c r="E139" s="243" t="s">
        <v>345</v>
      </c>
      <c r="F139" s="244" t="s">
        <v>346</v>
      </c>
      <c r="G139" s="245" t="s">
        <v>220</v>
      </c>
      <c r="H139" s="246">
        <v>431.53399999999999</v>
      </c>
      <c r="I139" s="247"/>
      <c r="J139" s="248">
        <f>ROUND(I139*H139,2)</f>
        <v>0</v>
      </c>
      <c r="K139" s="244" t="s">
        <v>262</v>
      </c>
      <c r="L139" s="60"/>
      <c r="M139" s="249" t="s">
        <v>21</v>
      </c>
      <c r="N139" s="250" t="s">
        <v>42</v>
      </c>
      <c r="O139" s="4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23" t="s">
        <v>130</v>
      </c>
      <c r="AT139" s="23" t="s">
        <v>258</v>
      </c>
      <c r="AU139" s="23" t="s">
        <v>81</v>
      </c>
      <c r="AY139" s="23" t="s">
        <v>124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3" t="s">
        <v>79</v>
      </c>
      <c r="BK139" s="203">
        <f>ROUND(I139*H139,2)</f>
        <v>0</v>
      </c>
      <c r="BL139" s="23" t="s">
        <v>130</v>
      </c>
      <c r="BM139" s="23" t="s">
        <v>347</v>
      </c>
    </row>
    <row r="140" spans="2:65" s="12" customFormat="1">
      <c r="B140" s="215"/>
      <c r="C140" s="216"/>
      <c r="D140" s="206" t="s">
        <v>163</v>
      </c>
      <c r="E140" s="217" t="s">
        <v>21</v>
      </c>
      <c r="F140" s="218" t="s">
        <v>228</v>
      </c>
      <c r="G140" s="216"/>
      <c r="H140" s="219">
        <v>431.53399999999999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163</v>
      </c>
      <c r="AU140" s="225" t="s">
        <v>81</v>
      </c>
      <c r="AV140" s="12" t="s">
        <v>81</v>
      </c>
      <c r="AW140" s="12" t="s">
        <v>35</v>
      </c>
      <c r="AX140" s="12" t="s">
        <v>79</v>
      </c>
      <c r="AY140" s="225" t="s">
        <v>124</v>
      </c>
    </row>
    <row r="141" spans="2:65" s="1" customFormat="1" ht="16.5" customHeight="1">
      <c r="B141" s="40"/>
      <c r="C141" s="242" t="s">
        <v>198</v>
      </c>
      <c r="D141" s="242" t="s">
        <v>258</v>
      </c>
      <c r="E141" s="243" t="s">
        <v>348</v>
      </c>
      <c r="F141" s="244" t="s">
        <v>349</v>
      </c>
      <c r="G141" s="245" t="s">
        <v>220</v>
      </c>
      <c r="H141" s="246">
        <v>431.53399999999999</v>
      </c>
      <c r="I141" s="247"/>
      <c r="J141" s="248">
        <f>ROUND(I141*H141,2)</f>
        <v>0</v>
      </c>
      <c r="K141" s="244" t="s">
        <v>262</v>
      </c>
      <c r="L141" s="60"/>
      <c r="M141" s="249" t="s">
        <v>21</v>
      </c>
      <c r="N141" s="250" t="s">
        <v>42</v>
      </c>
      <c r="O141" s="4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23" t="s">
        <v>130</v>
      </c>
      <c r="AT141" s="23" t="s">
        <v>258</v>
      </c>
      <c r="AU141" s="23" t="s">
        <v>81</v>
      </c>
      <c r="AY141" s="23" t="s">
        <v>124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79</v>
      </c>
      <c r="BK141" s="203">
        <f>ROUND(I141*H141,2)</f>
        <v>0</v>
      </c>
      <c r="BL141" s="23" t="s">
        <v>130</v>
      </c>
      <c r="BM141" s="23" t="s">
        <v>350</v>
      </c>
    </row>
    <row r="142" spans="2:65" s="12" customFormat="1">
      <c r="B142" s="215"/>
      <c r="C142" s="216"/>
      <c r="D142" s="206" t="s">
        <v>163</v>
      </c>
      <c r="E142" s="217" t="s">
        <v>21</v>
      </c>
      <c r="F142" s="218" t="s">
        <v>228</v>
      </c>
      <c r="G142" s="216"/>
      <c r="H142" s="219">
        <v>431.53399999999999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163</v>
      </c>
      <c r="AU142" s="225" t="s">
        <v>81</v>
      </c>
      <c r="AV142" s="12" t="s">
        <v>81</v>
      </c>
      <c r="AW142" s="12" t="s">
        <v>35</v>
      </c>
      <c r="AX142" s="12" t="s">
        <v>79</v>
      </c>
      <c r="AY142" s="225" t="s">
        <v>124</v>
      </c>
    </row>
    <row r="143" spans="2:65" s="1" customFormat="1" ht="16.5" customHeight="1">
      <c r="B143" s="40"/>
      <c r="C143" s="242" t="s">
        <v>202</v>
      </c>
      <c r="D143" s="242" t="s">
        <v>258</v>
      </c>
      <c r="E143" s="243" t="s">
        <v>351</v>
      </c>
      <c r="F143" s="244" t="s">
        <v>352</v>
      </c>
      <c r="G143" s="245" t="s">
        <v>353</v>
      </c>
      <c r="H143" s="246">
        <v>733.60799999999995</v>
      </c>
      <c r="I143" s="247"/>
      <c r="J143" s="248">
        <f>ROUND(I143*H143,2)</f>
        <v>0</v>
      </c>
      <c r="K143" s="244" t="s">
        <v>262</v>
      </c>
      <c r="L143" s="60"/>
      <c r="M143" s="249" t="s">
        <v>21</v>
      </c>
      <c r="N143" s="250" t="s">
        <v>42</v>
      </c>
      <c r="O143" s="4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3" t="s">
        <v>130</v>
      </c>
      <c r="AT143" s="23" t="s">
        <v>258</v>
      </c>
      <c r="AU143" s="23" t="s">
        <v>81</v>
      </c>
      <c r="AY143" s="23" t="s">
        <v>124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79</v>
      </c>
      <c r="BK143" s="203">
        <f>ROUND(I143*H143,2)</f>
        <v>0</v>
      </c>
      <c r="BL143" s="23" t="s">
        <v>130</v>
      </c>
      <c r="BM143" s="23" t="s">
        <v>354</v>
      </c>
    </row>
    <row r="144" spans="2:65" s="12" customFormat="1">
      <c r="B144" s="215"/>
      <c r="C144" s="216"/>
      <c r="D144" s="206" t="s">
        <v>163</v>
      </c>
      <c r="E144" s="217" t="s">
        <v>21</v>
      </c>
      <c r="F144" s="218" t="s">
        <v>355</v>
      </c>
      <c r="G144" s="216"/>
      <c r="H144" s="219">
        <v>733.60799999999995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163</v>
      </c>
      <c r="AU144" s="225" t="s">
        <v>81</v>
      </c>
      <c r="AV144" s="12" t="s">
        <v>81</v>
      </c>
      <c r="AW144" s="12" t="s">
        <v>35</v>
      </c>
      <c r="AX144" s="12" t="s">
        <v>79</v>
      </c>
      <c r="AY144" s="225" t="s">
        <v>124</v>
      </c>
    </row>
    <row r="145" spans="2:65" s="1" customFormat="1" ht="25.5" customHeight="1">
      <c r="B145" s="40"/>
      <c r="C145" s="242" t="s">
        <v>9</v>
      </c>
      <c r="D145" s="242" t="s">
        <v>258</v>
      </c>
      <c r="E145" s="243" t="s">
        <v>356</v>
      </c>
      <c r="F145" s="244" t="s">
        <v>357</v>
      </c>
      <c r="G145" s="245" t="s">
        <v>220</v>
      </c>
      <c r="H145" s="246">
        <v>14.561</v>
      </c>
      <c r="I145" s="247"/>
      <c r="J145" s="248">
        <f>ROUND(I145*H145,2)</f>
        <v>0</v>
      </c>
      <c r="K145" s="244" t="s">
        <v>262</v>
      </c>
      <c r="L145" s="60"/>
      <c r="M145" s="249" t="s">
        <v>21</v>
      </c>
      <c r="N145" s="250" t="s">
        <v>42</v>
      </c>
      <c r="O145" s="41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23" t="s">
        <v>130</v>
      </c>
      <c r="AT145" s="23" t="s">
        <v>258</v>
      </c>
      <c r="AU145" s="23" t="s">
        <v>81</v>
      </c>
      <c r="AY145" s="23" t="s">
        <v>124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3" t="s">
        <v>79</v>
      </c>
      <c r="BK145" s="203">
        <f>ROUND(I145*H145,2)</f>
        <v>0</v>
      </c>
      <c r="BL145" s="23" t="s">
        <v>130</v>
      </c>
      <c r="BM145" s="23" t="s">
        <v>358</v>
      </c>
    </row>
    <row r="146" spans="2:65" s="12" customFormat="1">
      <c r="B146" s="215"/>
      <c r="C146" s="216"/>
      <c r="D146" s="206" t="s">
        <v>163</v>
      </c>
      <c r="E146" s="217" t="s">
        <v>232</v>
      </c>
      <c r="F146" s="218" t="s">
        <v>359</v>
      </c>
      <c r="G146" s="216"/>
      <c r="H146" s="219">
        <v>14.561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163</v>
      </c>
      <c r="AU146" s="225" t="s">
        <v>81</v>
      </c>
      <c r="AV146" s="12" t="s">
        <v>81</v>
      </c>
      <c r="AW146" s="12" t="s">
        <v>35</v>
      </c>
      <c r="AX146" s="12" t="s">
        <v>79</v>
      </c>
      <c r="AY146" s="225" t="s">
        <v>124</v>
      </c>
    </row>
    <row r="147" spans="2:65" s="1" customFormat="1" ht="16.5" customHeight="1">
      <c r="B147" s="40"/>
      <c r="C147" s="191" t="s">
        <v>360</v>
      </c>
      <c r="D147" s="191" t="s">
        <v>126</v>
      </c>
      <c r="E147" s="192" t="s">
        <v>361</v>
      </c>
      <c r="F147" s="193" t="s">
        <v>362</v>
      </c>
      <c r="G147" s="194" t="s">
        <v>353</v>
      </c>
      <c r="H147" s="195">
        <v>27.666</v>
      </c>
      <c r="I147" s="196"/>
      <c r="J147" s="197">
        <f>ROUND(I147*H147,2)</f>
        <v>0</v>
      </c>
      <c r="K147" s="193" t="s">
        <v>262</v>
      </c>
      <c r="L147" s="198"/>
      <c r="M147" s="199" t="s">
        <v>21</v>
      </c>
      <c r="N147" s="200" t="s">
        <v>42</v>
      </c>
      <c r="O147" s="41"/>
      <c r="P147" s="201">
        <f>O147*H147</f>
        <v>0</v>
      </c>
      <c r="Q147" s="201">
        <v>1</v>
      </c>
      <c r="R147" s="201">
        <f>Q147*H147</f>
        <v>27.666</v>
      </c>
      <c r="S147" s="201">
        <v>0</v>
      </c>
      <c r="T147" s="202">
        <f>S147*H147</f>
        <v>0</v>
      </c>
      <c r="AR147" s="23" t="s">
        <v>129</v>
      </c>
      <c r="AT147" s="23" t="s">
        <v>126</v>
      </c>
      <c r="AU147" s="23" t="s">
        <v>81</v>
      </c>
      <c r="AY147" s="23" t="s">
        <v>124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3" t="s">
        <v>79</v>
      </c>
      <c r="BK147" s="203">
        <f>ROUND(I147*H147,2)</f>
        <v>0</v>
      </c>
      <c r="BL147" s="23" t="s">
        <v>130</v>
      </c>
      <c r="BM147" s="23" t="s">
        <v>363</v>
      </c>
    </row>
    <row r="148" spans="2:65" s="11" customFormat="1">
      <c r="B148" s="204"/>
      <c r="C148" s="205"/>
      <c r="D148" s="206" t="s">
        <v>163</v>
      </c>
      <c r="E148" s="207" t="s">
        <v>21</v>
      </c>
      <c r="F148" s="208" t="s">
        <v>364</v>
      </c>
      <c r="G148" s="205"/>
      <c r="H148" s="207" t="s">
        <v>21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163</v>
      </c>
      <c r="AU148" s="214" t="s">
        <v>81</v>
      </c>
      <c r="AV148" s="11" t="s">
        <v>79</v>
      </c>
      <c r="AW148" s="11" t="s">
        <v>35</v>
      </c>
      <c r="AX148" s="11" t="s">
        <v>71</v>
      </c>
      <c r="AY148" s="214" t="s">
        <v>124</v>
      </c>
    </row>
    <row r="149" spans="2:65" s="12" customFormat="1">
      <c r="B149" s="215"/>
      <c r="C149" s="216"/>
      <c r="D149" s="206" t="s">
        <v>163</v>
      </c>
      <c r="E149" s="217" t="s">
        <v>21</v>
      </c>
      <c r="F149" s="218" t="s">
        <v>365</v>
      </c>
      <c r="G149" s="216"/>
      <c r="H149" s="219">
        <v>27.666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163</v>
      </c>
      <c r="AU149" s="225" t="s">
        <v>81</v>
      </c>
      <c r="AV149" s="12" t="s">
        <v>81</v>
      </c>
      <c r="AW149" s="12" t="s">
        <v>35</v>
      </c>
      <c r="AX149" s="12" t="s">
        <v>79</v>
      </c>
      <c r="AY149" s="225" t="s">
        <v>124</v>
      </c>
    </row>
    <row r="150" spans="2:65" s="1" customFormat="1" ht="25.5" customHeight="1">
      <c r="B150" s="40"/>
      <c r="C150" s="242" t="s">
        <v>366</v>
      </c>
      <c r="D150" s="242" t="s">
        <v>258</v>
      </c>
      <c r="E150" s="243" t="s">
        <v>367</v>
      </c>
      <c r="F150" s="244" t="s">
        <v>368</v>
      </c>
      <c r="G150" s="245" t="s">
        <v>213</v>
      </c>
      <c r="H150" s="246">
        <v>140</v>
      </c>
      <c r="I150" s="247"/>
      <c r="J150" s="248">
        <f>ROUND(I150*H150,2)</f>
        <v>0</v>
      </c>
      <c r="K150" s="244" t="s">
        <v>262</v>
      </c>
      <c r="L150" s="60"/>
      <c r="M150" s="249" t="s">
        <v>21</v>
      </c>
      <c r="N150" s="250" t="s">
        <v>42</v>
      </c>
      <c r="O150" s="4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3" t="s">
        <v>130</v>
      </c>
      <c r="AT150" s="23" t="s">
        <v>258</v>
      </c>
      <c r="AU150" s="23" t="s">
        <v>81</v>
      </c>
      <c r="AY150" s="23" t="s">
        <v>124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79</v>
      </c>
      <c r="BK150" s="203">
        <f>ROUND(I150*H150,2)</f>
        <v>0</v>
      </c>
      <c r="BL150" s="23" t="s">
        <v>130</v>
      </c>
      <c r="BM150" s="23" t="s">
        <v>369</v>
      </c>
    </row>
    <row r="151" spans="2:65" s="12" customFormat="1">
      <c r="B151" s="215"/>
      <c r="C151" s="216"/>
      <c r="D151" s="206" t="s">
        <v>163</v>
      </c>
      <c r="E151" s="217" t="s">
        <v>21</v>
      </c>
      <c r="F151" s="218" t="s">
        <v>209</v>
      </c>
      <c r="G151" s="216"/>
      <c r="H151" s="219">
        <v>140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163</v>
      </c>
      <c r="AU151" s="225" t="s">
        <v>81</v>
      </c>
      <c r="AV151" s="12" t="s">
        <v>81</v>
      </c>
      <c r="AW151" s="12" t="s">
        <v>35</v>
      </c>
      <c r="AX151" s="12" t="s">
        <v>79</v>
      </c>
      <c r="AY151" s="225" t="s">
        <v>124</v>
      </c>
    </row>
    <row r="152" spans="2:65" s="1" customFormat="1" ht="16.5" customHeight="1">
      <c r="B152" s="40"/>
      <c r="C152" s="191" t="s">
        <v>370</v>
      </c>
      <c r="D152" s="191" t="s">
        <v>126</v>
      </c>
      <c r="E152" s="192" t="s">
        <v>371</v>
      </c>
      <c r="F152" s="193" t="s">
        <v>372</v>
      </c>
      <c r="G152" s="194" t="s">
        <v>373</v>
      </c>
      <c r="H152" s="195">
        <v>0.112</v>
      </c>
      <c r="I152" s="196"/>
      <c r="J152" s="197">
        <f>ROUND(I152*H152,2)</f>
        <v>0</v>
      </c>
      <c r="K152" s="193" t="s">
        <v>269</v>
      </c>
      <c r="L152" s="198"/>
      <c r="M152" s="199" t="s">
        <v>21</v>
      </c>
      <c r="N152" s="200" t="s">
        <v>42</v>
      </c>
      <c r="O152" s="41"/>
      <c r="P152" s="201">
        <f>O152*H152</f>
        <v>0</v>
      </c>
      <c r="Q152" s="201">
        <v>1E-3</v>
      </c>
      <c r="R152" s="201">
        <f>Q152*H152</f>
        <v>1.12E-4</v>
      </c>
      <c r="S152" s="201">
        <v>0</v>
      </c>
      <c r="T152" s="202">
        <f>S152*H152</f>
        <v>0</v>
      </c>
      <c r="AR152" s="23" t="s">
        <v>129</v>
      </c>
      <c r="AT152" s="23" t="s">
        <v>126</v>
      </c>
      <c r="AU152" s="23" t="s">
        <v>81</v>
      </c>
      <c r="AY152" s="23" t="s">
        <v>124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79</v>
      </c>
      <c r="BK152" s="203">
        <f>ROUND(I152*H152,2)</f>
        <v>0</v>
      </c>
      <c r="BL152" s="23" t="s">
        <v>130</v>
      </c>
      <c r="BM152" s="23" t="s">
        <v>374</v>
      </c>
    </row>
    <row r="153" spans="2:65" s="12" customFormat="1">
      <c r="B153" s="215"/>
      <c r="C153" s="216"/>
      <c r="D153" s="206" t="s">
        <v>163</v>
      </c>
      <c r="E153" s="217" t="s">
        <v>21</v>
      </c>
      <c r="F153" s="218" t="s">
        <v>375</v>
      </c>
      <c r="G153" s="216"/>
      <c r="H153" s="219">
        <v>0.112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163</v>
      </c>
      <c r="AU153" s="225" t="s">
        <v>81</v>
      </c>
      <c r="AV153" s="12" t="s">
        <v>81</v>
      </c>
      <c r="AW153" s="12" t="s">
        <v>35</v>
      </c>
      <c r="AX153" s="12" t="s">
        <v>79</v>
      </c>
      <c r="AY153" s="225" t="s">
        <v>124</v>
      </c>
    </row>
    <row r="154" spans="2:65" s="1" customFormat="1" ht="25.5" customHeight="1">
      <c r="B154" s="40"/>
      <c r="C154" s="242" t="s">
        <v>376</v>
      </c>
      <c r="D154" s="242" t="s">
        <v>258</v>
      </c>
      <c r="E154" s="243" t="s">
        <v>377</v>
      </c>
      <c r="F154" s="244" t="s">
        <v>378</v>
      </c>
      <c r="G154" s="245" t="s">
        <v>213</v>
      </c>
      <c r="H154" s="246">
        <v>140</v>
      </c>
      <c r="I154" s="247"/>
      <c r="J154" s="248">
        <f>ROUND(I154*H154,2)</f>
        <v>0</v>
      </c>
      <c r="K154" s="244" t="s">
        <v>262</v>
      </c>
      <c r="L154" s="60"/>
      <c r="M154" s="249" t="s">
        <v>21</v>
      </c>
      <c r="N154" s="250" t="s">
        <v>42</v>
      </c>
      <c r="O154" s="41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23" t="s">
        <v>130</v>
      </c>
      <c r="AT154" s="23" t="s">
        <v>258</v>
      </c>
      <c r="AU154" s="23" t="s">
        <v>81</v>
      </c>
      <c r="AY154" s="23" t="s">
        <v>124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3" t="s">
        <v>79</v>
      </c>
      <c r="BK154" s="203">
        <f>ROUND(I154*H154,2)</f>
        <v>0</v>
      </c>
      <c r="BL154" s="23" t="s">
        <v>130</v>
      </c>
      <c r="BM154" s="23" t="s">
        <v>379</v>
      </c>
    </row>
    <row r="155" spans="2:65" s="11" customFormat="1">
      <c r="B155" s="204"/>
      <c r="C155" s="205"/>
      <c r="D155" s="206" t="s">
        <v>163</v>
      </c>
      <c r="E155" s="207" t="s">
        <v>21</v>
      </c>
      <c r="F155" s="208" t="s">
        <v>275</v>
      </c>
      <c r="G155" s="205"/>
      <c r="H155" s="207" t="s">
        <v>21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163</v>
      </c>
      <c r="AU155" s="214" t="s">
        <v>81</v>
      </c>
      <c r="AV155" s="11" t="s">
        <v>79</v>
      </c>
      <c r="AW155" s="11" t="s">
        <v>35</v>
      </c>
      <c r="AX155" s="11" t="s">
        <v>71</v>
      </c>
      <c r="AY155" s="214" t="s">
        <v>124</v>
      </c>
    </row>
    <row r="156" spans="2:65" s="12" customFormat="1">
      <c r="B156" s="215"/>
      <c r="C156" s="216"/>
      <c r="D156" s="206" t="s">
        <v>163</v>
      </c>
      <c r="E156" s="217" t="s">
        <v>209</v>
      </c>
      <c r="F156" s="218" t="s">
        <v>211</v>
      </c>
      <c r="G156" s="216"/>
      <c r="H156" s="219">
        <v>140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163</v>
      </c>
      <c r="AU156" s="225" t="s">
        <v>81</v>
      </c>
      <c r="AV156" s="12" t="s">
        <v>81</v>
      </c>
      <c r="AW156" s="12" t="s">
        <v>35</v>
      </c>
      <c r="AX156" s="12" t="s">
        <v>79</v>
      </c>
      <c r="AY156" s="225" t="s">
        <v>124</v>
      </c>
    </row>
    <row r="157" spans="2:65" s="1" customFormat="1" ht="16.5" customHeight="1">
      <c r="B157" s="40"/>
      <c r="C157" s="191" t="s">
        <v>380</v>
      </c>
      <c r="D157" s="191" t="s">
        <v>126</v>
      </c>
      <c r="E157" s="192" t="s">
        <v>381</v>
      </c>
      <c r="F157" s="193" t="s">
        <v>382</v>
      </c>
      <c r="G157" s="194" t="s">
        <v>383</v>
      </c>
      <c r="H157" s="195">
        <v>4.2</v>
      </c>
      <c r="I157" s="196"/>
      <c r="J157" s="197">
        <f>ROUND(I157*H157,2)</f>
        <v>0</v>
      </c>
      <c r="K157" s="193" t="s">
        <v>262</v>
      </c>
      <c r="L157" s="198"/>
      <c r="M157" s="199" t="s">
        <v>21</v>
      </c>
      <c r="N157" s="200" t="s">
        <v>42</v>
      </c>
      <c r="O157" s="41"/>
      <c r="P157" s="201">
        <f>O157*H157</f>
        <v>0</v>
      </c>
      <c r="Q157" s="201">
        <v>1E-3</v>
      </c>
      <c r="R157" s="201">
        <f>Q157*H157</f>
        <v>4.2000000000000006E-3</v>
      </c>
      <c r="S157" s="201">
        <v>0</v>
      </c>
      <c r="T157" s="202">
        <f>S157*H157</f>
        <v>0</v>
      </c>
      <c r="AR157" s="23" t="s">
        <v>129</v>
      </c>
      <c r="AT157" s="23" t="s">
        <v>126</v>
      </c>
      <c r="AU157" s="23" t="s">
        <v>81</v>
      </c>
      <c r="AY157" s="23" t="s">
        <v>124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3" t="s">
        <v>79</v>
      </c>
      <c r="BK157" s="203">
        <f>ROUND(I157*H157,2)</f>
        <v>0</v>
      </c>
      <c r="BL157" s="23" t="s">
        <v>130</v>
      </c>
      <c r="BM157" s="23" t="s">
        <v>384</v>
      </c>
    </row>
    <row r="158" spans="2:65" s="12" customFormat="1">
      <c r="B158" s="215"/>
      <c r="C158" s="216"/>
      <c r="D158" s="206" t="s">
        <v>163</v>
      </c>
      <c r="E158" s="217" t="s">
        <v>21</v>
      </c>
      <c r="F158" s="218" t="s">
        <v>385</v>
      </c>
      <c r="G158" s="216"/>
      <c r="H158" s="219">
        <v>4.2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163</v>
      </c>
      <c r="AU158" s="225" t="s">
        <v>81</v>
      </c>
      <c r="AV158" s="12" t="s">
        <v>81</v>
      </c>
      <c r="AW158" s="12" t="s">
        <v>35</v>
      </c>
      <c r="AX158" s="12" t="s">
        <v>79</v>
      </c>
      <c r="AY158" s="225" t="s">
        <v>124</v>
      </c>
    </row>
    <row r="159" spans="2:65" s="1" customFormat="1" ht="25.5" customHeight="1">
      <c r="B159" s="40"/>
      <c r="C159" s="242" t="s">
        <v>386</v>
      </c>
      <c r="D159" s="242" t="s">
        <v>258</v>
      </c>
      <c r="E159" s="243" t="s">
        <v>387</v>
      </c>
      <c r="F159" s="244" t="s">
        <v>388</v>
      </c>
      <c r="G159" s="245" t="s">
        <v>213</v>
      </c>
      <c r="H159" s="246">
        <v>572.20000000000005</v>
      </c>
      <c r="I159" s="247"/>
      <c r="J159" s="248">
        <f>ROUND(I159*H159,2)</f>
        <v>0</v>
      </c>
      <c r="K159" s="244" t="s">
        <v>262</v>
      </c>
      <c r="L159" s="60"/>
      <c r="M159" s="249" t="s">
        <v>21</v>
      </c>
      <c r="N159" s="250" t="s">
        <v>42</v>
      </c>
      <c r="O159" s="4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23" t="s">
        <v>130</v>
      </c>
      <c r="AT159" s="23" t="s">
        <v>258</v>
      </c>
      <c r="AU159" s="23" t="s">
        <v>81</v>
      </c>
      <c r="AY159" s="23" t="s">
        <v>124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23" t="s">
        <v>79</v>
      </c>
      <c r="BK159" s="203">
        <f>ROUND(I159*H159,2)</f>
        <v>0</v>
      </c>
      <c r="BL159" s="23" t="s">
        <v>130</v>
      </c>
      <c r="BM159" s="23" t="s">
        <v>389</v>
      </c>
    </row>
    <row r="160" spans="2:65" s="11" customFormat="1">
      <c r="B160" s="204"/>
      <c r="C160" s="205"/>
      <c r="D160" s="206" t="s">
        <v>163</v>
      </c>
      <c r="E160" s="207" t="s">
        <v>21</v>
      </c>
      <c r="F160" s="208" t="s">
        <v>275</v>
      </c>
      <c r="G160" s="205"/>
      <c r="H160" s="207" t="s">
        <v>21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163</v>
      </c>
      <c r="AU160" s="214" t="s">
        <v>81</v>
      </c>
      <c r="AV160" s="11" t="s">
        <v>79</v>
      </c>
      <c r="AW160" s="11" t="s">
        <v>35</v>
      </c>
      <c r="AX160" s="11" t="s">
        <v>71</v>
      </c>
      <c r="AY160" s="214" t="s">
        <v>124</v>
      </c>
    </row>
    <row r="161" spans="2:65" s="12" customFormat="1">
      <c r="B161" s="215"/>
      <c r="C161" s="216"/>
      <c r="D161" s="206" t="s">
        <v>163</v>
      </c>
      <c r="E161" s="217" t="s">
        <v>21</v>
      </c>
      <c r="F161" s="218" t="s">
        <v>390</v>
      </c>
      <c r="G161" s="216"/>
      <c r="H161" s="219">
        <v>572.20000000000005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163</v>
      </c>
      <c r="AU161" s="225" t="s">
        <v>81</v>
      </c>
      <c r="AV161" s="12" t="s">
        <v>81</v>
      </c>
      <c r="AW161" s="12" t="s">
        <v>35</v>
      </c>
      <c r="AX161" s="12" t="s">
        <v>79</v>
      </c>
      <c r="AY161" s="225" t="s">
        <v>124</v>
      </c>
    </row>
    <row r="162" spans="2:65" s="1" customFormat="1" ht="16.5" customHeight="1">
      <c r="B162" s="40"/>
      <c r="C162" s="242" t="s">
        <v>391</v>
      </c>
      <c r="D162" s="242" t="s">
        <v>258</v>
      </c>
      <c r="E162" s="243" t="s">
        <v>392</v>
      </c>
      <c r="F162" s="244" t="s">
        <v>393</v>
      </c>
      <c r="G162" s="245" t="s">
        <v>213</v>
      </c>
      <c r="H162" s="246">
        <v>140</v>
      </c>
      <c r="I162" s="247"/>
      <c r="J162" s="248">
        <f>ROUND(I162*H162,2)</f>
        <v>0</v>
      </c>
      <c r="K162" s="244" t="s">
        <v>262</v>
      </c>
      <c r="L162" s="60"/>
      <c r="M162" s="249" t="s">
        <v>21</v>
      </c>
      <c r="N162" s="250" t="s">
        <v>42</v>
      </c>
      <c r="O162" s="4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23" t="s">
        <v>130</v>
      </c>
      <c r="AT162" s="23" t="s">
        <v>258</v>
      </c>
      <c r="AU162" s="23" t="s">
        <v>81</v>
      </c>
      <c r="AY162" s="23" t="s">
        <v>124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23" t="s">
        <v>79</v>
      </c>
      <c r="BK162" s="203">
        <f>ROUND(I162*H162,2)</f>
        <v>0</v>
      </c>
      <c r="BL162" s="23" t="s">
        <v>130</v>
      </c>
      <c r="BM162" s="23" t="s">
        <v>394</v>
      </c>
    </row>
    <row r="163" spans="2:65" s="12" customFormat="1">
      <c r="B163" s="215"/>
      <c r="C163" s="216"/>
      <c r="D163" s="206" t="s">
        <v>163</v>
      </c>
      <c r="E163" s="217" t="s">
        <v>21</v>
      </c>
      <c r="F163" s="218" t="s">
        <v>209</v>
      </c>
      <c r="G163" s="216"/>
      <c r="H163" s="219">
        <v>140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163</v>
      </c>
      <c r="AU163" s="225" t="s">
        <v>81</v>
      </c>
      <c r="AV163" s="12" t="s">
        <v>81</v>
      </c>
      <c r="AW163" s="12" t="s">
        <v>35</v>
      </c>
      <c r="AX163" s="12" t="s">
        <v>79</v>
      </c>
      <c r="AY163" s="225" t="s">
        <v>124</v>
      </c>
    </row>
    <row r="164" spans="2:65" s="1" customFormat="1" ht="16.5" customHeight="1">
      <c r="B164" s="40"/>
      <c r="C164" s="242" t="s">
        <v>395</v>
      </c>
      <c r="D164" s="242" t="s">
        <v>258</v>
      </c>
      <c r="E164" s="243" t="s">
        <v>396</v>
      </c>
      <c r="F164" s="244" t="s">
        <v>397</v>
      </c>
      <c r="G164" s="245" t="s">
        <v>213</v>
      </c>
      <c r="H164" s="246">
        <v>140</v>
      </c>
      <c r="I164" s="247"/>
      <c r="J164" s="248">
        <f>ROUND(I164*H164,2)</f>
        <v>0</v>
      </c>
      <c r="K164" s="244" t="s">
        <v>262</v>
      </c>
      <c r="L164" s="60"/>
      <c r="M164" s="249" t="s">
        <v>21</v>
      </c>
      <c r="N164" s="250" t="s">
        <v>42</v>
      </c>
      <c r="O164" s="41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23" t="s">
        <v>130</v>
      </c>
      <c r="AT164" s="23" t="s">
        <v>258</v>
      </c>
      <c r="AU164" s="23" t="s">
        <v>81</v>
      </c>
      <c r="AY164" s="23" t="s">
        <v>124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3" t="s">
        <v>79</v>
      </c>
      <c r="BK164" s="203">
        <f>ROUND(I164*H164,2)</f>
        <v>0</v>
      </c>
      <c r="BL164" s="23" t="s">
        <v>130</v>
      </c>
      <c r="BM164" s="23" t="s">
        <v>398</v>
      </c>
    </row>
    <row r="165" spans="2:65" s="12" customFormat="1">
      <c r="B165" s="215"/>
      <c r="C165" s="216"/>
      <c r="D165" s="206" t="s">
        <v>163</v>
      </c>
      <c r="E165" s="217" t="s">
        <v>21</v>
      </c>
      <c r="F165" s="218" t="s">
        <v>209</v>
      </c>
      <c r="G165" s="216"/>
      <c r="H165" s="219">
        <v>140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163</v>
      </c>
      <c r="AU165" s="225" t="s">
        <v>81</v>
      </c>
      <c r="AV165" s="12" t="s">
        <v>81</v>
      </c>
      <c r="AW165" s="12" t="s">
        <v>35</v>
      </c>
      <c r="AX165" s="12" t="s">
        <v>79</v>
      </c>
      <c r="AY165" s="225" t="s">
        <v>124</v>
      </c>
    </row>
    <row r="166" spans="2:65" s="1" customFormat="1" ht="16.5" customHeight="1">
      <c r="B166" s="40"/>
      <c r="C166" s="242" t="s">
        <v>399</v>
      </c>
      <c r="D166" s="242" t="s">
        <v>258</v>
      </c>
      <c r="E166" s="243" t="s">
        <v>400</v>
      </c>
      <c r="F166" s="244" t="s">
        <v>401</v>
      </c>
      <c r="G166" s="245" t="s">
        <v>213</v>
      </c>
      <c r="H166" s="246">
        <v>140</v>
      </c>
      <c r="I166" s="247"/>
      <c r="J166" s="248">
        <f>ROUND(I166*H166,2)</f>
        <v>0</v>
      </c>
      <c r="K166" s="244" t="s">
        <v>262</v>
      </c>
      <c r="L166" s="60"/>
      <c r="M166" s="249" t="s">
        <v>21</v>
      </c>
      <c r="N166" s="250" t="s">
        <v>42</v>
      </c>
      <c r="O166" s="41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3" t="s">
        <v>130</v>
      </c>
      <c r="AT166" s="23" t="s">
        <v>258</v>
      </c>
      <c r="AU166" s="23" t="s">
        <v>81</v>
      </c>
      <c r="AY166" s="23" t="s">
        <v>124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79</v>
      </c>
      <c r="BK166" s="203">
        <f>ROUND(I166*H166,2)</f>
        <v>0</v>
      </c>
      <c r="BL166" s="23" t="s">
        <v>130</v>
      </c>
      <c r="BM166" s="23" t="s">
        <v>402</v>
      </c>
    </row>
    <row r="167" spans="2:65" s="12" customFormat="1">
      <c r="B167" s="215"/>
      <c r="C167" s="216"/>
      <c r="D167" s="206" t="s">
        <v>163</v>
      </c>
      <c r="E167" s="217" t="s">
        <v>21</v>
      </c>
      <c r="F167" s="218" t="s">
        <v>209</v>
      </c>
      <c r="G167" s="216"/>
      <c r="H167" s="219">
        <v>140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163</v>
      </c>
      <c r="AU167" s="225" t="s">
        <v>81</v>
      </c>
      <c r="AV167" s="12" t="s">
        <v>81</v>
      </c>
      <c r="AW167" s="12" t="s">
        <v>35</v>
      </c>
      <c r="AX167" s="12" t="s">
        <v>79</v>
      </c>
      <c r="AY167" s="225" t="s">
        <v>124</v>
      </c>
    </row>
    <row r="168" spans="2:65" s="1" customFormat="1" ht="25.5" customHeight="1">
      <c r="B168" s="40"/>
      <c r="C168" s="242" t="s">
        <v>403</v>
      </c>
      <c r="D168" s="242" t="s">
        <v>258</v>
      </c>
      <c r="E168" s="243" t="s">
        <v>404</v>
      </c>
      <c r="F168" s="244" t="s">
        <v>405</v>
      </c>
      <c r="G168" s="245" t="s">
        <v>261</v>
      </c>
      <c r="H168" s="246">
        <v>1.4E-2</v>
      </c>
      <c r="I168" s="247"/>
      <c r="J168" s="248">
        <f>ROUND(I168*H168,2)</f>
        <v>0</v>
      </c>
      <c r="K168" s="244" t="s">
        <v>262</v>
      </c>
      <c r="L168" s="60"/>
      <c r="M168" s="249" t="s">
        <v>21</v>
      </c>
      <c r="N168" s="250" t="s">
        <v>42</v>
      </c>
      <c r="O168" s="41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23" t="s">
        <v>130</v>
      </c>
      <c r="AT168" s="23" t="s">
        <v>258</v>
      </c>
      <c r="AU168" s="23" t="s">
        <v>81</v>
      </c>
      <c r="AY168" s="23" t="s">
        <v>124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3" t="s">
        <v>79</v>
      </c>
      <c r="BK168" s="203">
        <f>ROUND(I168*H168,2)</f>
        <v>0</v>
      </c>
      <c r="BL168" s="23" t="s">
        <v>130</v>
      </c>
      <c r="BM168" s="23" t="s">
        <v>406</v>
      </c>
    </row>
    <row r="169" spans="2:65" s="12" customFormat="1">
      <c r="B169" s="215"/>
      <c r="C169" s="216"/>
      <c r="D169" s="206" t="s">
        <v>163</v>
      </c>
      <c r="E169" s="217" t="s">
        <v>21</v>
      </c>
      <c r="F169" s="218" t="s">
        <v>407</v>
      </c>
      <c r="G169" s="216"/>
      <c r="H169" s="219">
        <v>1.4E-2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163</v>
      </c>
      <c r="AU169" s="225" t="s">
        <v>81</v>
      </c>
      <c r="AV169" s="12" t="s">
        <v>81</v>
      </c>
      <c r="AW169" s="12" t="s">
        <v>35</v>
      </c>
      <c r="AX169" s="12" t="s">
        <v>79</v>
      </c>
      <c r="AY169" s="225" t="s">
        <v>124</v>
      </c>
    </row>
    <row r="170" spans="2:65" s="1" customFormat="1" ht="38.25" customHeight="1">
      <c r="B170" s="40"/>
      <c r="C170" s="242" t="s">
        <v>408</v>
      </c>
      <c r="D170" s="242" t="s">
        <v>258</v>
      </c>
      <c r="E170" s="243" t="s">
        <v>409</v>
      </c>
      <c r="F170" s="244" t="s">
        <v>410</v>
      </c>
      <c r="G170" s="245" t="s">
        <v>213</v>
      </c>
      <c r="H170" s="246">
        <v>140</v>
      </c>
      <c r="I170" s="247"/>
      <c r="J170" s="248">
        <f>ROUND(I170*H170,2)</f>
        <v>0</v>
      </c>
      <c r="K170" s="244" t="s">
        <v>262</v>
      </c>
      <c r="L170" s="60"/>
      <c r="M170" s="249" t="s">
        <v>21</v>
      </c>
      <c r="N170" s="250" t="s">
        <v>42</v>
      </c>
      <c r="O170" s="41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23" t="s">
        <v>130</v>
      </c>
      <c r="AT170" s="23" t="s">
        <v>258</v>
      </c>
      <c r="AU170" s="23" t="s">
        <v>81</v>
      </c>
      <c r="AY170" s="23" t="s">
        <v>124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23" t="s">
        <v>79</v>
      </c>
      <c r="BK170" s="203">
        <f>ROUND(I170*H170,2)</f>
        <v>0</v>
      </c>
      <c r="BL170" s="23" t="s">
        <v>130</v>
      </c>
      <c r="BM170" s="23" t="s">
        <v>411</v>
      </c>
    </row>
    <row r="171" spans="2:65" s="12" customFormat="1">
      <c r="B171" s="215"/>
      <c r="C171" s="216"/>
      <c r="D171" s="206" t="s">
        <v>163</v>
      </c>
      <c r="E171" s="217" t="s">
        <v>21</v>
      </c>
      <c r="F171" s="218" t="s">
        <v>209</v>
      </c>
      <c r="G171" s="216"/>
      <c r="H171" s="219">
        <v>140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163</v>
      </c>
      <c r="AU171" s="225" t="s">
        <v>81</v>
      </c>
      <c r="AV171" s="12" t="s">
        <v>81</v>
      </c>
      <c r="AW171" s="12" t="s">
        <v>35</v>
      </c>
      <c r="AX171" s="12" t="s">
        <v>79</v>
      </c>
      <c r="AY171" s="225" t="s">
        <v>124</v>
      </c>
    </row>
    <row r="172" spans="2:65" s="1" customFormat="1" ht="16.5" customHeight="1">
      <c r="B172" s="40"/>
      <c r="C172" s="191" t="s">
        <v>412</v>
      </c>
      <c r="D172" s="191" t="s">
        <v>126</v>
      </c>
      <c r="E172" s="192" t="s">
        <v>413</v>
      </c>
      <c r="F172" s="193" t="s">
        <v>414</v>
      </c>
      <c r="G172" s="194" t="s">
        <v>220</v>
      </c>
      <c r="H172" s="195">
        <v>8.4</v>
      </c>
      <c r="I172" s="196"/>
      <c r="J172" s="197">
        <f>ROUND(I172*H172,2)</f>
        <v>0</v>
      </c>
      <c r="K172" s="193" t="s">
        <v>21</v>
      </c>
      <c r="L172" s="198"/>
      <c r="M172" s="199" t="s">
        <v>21</v>
      </c>
      <c r="N172" s="200" t="s">
        <v>42</v>
      </c>
      <c r="O172" s="41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3" t="s">
        <v>129</v>
      </c>
      <c r="AT172" s="23" t="s">
        <v>126</v>
      </c>
      <c r="AU172" s="23" t="s">
        <v>81</v>
      </c>
      <c r="AY172" s="23" t="s">
        <v>124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79</v>
      </c>
      <c r="BK172" s="203">
        <f>ROUND(I172*H172,2)</f>
        <v>0</v>
      </c>
      <c r="BL172" s="23" t="s">
        <v>130</v>
      </c>
      <c r="BM172" s="23" t="s">
        <v>415</v>
      </c>
    </row>
    <row r="173" spans="2:65" s="12" customFormat="1">
      <c r="B173" s="215"/>
      <c r="C173" s="216"/>
      <c r="D173" s="206" t="s">
        <v>163</v>
      </c>
      <c r="E173" s="217" t="s">
        <v>21</v>
      </c>
      <c r="F173" s="218" t="s">
        <v>416</v>
      </c>
      <c r="G173" s="216"/>
      <c r="H173" s="219">
        <v>8.4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163</v>
      </c>
      <c r="AU173" s="225" t="s">
        <v>81</v>
      </c>
      <c r="AV173" s="12" t="s">
        <v>81</v>
      </c>
      <c r="AW173" s="12" t="s">
        <v>35</v>
      </c>
      <c r="AX173" s="12" t="s">
        <v>79</v>
      </c>
      <c r="AY173" s="225" t="s">
        <v>124</v>
      </c>
    </row>
    <row r="174" spans="2:65" s="1" customFormat="1" ht="16.5" customHeight="1">
      <c r="B174" s="40"/>
      <c r="C174" s="242" t="s">
        <v>417</v>
      </c>
      <c r="D174" s="242" t="s">
        <v>258</v>
      </c>
      <c r="E174" s="243" t="s">
        <v>418</v>
      </c>
      <c r="F174" s="244" t="s">
        <v>419</v>
      </c>
      <c r="G174" s="245" t="s">
        <v>220</v>
      </c>
      <c r="H174" s="246">
        <v>2.1</v>
      </c>
      <c r="I174" s="247"/>
      <c r="J174" s="248">
        <f>ROUND(I174*H174,2)</f>
        <v>0</v>
      </c>
      <c r="K174" s="244" t="s">
        <v>269</v>
      </c>
      <c r="L174" s="60"/>
      <c r="M174" s="249" t="s">
        <v>21</v>
      </c>
      <c r="N174" s="250" t="s">
        <v>42</v>
      </c>
      <c r="O174" s="41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23" t="s">
        <v>130</v>
      </c>
      <c r="AT174" s="23" t="s">
        <v>258</v>
      </c>
      <c r="AU174" s="23" t="s">
        <v>81</v>
      </c>
      <c r="AY174" s="23" t="s">
        <v>124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23" t="s">
        <v>79</v>
      </c>
      <c r="BK174" s="203">
        <f>ROUND(I174*H174,2)</f>
        <v>0</v>
      </c>
      <c r="BL174" s="23" t="s">
        <v>130</v>
      </c>
      <c r="BM174" s="23" t="s">
        <v>420</v>
      </c>
    </row>
    <row r="175" spans="2:65" s="12" customFormat="1">
      <c r="B175" s="215"/>
      <c r="C175" s="216"/>
      <c r="D175" s="206" t="s">
        <v>163</v>
      </c>
      <c r="E175" s="217" t="s">
        <v>234</v>
      </c>
      <c r="F175" s="218" t="s">
        <v>421</v>
      </c>
      <c r="G175" s="216"/>
      <c r="H175" s="219">
        <v>2.1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163</v>
      </c>
      <c r="AU175" s="225" t="s">
        <v>81</v>
      </c>
      <c r="AV175" s="12" t="s">
        <v>81</v>
      </c>
      <c r="AW175" s="12" t="s">
        <v>35</v>
      </c>
      <c r="AX175" s="12" t="s">
        <v>79</v>
      </c>
      <c r="AY175" s="225" t="s">
        <v>124</v>
      </c>
    </row>
    <row r="176" spans="2:65" s="1" customFormat="1" ht="16.5" customHeight="1">
      <c r="B176" s="40"/>
      <c r="C176" s="242" t="s">
        <v>422</v>
      </c>
      <c r="D176" s="242" t="s">
        <v>258</v>
      </c>
      <c r="E176" s="243" t="s">
        <v>423</v>
      </c>
      <c r="F176" s="244" t="s">
        <v>424</v>
      </c>
      <c r="G176" s="245" t="s">
        <v>220</v>
      </c>
      <c r="H176" s="246">
        <v>2.1</v>
      </c>
      <c r="I176" s="247"/>
      <c r="J176" s="248">
        <f>ROUND(I176*H176,2)</f>
        <v>0</v>
      </c>
      <c r="K176" s="244" t="s">
        <v>262</v>
      </c>
      <c r="L176" s="60"/>
      <c r="M176" s="249" t="s">
        <v>21</v>
      </c>
      <c r="N176" s="250" t="s">
        <v>42</v>
      </c>
      <c r="O176" s="4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23" t="s">
        <v>130</v>
      </c>
      <c r="AT176" s="23" t="s">
        <v>258</v>
      </c>
      <c r="AU176" s="23" t="s">
        <v>81</v>
      </c>
      <c r="AY176" s="23" t="s">
        <v>124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3" t="s">
        <v>79</v>
      </c>
      <c r="BK176" s="203">
        <f>ROUND(I176*H176,2)</f>
        <v>0</v>
      </c>
      <c r="BL176" s="23" t="s">
        <v>130</v>
      </c>
      <c r="BM176" s="23" t="s">
        <v>425</v>
      </c>
    </row>
    <row r="177" spans="2:65" s="12" customFormat="1">
      <c r="B177" s="215"/>
      <c r="C177" s="216"/>
      <c r="D177" s="206" t="s">
        <v>163</v>
      </c>
      <c r="E177" s="217" t="s">
        <v>21</v>
      </c>
      <c r="F177" s="218" t="s">
        <v>234</v>
      </c>
      <c r="G177" s="216"/>
      <c r="H177" s="219">
        <v>2.1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163</v>
      </c>
      <c r="AU177" s="225" t="s">
        <v>81</v>
      </c>
      <c r="AV177" s="12" t="s">
        <v>81</v>
      </c>
      <c r="AW177" s="12" t="s">
        <v>35</v>
      </c>
      <c r="AX177" s="12" t="s">
        <v>79</v>
      </c>
      <c r="AY177" s="225" t="s">
        <v>124</v>
      </c>
    </row>
    <row r="178" spans="2:65" s="1" customFormat="1" ht="25.5" customHeight="1">
      <c r="B178" s="40"/>
      <c r="C178" s="242" t="s">
        <v>426</v>
      </c>
      <c r="D178" s="242" t="s">
        <v>258</v>
      </c>
      <c r="E178" s="243" t="s">
        <v>427</v>
      </c>
      <c r="F178" s="244" t="s">
        <v>428</v>
      </c>
      <c r="G178" s="245" t="s">
        <v>220</v>
      </c>
      <c r="H178" s="246">
        <v>50.4</v>
      </c>
      <c r="I178" s="247"/>
      <c r="J178" s="248">
        <f>ROUND(I178*H178,2)</f>
        <v>0</v>
      </c>
      <c r="K178" s="244" t="s">
        <v>262</v>
      </c>
      <c r="L178" s="60"/>
      <c r="M178" s="249" t="s">
        <v>21</v>
      </c>
      <c r="N178" s="250" t="s">
        <v>42</v>
      </c>
      <c r="O178" s="41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23" t="s">
        <v>130</v>
      </c>
      <c r="AT178" s="23" t="s">
        <v>258</v>
      </c>
      <c r="AU178" s="23" t="s">
        <v>81</v>
      </c>
      <c r="AY178" s="23" t="s">
        <v>124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3" t="s">
        <v>79</v>
      </c>
      <c r="BK178" s="203">
        <f>ROUND(I178*H178,2)</f>
        <v>0</v>
      </c>
      <c r="BL178" s="23" t="s">
        <v>130</v>
      </c>
      <c r="BM178" s="23" t="s">
        <v>429</v>
      </c>
    </row>
    <row r="179" spans="2:65" s="12" customFormat="1">
      <c r="B179" s="215"/>
      <c r="C179" s="216"/>
      <c r="D179" s="206" t="s">
        <v>163</v>
      </c>
      <c r="E179" s="217" t="s">
        <v>21</v>
      </c>
      <c r="F179" s="218" t="s">
        <v>430</v>
      </c>
      <c r="G179" s="216"/>
      <c r="H179" s="219">
        <v>50.4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163</v>
      </c>
      <c r="AU179" s="225" t="s">
        <v>81</v>
      </c>
      <c r="AV179" s="12" t="s">
        <v>81</v>
      </c>
      <c r="AW179" s="12" t="s">
        <v>35</v>
      </c>
      <c r="AX179" s="12" t="s">
        <v>79</v>
      </c>
      <c r="AY179" s="225" t="s">
        <v>124</v>
      </c>
    </row>
    <row r="180" spans="2:65" s="10" customFormat="1" ht="29.85" customHeight="1">
      <c r="B180" s="175"/>
      <c r="C180" s="176"/>
      <c r="D180" s="177" t="s">
        <v>70</v>
      </c>
      <c r="E180" s="189" t="s">
        <v>81</v>
      </c>
      <c r="F180" s="189" t="s">
        <v>431</v>
      </c>
      <c r="G180" s="176"/>
      <c r="H180" s="176"/>
      <c r="I180" s="179"/>
      <c r="J180" s="190">
        <f>BK180</f>
        <v>0</v>
      </c>
      <c r="K180" s="176"/>
      <c r="L180" s="181"/>
      <c r="M180" s="182"/>
      <c r="N180" s="183"/>
      <c r="O180" s="183"/>
      <c r="P180" s="184">
        <f>SUM(P181:P192)</f>
        <v>0</v>
      </c>
      <c r="Q180" s="183"/>
      <c r="R180" s="184">
        <f>SUM(R181:R192)</f>
        <v>0.34262809999999999</v>
      </c>
      <c r="S180" s="183"/>
      <c r="T180" s="185">
        <f>SUM(T181:T192)</f>
        <v>0</v>
      </c>
      <c r="AR180" s="186" t="s">
        <v>79</v>
      </c>
      <c r="AT180" s="187" t="s">
        <v>70</v>
      </c>
      <c r="AU180" s="187" t="s">
        <v>79</v>
      </c>
      <c r="AY180" s="186" t="s">
        <v>124</v>
      </c>
      <c r="BK180" s="188">
        <f>SUM(BK181:BK192)</f>
        <v>0</v>
      </c>
    </row>
    <row r="181" spans="2:65" s="1" customFormat="1" ht="16.5" customHeight="1">
      <c r="B181" s="40"/>
      <c r="C181" s="242" t="s">
        <v>432</v>
      </c>
      <c r="D181" s="242" t="s">
        <v>258</v>
      </c>
      <c r="E181" s="243" t="s">
        <v>433</v>
      </c>
      <c r="F181" s="244" t="s">
        <v>434</v>
      </c>
      <c r="G181" s="245" t="s">
        <v>223</v>
      </c>
      <c r="H181" s="246">
        <v>51.09</v>
      </c>
      <c r="I181" s="247"/>
      <c r="J181" s="248">
        <f>ROUND(I181*H181,2)</f>
        <v>0</v>
      </c>
      <c r="K181" s="244" t="s">
        <v>262</v>
      </c>
      <c r="L181" s="60"/>
      <c r="M181" s="249" t="s">
        <v>21</v>
      </c>
      <c r="N181" s="250" t="s">
        <v>42</v>
      </c>
      <c r="O181" s="41"/>
      <c r="P181" s="201">
        <f>O181*H181</f>
        <v>0</v>
      </c>
      <c r="Q181" s="201">
        <v>4.8999999999999998E-4</v>
      </c>
      <c r="R181" s="201">
        <f>Q181*H181</f>
        <v>2.50341E-2</v>
      </c>
      <c r="S181" s="201">
        <v>0</v>
      </c>
      <c r="T181" s="202">
        <f>S181*H181</f>
        <v>0</v>
      </c>
      <c r="AR181" s="23" t="s">
        <v>130</v>
      </c>
      <c r="AT181" s="23" t="s">
        <v>258</v>
      </c>
      <c r="AU181" s="23" t="s">
        <v>81</v>
      </c>
      <c r="AY181" s="23" t="s">
        <v>124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23" t="s">
        <v>79</v>
      </c>
      <c r="BK181" s="203">
        <f>ROUND(I181*H181,2)</f>
        <v>0</v>
      </c>
      <c r="BL181" s="23" t="s">
        <v>130</v>
      </c>
      <c r="BM181" s="23" t="s">
        <v>435</v>
      </c>
    </row>
    <row r="182" spans="2:65" s="11" customFormat="1">
      <c r="B182" s="204"/>
      <c r="C182" s="205"/>
      <c r="D182" s="206" t="s">
        <v>163</v>
      </c>
      <c r="E182" s="207" t="s">
        <v>21</v>
      </c>
      <c r="F182" s="208" t="s">
        <v>322</v>
      </c>
      <c r="G182" s="205"/>
      <c r="H182" s="207" t="s">
        <v>21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163</v>
      </c>
      <c r="AU182" s="214" t="s">
        <v>81</v>
      </c>
      <c r="AV182" s="11" t="s">
        <v>79</v>
      </c>
      <c r="AW182" s="11" t="s">
        <v>35</v>
      </c>
      <c r="AX182" s="11" t="s">
        <v>71</v>
      </c>
      <c r="AY182" s="214" t="s">
        <v>124</v>
      </c>
    </row>
    <row r="183" spans="2:65" s="12" customFormat="1">
      <c r="B183" s="215"/>
      <c r="C183" s="216"/>
      <c r="D183" s="206" t="s">
        <v>163</v>
      </c>
      <c r="E183" s="217" t="s">
        <v>222</v>
      </c>
      <c r="F183" s="218" t="s">
        <v>436</v>
      </c>
      <c r="G183" s="216"/>
      <c r="H183" s="219">
        <v>51.09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163</v>
      </c>
      <c r="AU183" s="225" t="s">
        <v>81</v>
      </c>
      <c r="AV183" s="12" t="s">
        <v>81</v>
      </c>
      <c r="AW183" s="12" t="s">
        <v>35</v>
      </c>
      <c r="AX183" s="12" t="s">
        <v>79</v>
      </c>
      <c r="AY183" s="225" t="s">
        <v>124</v>
      </c>
    </row>
    <row r="184" spans="2:65" s="1" customFormat="1" ht="25.5" customHeight="1">
      <c r="B184" s="40"/>
      <c r="C184" s="242" t="s">
        <v>437</v>
      </c>
      <c r="D184" s="242" t="s">
        <v>258</v>
      </c>
      <c r="E184" s="243" t="s">
        <v>438</v>
      </c>
      <c r="F184" s="244" t="s">
        <v>439</v>
      </c>
      <c r="G184" s="245" t="s">
        <v>213</v>
      </c>
      <c r="H184" s="246">
        <v>690.42200000000003</v>
      </c>
      <c r="I184" s="247"/>
      <c r="J184" s="248">
        <f>ROUND(I184*H184,2)</f>
        <v>0</v>
      </c>
      <c r="K184" s="244" t="s">
        <v>262</v>
      </c>
      <c r="L184" s="60"/>
      <c r="M184" s="249" t="s">
        <v>21</v>
      </c>
      <c r="N184" s="250" t="s">
        <v>42</v>
      </c>
      <c r="O184" s="41"/>
      <c r="P184" s="201">
        <f>O184*H184</f>
        <v>0</v>
      </c>
      <c r="Q184" s="201">
        <v>1E-4</v>
      </c>
      <c r="R184" s="201">
        <f>Q184*H184</f>
        <v>6.9042200000000012E-2</v>
      </c>
      <c r="S184" s="201">
        <v>0</v>
      </c>
      <c r="T184" s="202">
        <f>S184*H184</f>
        <v>0</v>
      </c>
      <c r="AR184" s="23" t="s">
        <v>130</v>
      </c>
      <c r="AT184" s="23" t="s">
        <v>258</v>
      </c>
      <c r="AU184" s="23" t="s">
        <v>81</v>
      </c>
      <c r="AY184" s="23" t="s">
        <v>124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23" t="s">
        <v>79</v>
      </c>
      <c r="BK184" s="203">
        <f>ROUND(I184*H184,2)</f>
        <v>0</v>
      </c>
      <c r="BL184" s="23" t="s">
        <v>130</v>
      </c>
      <c r="BM184" s="23" t="s">
        <v>440</v>
      </c>
    </row>
    <row r="185" spans="2:65" s="11" customFormat="1">
      <c r="B185" s="204"/>
      <c r="C185" s="205"/>
      <c r="D185" s="206" t="s">
        <v>163</v>
      </c>
      <c r="E185" s="207" t="s">
        <v>21</v>
      </c>
      <c r="F185" s="208" t="s">
        <v>441</v>
      </c>
      <c r="G185" s="205"/>
      <c r="H185" s="207" t="s">
        <v>21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163</v>
      </c>
      <c r="AU185" s="214" t="s">
        <v>81</v>
      </c>
      <c r="AV185" s="11" t="s">
        <v>79</v>
      </c>
      <c r="AW185" s="11" t="s">
        <v>35</v>
      </c>
      <c r="AX185" s="11" t="s">
        <v>71</v>
      </c>
      <c r="AY185" s="214" t="s">
        <v>124</v>
      </c>
    </row>
    <row r="186" spans="2:65" s="12" customFormat="1">
      <c r="B186" s="215"/>
      <c r="C186" s="216"/>
      <c r="D186" s="206" t="s">
        <v>163</v>
      </c>
      <c r="E186" s="217" t="s">
        <v>236</v>
      </c>
      <c r="F186" s="218" t="s">
        <v>390</v>
      </c>
      <c r="G186" s="216"/>
      <c r="H186" s="219">
        <v>572.20000000000005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163</v>
      </c>
      <c r="AU186" s="225" t="s">
        <v>81</v>
      </c>
      <c r="AV186" s="12" t="s">
        <v>81</v>
      </c>
      <c r="AW186" s="12" t="s">
        <v>35</v>
      </c>
      <c r="AX186" s="12" t="s">
        <v>71</v>
      </c>
      <c r="AY186" s="225" t="s">
        <v>124</v>
      </c>
    </row>
    <row r="187" spans="2:65" s="12" customFormat="1">
      <c r="B187" s="215"/>
      <c r="C187" s="216"/>
      <c r="D187" s="206" t="s">
        <v>163</v>
      </c>
      <c r="E187" s="217" t="s">
        <v>238</v>
      </c>
      <c r="F187" s="218" t="s">
        <v>442</v>
      </c>
      <c r="G187" s="216"/>
      <c r="H187" s="219">
        <v>118.22199999999999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163</v>
      </c>
      <c r="AU187" s="225" t="s">
        <v>81</v>
      </c>
      <c r="AV187" s="12" t="s">
        <v>81</v>
      </c>
      <c r="AW187" s="12" t="s">
        <v>35</v>
      </c>
      <c r="AX187" s="12" t="s">
        <v>71</v>
      </c>
      <c r="AY187" s="225" t="s">
        <v>124</v>
      </c>
    </row>
    <row r="188" spans="2:65" s="13" customFormat="1">
      <c r="B188" s="226"/>
      <c r="C188" s="227"/>
      <c r="D188" s="206" t="s">
        <v>163</v>
      </c>
      <c r="E188" s="228" t="s">
        <v>21</v>
      </c>
      <c r="F188" s="229" t="s">
        <v>166</v>
      </c>
      <c r="G188" s="227"/>
      <c r="H188" s="230">
        <v>690.42200000000003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AT188" s="236" t="s">
        <v>163</v>
      </c>
      <c r="AU188" s="236" t="s">
        <v>81</v>
      </c>
      <c r="AV188" s="13" t="s">
        <v>130</v>
      </c>
      <c r="AW188" s="13" t="s">
        <v>35</v>
      </c>
      <c r="AX188" s="13" t="s">
        <v>79</v>
      </c>
      <c r="AY188" s="236" t="s">
        <v>124</v>
      </c>
    </row>
    <row r="189" spans="2:65" s="1" customFormat="1" ht="16.5" customHeight="1">
      <c r="B189" s="40"/>
      <c r="C189" s="191" t="s">
        <v>443</v>
      </c>
      <c r="D189" s="191" t="s">
        <v>126</v>
      </c>
      <c r="E189" s="192" t="s">
        <v>444</v>
      </c>
      <c r="F189" s="193" t="s">
        <v>445</v>
      </c>
      <c r="G189" s="194" t="s">
        <v>213</v>
      </c>
      <c r="H189" s="195">
        <v>828.50599999999997</v>
      </c>
      <c r="I189" s="196"/>
      <c r="J189" s="197">
        <f>ROUND(I189*H189,2)</f>
        <v>0</v>
      </c>
      <c r="K189" s="193" t="s">
        <v>21</v>
      </c>
      <c r="L189" s="198"/>
      <c r="M189" s="199" t="s">
        <v>21</v>
      </c>
      <c r="N189" s="200" t="s">
        <v>42</v>
      </c>
      <c r="O189" s="41"/>
      <c r="P189" s="201">
        <f>O189*H189</f>
        <v>0</v>
      </c>
      <c r="Q189" s="201">
        <v>2.9999999999999997E-4</v>
      </c>
      <c r="R189" s="201">
        <f>Q189*H189</f>
        <v>0.24855179999999996</v>
      </c>
      <c r="S189" s="201">
        <v>0</v>
      </c>
      <c r="T189" s="202">
        <f>S189*H189</f>
        <v>0</v>
      </c>
      <c r="AR189" s="23" t="s">
        <v>129</v>
      </c>
      <c r="AT189" s="23" t="s">
        <v>126</v>
      </c>
      <c r="AU189" s="23" t="s">
        <v>81</v>
      </c>
      <c r="AY189" s="23" t="s">
        <v>124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3" t="s">
        <v>79</v>
      </c>
      <c r="BK189" s="203">
        <f>ROUND(I189*H189,2)</f>
        <v>0</v>
      </c>
      <c r="BL189" s="23" t="s">
        <v>130</v>
      </c>
      <c r="BM189" s="23" t="s">
        <v>446</v>
      </c>
    </row>
    <row r="190" spans="2:65" s="11" customFormat="1">
      <c r="B190" s="204"/>
      <c r="C190" s="205"/>
      <c r="D190" s="206" t="s">
        <v>163</v>
      </c>
      <c r="E190" s="207" t="s">
        <v>21</v>
      </c>
      <c r="F190" s="208" t="s">
        <v>447</v>
      </c>
      <c r="G190" s="205"/>
      <c r="H190" s="207" t="s">
        <v>21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163</v>
      </c>
      <c r="AU190" s="214" t="s">
        <v>81</v>
      </c>
      <c r="AV190" s="11" t="s">
        <v>79</v>
      </c>
      <c r="AW190" s="11" t="s">
        <v>35</v>
      </c>
      <c r="AX190" s="11" t="s">
        <v>71</v>
      </c>
      <c r="AY190" s="214" t="s">
        <v>124</v>
      </c>
    </row>
    <row r="191" spans="2:65" s="12" customFormat="1">
      <c r="B191" s="215"/>
      <c r="C191" s="216"/>
      <c r="D191" s="206" t="s">
        <v>163</v>
      </c>
      <c r="E191" s="217" t="s">
        <v>21</v>
      </c>
      <c r="F191" s="218" t="s">
        <v>448</v>
      </c>
      <c r="G191" s="216"/>
      <c r="H191" s="219">
        <v>690.42200000000003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163</v>
      </c>
      <c r="AU191" s="225" t="s">
        <v>81</v>
      </c>
      <c r="AV191" s="12" t="s">
        <v>81</v>
      </c>
      <c r="AW191" s="12" t="s">
        <v>35</v>
      </c>
      <c r="AX191" s="12" t="s">
        <v>79</v>
      </c>
      <c r="AY191" s="225" t="s">
        <v>124</v>
      </c>
    </row>
    <row r="192" spans="2:65" s="12" customFormat="1">
      <c r="B192" s="215"/>
      <c r="C192" s="216"/>
      <c r="D192" s="206" t="s">
        <v>163</v>
      </c>
      <c r="E192" s="216"/>
      <c r="F192" s="218" t="s">
        <v>449</v>
      </c>
      <c r="G192" s="216"/>
      <c r="H192" s="219">
        <v>828.50599999999997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163</v>
      </c>
      <c r="AU192" s="225" t="s">
        <v>81</v>
      </c>
      <c r="AV192" s="12" t="s">
        <v>81</v>
      </c>
      <c r="AW192" s="12" t="s">
        <v>6</v>
      </c>
      <c r="AX192" s="12" t="s">
        <v>79</v>
      </c>
      <c r="AY192" s="225" t="s">
        <v>124</v>
      </c>
    </row>
    <row r="193" spans="2:65" s="10" customFormat="1" ht="29.85" customHeight="1">
      <c r="B193" s="175"/>
      <c r="C193" s="176"/>
      <c r="D193" s="177" t="s">
        <v>70</v>
      </c>
      <c r="E193" s="189" t="s">
        <v>130</v>
      </c>
      <c r="F193" s="189" t="s">
        <v>450</v>
      </c>
      <c r="G193" s="176"/>
      <c r="H193" s="176"/>
      <c r="I193" s="179"/>
      <c r="J193" s="190">
        <f>BK193</f>
        <v>0</v>
      </c>
      <c r="K193" s="176"/>
      <c r="L193" s="181"/>
      <c r="M193" s="182"/>
      <c r="N193" s="183"/>
      <c r="O193" s="183"/>
      <c r="P193" s="184">
        <f>SUM(P194:P195)</f>
        <v>0</v>
      </c>
      <c r="Q193" s="183"/>
      <c r="R193" s="184">
        <f>SUM(R194:R195)</f>
        <v>0</v>
      </c>
      <c r="S193" s="183"/>
      <c r="T193" s="185">
        <f>SUM(T194:T195)</f>
        <v>0</v>
      </c>
      <c r="AR193" s="186" t="s">
        <v>79</v>
      </c>
      <c r="AT193" s="187" t="s">
        <v>70</v>
      </c>
      <c r="AU193" s="187" t="s">
        <v>79</v>
      </c>
      <c r="AY193" s="186" t="s">
        <v>124</v>
      </c>
      <c r="BK193" s="188">
        <f>SUM(BK194:BK195)</f>
        <v>0</v>
      </c>
    </row>
    <row r="194" spans="2:65" s="1" customFormat="1" ht="25.5" customHeight="1">
      <c r="B194" s="40"/>
      <c r="C194" s="242" t="s">
        <v>451</v>
      </c>
      <c r="D194" s="242" t="s">
        <v>258</v>
      </c>
      <c r="E194" s="243" t="s">
        <v>452</v>
      </c>
      <c r="F194" s="244" t="s">
        <v>453</v>
      </c>
      <c r="G194" s="245" t="s">
        <v>220</v>
      </c>
      <c r="H194" s="246">
        <v>0.76600000000000001</v>
      </c>
      <c r="I194" s="247"/>
      <c r="J194" s="248">
        <f>ROUND(I194*H194,2)</f>
        <v>0</v>
      </c>
      <c r="K194" s="244" t="s">
        <v>262</v>
      </c>
      <c r="L194" s="60"/>
      <c r="M194" s="249" t="s">
        <v>21</v>
      </c>
      <c r="N194" s="250" t="s">
        <v>42</v>
      </c>
      <c r="O194" s="41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23" t="s">
        <v>130</v>
      </c>
      <c r="AT194" s="23" t="s">
        <v>258</v>
      </c>
      <c r="AU194" s="23" t="s">
        <v>81</v>
      </c>
      <c r="AY194" s="23" t="s">
        <v>124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3" t="s">
        <v>79</v>
      </c>
      <c r="BK194" s="203">
        <f>ROUND(I194*H194,2)</f>
        <v>0</v>
      </c>
      <c r="BL194" s="23" t="s">
        <v>130</v>
      </c>
      <c r="BM194" s="23" t="s">
        <v>454</v>
      </c>
    </row>
    <row r="195" spans="2:65" s="12" customFormat="1">
      <c r="B195" s="215"/>
      <c r="C195" s="216"/>
      <c r="D195" s="206" t="s">
        <v>163</v>
      </c>
      <c r="E195" s="217" t="s">
        <v>230</v>
      </c>
      <c r="F195" s="218" t="s">
        <v>455</v>
      </c>
      <c r="G195" s="216"/>
      <c r="H195" s="219">
        <v>0.76600000000000001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163</v>
      </c>
      <c r="AU195" s="225" t="s">
        <v>81</v>
      </c>
      <c r="AV195" s="12" t="s">
        <v>81</v>
      </c>
      <c r="AW195" s="12" t="s">
        <v>35</v>
      </c>
      <c r="AX195" s="12" t="s">
        <v>79</v>
      </c>
      <c r="AY195" s="225" t="s">
        <v>124</v>
      </c>
    </row>
    <row r="196" spans="2:65" s="10" customFormat="1" ht="29.85" customHeight="1">
      <c r="B196" s="175"/>
      <c r="C196" s="176"/>
      <c r="D196" s="177" t="s">
        <v>70</v>
      </c>
      <c r="E196" s="189" t="s">
        <v>123</v>
      </c>
      <c r="F196" s="189" t="s">
        <v>456</v>
      </c>
      <c r="G196" s="176"/>
      <c r="H196" s="176"/>
      <c r="I196" s="179"/>
      <c r="J196" s="190">
        <f>BK196</f>
        <v>0</v>
      </c>
      <c r="K196" s="176"/>
      <c r="L196" s="181"/>
      <c r="M196" s="182"/>
      <c r="N196" s="183"/>
      <c r="O196" s="183"/>
      <c r="P196" s="184">
        <f>SUM(P197:P227)</f>
        <v>0</v>
      </c>
      <c r="Q196" s="183"/>
      <c r="R196" s="184">
        <f>SUM(R197:R227)</f>
        <v>1.9047350000000001</v>
      </c>
      <c r="S196" s="183"/>
      <c r="T196" s="185">
        <f>SUM(T197:T227)</f>
        <v>0</v>
      </c>
      <c r="AR196" s="186" t="s">
        <v>79</v>
      </c>
      <c r="AT196" s="187" t="s">
        <v>70</v>
      </c>
      <c r="AU196" s="187" t="s">
        <v>79</v>
      </c>
      <c r="AY196" s="186" t="s">
        <v>124</v>
      </c>
      <c r="BK196" s="188">
        <f>SUM(BK197:BK227)</f>
        <v>0</v>
      </c>
    </row>
    <row r="197" spans="2:65" s="1" customFormat="1" ht="25.5" customHeight="1">
      <c r="B197" s="40"/>
      <c r="C197" s="242" t="s">
        <v>457</v>
      </c>
      <c r="D197" s="242" t="s">
        <v>258</v>
      </c>
      <c r="E197" s="243" t="s">
        <v>458</v>
      </c>
      <c r="F197" s="244" t="s">
        <v>459</v>
      </c>
      <c r="G197" s="245" t="s">
        <v>213</v>
      </c>
      <c r="H197" s="246">
        <v>1126.2</v>
      </c>
      <c r="I197" s="247"/>
      <c r="J197" s="248">
        <f>ROUND(I197*H197,2)</f>
        <v>0</v>
      </c>
      <c r="K197" s="244" t="s">
        <v>262</v>
      </c>
      <c r="L197" s="60"/>
      <c r="M197" s="249" t="s">
        <v>21</v>
      </c>
      <c r="N197" s="250" t="s">
        <v>42</v>
      </c>
      <c r="O197" s="41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AR197" s="23" t="s">
        <v>130</v>
      </c>
      <c r="AT197" s="23" t="s">
        <v>258</v>
      </c>
      <c r="AU197" s="23" t="s">
        <v>81</v>
      </c>
      <c r="AY197" s="23" t="s">
        <v>124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23" t="s">
        <v>79</v>
      </c>
      <c r="BK197" s="203">
        <f>ROUND(I197*H197,2)</f>
        <v>0</v>
      </c>
      <c r="BL197" s="23" t="s">
        <v>130</v>
      </c>
      <c r="BM197" s="23" t="s">
        <v>460</v>
      </c>
    </row>
    <row r="198" spans="2:65" s="11" customFormat="1">
      <c r="B198" s="204"/>
      <c r="C198" s="205"/>
      <c r="D198" s="206" t="s">
        <v>163</v>
      </c>
      <c r="E198" s="207" t="s">
        <v>21</v>
      </c>
      <c r="F198" s="208" t="s">
        <v>461</v>
      </c>
      <c r="G198" s="205"/>
      <c r="H198" s="207" t="s">
        <v>21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163</v>
      </c>
      <c r="AU198" s="214" t="s">
        <v>81</v>
      </c>
      <c r="AV198" s="11" t="s">
        <v>79</v>
      </c>
      <c r="AW198" s="11" t="s">
        <v>35</v>
      </c>
      <c r="AX198" s="11" t="s">
        <v>71</v>
      </c>
      <c r="AY198" s="214" t="s">
        <v>124</v>
      </c>
    </row>
    <row r="199" spans="2:65" s="12" customFormat="1">
      <c r="B199" s="215"/>
      <c r="C199" s="216"/>
      <c r="D199" s="206" t="s">
        <v>163</v>
      </c>
      <c r="E199" s="217" t="s">
        <v>21</v>
      </c>
      <c r="F199" s="218" t="s">
        <v>462</v>
      </c>
      <c r="G199" s="216"/>
      <c r="H199" s="219">
        <v>1126.2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163</v>
      </c>
      <c r="AU199" s="225" t="s">
        <v>81</v>
      </c>
      <c r="AV199" s="12" t="s">
        <v>81</v>
      </c>
      <c r="AW199" s="12" t="s">
        <v>35</v>
      </c>
      <c r="AX199" s="12" t="s">
        <v>79</v>
      </c>
      <c r="AY199" s="225" t="s">
        <v>124</v>
      </c>
    </row>
    <row r="200" spans="2:65" s="1" customFormat="1" ht="25.5" customHeight="1">
      <c r="B200" s="40"/>
      <c r="C200" s="242" t="s">
        <v>463</v>
      </c>
      <c r="D200" s="242" t="s">
        <v>258</v>
      </c>
      <c r="E200" s="243" t="s">
        <v>464</v>
      </c>
      <c r="F200" s="244" t="s">
        <v>465</v>
      </c>
      <c r="G200" s="245" t="s">
        <v>213</v>
      </c>
      <c r="H200" s="246">
        <v>615.06399999999996</v>
      </c>
      <c r="I200" s="247"/>
      <c r="J200" s="248">
        <f>ROUND(I200*H200,2)</f>
        <v>0</v>
      </c>
      <c r="K200" s="244" t="s">
        <v>262</v>
      </c>
      <c r="L200" s="60"/>
      <c r="M200" s="249" t="s">
        <v>21</v>
      </c>
      <c r="N200" s="250" t="s">
        <v>42</v>
      </c>
      <c r="O200" s="41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23" t="s">
        <v>130</v>
      </c>
      <c r="AT200" s="23" t="s">
        <v>258</v>
      </c>
      <c r="AU200" s="23" t="s">
        <v>81</v>
      </c>
      <c r="AY200" s="23" t="s">
        <v>124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3" t="s">
        <v>79</v>
      </c>
      <c r="BK200" s="203">
        <f>ROUND(I200*H200,2)</f>
        <v>0</v>
      </c>
      <c r="BL200" s="23" t="s">
        <v>130</v>
      </c>
      <c r="BM200" s="23" t="s">
        <v>466</v>
      </c>
    </row>
    <row r="201" spans="2:65" s="11" customFormat="1">
      <c r="B201" s="204"/>
      <c r="C201" s="205"/>
      <c r="D201" s="206" t="s">
        <v>163</v>
      </c>
      <c r="E201" s="207" t="s">
        <v>21</v>
      </c>
      <c r="F201" s="208" t="s">
        <v>461</v>
      </c>
      <c r="G201" s="205"/>
      <c r="H201" s="207" t="s">
        <v>21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163</v>
      </c>
      <c r="AU201" s="214" t="s">
        <v>81</v>
      </c>
      <c r="AV201" s="11" t="s">
        <v>79</v>
      </c>
      <c r="AW201" s="11" t="s">
        <v>35</v>
      </c>
      <c r="AX201" s="11" t="s">
        <v>71</v>
      </c>
      <c r="AY201" s="214" t="s">
        <v>124</v>
      </c>
    </row>
    <row r="202" spans="2:65" s="12" customFormat="1">
      <c r="B202" s="215"/>
      <c r="C202" s="216"/>
      <c r="D202" s="206" t="s">
        <v>163</v>
      </c>
      <c r="E202" s="217" t="s">
        <v>21</v>
      </c>
      <c r="F202" s="218" t="s">
        <v>467</v>
      </c>
      <c r="G202" s="216"/>
      <c r="H202" s="219">
        <v>572.20000000000005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163</v>
      </c>
      <c r="AU202" s="225" t="s">
        <v>81</v>
      </c>
      <c r="AV202" s="12" t="s">
        <v>81</v>
      </c>
      <c r="AW202" s="12" t="s">
        <v>35</v>
      </c>
      <c r="AX202" s="12" t="s">
        <v>71</v>
      </c>
      <c r="AY202" s="225" t="s">
        <v>124</v>
      </c>
    </row>
    <row r="203" spans="2:65" s="11" customFormat="1">
      <c r="B203" s="204"/>
      <c r="C203" s="205"/>
      <c r="D203" s="206" t="s">
        <v>163</v>
      </c>
      <c r="E203" s="207" t="s">
        <v>21</v>
      </c>
      <c r="F203" s="208" t="s">
        <v>468</v>
      </c>
      <c r="G203" s="205"/>
      <c r="H203" s="207" t="s">
        <v>21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163</v>
      </c>
      <c r="AU203" s="214" t="s">
        <v>81</v>
      </c>
      <c r="AV203" s="11" t="s">
        <v>79</v>
      </c>
      <c r="AW203" s="11" t="s">
        <v>35</v>
      </c>
      <c r="AX203" s="11" t="s">
        <v>71</v>
      </c>
      <c r="AY203" s="214" t="s">
        <v>124</v>
      </c>
    </row>
    <row r="204" spans="2:65" s="12" customFormat="1">
      <c r="B204" s="215"/>
      <c r="C204" s="216"/>
      <c r="D204" s="206" t="s">
        <v>163</v>
      </c>
      <c r="E204" s="217" t="s">
        <v>21</v>
      </c>
      <c r="F204" s="218" t="s">
        <v>469</v>
      </c>
      <c r="G204" s="216"/>
      <c r="H204" s="219">
        <v>42.863999999999997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163</v>
      </c>
      <c r="AU204" s="225" t="s">
        <v>81</v>
      </c>
      <c r="AV204" s="12" t="s">
        <v>81</v>
      </c>
      <c r="AW204" s="12" t="s">
        <v>35</v>
      </c>
      <c r="AX204" s="12" t="s">
        <v>71</v>
      </c>
      <c r="AY204" s="225" t="s">
        <v>124</v>
      </c>
    </row>
    <row r="205" spans="2:65" s="13" customFormat="1">
      <c r="B205" s="226"/>
      <c r="C205" s="227"/>
      <c r="D205" s="206" t="s">
        <v>163</v>
      </c>
      <c r="E205" s="228" t="s">
        <v>21</v>
      </c>
      <c r="F205" s="229" t="s">
        <v>166</v>
      </c>
      <c r="G205" s="227"/>
      <c r="H205" s="230">
        <v>615.06399999999996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AT205" s="236" t="s">
        <v>163</v>
      </c>
      <c r="AU205" s="236" t="s">
        <v>81</v>
      </c>
      <c r="AV205" s="13" t="s">
        <v>130</v>
      </c>
      <c r="AW205" s="13" t="s">
        <v>35</v>
      </c>
      <c r="AX205" s="13" t="s">
        <v>79</v>
      </c>
      <c r="AY205" s="236" t="s">
        <v>124</v>
      </c>
    </row>
    <row r="206" spans="2:65" s="1" customFormat="1" ht="38.25" customHeight="1">
      <c r="B206" s="40"/>
      <c r="C206" s="242" t="s">
        <v>470</v>
      </c>
      <c r="D206" s="242" t="s">
        <v>258</v>
      </c>
      <c r="E206" s="243" t="s">
        <v>471</v>
      </c>
      <c r="F206" s="244" t="s">
        <v>472</v>
      </c>
      <c r="G206" s="245" t="s">
        <v>213</v>
      </c>
      <c r="H206" s="246">
        <v>554</v>
      </c>
      <c r="I206" s="247"/>
      <c r="J206" s="248">
        <f>ROUND(I206*H206,2)</f>
        <v>0</v>
      </c>
      <c r="K206" s="244" t="s">
        <v>269</v>
      </c>
      <c r="L206" s="60"/>
      <c r="M206" s="249" t="s">
        <v>21</v>
      </c>
      <c r="N206" s="250" t="s">
        <v>42</v>
      </c>
      <c r="O206" s="41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23" t="s">
        <v>130</v>
      </c>
      <c r="AT206" s="23" t="s">
        <v>258</v>
      </c>
      <c r="AU206" s="23" t="s">
        <v>81</v>
      </c>
      <c r="AY206" s="23" t="s">
        <v>124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3" t="s">
        <v>79</v>
      </c>
      <c r="BK206" s="203">
        <f>ROUND(I206*H206,2)</f>
        <v>0</v>
      </c>
      <c r="BL206" s="23" t="s">
        <v>130</v>
      </c>
      <c r="BM206" s="23" t="s">
        <v>473</v>
      </c>
    </row>
    <row r="207" spans="2:65" s="12" customFormat="1">
      <c r="B207" s="215"/>
      <c r="C207" s="216"/>
      <c r="D207" s="206" t="s">
        <v>163</v>
      </c>
      <c r="E207" s="217" t="s">
        <v>21</v>
      </c>
      <c r="F207" s="218" t="s">
        <v>217</v>
      </c>
      <c r="G207" s="216"/>
      <c r="H207" s="219">
        <v>554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163</v>
      </c>
      <c r="AU207" s="225" t="s">
        <v>81</v>
      </c>
      <c r="AV207" s="12" t="s">
        <v>81</v>
      </c>
      <c r="AW207" s="12" t="s">
        <v>35</v>
      </c>
      <c r="AX207" s="12" t="s">
        <v>79</v>
      </c>
      <c r="AY207" s="225" t="s">
        <v>124</v>
      </c>
    </row>
    <row r="208" spans="2:65" s="1" customFormat="1" ht="25.5" customHeight="1">
      <c r="B208" s="40"/>
      <c r="C208" s="242" t="s">
        <v>474</v>
      </c>
      <c r="D208" s="242" t="s">
        <v>258</v>
      </c>
      <c r="E208" s="243" t="s">
        <v>475</v>
      </c>
      <c r="F208" s="244" t="s">
        <v>476</v>
      </c>
      <c r="G208" s="245" t="s">
        <v>213</v>
      </c>
      <c r="H208" s="246">
        <v>554</v>
      </c>
      <c r="I208" s="247"/>
      <c r="J208" s="248">
        <f>ROUND(I208*H208,2)</f>
        <v>0</v>
      </c>
      <c r="K208" s="244" t="s">
        <v>269</v>
      </c>
      <c r="L208" s="60"/>
      <c r="M208" s="249" t="s">
        <v>21</v>
      </c>
      <c r="N208" s="250" t="s">
        <v>42</v>
      </c>
      <c r="O208" s="41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AR208" s="23" t="s">
        <v>130</v>
      </c>
      <c r="AT208" s="23" t="s">
        <v>258</v>
      </c>
      <c r="AU208" s="23" t="s">
        <v>81</v>
      </c>
      <c r="AY208" s="23" t="s">
        <v>124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23" t="s">
        <v>79</v>
      </c>
      <c r="BK208" s="203">
        <f>ROUND(I208*H208,2)</f>
        <v>0</v>
      </c>
      <c r="BL208" s="23" t="s">
        <v>130</v>
      </c>
      <c r="BM208" s="23" t="s">
        <v>477</v>
      </c>
    </row>
    <row r="209" spans="2:65" s="12" customFormat="1">
      <c r="B209" s="215"/>
      <c r="C209" s="216"/>
      <c r="D209" s="206" t="s">
        <v>163</v>
      </c>
      <c r="E209" s="217" t="s">
        <v>21</v>
      </c>
      <c r="F209" s="218" t="s">
        <v>217</v>
      </c>
      <c r="G209" s="216"/>
      <c r="H209" s="219">
        <v>554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163</v>
      </c>
      <c r="AU209" s="225" t="s">
        <v>81</v>
      </c>
      <c r="AV209" s="12" t="s">
        <v>81</v>
      </c>
      <c r="AW209" s="12" t="s">
        <v>35</v>
      </c>
      <c r="AX209" s="12" t="s">
        <v>79</v>
      </c>
      <c r="AY209" s="225" t="s">
        <v>124</v>
      </c>
    </row>
    <row r="210" spans="2:65" s="1" customFormat="1" ht="25.5" customHeight="1">
      <c r="B210" s="40"/>
      <c r="C210" s="242" t="s">
        <v>478</v>
      </c>
      <c r="D210" s="242" t="s">
        <v>258</v>
      </c>
      <c r="E210" s="243" t="s">
        <v>479</v>
      </c>
      <c r="F210" s="244" t="s">
        <v>480</v>
      </c>
      <c r="G210" s="245" t="s">
        <v>213</v>
      </c>
      <c r="H210" s="246">
        <v>554</v>
      </c>
      <c r="I210" s="247"/>
      <c r="J210" s="248">
        <f>ROUND(I210*H210,2)</f>
        <v>0</v>
      </c>
      <c r="K210" s="244" t="s">
        <v>262</v>
      </c>
      <c r="L210" s="60"/>
      <c r="M210" s="249" t="s">
        <v>21</v>
      </c>
      <c r="N210" s="250" t="s">
        <v>42</v>
      </c>
      <c r="O210" s="41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AR210" s="23" t="s">
        <v>130</v>
      </c>
      <c r="AT210" s="23" t="s">
        <v>258</v>
      </c>
      <c r="AU210" s="23" t="s">
        <v>81</v>
      </c>
      <c r="AY210" s="23" t="s">
        <v>124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3" t="s">
        <v>79</v>
      </c>
      <c r="BK210" s="203">
        <f>ROUND(I210*H210,2)</f>
        <v>0</v>
      </c>
      <c r="BL210" s="23" t="s">
        <v>130</v>
      </c>
      <c r="BM210" s="23" t="s">
        <v>481</v>
      </c>
    </row>
    <row r="211" spans="2:65" s="12" customFormat="1">
      <c r="B211" s="215"/>
      <c r="C211" s="216"/>
      <c r="D211" s="206" t="s">
        <v>163</v>
      </c>
      <c r="E211" s="217" t="s">
        <v>21</v>
      </c>
      <c r="F211" s="218" t="s">
        <v>217</v>
      </c>
      <c r="G211" s="216"/>
      <c r="H211" s="219">
        <v>554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163</v>
      </c>
      <c r="AU211" s="225" t="s">
        <v>81</v>
      </c>
      <c r="AV211" s="12" t="s">
        <v>81</v>
      </c>
      <c r="AW211" s="12" t="s">
        <v>35</v>
      </c>
      <c r="AX211" s="12" t="s">
        <v>79</v>
      </c>
      <c r="AY211" s="225" t="s">
        <v>124</v>
      </c>
    </row>
    <row r="212" spans="2:65" s="1" customFormat="1" ht="38.25" customHeight="1">
      <c r="B212" s="40"/>
      <c r="C212" s="242" t="s">
        <v>482</v>
      </c>
      <c r="D212" s="242" t="s">
        <v>258</v>
      </c>
      <c r="E212" s="243" t="s">
        <v>483</v>
      </c>
      <c r="F212" s="244" t="s">
        <v>484</v>
      </c>
      <c r="G212" s="245" t="s">
        <v>213</v>
      </c>
      <c r="H212" s="246">
        <v>554</v>
      </c>
      <c r="I212" s="247"/>
      <c r="J212" s="248">
        <f>ROUND(I212*H212,2)</f>
        <v>0</v>
      </c>
      <c r="K212" s="244" t="s">
        <v>269</v>
      </c>
      <c r="L212" s="60"/>
      <c r="M212" s="249" t="s">
        <v>21</v>
      </c>
      <c r="N212" s="250" t="s">
        <v>42</v>
      </c>
      <c r="O212" s="41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23" t="s">
        <v>130</v>
      </c>
      <c r="AT212" s="23" t="s">
        <v>258</v>
      </c>
      <c r="AU212" s="23" t="s">
        <v>81</v>
      </c>
      <c r="AY212" s="23" t="s">
        <v>124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3" t="s">
        <v>79</v>
      </c>
      <c r="BK212" s="203">
        <f>ROUND(I212*H212,2)</f>
        <v>0</v>
      </c>
      <c r="BL212" s="23" t="s">
        <v>130</v>
      </c>
      <c r="BM212" s="23" t="s">
        <v>485</v>
      </c>
    </row>
    <row r="213" spans="2:65" s="11" customFormat="1">
      <c r="B213" s="204"/>
      <c r="C213" s="205"/>
      <c r="D213" s="206" t="s">
        <v>163</v>
      </c>
      <c r="E213" s="207" t="s">
        <v>21</v>
      </c>
      <c r="F213" s="208" t="s">
        <v>486</v>
      </c>
      <c r="G213" s="205"/>
      <c r="H213" s="207" t="s">
        <v>21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163</v>
      </c>
      <c r="AU213" s="214" t="s">
        <v>81</v>
      </c>
      <c r="AV213" s="11" t="s">
        <v>79</v>
      </c>
      <c r="AW213" s="11" t="s">
        <v>35</v>
      </c>
      <c r="AX213" s="11" t="s">
        <v>71</v>
      </c>
      <c r="AY213" s="214" t="s">
        <v>124</v>
      </c>
    </row>
    <row r="214" spans="2:65" s="12" customFormat="1">
      <c r="B214" s="215"/>
      <c r="C214" s="216"/>
      <c r="D214" s="206" t="s">
        <v>163</v>
      </c>
      <c r="E214" s="217" t="s">
        <v>217</v>
      </c>
      <c r="F214" s="218" t="s">
        <v>218</v>
      </c>
      <c r="G214" s="216"/>
      <c r="H214" s="219">
        <v>554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163</v>
      </c>
      <c r="AU214" s="225" t="s">
        <v>81</v>
      </c>
      <c r="AV214" s="12" t="s">
        <v>81</v>
      </c>
      <c r="AW214" s="12" t="s">
        <v>35</v>
      </c>
      <c r="AX214" s="12" t="s">
        <v>79</v>
      </c>
      <c r="AY214" s="225" t="s">
        <v>124</v>
      </c>
    </row>
    <row r="215" spans="2:65" s="1" customFormat="1" ht="51" customHeight="1">
      <c r="B215" s="40"/>
      <c r="C215" s="242" t="s">
        <v>487</v>
      </c>
      <c r="D215" s="242" t="s">
        <v>258</v>
      </c>
      <c r="E215" s="243" t="s">
        <v>488</v>
      </c>
      <c r="F215" s="244" t="s">
        <v>489</v>
      </c>
      <c r="G215" s="245" t="s">
        <v>213</v>
      </c>
      <c r="H215" s="246">
        <v>18.2</v>
      </c>
      <c r="I215" s="247"/>
      <c r="J215" s="248">
        <f>ROUND(I215*H215,2)</f>
        <v>0</v>
      </c>
      <c r="K215" s="244" t="s">
        <v>262</v>
      </c>
      <c r="L215" s="60"/>
      <c r="M215" s="249" t="s">
        <v>21</v>
      </c>
      <c r="N215" s="250" t="s">
        <v>42</v>
      </c>
      <c r="O215" s="41"/>
      <c r="P215" s="201">
        <f>O215*H215</f>
        <v>0</v>
      </c>
      <c r="Q215" s="201">
        <v>8.4250000000000005E-2</v>
      </c>
      <c r="R215" s="201">
        <f>Q215*H215</f>
        <v>1.53335</v>
      </c>
      <c r="S215" s="201">
        <v>0</v>
      </c>
      <c r="T215" s="202">
        <f>S215*H215</f>
        <v>0</v>
      </c>
      <c r="AR215" s="23" t="s">
        <v>130</v>
      </c>
      <c r="AT215" s="23" t="s">
        <v>258</v>
      </c>
      <c r="AU215" s="23" t="s">
        <v>81</v>
      </c>
      <c r="AY215" s="23" t="s">
        <v>124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23" t="s">
        <v>79</v>
      </c>
      <c r="BK215" s="203">
        <f>ROUND(I215*H215,2)</f>
        <v>0</v>
      </c>
      <c r="BL215" s="23" t="s">
        <v>130</v>
      </c>
      <c r="BM215" s="23" t="s">
        <v>490</v>
      </c>
    </row>
    <row r="216" spans="2:65" s="11" customFormat="1">
      <c r="B216" s="204"/>
      <c r="C216" s="205"/>
      <c r="D216" s="206" t="s">
        <v>163</v>
      </c>
      <c r="E216" s="207" t="s">
        <v>21</v>
      </c>
      <c r="F216" s="208" t="s">
        <v>275</v>
      </c>
      <c r="G216" s="205"/>
      <c r="H216" s="207" t="s">
        <v>21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163</v>
      </c>
      <c r="AU216" s="214" t="s">
        <v>81</v>
      </c>
      <c r="AV216" s="11" t="s">
        <v>79</v>
      </c>
      <c r="AW216" s="11" t="s">
        <v>35</v>
      </c>
      <c r="AX216" s="11" t="s">
        <v>71</v>
      </c>
      <c r="AY216" s="214" t="s">
        <v>124</v>
      </c>
    </row>
    <row r="217" spans="2:65" s="12" customFormat="1">
      <c r="B217" s="215"/>
      <c r="C217" s="216"/>
      <c r="D217" s="206" t="s">
        <v>163</v>
      </c>
      <c r="E217" s="217" t="s">
        <v>212</v>
      </c>
      <c r="F217" s="218" t="s">
        <v>214</v>
      </c>
      <c r="G217" s="216"/>
      <c r="H217" s="219">
        <v>15.5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163</v>
      </c>
      <c r="AU217" s="225" t="s">
        <v>81</v>
      </c>
      <c r="AV217" s="12" t="s">
        <v>81</v>
      </c>
      <c r="AW217" s="12" t="s">
        <v>35</v>
      </c>
      <c r="AX217" s="12" t="s">
        <v>71</v>
      </c>
      <c r="AY217" s="225" t="s">
        <v>124</v>
      </c>
    </row>
    <row r="218" spans="2:65" s="12" customFormat="1">
      <c r="B218" s="215"/>
      <c r="C218" s="216"/>
      <c r="D218" s="206" t="s">
        <v>163</v>
      </c>
      <c r="E218" s="217" t="s">
        <v>215</v>
      </c>
      <c r="F218" s="218" t="s">
        <v>216</v>
      </c>
      <c r="G218" s="216"/>
      <c r="H218" s="219">
        <v>2.7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163</v>
      </c>
      <c r="AU218" s="225" t="s">
        <v>81</v>
      </c>
      <c r="AV218" s="12" t="s">
        <v>81</v>
      </c>
      <c r="AW218" s="12" t="s">
        <v>35</v>
      </c>
      <c r="AX218" s="12" t="s">
        <v>71</v>
      </c>
      <c r="AY218" s="225" t="s">
        <v>124</v>
      </c>
    </row>
    <row r="219" spans="2:65" s="13" customFormat="1">
      <c r="B219" s="226"/>
      <c r="C219" s="227"/>
      <c r="D219" s="206" t="s">
        <v>163</v>
      </c>
      <c r="E219" s="228" t="s">
        <v>21</v>
      </c>
      <c r="F219" s="229" t="s">
        <v>166</v>
      </c>
      <c r="G219" s="227"/>
      <c r="H219" s="230">
        <v>18.2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163</v>
      </c>
      <c r="AU219" s="236" t="s">
        <v>81</v>
      </c>
      <c r="AV219" s="13" t="s">
        <v>130</v>
      </c>
      <c r="AW219" s="13" t="s">
        <v>35</v>
      </c>
      <c r="AX219" s="13" t="s">
        <v>79</v>
      </c>
      <c r="AY219" s="236" t="s">
        <v>124</v>
      </c>
    </row>
    <row r="220" spans="2:65" s="1" customFormat="1" ht="16.5" customHeight="1">
      <c r="B220" s="40"/>
      <c r="C220" s="191" t="s">
        <v>491</v>
      </c>
      <c r="D220" s="191" t="s">
        <v>126</v>
      </c>
      <c r="E220" s="192" t="s">
        <v>492</v>
      </c>
      <c r="F220" s="193" t="s">
        <v>493</v>
      </c>
      <c r="G220" s="194" t="s">
        <v>213</v>
      </c>
      <c r="H220" s="195">
        <v>2.835</v>
      </c>
      <c r="I220" s="196"/>
      <c r="J220" s="197">
        <f>ROUND(I220*H220,2)</f>
        <v>0</v>
      </c>
      <c r="K220" s="193" t="s">
        <v>21</v>
      </c>
      <c r="L220" s="198"/>
      <c r="M220" s="199" t="s">
        <v>21</v>
      </c>
      <c r="N220" s="200" t="s">
        <v>42</v>
      </c>
      <c r="O220" s="41"/>
      <c r="P220" s="201">
        <f>O220*H220</f>
        <v>0</v>
      </c>
      <c r="Q220" s="201">
        <v>0.13100000000000001</v>
      </c>
      <c r="R220" s="201">
        <f>Q220*H220</f>
        <v>0.37138500000000002</v>
      </c>
      <c r="S220" s="201">
        <v>0</v>
      </c>
      <c r="T220" s="202">
        <f>S220*H220</f>
        <v>0</v>
      </c>
      <c r="AR220" s="23" t="s">
        <v>129</v>
      </c>
      <c r="AT220" s="23" t="s">
        <v>126</v>
      </c>
      <c r="AU220" s="23" t="s">
        <v>81</v>
      </c>
      <c r="AY220" s="23" t="s">
        <v>124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23" t="s">
        <v>79</v>
      </c>
      <c r="BK220" s="203">
        <f>ROUND(I220*H220,2)</f>
        <v>0</v>
      </c>
      <c r="BL220" s="23" t="s">
        <v>130</v>
      </c>
      <c r="BM220" s="23" t="s">
        <v>494</v>
      </c>
    </row>
    <row r="221" spans="2:65" s="11" customFormat="1">
      <c r="B221" s="204"/>
      <c r="C221" s="205"/>
      <c r="D221" s="206" t="s">
        <v>163</v>
      </c>
      <c r="E221" s="207" t="s">
        <v>21</v>
      </c>
      <c r="F221" s="208" t="s">
        <v>495</v>
      </c>
      <c r="G221" s="205"/>
      <c r="H221" s="207" t="s">
        <v>21</v>
      </c>
      <c r="I221" s="209"/>
      <c r="J221" s="205"/>
      <c r="K221" s="205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163</v>
      </c>
      <c r="AU221" s="214" t="s">
        <v>81</v>
      </c>
      <c r="AV221" s="11" t="s">
        <v>79</v>
      </c>
      <c r="AW221" s="11" t="s">
        <v>35</v>
      </c>
      <c r="AX221" s="11" t="s">
        <v>71</v>
      </c>
      <c r="AY221" s="214" t="s">
        <v>124</v>
      </c>
    </row>
    <row r="222" spans="2:65" s="12" customFormat="1">
      <c r="B222" s="215"/>
      <c r="C222" s="216"/>
      <c r="D222" s="206" t="s">
        <v>163</v>
      </c>
      <c r="E222" s="217" t="s">
        <v>21</v>
      </c>
      <c r="F222" s="218" t="s">
        <v>215</v>
      </c>
      <c r="G222" s="216"/>
      <c r="H222" s="219">
        <v>2.7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163</v>
      </c>
      <c r="AU222" s="225" t="s">
        <v>81</v>
      </c>
      <c r="AV222" s="12" t="s">
        <v>81</v>
      </c>
      <c r="AW222" s="12" t="s">
        <v>35</v>
      </c>
      <c r="AX222" s="12" t="s">
        <v>79</v>
      </c>
      <c r="AY222" s="225" t="s">
        <v>124</v>
      </c>
    </row>
    <row r="223" spans="2:65" s="12" customFormat="1">
      <c r="B223" s="215"/>
      <c r="C223" s="216"/>
      <c r="D223" s="206" t="s">
        <v>163</v>
      </c>
      <c r="E223" s="216"/>
      <c r="F223" s="218" t="s">
        <v>496</v>
      </c>
      <c r="G223" s="216"/>
      <c r="H223" s="219">
        <v>2.835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163</v>
      </c>
      <c r="AU223" s="225" t="s">
        <v>81</v>
      </c>
      <c r="AV223" s="12" t="s">
        <v>81</v>
      </c>
      <c r="AW223" s="12" t="s">
        <v>6</v>
      </c>
      <c r="AX223" s="12" t="s">
        <v>79</v>
      </c>
      <c r="AY223" s="225" t="s">
        <v>124</v>
      </c>
    </row>
    <row r="224" spans="2:65" s="1" customFormat="1" ht="16.5" customHeight="1">
      <c r="B224" s="40"/>
      <c r="C224" s="191" t="s">
        <v>497</v>
      </c>
      <c r="D224" s="191" t="s">
        <v>126</v>
      </c>
      <c r="E224" s="192" t="s">
        <v>498</v>
      </c>
      <c r="F224" s="193" t="s">
        <v>499</v>
      </c>
      <c r="G224" s="194" t="s">
        <v>213</v>
      </c>
      <c r="H224" s="195">
        <v>16.274999999999999</v>
      </c>
      <c r="I224" s="196"/>
      <c r="J224" s="197">
        <f>ROUND(I224*H224,2)</f>
        <v>0</v>
      </c>
      <c r="K224" s="193" t="s">
        <v>21</v>
      </c>
      <c r="L224" s="198"/>
      <c r="M224" s="199" t="s">
        <v>21</v>
      </c>
      <c r="N224" s="200" t="s">
        <v>42</v>
      </c>
      <c r="O224" s="41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23" t="s">
        <v>129</v>
      </c>
      <c r="AT224" s="23" t="s">
        <v>126</v>
      </c>
      <c r="AU224" s="23" t="s">
        <v>81</v>
      </c>
      <c r="AY224" s="23" t="s">
        <v>124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3" t="s">
        <v>79</v>
      </c>
      <c r="BK224" s="203">
        <f>ROUND(I224*H224,2)</f>
        <v>0</v>
      </c>
      <c r="BL224" s="23" t="s">
        <v>130</v>
      </c>
      <c r="BM224" s="23" t="s">
        <v>500</v>
      </c>
    </row>
    <row r="225" spans="2:65" s="11" customFormat="1">
      <c r="B225" s="204"/>
      <c r="C225" s="205"/>
      <c r="D225" s="206" t="s">
        <v>163</v>
      </c>
      <c r="E225" s="207" t="s">
        <v>21</v>
      </c>
      <c r="F225" s="208" t="s">
        <v>495</v>
      </c>
      <c r="G225" s="205"/>
      <c r="H225" s="207" t="s">
        <v>21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163</v>
      </c>
      <c r="AU225" s="214" t="s">
        <v>81</v>
      </c>
      <c r="AV225" s="11" t="s">
        <v>79</v>
      </c>
      <c r="AW225" s="11" t="s">
        <v>35</v>
      </c>
      <c r="AX225" s="11" t="s">
        <v>71</v>
      </c>
      <c r="AY225" s="214" t="s">
        <v>124</v>
      </c>
    </row>
    <row r="226" spans="2:65" s="12" customFormat="1">
      <c r="B226" s="215"/>
      <c r="C226" s="216"/>
      <c r="D226" s="206" t="s">
        <v>163</v>
      </c>
      <c r="E226" s="217" t="s">
        <v>21</v>
      </c>
      <c r="F226" s="218" t="s">
        <v>212</v>
      </c>
      <c r="G226" s="216"/>
      <c r="H226" s="219">
        <v>15.5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163</v>
      </c>
      <c r="AU226" s="225" t="s">
        <v>81</v>
      </c>
      <c r="AV226" s="12" t="s">
        <v>81</v>
      </c>
      <c r="AW226" s="12" t="s">
        <v>35</v>
      </c>
      <c r="AX226" s="12" t="s">
        <v>79</v>
      </c>
      <c r="AY226" s="225" t="s">
        <v>124</v>
      </c>
    </row>
    <row r="227" spans="2:65" s="12" customFormat="1">
      <c r="B227" s="215"/>
      <c r="C227" s="216"/>
      <c r="D227" s="206" t="s">
        <v>163</v>
      </c>
      <c r="E227" s="216"/>
      <c r="F227" s="218" t="s">
        <v>501</v>
      </c>
      <c r="G227" s="216"/>
      <c r="H227" s="219">
        <v>16.274999999999999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163</v>
      </c>
      <c r="AU227" s="225" t="s">
        <v>81</v>
      </c>
      <c r="AV227" s="12" t="s">
        <v>81</v>
      </c>
      <c r="AW227" s="12" t="s">
        <v>6</v>
      </c>
      <c r="AX227" s="12" t="s">
        <v>79</v>
      </c>
      <c r="AY227" s="225" t="s">
        <v>124</v>
      </c>
    </row>
    <row r="228" spans="2:65" s="10" customFormat="1" ht="29.85" customHeight="1">
      <c r="B228" s="175"/>
      <c r="C228" s="176"/>
      <c r="D228" s="177" t="s">
        <v>70</v>
      </c>
      <c r="E228" s="189" t="s">
        <v>154</v>
      </c>
      <c r="F228" s="189" t="s">
        <v>502</v>
      </c>
      <c r="G228" s="176"/>
      <c r="H228" s="176"/>
      <c r="I228" s="179"/>
      <c r="J228" s="190">
        <f>BK228</f>
        <v>0</v>
      </c>
      <c r="K228" s="176"/>
      <c r="L228" s="181"/>
      <c r="M228" s="182"/>
      <c r="N228" s="183"/>
      <c r="O228" s="183"/>
      <c r="P228" s="184">
        <f>SUM(P229:P266)</f>
        <v>0</v>
      </c>
      <c r="Q228" s="183"/>
      <c r="R228" s="184">
        <f>SUM(R229:R266)</f>
        <v>57.381284500000007</v>
      </c>
      <c r="S228" s="183"/>
      <c r="T228" s="185">
        <f>SUM(T229:T266)</f>
        <v>11.444000000000001</v>
      </c>
      <c r="AR228" s="186" t="s">
        <v>79</v>
      </c>
      <c r="AT228" s="187" t="s">
        <v>70</v>
      </c>
      <c r="AU228" s="187" t="s">
        <v>79</v>
      </c>
      <c r="AY228" s="186" t="s">
        <v>124</v>
      </c>
      <c r="BK228" s="188">
        <f>SUM(BK229:BK266)</f>
        <v>0</v>
      </c>
    </row>
    <row r="229" spans="2:65" s="1" customFormat="1" ht="25.5" customHeight="1">
      <c r="B229" s="40"/>
      <c r="C229" s="242" t="s">
        <v>503</v>
      </c>
      <c r="D229" s="242" t="s">
        <v>258</v>
      </c>
      <c r="E229" s="243" t="s">
        <v>504</v>
      </c>
      <c r="F229" s="244" t="s">
        <v>505</v>
      </c>
      <c r="G229" s="245" t="s">
        <v>161</v>
      </c>
      <c r="H229" s="246">
        <v>4</v>
      </c>
      <c r="I229" s="247"/>
      <c r="J229" s="248">
        <f>ROUND(I229*H229,2)</f>
        <v>0</v>
      </c>
      <c r="K229" s="244" t="s">
        <v>262</v>
      </c>
      <c r="L229" s="60"/>
      <c r="M229" s="249" t="s">
        <v>21</v>
      </c>
      <c r="N229" s="250" t="s">
        <v>42</v>
      </c>
      <c r="O229" s="41"/>
      <c r="P229" s="201">
        <f>O229*H229</f>
        <v>0</v>
      </c>
      <c r="Q229" s="201">
        <v>6.9999999999999999E-4</v>
      </c>
      <c r="R229" s="201">
        <f>Q229*H229</f>
        <v>2.8E-3</v>
      </c>
      <c r="S229" s="201">
        <v>0</v>
      </c>
      <c r="T229" s="202">
        <f>S229*H229</f>
        <v>0</v>
      </c>
      <c r="AR229" s="23" t="s">
        <v>130</v>
      </c>
      <c r="AT229" s="23" t="s">
        <v>258</v>
      </c>
      <c r="AU229" s="23" t="s">
        <v>81</v>
      </c>
      <c r="AY229" s="23" t="s">
        <v>124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23" t="s">
        <v>79</v>
      </c>
      <c r="BK229" s="203">
        <f>ROUND(I229*H229,2)</f>
        <v>0</v>
      </c>
      <c r="BL229" s="23" t="s">
        <v>130</v>
      </c>
      <c r="BM229" s="23" t="s">
        <v>506</v>
      </c>
    </row>
    <row r="230" spans="2:65" s="11" customFormat="1">
      <c r="B230" s="204"/>
      <c r="C230" s="205"/>
      <c r="D230" s="206" t="s">
        <v>163</v>
      </c>
      <c r="E230" s="207" t="s">
        <v>21</v>
      </c>
      <c r="F230" s="208" t="s">
        <v>507</v>
      </c>
      <c r="G230" s="205"/>
      <c r="H230" s="207" t="s">
        <v>21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163</v>
      </c>
      <c r="AU230" s="214" t="s">
        <v>81</v>
      </c>
      <c r="AV230" s="11" t="s">
        <v>79</v>
      </c>
      <c r="AW230" s="11" t="s">
        <v>35</v>
      </c>
      <c r="AX230" s="11" t="s">
        <v>71</v>
      </c>
      <c r="AY230" s="214" t="s">
        <v>124</v>
      </c>
    </row>
    <row r="231" spans="2:65" s="12" customFormat="1">
      <c r="B231" s="215"/>
      <c r="C231" s="216"/>
      <c r="D231" s="206" t="s">
        <v>163</v>
      </c>
      <c r="E231" s="217" t="s">
        <v>21</v>
      </c>
      <c r="F231" s="218" t="s">
        <v>130</v>
      </c>
      <c r="G231" s="216"/>
      <c r="H231" s="219">
        <v>4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163</v>
      </c>
      <c r="AU231" s="225" t="s">
        <v>81</v>
      </c>
      <c r="AV231" s="12" t="s">
        <v>81</v>
      </c>
      <c r="AW231" s="12" t="s">
        <v>35</v>
      </c>
      <c r="AX231" s="12" t="s">
        <v>79</v>
      </c>
      <c r="AY231" s="225" t="s">
        <v>124</v>
      </c>
    </row>
    <row r="232" spans="2:65" s="1" customFormat="1" ht="16.5" customHeight="1">
      <c r="B232" s="40"/>
      <c r="C232" s="191" t="s">
        <v>508</v>
      </c>
      <c r="D232" s="191" t="s">
        <v>126</v>
      </c>
      <c r="E232" s="192" t="s">
        <v>509</v>
      </c>
      <c r="F232" s="193" t="s">
        <v>510</v>
      </c>
      <c r="G232" s="194" t="s">
        <v>161</v>
      </c>
      <c r="H232" s="195">
        <v>3</v>
      </c>
      <c r="I232" s="196"/>
      <c r="J232" s="197">
        <f>ROUND(I232*H232,2)</f>
        <v>0</v>
      </c>
      <c r="K232" s="193" t="s">
        <v>262</v>
      </c>
      <c r="L232" s="198"/>
      <c r="M232" s="199" t="s">
        <v>21</v>
      </c>
      <c r="N232" s="200" t="s">
        <v>42</v>
      </c>
      <c r="O232" s="41"/>
      <c r="P232" s="201">
        <f>O232*H232</f>
        <v>0</v>
      </c>
      <c r="Q232" s="201">
        <v>3.5999999999999999E-3</v>
      </c>
      <c r="R232" s="201">
        <f>Q232*H232</f>
        <v>1.0800000000000001E-2</v>
      </c>
      <c r="S232" s="201">
        <v>0</v>
      </c>
      <c r="T232" s="202">
        <f>S232*H232</f>
        <v>0</v>
      </c>
      <c r="AR232" s="23" t="s">
        <v>129</v>
      </c>
      <c r="AT232" s="23" t="s">
        <v>126</v>
      </c>
      <c r="AU232" s="23" t="s">
        <v>81</v>
      </c>
      <c r="AY232" s="23" t="s">
        <v>124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3" t="s">
        <v>79</v>
      </c>
      <c r="BK232" s="203">
        <f>ROUND(I232*H232,2)</f>
        <v>0</v>
      </c>
      <c r="BL232" s="23" t="s">
        <v>130</v>
      </c>
      <c r="BM232" s="23" t="s">
        <v>511</v>
      </c>
    </row>
    <row r="233" spans="2:65" s="1" customFormat="1" ht="16.5" customHeight="1">
      <c r="B233" s="40"/>
      <c r="C233" s="191" t="s">
        <v>512</v>
      </c>
      <c r="D233" s="191" t="s">
        <v>126</v>
      </c>
      <c r="E233" s="192" t="s">
        <v>513</v>
      </c>
      <c r="F233" s="193" t="s">
        <v>514</v>
      </c>
      <c r="G233" s="194" t="s">
        <v>161</v>
      </c>
      <c r="H233" s="195">
        <v>4</v>
      </c>
      <c r="I233" s="196"/>
      <c r="J233" s="197">
        <f>ROUND(I233*H233,2)</f>
        <v>0</v>
      </c>
      <c r="K233" s="193" t="s">
        <v>262</v>
      </c>
      <c r="L233" s="198"/>
      <c r="M233" s="199" t="s">
        <v>21</v>
      </c>
      <c r="N233" s="200" t="s">
        <v>42</v>
      </c>
      <c r="O233" s="41"/>
      <c r="P233" s="201">
        <f>O233*H233</f>
        <v>0</v>
      </c>
      <c r="Q233" s="201">
        <v>6.1000000000000004E-3</v>
      </c>
      <c r="R233" s="201">
        <f>Q233*H233</f>
        <v>2.4400000000000002E-2</v>
      </c>
      <c r="S233" s="201">
        <v>0</v>
      </c>
      <c r="T233" s="202">
        <f>S233*H233</f>
        <v>0</v>
      </c>
      <c r="AR233" s="23" t="s">
        <v>129</v>
      </c>
      <c r="AT233" s="23" t="s">
        <v>126</v>
      </c>
      <c r="AU233" s="23" t="s">
        <v>81</v>
      </c>
      <c r="AY233" s="23" t="s">
        <v>124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3" t="s">
        <v>79</v>
      </c>
      <c r="BK233" s="203">
        <f>ROUND(I233*H233,2)</f>
        <v>0</v>
      </c>
      <c r="BL233" s="23" t="s">
        <v>130</v>
      </c>
      <c r="BM233" s="23" t="s">
        <v>515</v>
      </c>
    </row>
    <row r="234" spans="2:65" s="1" customFormat="1" ht="16.5" customHeight="1">
      <c r="B234" s="40"/>
      <c r="C234" s="191" t="s">
        <v>516</v>
      </c>
      <c r="D234" s="191" t="s">
        <v>126</v>
      </c>
      <c r="E234" s="192" t="s">
        <v>517</v>
      </c>
      <c r="F234" s="193" t="s">
        <v>518</v>
      </c>
      <c r="G234" s="194" t="s">
        <v>161</v>
      </c>
      <c r="H234" s="195">
        <v>4</v>
      </c>
      <c r="I234" s="196"/>
      <c r="J234" s="197">
        <f>ROUND(I234*H234,2)</f>
        <v>0</v>
      </c>
      <c r="K234" s="193" t="s">
        <v>262</v>
      </c>
      <c r="L234" s="198"/>
      <c r="M234" s="199" t="s">
        <v>21</v>
      </c>
      <c r="N234" s="200" t="s">
        <v>42</v>
      </c>
      <c r="O234" s="41"/>
      <c r="P234" s="201">
        <f>O234*H234</f>
        <v>0</v>
      </c>
      <c r="Q234" s="201">
        <v>3.0000000000000001E-3</v>
      </c>
      <c r="R234" s="201">
        <f>Q234*H234</f>
        <v>1.2E-2</v>
      </c>
      <c r="S234" s="201">
        <v>0</v>
      </c>
      <c r="T234" s="202">
        <f>S234*H234</f>
        <v>0</v>
      </c>
      <c r="AR234" s="23" t="s">
        <v>129</v>
      </c>
      <c r="AT234" s="23" t="s">
        <v>126</v>
      </c>
      <c r="AU234" s="23" t="s">
        <v>81</v>
      </c>
      <c r="AY234" s="23" t="s">
        <v>124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23" t="s">
        <v>79</v>
      </c>
      <c r="BK234" s="203">
        <f>ROUND(I234*H234,2)</f>
        <v>0</v>
      </c>
      <c r="BL234" s="23" t="s">
        <v>130</v>
      </c>
      <c r="BM234" s="23" t="s">
        <v>519</v>
      </c>
    </row>
    <row r="235" spans="2:65" s="1" customFormat="1" ht="16.5" customHeight="1">
      <c r="B235" s="40"/>
      <c r="C235" s="191" t="s">
        <v>520</v>
      </c>
      <c r="D235" s="191" t="s">
        <v>126</v>
      </c>
      <c r="E235" s="192" t="s">
        <v>521</v>
      </c>
      <c r="F235" s="193" t="s">
        <v>522</v>
      </c>
      <c r="G235" s="194" t="s">
        <v>161</v>
      </c>
      <c r="H235" s="195">
        <v>4</v>
      </c>
      <c r="I235" s="196"/>
      <c r="J235" s="197">
        <f>ROUND(I235*H235,2)</f>
        <v>0</v>
      </c>
      <c r="K235" s="193" t="s">
        <v>262</v>
      </c>
      <c r="L235" s="198"/>
      <c r="M235" s="199" t="s">
        <v>21</v>
      </c>
      <c r="N235" s="200" t="s">
        <v>42</v>
      </c>
      <c r="O235" s="41"/>
      <c r="P235" s="201">
        <f>O235*H235</f>
        <v>0</v>
      </c>
      <c r="Q235" s="201">
        <v>1E-4</v>
      </c>
      <c r="R235" s="201">
        <f>Q235*H235</f>
        <v>4.0000000000000002E-4</v>
      </c>
      <c r="S235" s="201">
        <v>0</v>
      </c>
      <c r="T235" s="202">
        <f>S235*H235</f>
        <v>0</v>
      </c>
      <c r="AR235" s="23" t="s">
        <v>129</v>
      </c>
      <c r="AT235" s="23" t="s">
        <v>126</v>
      </c>
      <c r="AU235" s="23" t="s">
        <v>81</v>
      </c>
      <c r="AY235" s="23" t="s">
        <v>124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23" t="s">
        <v>79</v>
      </c>
      <c r="BK235" s="203">
        <f>ROUND(I235*H235,2)</f>
        <v>0</v>
      </c>
      <c r="BL235" s="23" t="s">
        <v>130</v>
      </c>
      <c r="BM235" s="23" t="s">
        <v>523</v>
      </c>
    </row>
    <row r="236" spans="2:65" s="1" customFormat="1" ht="25.5" customHeight="1">
      <c r="B236" s="40"/>
      <c r="C236" s="242" t="s">
        <v>524</v>
      </c>
      <c r="D236" s="242" t="s">
        <v>258</v>
      </c>
      <c r="E236" s="243" t="s">
        <v>525</v>
      </c>
      <c r="F236" s="244" t="s">
        <v>526</v>
      </c>
      <c r="G236" s="245" t="s">
        <v>223</v>
      </c>
      <c r="H236" s="246">
        <v>109</v>
      </c>
      <c r="I236" s="247"/>
      <c r="J236" s="248">
        <f>ROUND(I236*H236,2)</f>
        <v>0</v>
      </c>
      <c r="K236" s="244" t="s">
        <v>269</v>
      </c>
      <c r="L236" s="60"/>
      <c r="M236" s="249" t="s">
        <v>21</v>
      </c>
      <c r="N236" s="250" t="s">
        <v>42</v>
      </c>
      <c r="O236" s="41"/>
      <c r="P236" s="201">
        <f>O236*H236</f>
        <v>0</v>
      </c>
      <c r="Q236" s="201">
        <v>2.0000000000000001E-4</v>
      </c>
      <c r="R236" s="201">
        <f>Q236*H236</f>
        <v>2.18E-2</v>
      </c>
      <c r="S236" s="201">
        <v>0</v>
      </c>
      <c r="T236" s="202">
        <f>S236*H236</f>
        <v>0</v>
      </c>
      <c r="AR236" s="23" t="s">
        <v>130</v>
      </c>
      <c r="AT236" s="23" t="s">
        <v>258</v>
      </c>
      <c r="AU236" s="23" t="s">
        <v>81</v>
      </c>
      <c r="AY236" s="23" t="s">
        <v>124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79</v>
      </c>
      <c r="BK236" s="203">
        <f>ROUND(I236*H236,2)</f>
        <v>0</v>
      </c>
      <c r="BL236" s="23" t="s">
        <v>130</v>
      </c>
      <c r="BM236" s="23" t="s">
        <v>527</v>
      </c>
    </row>
    <row r="237" spans="2:65" s="11" customFormat="1">
      <c r="B237" s="204"/>
      <c r="C237" s="205"/>
      <c r="D237" s="206" t="s">
        <v>163</v>
      </c>
      <c r="E237" s="207" t="s">
        <v>21</v>
      </c>
      <c r="F237" s="208" t="s">
        <v>507</v>
      </c>
      <c r="G237" s="205"/>
      <c r="H237" s="207" t="s">
        <v>21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163</v>
      </c>
      <c r="AU237" s="214" t="s">
        <v>81</v>
      </c>
      <c r="AV237" s="11" t="s">
        <v>79</v>
      </c>
      <c r="AW237" s="11" t="s">
        <v>35</v>
      </c>
      <c r="AX237" s="11" t="s">
        <v>71</v>
      </c>
      <c r="AY237" s="214" t="s">
        <v>124</v>
      </c>
    </row>
    <row r="238" spans="2:65" s="12" customFormat="1">
      <c r="B238" s="215"/>
      <c r="C238" s="216"/>
      <c r="D238" s="206" t="s">
        <v>163</v>
      </c>
      <c r="E238" s="217" t="s">
        <v>21</v>
      </c>
      <c r="F238" s="218" t="s">
        <v>528</v>
      </c>
      <c r="G238" s="216"/>
      <c r="H238" s="219">
        <v>109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163</v>
      </c>
      <c r="AU238" s="225" t="s">
        <v>81</v>
      </c>
      <c r="AV238" s="12" t="s">
        <v>81</v>
      </c>
      <c r="AW238" s="12" t="s">
        <v>35</v>
      </c>
      <c r="AX238" s="12" t="s">
        <v>79</v>
      </c>
      <c r="AY238" s="225" t="s">
        <v>124</v>
      </c>
    </row>
    <row r="239" spans="2:65" s="1" customFormat="1" ht="25.5" customHeight="1">
      <c r="B239" s="40"/>
      <c r="C239" s="242" t="s">
        <v>307</v>
      </c>
      <c r="D239" s="242" t="s">
        <v>258</v>
      </c>
      <c r="E239" s="243" t="s">
        <v>529</v>
      </c>
      <c r="F239" s="244" t="s">
        <v>530</v>
      </c>
      <c r="G239" s="245" t="s">
        <v>213</v>
      </c>
      <c r="H239" s="246">
        <v>2</v>
      </c>
      <c r="I239" s="247"/>
      <c r="J239" s="248">
        <f>ROUND(I239*H239,2)</f>
        <v>0</v>
      </c>
      <c r="K239" s="244" t="s">
        <v>269</v>
      </c>
      <c r="L239" s="60"/>
      <c r="M239" s="249" t="s">
        <v>21</v>
      </c>
      <c r="N239" s="250" t="s">
        <v>42</v>
      </c>
      <c r="O239" s="41"/>
      <c r="P239" s="201">
        <f>O239*H239</f>
        <v>0</v>
      </c>
      <c r="Q239" s="201">
        <v>1.6000000000000001E-3</v>
      </c>
      <c r="R239" s="201">
        <f>Q239*H239</f>
        <v>3.2000000000000002E-3</v>
      </c>
      <c r="S239" s="201">
        <v>0</v>
      </c>
      <c r="T239" s="202">
        <f>S239*H239</f>
        <v>0</v>
      </c>
      <c r="AR239" s="23" t="s">
        <v>130</v>
      </c>
      <c r="AT239" s="23" t="s">
        <v>258</v>
      </c>
      <c r="AU239" s="23" t="s">
        <v>81</v>
      </c>
      <c r="AY239" s="23" t="s">
        <v>124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3" t="s">
        <v>79</v>
      </c>
      <c r="BK239" s="203">
        <f>ROUND(I239*H239,2)</f>
        <v>0</v>
      </c>
      <c r="BL239" s="23" t="s">
        <v>130</v>
      </c>
      <c r="BM239" s="23" t="s">
        <v>531</v>
      </c>
    </row>
    <row r="240" spans="2:65" s="1" customFormat="1" ht="25.5" customHeight="1">
      <c r="B240" s="40"/>
      <c r="C240" s="242" t="s">
        <v>532</v>
      </c>
      <c r="D240" s="242" t="s">
        <v>258</v>
      </c>
      <c r="E240" s="243" t="s">
        <v>533</v>
      </c>
      <c r="F240" s="244" t="s">
        <v>534</v>
      </c>
      <c r="G240" s="245" t="s">
        <v>223</v>
      </c>
      <c r="H240" s="246">
        <v>109</v>
      </c>
      <c r="I240" s="247"/>
      <c r="J240" s="248">
        <f>ROUND(I240*H240,2)</f>
        <v>0</v>
      </c>
      <c r="K240" s="244" t="s">
        <v>269</v>
      </c>
      <c r="L240" s="60"/>
      <c r="M240" s="249" t="s">
        <v>21</v>
      </c>
      <c r="N240" s="250" t="s">
        <v>42</v>
      </c>
      <c r="O240" s="41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AR240" s="23" t="s">
        <v>130</v>
      </c>
      <c r="AT240" s="23" t="s">
        <v>258</v>
      </c>
      <c r="AU240" s="23" t="s">
        <v>81</v>
      </c>
      <c r="AY240" s="23" t="s">
        <v>124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23" t="s">
        <v>79</v>
      </c>
      <c r="BK240" s="203">
        <f>ROUND(I240*H240,2)</f>
        <v>0</v>
      </c>
      <c r="BL240" s="23" t="s">
        <v>130</v>
      </c>
      <c r="BM240" s="23" t="s">
        <v>535</v>
      </c>
    </row>
    <row r="241" spans="2:65" s="12" customFormat="1">
      <c r="B241" s="215"/>
      <c r="C241" s="216"/>
      <c r="D241" s="206" t="s">
        <v>163</v>
      </c>
      <c r="E241" s="217" t="s">
        <v>21</v>
      </c>
      <c r="F241" s="218" t="s">
        <v>536</v>
      </c>
      <c r="G241" s="216"/>
      <c r="H241" s="219">
        <v>109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163</v>
      </c>
      <c r="AU241" s="225" t="s">
        <v>81</v>
      </c>
      <c r="AV241" s="12" t="s">
        <v>81</v>
      </c>
      <c r="AW241" s="12" t="s">
        <v>35</v>
      </c>
      <c r="AX241" s="12" t="s">
        <v>79</v>
      </c>
      <c r="AY241" s="225" t="s">
        <v>124</v>
      </c>
    </row>
    <row r="242" spans="2:65" s="1" customFormat="1" ht="38.25" customHeight="1">
      <c r="B242" s="40"/>
      <c r="C242" s="242" t="s">
        <v>537</v>
      </c>
      <c r="D242" s="242" t="s">
        <v>258</v>
      </c>
      <c r="E242" s="243" t="s">
        <v>538</v>
      </c>
      <c r="F242" s="244" t="s">
        <v>539</v>
      </c>
      <c r="G242" s="245" t="s">
        <v>223</v>
      </c>
      <c r="H242" s="246">
        <v>177.43</v>
      </c>
      <c r="I242" s="247"/>
      <c r="J242" s="248">
        <f>ROUND(I242*H242,2)</f>
        <v>0</v>
      </c>
      <c r="K242" s="244" t="s">
        <v>262</v>
      </c>
      <c r="L242" s="60"/>
      <c r="M242" s="249" t="s">
        <v>21</v>
      </c>
      <c r="N242" s="250" t="s">
        <v>42</v>
      </c>
      <c r="O242" s="41"/>
      <c r="P242" s="201">
        <f>O242*H242</f>
        <v>0</v>
      </c>
      <c r="Q242" s="201">
        <v>7.1900000000000006E-2</v>
      </c>
      <c r="R242" s="201">
        <f>Q242*H242</f>
        <v>12.757217000000001</v>
      </c>
      <c r="S242" s="201">
        <v>0</v>
      </c>
      <c r="T242" s="202">
        <f>S242*H242</f>
        <v>0</v>
      </c>
      <c r="AR242" s="23" t="s">
        <v>130</v>
      </c>
      <c r="AT242" s="23" t="s">
        <v>258</v>
      </c>
      <c r="AU242" s="23" t="s">
        <v>81</v>
      </c>
      <c r="AY242" s="23" t="s">
        <v>124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23" t="s">
        <v>79</v>
      </c>
      <c r="BK242" s="203">
        <f>ROUND(I242*H242,2)</f>
        <v>0</v>
      </c>
      <c r="BL242" s="23" t="s">
        <v>130</v>
      </c>
      <c r="BM242" s="23" t="s">
        <v>540</v>
      </c>
    </row>
    <row r="243" spans="2:65" s="11" customFormat="1">
      <c r="B243" s="204"/>
      <c r="C243" s="205"/>
      <c r="D243" s="206" t="s">
        <v>163</v>
      </c>
      <c r="E243" s="207" t="s">
        <v>21</v>
      </c>
      <c r="F243" s="208" t="s">
        <v>541</v>
      </c>
      <c r="G243" s="205"/>
      <c r="H243" s="207" t="s">
        <v>21</v>
      </c>
      <c r="I243" s="209"/>
      <c r="J243" s="205"/>
      <c r="K243" s="205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163</v>
      </c>
      <c r="AU243" s="214" t="s">
        <v>81</v>
      </c>
      <c r="AV243" s="11" t="s">
        <v>79</v>
      </c>
      <c r="AW243" s="11" t="s">
        <v>35</v>
      </c>
      <c r="AX243" s="11" t="s">
        <v>71</v>
      </c>
      <c r="AY243" s="214" t="s">
        <v>124</v>
      </c>
    </row>
    <row r="244" spans="2:65" s="12" customFormat="1">
      <c r="B244" s="215"/>
      <c r="C244" s="216"/>
      <c r="D244" s="206" t="s">
        <v>163</v>
      </c>
      <c r="E244" s="217" t="s">
        <v>244</v>
      </c>
      <c r="F244" s="218" t="s">
        <v>542</v>
      </c>
      <c r="G244" s="216"/>
      <c r="H244" s="219">
        <v>177.43</v>
      </c>
      <c r="I244" s="220"/>
      <c r="J244" s="216"/>
      <c r="K244" s="216"/>
      <c r="L244" s="221"/>
      <c r="M244" s="222"/>
      <c r="N244" s="223"/>
      <c r="O244" s="223"/>
      <c r="P244" s="223"/>
      <c r="Q244" s="223"/>
      <c r="R244" s="223"/>
      <c r="S244" s="223"/>
      <c r="T244" s="224"/>
      <c r="AT244" s="225" t="s">
        <v>163</v>
      </c>
      <c r="AU244" s="225" t="s">
        <v>81</v>
      </c>
      <c r="AV244" s="12" t="s">
        <v>81</v>
      </c>
      <c r="AW244" s="12" t="s">
        <v>35</v>
      </c>
      <c r="AX244" s="12" t="s">
        <v>79</v>
      </c>
      <c r="AY244" s="225" t="s">
        <v>124</v>
      </c>
    </row>
    <row r="245" spans="2:65" s="1" customFormat="1" ht="16.5" customHeight="1">
      <c r="B245" s="40"/>
      <c r="C245" s="191" t="s">
        <v>543</v>
      </c>
      <c r="D245" s="191" t="s">
        <v>126</v>
      </c>
      <c r="E245" s="192" t="s">
        <v>544</v>
      </c>
      <c r="F245" s="193" t="s">
        <v>545</v>
      </c>
      <c r="G245" s="194" t="s">
        <v>353</v>
      </c>
      <c r="H245" s="195">
        <v>7.0970000000000004</v>
      </c>
      <c r="I245" s="196"/>
      <c r="J245" s="197">
        <f>ROUND(I245*H245,2)</f>
        <v>0</v>
      </c>
      <c r="K245" s="193" t="s">
        <v>262</v>
      </c>
      <c r="L245" s="198"/>
      <c r="M245" s="199" t="s">
        <v>21</v>
      </c>
      <c r="N245" s="200" t="s">
        <v>42</v>
      </c>
      <c r="O245" s="41"/>
      <c r="P245" s="201">
        <f>O245*H245</f>
        <v>0</v>
      </c>
      <c r="Q245" s="201">
        <v>1</v>
      </c>
      <c r="R245" s="201">
        <f>Q245*H245</f>
        <v>7.0970000000000004</v>
      </c>
      <c r="S245" s="201">
        <v>0</v>
      </c>
      <c r="T245" s="202">
        <f>S245*H245</f>
        <v>0</v>
      </c>
      <c r="AR245" s="23" t="s">
        <v>129</v>
      </c>
      <c r="AT245" s="23" t="s">
        <v>126</v>
      </c>
      <c r="AU245" s="23" t="s">
        <v>81</v>
      </c>
      <c r="AY245" s="23" t="s">
        <v>124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79</v>
      </c>
      <c r="BK245" s="203">
        <f>ROUND(I245*H245,2)</f>
        <v>0</v>
      </c>
      <c r="BL245" s="23" t="s">
        <v>130</v>
      </c>
      <c r="BM245" s="23" t="s">
        <v>546</v>
      </c>
    </row>
    <row r="246" spans="2:65" s="12" customFormat="1">
      <c r="B246" s="215"/>
      <c r="C246" s="216"/>
      <c r="D246" s="206" t="s">
        <v>163</v>
      </c>
      <c r="E246" s="217" t="s">
        <v>21</v>
      </c>
      <c r="F246" s="218" t="s">
        <v>547</v>
      </c>
      <c r="G246" s="216"/>
      <c r="H246" s="219">
        <v>7.0970000000000004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163</v>
      </c>
      <c r="AU246" s="225" t="s">
        <v>81</v>
      </c>
      <c r="AV246" s="12" t="s">
        <v>81</v>
      </c>
      <c r="AW246" s="12" t="s">
        <v>35</v>
      </c>
      <c r="AX246" s="12" t="s">
        <v>79</v>
      </c>
      <c r="AY246" s="225" t="s">
        <v>124</v>
      </c>
    </row>
    <row r="247" spans="2:65" s="1" customFormat="1" ht="38.25" customHeight="1">
      <c r="B247" s="40"/>
      <c r="C247" s="242" t="s">
        <v>548</v>
      </c>
      <c r="D247" s="242" t="s">
        <v>258</v>
      </c>
      <c r="E247" s="243" t="s">
        <v>549</v>
      </c>
      <c r="F247" s="244" t="s">
        <v>550</v>
      </c>
      <c r="G247" s="245" t="s">
        <v>223</v>
      </c>
      <c r="H247" s="246">
        <v>144.88</v>
      </c>
      <c r="I247" s="247"/>
      <c r="J247" s="248">
        <f>ROUND(I247*H247,2)</f>
        <v>0</v>
      </c>
      <c r="K247" s="244" t="s">
        <v>262</v>
      </c>
      <c r="L247" s="60"/>
      <c r="M247" s="249" t="s">
        <v>21</v>
      </c>
      <c r="N247" s="250" t="s">
        <v>42</v>
      </c>
      <c r="O247" s="41"/>
      <c r="P247" s="201">
        <f>O247*H247</f>
        <v>0</v>
      </c>
      <c r="Q247" s="201">
        <v>0.15540000000000001</v>
      </c>
      <c r="R247" s="201">
        <f>Q247*H247</f>
        <v>22.514352000000002</v>
      </c>
      <c r="S247" s="201">
        <v>0</v>
      </c>
      <c r="T247" s="202">
        <f>S247*H247</f>
        <v>0</v>
      </c>
      <c r="AR247" s="23" t="s">
        <v>130</v>
      </c>
      <c r="AT247" s="23" t="s">
        <v>258</v>
      </c>
      <c r="AU247" s="23" t="s">
        <v>81</v>
      </c>
      <c r="AY247" s="23" t="s">
        <v>124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23" t="s">
        <v>79</v>
      </c>
      <c r="BK247" s="203">
        <f>ROUND(I247*H247,2)</f>
        <v>0</v>
      </c>
      <c r="BL247" s="23" t="s">
        <v>130</v>
      </c>
      <c r="BM247" s="23" t="s">
        <v>551</v>
      </c>
    </row>
    <row r="248" spans="2:65" s="12" customFormat="1">
      <c r="B248" s="215"/>
      <c r="C248" s="216"/>
      <c r="D248" s="206" t="s">
        <v>163</v>
      </c>
      <c r="E248" s="217" t="s">
        <v>21</v>
      </c>
      <c r="F248" s="218" t="s">
        <v>552</v>
      </c>
      <c r="G248" s="216"/>
      <c r="H248" s="219">
        <v>144.88</v>
      </c>
      <c r="I248" s="220"/>
      <c r="J248" s="216"/>
      <c r="K248" s="216"/>
      <c r="L248" s="221"/>
      <c r="M248" s="222"/>
      <c r="N248" s="223"/>
      <c r="O248" s="223"/>
      <c r="P248" s="223"/>
      <c r="Q248" s="223"/>
      <c r="R248" s="223"/>
      <c r="S248" s="223"/>
      <c r="T248" s="224"/>
      <c r="AT248" s="225" t="s">
        <v>163</v>
      </c>
      <c r="AU248" s="225" t="s">
        <v>81</v>
      </c>
      <c r="AV248" s="12" t="s">
        <v>81</v>
      </c>
      <c r="AW248" s="12" t="s">
        <v>35</v>
      </c>
      <c r="AX248" s="12" t="s">
        <v>79</v>
      </c>
      <c r="AY248" s="225" t="s">
        <v>124</v>
      </c>
    </row>
    <row r="249" spans="2:65" s="1" customFormat="1" ht="16.5" customHeight="1">
      <c r="B249" s="40"/>
      <c r="C249" s="191" t="s">
        <v>553</v>
      </c>
      <c r="D249" s="191" t="s">
        <v>126</v>
      </c>
      <c r="E249" s="192" t="s">
        <v>554</v>
      </c>
      <c r="F249" s="193" t="s">
        <v>555</v>
      </c>
      <c r="G249" s="194" t="s">
        <v>223</v>
      </c>
      <c r="H249" s="195">
        <v>2</v>
      </c>
      <c r="I249" s="196"/>
      <c r="J249" s="197">
        <f>ROUND(I249*H249,2)</f>
        <v>0</v>
      </c>
      <c r="K249" s="193" t="s">
        <v>269</v>
      </c>
      <c r="L249" s="198"/>
      <c r="M249" s="199" t="s">
        <v>21</v>
      </c>
      <c r="N249" s="200" t="s">
        <v>42</v>
      </c>
      <c r="O249" s="41"/>
      <c r="P249" s="201">
        <f>O249*H249</f>
        <v>0</v>
      </c>
      <c r="Q249" s="201">
        <v>6.4000000000000001E-2</v>
      </c>
      <c r="R249" s="201">
        <f>Q249*H249</f>
        <v>0.128</v>
      </c>
      <c r="S249" s="201">
        <v>0</v>
      </c>
      <c r="T249" s="202">
        <f>S249*H249</f>
        <v>0</v>
      </c>
      <c r="AR249" s="23" t="s">
        <v>129</v>
      </c>
      <c r="AT249" s="23" t="s">
        <v>126</v>
      </c>
      <c r="AU249" s="23" t="s">
        <v>81</v>
      </c>
      <c r="AY249" s="23" t="s">
        <v>124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23" t="s">
        <v>79</v>
      </c>
      <c r="BK249" s="203">
        <f>ROUND(I249*H249,2)</f>
        <v>0</v>
      </c>
      <c r="BL249" s="23" t="s">
        <v>130</v>
      </c>
      <c r="BM249" s="23" t="s">
        <v>556</v>
      </c>
    </row>
    <row r="250" spans="2:65" s="1" customFormat="1" ht="16.5" customHeight="1">
      <c r="B250" s="40"/>
      <c r="C250" s="191" t="s">
        <v>557</v>
      </c>
      <c r="D250" s="191" t="s">
        <v>126</v>
      </c>
      <c r="E250" s="192" t="s">
        <v>558</v>
      </c>
      <c r="F250" s="193" t="s">
        <v>559</v>
      </c>
      <c r="G250" s="194" t="s">
        <v>161</v>
      </c>
      <c r="H250" s="195">
        <v>9.7650000000000006</v>
      </c>
      <c r="I250" s="196"/>
      <c r="J250" s="197">
        <f>ROUND(I250*H250,2)</f>
        <v>0</v>
      </c>
      <c r="K250" s="193" t="s">
        <v>262</v>
      </c>
      <c r="L250" s="198"/>
      <c r="M250" s="199" t="s">
        <v>21</v>
      </c>
      <c r="N250" s="200" t="s">
        <v>42</v>
      </c>
      <c r="O250" s="41"/>
      <c r="P250" s="201">
        <f>O250*H250</f>
        <v>0</v>
      </c>
      <c r="Q250" s="201">
        <v>5.1499999999999997E-2</v>
      </c>
      <c r="R250" s="201">
        <f>Q250*H250</f>
        <v>0.5028975</v>
      </c>
      <c r="S250" s="201">
        <v>0</v>
      </c>
      <c r="T250" s="202">
        <f>S250*H250</f>
        <v>0</v>
      </c>
      <c r="AR250" s="23" t="s">
        <v>129</v>
      </c>
      <c r="AT250" s="23" t="s">
        <v>126</v>
      </c>
      <c r="AU250" s="23" t="s">
        <v>81</v>
      </c>
      <c r="AY250" s="23" t="s">
        <v>124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23" t="s">
        <v>79</v>
      </c>
      <c r="BK250" s="203">
        <f>ROUND(I250*H250,2)</f>
        <v>0</v>
      </c>
      <c r="BL250" s="23" t="s">
        <v>130</v>
      </c>
      <c r="BM250" s="23" t="s">
        <v>560</v>
      </c>
    </row>
    <row r="251" spans="2:65" s="11" customFormat="1">
      <c r="B251" s="204"/>
      <c r="C251" s="205"/>
      <c r="D251" s="206" t="s">
        <v>163</v>
      </c>
      <c r="E251" s="207" t="s">
        <v>21</v>
      </c>
      <c r="F251" s="208" t="s">
        <v>275</v>
      </c>
      <c r="G251" s="205"/>
      <c r="H251" s="207" t="s">
        <v>21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163</v>
      </c>
      <c r="AU251" s="214" t="s">
        <v>81</v>
      </c>
      <c r="AV251" s="11" t="s">
        <v>79</v>
      </c>
      <c r="AW251" s="11" t="s">
        <v>35</v>
      </c>
      <c r="AX251" s="11" t="s">
        <v>71</v>
      </c>
      <c r="AY251" s="214" t="s">
        <v>124</v>
      </c>
    </row>
    <row r="252" spans="2:65" s="11" customFormat="1">
      <c r="B252" s="204"/>
      <c r="C252" s="205"/>
      <c r="D252" s="206" t="s">
        <v>163</v>
      </c>
      <c r="E252" s="207" t="s">
        <v>21</v>
      </c>
      <c r="F252" s="208" t="s">
        <v>495</v>
      </c>
      <c r="G252" s="205"/>
      <c r="H252" s="207" t="s">
        <v>21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163</v>
      </c>
      <c r="AU252" s="214" t="s">
        <v>81</v>
      </c>
      <c r="AV252" s="11" t="s">
        <v>79</v>
      </c>
      <c r="AW252" s="11" t="s">
        <v>35</v>
      </c>
      <c r="AX252" s="11" t="s">
        <v>71</v>
      </c>
      <c r="AY252" s="214" t="s">
        <v>124</v>
      </c>
    </row>
    <row r="253" spans="2:65" s="12" customFormat="1">
      <c r="B253" s="215"/>
      <c r="C253" s="216"/>
      <c r="D253" s="206" t="s">
        <v>163</v>
      </c>
      <c r="E253" s="217" t="s">
        <v>242</v>
      </c>
      <c r="F253" s="218" t="s">
        <v>243</v>
      </c>
      <c r="G253" s="216"/>
      <c r="H253" s="219">
        <v>9.3000000000000007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163</v>
      </c>
      <c r="AU253" s="225" t="s">
        <v>81</v>
      </c>
      <c r="AV253" s="12" t="s">
        <v>81</v>
      </c>
      <c r="AW253" s="12" t="s">
        <v>35</v>
      </c>
      <c r="AX253" s="12" t="s">
        <v>79</v>
      </c>
      <c r="AY253" s="225" t="s">
        <v>124</v>
      </c>
    </row>
    <row r="254" spans="2:65" s="12" customFormat="1">
      <c r="B254" s="215"/>
      <c r="C254" s="216"/>
      <c r="D254" s="206" t="s">
        <v>163</v>
      </c>
      <c r="E254" s="216"/>
      <c r="F254" s="218" t="s">
        <v>561</v>
      </c>
      <c r="G254" s="216"/>
      <c r="H254" s="219">
        <v>9.7650000000000006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163</v>
      </c>
      <c r="AU254" s="225" t="s">
        <v>81</v>
      </c>
      <c r="AV254" s="12" t="s">
        <v>81</v>
      </c>
      <c r="AW254" s="12" t="s">
        <v>6</v>
      </c>
      <c r="AX254" s="12" t="s">
        <v>79</v>
      </c>
      <c r="AY254" s="225" t="s">
        <v>124</v>
      </c>
    </row>
    <row r="255" spans="2:65" s="1" customFormat="1" ht="16.5" customHeight="1">
      <c r="B255" s="40"/>
      <c r="C255" s="191" t="s">
        <v>562</v>
      </c>
      <c r="D255" s="191" t="s">
        <v>126</v>
      </c>
      <c r="E255" s="192" t="s">
        <v>563</v>
      </c>
      <c r="F255" s="193" t="s">
        <v>564</v>
      </c>
      <c r="G255" s="194" t="s">
        <v>161</v>
      </c>
      <c r="H255" s="195">
        <v>140.25899999999999</v>
      </c>
      <c r="I255" s="196"/>
      <c r="J255" s="197">
        <f>ROUND(I255*H255,2)</f>
        <v>0</v>
      </c>
      <c r="K255" s="193" t="s">
        <v>21</v>
      </c>
      <c r="L255" s="198"/>
      <c r="M255" s="199" t="s">
        <v>21</v>
      </c>
      <c r="N255" s="200" t="s">
        <v>42</v>
      </c>
      <c r="O255" s="41"/>
      <c r="P255" s="201">
        <f>O255*H255</f>
        <v>0</v>
      </c>
      <c r="Q255" s="201">
        <v>0.10199999999999999</v>
      </c>
      <c r="R255" s="201">
        <f>Q255*H255</f>
        <v>14.306417999999997</v>
      </c>
      <c r="S255" s="201">
        <v>0</v>
      </c>
      <c r="T255" s="202">
        <f>S255*H255</f>
        <v>0</v>
      </c>
      <c r="AR255" s="23" t="s">
        <v>129</v>
      </c>
      <c r="AT255" s="23" t="s">
        <v>126</v>
      </c>
      <c r="AU255" s="23" t="s">
        <v>81</v>
      </c>
      <c r="AY255" s="23" t="s">
        <v>124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3" t="s">
        <v>79</v>
      </c>
      <c r="BK255" s="203">
        <f>ROUND(I255*H255,2)</f>
        <v>0</v>
      </c>
      <c r="BL255" s="23" t="s">
        <v>130</v>
      </c>
      <c r="BM255" s="23" t="s">
        <v>565</v>
      </c>
    </row>
    <row r="256" spans="2:65" s="11" customFormat="1">
      <c r="B256" s="204"/>
      <c r="C256" s="205"/>
      <c r="D256" s="206" t="s">
        <v>163</v>
      </c>
      <c r="E256" s="207" t="s">
        <v>21</v>
      </c>
      <c r="F256" s="208" t="s">
        <v>275</v>
      </c>
      <c r="G256" s="205"/>
      <c r="H256" s="207" t="s">
        <v>21</v>
      </c>
      <c r="I256" s="209"/>
      <c r="J256" s="205"/>
      <c r="K256" s="205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163</v>
      </c>
      <c r="AU256" s="214" t="s">
        <v>81</v>
      </c>
      <c r="AV256" s="11" t="s">
        <v>79</v>
      </c>
      <c r="AW256" s="11" t="s">
        <v>35</v>
      </c>
      <c r="AX256" s="11" t="s">
        <v>71</v>
      </c>
      <c r="AY256" s="214" t="s">
        <v>124</v>
      </c>
    </row>
    <row r="257" spans="2:65" s="11" customFormat="1">
      <c r="B257" s="204"/>
      <c r="C257" s="205"/>
      <c r="D257" s="206" t="s">
        <v>163</v>
      </c>
      <c r="E257" s="207" t="s">
        <v>21</v>
      </c>
      <c r="F257" s="208" t="s">
        <v>495</v>
      </c>
      <c r="G257" s="205"/>
      <c r="H257" s="207" t="s">
        <v>21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163</v>
      </c>
      <c r="AU257" s="214" t="s">
        <v>81</v>
      </c>
      <c r="AV257" s="11" t="s">
        <v>79</v>
      </c>
      <c r="AW257" s="11" t="s">
        <v>35</v>
      </c>
      <c r="AX257" s="11" t="s">
        <v>71</v>
      </c>
      <c r="AY257" s="214" t="s">
        <v>124</v>
      </c>
    </row>
    <row r="258" spans="2:65" s="12" customFormat="1">
      <c r="B258" s="215"/>
      <c r="C258" s="216"/>
      <c r="D258" s="206" t="s">
        <v>163</v>
      </c>
      <c r="E258" s="217" t="s">
        <v>240</v>
      </c>
      <c r="F258" s="218" t="s">
        <v>566</v>
      </c>
      <c r="G258" s="216"/>
      <c r="H258" s="219">
        <v>133.58000000000001</v>
      </c>
      <c r="I258" s="220"/>
      <c r="J258" s="216"/>
      <c r="K258" s="216"/>
      <c r="L258" s="221"/>
      <c r="M258" s="222"/>
      <c r="N258" s="223"/>
      <c r="O258" s="223"/>
      <c r="P258" s="223"/>
      <c r="Q258" s="223"/>
      <c r="R258" s="223"/>
      <c r="S258" s="223"/>
      <c r="T258" s="224"/>
      <c r="AT258" s="225" t="s">
        <v>163</v>
      </c>
      <c r="AU258" s="225" t="s">
        <v>81</v>
      </c>
      <c r="AV258" s="12" t="s">
        <v>81</v>
      </c>
      <c r="AW258" s="12" t="s">
        <v>35</v>
      </c>
      <c r="AX258" s="12" t="s">
        <v>79</v>
      </c>
      <c r="AY258" s="225" t="s">
        <v>124</v>
      </c>
    </row>
    <row r="259" spans="2:65" s="12" customFormat="1">
      <c r="B259" s="215"/>
      <c r="C259" s="216"/>
      <c r="D259" s="206" t="s">
        <v>163</v>
      </c>
      <c r="E259" s="216"/>
      <c r="F259" s="218" t="s">
        <v>567</v>
      </c>
      <c r="G259" s="216"/>
      <c r="H259" s="219">
        <v>140.25899999999999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AT259" s="225" t="s">
        <v>163</v>
      </c>
      <c r="AU259" s="225" t="s">
        <v>81</v>
      </c>
      <c r="AV259" s="12" t="s">
        <v>81</v>
      </c>
      <c r="AW259" s="12" t="s">
        <v>6</v>
      </c>
      <c r="AX259" s="12" t="s">
        <v>79</v>
      </c>
      <c r="AY259" s="225" t="s">
        <v>124</v>
      </c>
    </row>
    <row r="260" spans="2:65" s="1" customFormat="1" ht="25.5" customHeight="1">
      <c r="B260" s="40"/>
      <c r="C260" s="242" t="s">
        <v>568</v>
      </c>
      <c r="D260" s="242" t="s">
        <v>258</v>
      </c>
      <c r="E260" s="243" t="s">
        <v>569</v>
      </c>
      <c r="F260" s="244" t="s">
        <v>570</v>
      </c>
      <c r="G260" s="245" t="s">
        <v>223</v>
      </c>
      <c r="H260" s="246">
        <v>12.5</v>
      </c>
      <c r="I260" s="247"/>
      <c r="J260" s="248">
        <f>ROUND(I260*H260,2)</f>
        <v>0</v>
      </c>
      <c r="K260" s="244" t="s">
        <v>21</v>
      </c>
      <c r="L260" s="60"/>
      <c r="M260" s="249" t="s">
        <v>21</v>
      </c>
      <c r="N260" s="250" t="s">
        <v>42</v>
      </c>
      <c r="O260" s="41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AR260" s="23" t="s">
        <v>130</v>
      </c>
      <c r="AT260" s="23" t="s">
        <v>258</v>
      </c>
      <c r="AU260" s="23" t="s">
        <v>81</v>
      </c>
      <c r="AY260" s="23" t="s">
        <v>124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23" t="s">
        <v>79</v>
      </c>
      <c r="BK260" s="203">
        <f>ROUND(I260*H260,2)</f>
        <v>0</v>
      </c>
      <c r="BL260" s="23" t="s">
        <v>130</v>
      </c>
      <c r="BM260" s="23" t="s">
        <v>571</v>
      </c>
    </row>
    <row r="261" spans="2:65" s="12" customFormat="1">
      <c r="B261" s="215"/>
      <c r="C261" s="216"/>
      <c r="D261" s="206" t="s">
        <v>163</v>
      </c>
      <c r="E261" s="217" t="s">
        <v>21</v>
      </c>
      <c r="F261" s="218" t="s">
        <v>246</v>
      </c>
      <c r="G261" s="216"/>
      <c r="H261" s="219">
        <v>12.5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163</v>
      </c>
      <c r="AU261" s="225" t="s">
        <v>81</v>
      </c>
      <c r="AV261" s="12" t="s">
        <v>81</v>
      </c>
      <c r="AW261" s="12" t="s">
        <v>35</v>
      </c>
      <c r="AX261" s="12" t="s">
        <v>79</v>
      </c>
      <c r="AY261" s="225" t="s">
        <v>124</v>
      </c>
    </row>
    <row r="262" spans="2:65" s="1" customFormat="1" ht="25.5" customHeight="1">
      <c r="B262" s="40"/>
      <c r="C262" s="242" t="s">
        <v>572</v>
      </c>
      <c r="D262" s="242" t="s">
        <v>258</v>
      </c>
      <c r="E262" s="243" t="s">
        <v>573</v>
      </c>
      <c r="F262" s="244" t="s">
        <v>574</v>
      </c>
      <c r="G262" s="245" t="s">
        <v>223</v>
      </c>
      <c r="H262" s="246">
        <v>12.5</v>
      </c>
      <c r="I262" s="247"/>
      <c r="J262" s="248">
        <f>ROUND(I262*H262,2)</f>
        <v>0</v>
      </c>
      <c r="K262" s="244" t="s">
        <v>262</v>
      </c>
      <c r="L262" s="60"/>
      <c r="M262" s="249" t="s">
        <v>21</v>
      </c>
      <c r="N262" s="250" t="s">
        <v>42</v>
      </c>
      <c r="O262" s="41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AR262" s="23" t="s">
        <v>130</v>
      </c>
      <c r="AT262" s="23" t="s">
        <v>258</v>
      </c>
      <c r="AU262" s="23" t="s">
        <v>81</v>
      </c>
      <c r="AY262" s="23" t="s">
        <v>124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3" t="s">
        <v>79</v>
      </c>
      <c r="BK262" s="203">
        <f>ROUND(I262*H262,2)</f>
        <v>0</v>
      </c>
      <c r="BL262" s="23" t="s">
        <v>130</v>
      </c>
      <c r="BM262" s="23" t="s">
        <v>575</v>
      </c>
    </row>
    <row r="263" spans="2:65" s="11" customFormat="1">
      <c r="B263" s="204"/>
      <c r="C263" s="205"/>
      <c r="D263" s="206" t="s">
        <v>163</v>
      </c>
      <c r="E263" s="207" t="s">
        <v>21</v>
      </c>
      <c r="F263" s="208" t="s">
        <v>275</v>
      </c>
      <c r="G263" s="205"/>
      <c r="H263" s="207" t="s">
        <v>21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163</v>
      </c>
      <c r="AU263" s="214" t="s">
        <v>81</v>
      </c>
      <c r="AV263" s="11" t="s">
        <v>79</v>
      </c>
      <c r="AW263" s="11" t="s">
        <v>35</v>
      </c>
      <c r="AX263" s="11" t="s">
        <v>71</v>
      </c>
      <c r="AY263" s="214" t="s">
        <v>124</v>
      </c>
    </row>
    <row r="264" spans="2:65" s="12" customFormat="1">
      <c r="B264" s="215"/>
      <c r="C264" s="216"/>
      <c r="D264" s="206" t="s">
        <v>163</v>
      </c>
      <c r="E264" s="217" t="s">
        <v>246</v>
      </c>
      <c r="F264" s="218" t="s">
        <v>247</v>
      </c>
      <c r="G264" s="216"/>
      <c r="H264" s="219">
        <v>12.5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163</v>
      </c>
      <c r="AU264" s="225" t="s">
        <v>81</v>
      </c>
      <c r="AV264" s="12" t="s">
        <v>81</v>
      </c>
      <c r="AW264" s="12" t="s">
        <v>35</v>
      </c>
      <c r="AX264" s="12" t="s">
        <v>79</v>
      </c>
      <c r="AY264" s="225" t="s">
        <v>124</v>
      </c>
    </row>
    <row r="265" spans="2:65" s="1" customFormat="1" ht="25.5" customHeight="1">
      <c r="B265" s="40"/>
      <c r="C265" s="242" t="s">
        <v>576</v>
      </c>
      <c r="D265" s="242" t="s">
        <v>258</v>
      </c>
      <c r="E265" s="243" t="s">
        <v>577</v>
      </c>
      <c r="F265" s="244" t="s">
        <v>578</v>
      </c>
      <c r="G265" s="245" t="s">
        <v>213</v>
      </c>
      <c r="H265" s="246">
        <v>572.20000000000005</v>
      </c>
      <c r="I265" s="247"/>
      <c r="J265" s="248">
        <f>ROUND(I265*H265,2)</f>
        <v>0</v>
      </c>
      <c r="K265" s="244" t="s">
        <v>262</v>
      </c>
      <c r="L265" s="60"/>
      <c r="M265" s="249" t="s">
        <v>21</v>
      </c>
      <c r="N265" s="250" t="s">
        <v>42</v>
      </c>
      <c r="O265" s="41"/>
      <c r="P265" s="201">
        <f>O265*H265</f>
        <v>0</v>
      </c>
      <c r="Q265" s="201">
        <v>0</v>
      </c>
      <c r="R265" s="201">
        <f>Q265*H265</f>
        <v>0</v>
      </c>
      <c r="S265" s="201">
        <v>0.02</v>
      </c>
      <c r="T265" s="202">
        <f>S265*H265</f>
        <v>11.444000000000001</v>
      </c>
      <c r="AR265" s="23" t="s">
        <v>130</v>
      </c>
      <c r="AT265" s="23" t="s">
        <v>258</v>
      </c>
      <c r="AU265" s="23" t="s">
        <v>81</v>
      </c>
      <c r="AY265" s="23" t="s">
        <v>124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3" t="s">
        <v>79</v>
      </c>
      <c r="BK265" s="203">
        <f>ROUND(I265*H265,2)</f>
        <v>0</v>
      </c>
      <c r="BL265" s="23" t="s">
        <v>130</v>
      </c>
      <c r="BM265" s="23" t="s">
        <v>579</v>
      </c>
    </row>
    <row r="266" spans="2:65" s="12" customFormat="1">
      <c r="B266" s="215"/>
      <c r="C266" s="216"/>
      <c r="D266" s="206" t="s">
        <v>163</v>
      </c>
      <c r="E266" s="217" t="s">
        <v>21</v>
      </c>
      <c r="F266" s="218" t="s">
        <v>390</v>
      </c>
      <c r="G266" s="216"/>
      <c r="H266" s="219">
        <v>572.20000000000005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163</v>
      </c>
      <c r="AU266" s="225" t="s">
        <v>81</v>
      </c>
      <c r="AV266" s="12" t="s">
        <v>81</v>
      </c>
      <c r="AW266" s="12" t="s">
        <v>35</v>
      </c>
      <c r="AX266" s="12" t="s">
        <v>79</v>
      </c>
      <c r="AY266" s="225" t="s">
        <v>124</v>
      </c>
    </row>
    <row r="267" spans="2:65" s="10" customFormat="1" ht="29.85" customHeight="1">
      <c r="B267" s="175"/>
      <c r="C267" s="176"/>
      <c r="D267" s="177" t="s">
        <v>70</v>
      </c>
      <c r="E267" s="189" t="s">
        <v>580</v>
      </c>
      <c r="F267" s="189" t="s">
        <v>581</v>
      </c>
      <c r="G267" s="176"/>
      <c r="H267" s="176"/>
      <c r="I267" s="179"/>
      <c r="J267" s="190">
        <f>BK267</f>
        <v>0</v>
      </c>
      <c r="K267" s="176"/>
      <c r="L267" s="181"/>
      <c r="M267" s="182"/>
      <c r="N267" s="183"/>
      <c r="O267" s="183"/>
      <c r="P267" s="184">
        <f>SUM(P268:P275)</f>
        <v>0</v>
      </c>
      <c r="Q267" s="183"/>
      <c r="R267" s="184">
        <f>SUM(R268:R275)</f>
        <v>0</v>
      </c>
      <c r="S267" s="183"/>
      <c r="T267" s="185">
        <f>SUM(T268:T275)</f>
        <v>0</v>
      </c>
      <c r="AR267" s="186" t="s">
        <v>79</v>
      </c>
      <c r="AT267" s="187" t="s">
        <v>70</v>
      </c>
      <c r="AU267" s="187" t="s">
        <v>79</v>
      </c>
      <c r="AY267" s="186" t="s">
        <v>124</v>
      </c>
      <c r="BK267" s="188">
        <f>SUM(BK268:BK275)</f>
        <v>0</v>
      </c>
    </row>
    <row r="268" spans="2:65" s="1" customFormat="1" ht="25.5" customHeight="1">
      <c r="B268" s="40"/>
      <c r="C268" s="242" t="s">
        <v>582</v>
      </c>
      <c r="D268" s="242" t="s">
        <v>258</v>
      </c>
      <c r="E268" s="243" t="s">
        <v>583</v>
      </c>
      <c r="F268" s="244" t="s">
        <v>584</v>
      </c>
      <c r="G268" s="245" t="s">
        <v>353</v>
      </c>
      <c r="H268" s="246">
        <v>481.88400000000001</v>
      </c>
      <c r="I268" s="247"/>
      <c r="J268" s="248">
        <f>ROUND(I268*H268,2)</f>
        <v>0</v>
      </c>
      <c r="K268" s="244" t="s">
        <v>262</v>
      </c>
      <c r="L268" s="60"/>
      <c r="M268" s="249" t="s">
        <v>21</v>
      </c>
      <c r="N268" s="250" t="s">
        <v>42</v>
      </c>
      <c r="O268" s="41"/>
      <c r="P268" s="201">
        <f>O268*H268</f>
        <v>0</v>
      </c>
      <c r="Q268" s="201">
        <v>0</v>
      </c>
      <c r="R268" s="201">
        <f>Q268*H268</f>
        <v>0</v>
      </c>
      <c r="S268" s="201">
        <v>0</v>
      </c>
      <c r="T268" s="202">
        <f>S268*H268</f>
        <v>0</v>
      </c>
      <c r="AR268" s="23" t="s">
        <v>130</v>
      </c>
      <c r="AT268" s="23" t="s">
        <v>258</v>
      </c>
      <c r="AU268" s="23" t="s">
        <v>81</v>
      </c>
      <c r="AY268" s="23" t="s">
        <v>124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23" t="s">
        <v>79</v>
      </c>
      <c r="BK268" s="203">
        <f>ROUND(I268*H268,2)</f>
        <v>0</v>
      </c>
      <c r="BL268" s="23" t="s">
        <v>130</v>
      </c>
      <c r="BM268" s="23" t="s">
        <v>585</v>
      </c>
    </row>
    <row r="269" spans="2:65" s="1" customFormat="1" ht="25.5" customHeight="1">
      <c r="B269" s="40"/>
      <c r="C269" s="242" t="s">
        <v>586</v>
      </c>
      <c r="D269" s="242" t="s">
        <v>258</v>
      </c>
      <c r="E269" s="243" t="s">
        <v>587</v>
      </c>
      <c r="F269" s="244" t="s">
        <v>588</v>
      </c>
      <c r="G269" s="245" t="s">
        <v>353</v>
      </c>
      <c r="H269" s="246">
        <v>481.88400000000001</v>
      </c>
      <c r="I269" s="247"/>
      <c r="J269" s="248">
        <f>ROUND(I269*H269,2)</f>
        <v>0</v>
      </c>
      <c r="K269" s="244" t="s">
        <v>262</v>
      </c>
      <c r="L269" s="60"/>
      <c r="M269" s="249" t="s">
        <v>21</v>
      </c>
      <c r="N269" s="250" t="s">
        <v>42</v>
      </c>
      <c r="O269" s="41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AR269" s="23" t="s">
        <v>130</v>
      </c>
      <c r="AT269" s="23" t="s">
        <v>258</v>
      </c>
      <c r="AU269" s="23" t="s">
        <v>81</v>
      </c>
      <c r="AY269" s="23" t="s">
        <v>124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23" t="s">
        <v>79</v>
      </c>
      <c r="BK269" s="203">
        <f>ROUND(I269*H269,2)</f>
        <v>0</v>
      </c>
      <c r="BL269" s="23" t="s">
        <v>130</v>
      </c>
      <c r="BM269" s="23" t="s">
        <v>589</v>
      </c>
    </row>
    <row r="270" spans="2:65" s="1" customFormat="1" ht="25.5" customHeight="1">
      <c r="B270" s="40"/>
      <c r="C270" s="242" t="s">
        <v>590</v>
      </c>
      <c r="D270" s="242" t="s">
        <v>258</v>
      </c>
      <c r="E270" s="243" t="s">
        <v>591</v>
      </c>
      <c r="F270" s="244" t="s">
        <v>592</v>
      </c>
      <c r="G270" s="245" t="s">
        <v>353</v>
      </c>
      <c r="H270" s="246">
        <v>11565.216</v>
      </c>
      <c r="I270" s="247"/>
      <c r="J270" s="248">
        <f>ROUND(I270*H270,2)</f>
        <v>0</v>
      </c>
      <c r="K270" s="244" t="s">
        <v>262</v>
      </c>
      <c r="L270" s="60"/>
      <c r="M270" s="249" t="s">
        <v>21</v>
      </c>
      <c r="N270" s="250" t="s">
        <v>42</v>
      </c>
      <c r="O270" s="41"/>
      <c r="P270" s="201">
        <f>O270*H270</f>
        <v>0</v>
      </c>
      <c r="Q270" s="201">
        <v>0</v>
      </c>
      <c r="R270" s="201">
        <f>Q270*H270</f>
        <v>0</v>
      </c>
      <c r="S270" s="201">
        <v>0</v>
      </c>
      <c r="T270" s="202">
        <f>S270*H270</f>
        <v>0</v>
      </c>
      <c r="AR270" s="23" t="s">
        <v>130</v>
      </c>
      <c r="AT270" s="23" t="s">
        <v>258</v>
      </c>
      <c r="AU270" s="23" t="s">
        <v>81</v>
      </c>
      <c r="AY270" s="23" t="s">
        <v>124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23" t="s">
        <v>79</v>
      </c>
      <c r="BK270" s="203">
        <f>ROUND(I270*H270,2)</f>
        <v>0</v>
      </c>
      <c r="BL270" s="23" t="s">
        <v>130</v>
      </c>
      <c r="BM270" s="23" t="s">
        <v>593</v>
      </c>
    </row>
    <row r="271" spans="2:65" s="12" customFormat="1">
      <c r="B271" s="215"/>
      <c r="C271" s="216"/>
      <c r="D271" s="206" t="s">
        <v>163</v>
      </c>
      <c r="E271" s="216"/>
      <c r="F271" s="218" t="s">
        <v>594</v>
      </c>
      <c r="G271" s="216"/>
      <c r="H271" s="219">
        <v>11565.216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163</v>
      </c>
      <c r="AU271" s="225" t="s">
        <v>81</v>
      </c>
      <c r="AV271" s="12" t="s">
        <v>81</v>
      </c>
      <c r="AW271" s="12" t="s">
        <v>6</v>
      </c>
      <c r="AX271" s="12" t="s">
        <v>79</v>
      </c>
      <c r="AY271" s="225" t="s">
        <v>124</v>
      </c>
    </row>
    <row r="272" spans="2:65" s="1" customFormat="1" ht="25.5" customHeight="1">
      <c r="B272" s="40"/>
      <c r="C272" s="242" t="s">
        <v>595</v>
      </c>
      <c r="D272" s="242" t="s">
        <v>258</v>
      </c>
      <c r="E272" s="243" t="s">
        <v>596</v>
      </c>
      <c r="F272" s="244" t="s">
        <v>597</v>
      </c>
      <c r="G272" s="245" t="s">
        <v>353</v>
      </c>
      <c r="H272" s="246">
        <v>349.00099999999998</v>
      </c>
      <c r="I272" s="247"/>
      <c r="J272" s="248">
        <f>ROUND(I272*H272,2)</f>
        <v>0</v>
      </c>
      <c r="K272" s="244" t="s">
        <v>269</v>
      </c>
      <c r="L272" s="60"/>
      <c r="M272" s="249" t="s">
        <v>21</v>
      </c>
      <c r="N272" s="250" t="s">
        <v>42</v>
      </c>
      <c r="O272" s="41"/>
      <c r="P272" s="201">
        <f>O272*H272</f>
        <v>0</v>
      </c>
      <c r="Q272" s="201">
        <v>0</v>
      </c>
      <c r="R272" s="201">
        <f>Q272*H272</f>
        <v>0</v>
      </c>
      <c r="S272" s="201">
        <v>0</v>
      </c>
      <c r="T272" s="202">
        <f>S272*H272</f>
        <v>0</v>
      </c>
      <c r="AR272" s="23" t="s">
        <v>130</v>
      </c>
      <c r="AT272" s="23" t="s">
        <v>258</v>
      </c>
      <c r="AU272" s="23" t="s">
        <v>81</v>
      </c>
      <c r="AY272" s="23" t="s">
        <v>124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23" t="s">
        <v>79</v>
      </c>
      <c r="BK272" s="203">
        <f>ROUND(I272*H272,2)</f>
        <v>0</v>
      </c>
      <c r="BL272" s="23" t="s">
        <v>130</v>
      </c>
      <c r="BM272" s="23" t="s">
        <v>598</v>
      </c>
    </row>
    <row r="273" spans="2:65" s="12" customFormat="1">
      <c r="B273" s="215"/>
      <c r="C273" s="216"/>
      <c r="D273" s="206" t="s">
        <v>163</v>
      </c>
      <c r="E273" s="217" t="s">
        <v>21</v>
      </c>
      <c r="F273" s="218" t="s">
        <v>599</v>
      </c>
      <c r="G273" s="216"/>
      <c r="H273" s="219">
        <v>349.00099999999998</v>
      </c>
      <c r="I273" s="220"/>
      <c r="J273" s="216"/>
      <c r="K273" s="216"/>
      <c r="L273" s="221"/>
      <c r="M273" s="222"/>
      <c r="N273" s="223"/>
      <c r="O273" s="223"/>
      <c r="P273" s="223"/>
      <c r="Q273" s="223"/>
      <c r="R273" s="223"/>
      <c r="S273" s="223"/>
      <c r="T273" s="224"/>
      <c r="AT273" s="225" t="s">
        <v>163</v>
      </c>
      <c r="AU273" s="225" t="s">
        <v>81</v>
      </c>
      <c r="AV273" s="12" t="s">
        <v>81</v>
      </c>
      <c r="AW273" s="12" t="s">
        <v>35</v>
      </c>
      <c r="AX273" s="12" t="s">
        <v>79</v>
      </c>
      <c r="AY273" s="225" t="s">
        <v>124</v>
      </c>
    </row>
    <row r="274" spans="2:65" s="1" customFormat="1" ht="25.5" customHeight="1">
      <c r="B274" s="40"/>
      <c r="C274" s="242" t="s">
        <v>600</v>
      </c>
      <c r="D274" s="242" t="s">
        <v>258</v>
      </c>
      <c r="E274" s="243" t="s">
        <v>601</v>
      </c>
      <c r="F274" s="244" t="s">
        <v>602</v>
      </c>
      <c r="G274" s="245" t="s">
        <v>353</v>
      </c>
      <c r="H274" s="246">
        <v>81.644000000000005</v>
      </c>
      <c r="I274" s="247"/>
      <c r="J274" s="248">
        <f>ROUND(I274*H274,2)</f>
        <v>0</v>
      </c>
      <c r="K274" s="244" t="s">
        <v>262</v>
      </c>
      <c r="L274" s="60"/>
      <c r="M274" s="249" t="s">
        <v>21</v>
      </c>
      <c r="N274" s="250" t="s">
        <v>42</v>
      </c>
      <c r="O274" s="41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AR274" s="23" t="s">
        <v>130</v>
      </c>
      <c r="AT274" s="23" t="s">
        <v>258</v>
      </c>
      <c r="AU274" s="23" t="s">
        <v>81</v>
      </c>
      <c r="AY274" s="23" t="s">
        <v>124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3" t="s">
        <v>79</v>
      </c>
      <c r="BK274" s="203">
        <f>ROUND(I274*H274,2)</f>
        <v>0</v>
      </c>
      <c r="BL274" s="23" t="s">
        <v>130</v>
      </c>
      <c r="BM274" s="23" t="s">
        <v>603</v>
      </c>
    </row>
    <row r="275" spans="2:65" s="12" customFormat="1">
      <c r="B275" s="215"/>
      <c r="C275" s="216"/>
      <c r="D275" s="206" t="s">
        <v>163</v>
      </c>
      <c r="E275" s="217" t="s">
        <v>21</v>
      </c>
      <c r="F275" s="218" t="s">
        <v>604</v>
      </c>
      <c r="G275" s="216"/>
      <c r="H275" s="219">
        <v>81.644000000000005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AT275" s="225" t="s">
        <v>163</v>
      </c>
      <c r="AU275" s="225" t="s">
        <v>81</v>
      </c>
      <c r="AV275" s="12" t="s">
        <v>81</v>
      </c>
      <c r="AW275" s="12" t="s">
        <v>35</v>
      </c>
      <c r="AX275" s="12" t="s">
        <v>79</v>
      </c>
      <c r="AY275" s="225" t="s">
        <v>124</v>
      </c>
    </row>
    <row r="276" spans="2:65" s="10" customFormat="1" ht="29.85" customHeight="1">
      <c r="B276" s="175"/>
      <c r="C276" s="176"/>
      <c r="D276" s="177" t="s">
        <v>70</v>
      </c>
      <c r="E276" s="189" t="s">
        <v>605</v>
      </c>
      <c r="F276" s="189" t="s">
        <v>606</v>
      </c>
      <c r="G276" s="176"/>
      <c r="H276" s="176"/>
      <c r="I276" s="179"/>
      <c r="J276" s="190">
        <f>BK276</f>
        <v>0</v>
      </c>
      <c r="K276" s="176"/>
      <c r="L276" s="181"/>
      <c r="M276" s="182"/>
      <c r="N276" s="183"/>
      <c r="O276" s="183"/>
      <c r="P276" s="184">
        <f>P277</f>
        <v>0</v>
      </c>
      <c r="Q276" s="183"/>
      <c r="R276" s="184">
        <f>R277</f>
        <v>0</v>
      </c>
      <c r="S276" s="183"/>
      <c r="T276" s="185">
        <f>T277</f>
        <v>0</v>
      </c>
      <c r="AR276" s="186" t="s">
        <v>79</v>
      </c>
      <c r="AT276" s="187" t="s">
        <v>70</v>
      </c>
      <c r="AU276" s="187" t="s">
        <v>79</v>
      </c>
      <c r="AY276" s="186" t="s">
        <v>124</v>
      </c>
      <c r="BK276" s="188">
        <f>BK277</f>
        <v>0</v>
      </c>
    </row>
    <row r="277" spans="2:65" s="1" customFormat="1" ht="25.5" customHeight="1">
      <c r="B277" s="40"/>
      <c r="C277" s="242" t="s">
        <v>607</v>
      </c>
      <c r="D277" s="242" t="s">
        <v>258</v>
      </c>
      <c r="E277" s="243" t="s">
        <v>608</v>
      </c>
      <c r="F277" s="244" t="s">
        <v>609</v>
      </c>
      <c r="G277" s="245" t="s">
        <v>353</v>
      </c>
      <c r="H277" s="246">
        <v>87.299000000000007</v>
      </c>
      <c r="I277" s="247"/>
      <c r="J277" s="248">
        <f>ROUND(I277*H277,2)</f>
        <v>0</v>
      </c>
      <c r="K277" s="244" t="s">
        <v>269</v>
      </c>
      <c r="L277" s="60"/>
      <c r="M277" s="249" t="s">
        <v>21</v>
      </c>
      <c r="N277" s="250" t="s">
        <v>42</v>
      </c>
      <c r="O277" s="41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AR277" s="23" t="s">
        <v>130</v>
      </c>
      <c r="AT277" s="23" t="s">
        <v>258</v>
      </c>
      <c r="AU277" s="23" t="s">
        <v>81</v>
      </c>
      <c r="AY277" s="23" t="s">
        <v>124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23" t="s">
        <v>79</v>
      </c>
      <c r="BK277" s="203">
        <f>ROUND(I277*H277,2)</f>
        <v>0</v>
      </c>
      <c r="BL277" s="23" t="s">
        <v>130</v>
      </c>
      <c r="BM277" s="23" t="s">
        <v>610</v>
      </c>
    </row>
    <row r="278" spans="2:65" s="10" customFormat="1" ht="37.35" customHeight="1">
      <c r="B278" s="175"/>
      <c r="C278" s="176"/>
      <c r="D278" s="177" t="s">
        <v>70</v>
      </c>
      <c r="E278" s="178" t="s">
        <v>126</v>
      </c>
      <c r="F278" s="178" t="s">
        <v>611</v>
      </c>
      <c r="G278" s="176"/>
      <c r="H278" s="176"/>
      <c r="I278" s="179"/>
      <c r="J278" s="180">
        <f>BK278</f>
        <v>0</v>
      </c>
      <c r="K278" s="176"/>
      <c r="L278" s="181"/>
      <c r="M278" s="182"/>
      <c r="N278" s="183"/>
      <c r="O278" s="183"/>
      <c r="P278" s="184">
        <f>P279</f>
        <v>0</v>
      </c>
      <c r="Q278" s="183"/>
      <c r="R278" s="184">
        <f>R279</f>
        <v>0</v>
      </c>
      <c r="S278" s="183"/>
      <c r="T278" s="185">
        <f>T279</f>
        <v>0</v>
      </c>
      <c r="AR278" s="186" t="s">
        <v>134</v>
      </c>
      <c r="AT278" s="187" t="s">
        <v>70</v>
      </c>
      <c r="AU278" s="187" t="s">
        <v>71</v>
      </c>
      <c r="AY278" s="186" t="s">
        <v>124</v>
      </c>
      <c r="BK278" s="188">
        <f>BK279</f>
        <v>0</v>
      </c>
    </row>
    <row r="279" spans="2:65" s="10" customFormat="1" ht="19.899999999999999" customHeight="1">
      <c r="B279" s="175"/>
      <c r="C279" s="176"/>
      <c r="D279" s="177" t="s">
        <v>70</v>
      </c>
      <c r="E279" s="189" t="s">
        <v>612</v>
      </c>
      <c r="F279" s="189" t="s">
        <v>613</v>
      </c>
      <c r="G279" s="176"/>
      <c r="H279" s="176"/>
      <c r="I279" s="179"/>
      <c r="J279" s="190">
        <f>BK279</f>
        <v>0</v>
      </c>
      <c r="K279" s="176"/>
      <c r="L279" s="181"/>
      <c r="M279" s="182"/>
      <c r="N279" s="183"/>
      <c r="O279" s="183"/>
      <c r="P279" s="184">
        <f>SUM(P280:P282)</f>
        <v>0</v>
      </c>
      <c r="Q279" s="183"/>
      <c r="R279" s="184">
        <f>SUM(R280:R282)</f>
        <v>0</v>
      </c>
      <c r="S279" s="183"/>
      <c r="T279" s="185">
        <f>SUM(T280:T282)</f>
        <v>0</v>
      </c>
      <c r="AR279" s="186" t="s">
        <v>134</v>
      </c>
      <c r="AT279" s="187" t="s">
        <v>70</v>
      </c>
      <c r="AU279" s="187" t="s">
        <v>79</v>
      </c>
      <c r="AY279" s="186" t="s">
        <v>124</v>
      </c>
      <c r="BK279" s="188">
        <f>SUM(BK280:BK282)</f>
        <v>0</v>
      </c>
    </row>
    <row r="280" spans="2:65" s="1" customFormat="1" ht="51" customHeight="1">
      <c r="B280" s="40"/>
      <c r="C280" s="242" t="s">
        <v>614</v>
      </c>
      <c r="D280" s="242" t="s">
        <v>258</v>
      </c>
      <c r="E280" s="243" t="s">
        <v>615</v>
      </c>
      <c r="F280" s="244" t="s">
        <v>616</v>
      </c>
      <c r="G280" s="245" t="s">
        <v>220</v>
      </c>
      <c r="H280" s="246">
        <v>8</v>
      </c>
      <c r="I280" s="247"/>
      <c r="J280" s="248">
        <f>ROUND(I280*H280,2)</f>
        <v>0</v>
      </c>
      <c r="K280" s="244" t="s">
        <v>262</v>
      </c>
      <c r="L280" s="60"/>
      <c r="M280" s="249" t="s">
        <v>21</v>
      </c>
      <c r="N280" s="250" t="s">
        <v>42</v>
      </c>
      <c r="O280" s="41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AR280" s="23" t="s">
        <v>568</v>
      </c>
      <c r="AT280" s="23" t="s">
        <v>258</v>
      </c>
      <c r="AU280" s="23" t="s">
        <v>81</v>
      </c>
      <c r="AY280" s="23" t="s">
        <v>124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23" t="s">
        <v>79</v>
      </c>
      <c r="BK280" s="203">
        <f>ROUND(I280*H280,2)</f>
        <v>0</v>
      </c>
      <c r="BL280" s="23" t="s">
        <v>568</v>
      </c>
      <c r="BM280" s="23" t="s">
        <v>617</v>
      </c>
    </row>
    <row r="281" spans="2:65" s="11" customFormat="1">
      <c r="B281" s="204"/>
      <c r="C281" s="205"/>
      <c r="D281" s="206" t="s">
        <v>163</v>
      </c>
      <c r="E281" s="207" t="s">
        <v>21</v>
      </c>
      <c r="F281" s="208" t="s">
        <v>300</v>
      </c>
      <c r="G281" s="205"/>
      <c r="H281" s="207" t="s">
        <v>21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163</v>
      </c>
      <c r="AU281" s="214" t="s">
        <v>81</v>
      </c>
      <c r="AV281" s="11" t="s">
        <v>79</v>
      </c>
      <c r="AW281" s="11" t="s">
        <v>35</v>
      </c>
      <c r="AX281" s="11" t="s">
        <v>71</v>
      </c>
      <c r="AY281" s="214" t="s">
        <v>124</v>
      </c>
    </row>
    <row r="282" spans="2:65" s="12" customFormat="1">
      <c r="B282" s="215"/>
      <c r="C282" s="216"/>
      <c r="D282" s="206" t="s">
        <v>163</v>
      </c>
      <c r="E282" s="217" t="s">
        <v>21</v>
      </c>
      <c r="F282" s="218" t="s">
        <v>618</v>
      </c>
      <c r="G282" s="216"/>
      <c r="H282" s="219">
        <v>8</v>
      </c>
      <c r="I282" s="220"/>
      <c r="J282" s="216"/>
      <c r="K282" s="216"/>
      <c r="L282" s="221"/>
      <c r="M282" s="251"/>
      <c r="N282" s="252"/>
      <c r="O282" s="252"/>
      <c r="P282" s="252"/>
      <c r="Q282" s="252"/>
      <c r="R282" s="252"/>
      <c r="S282" s="252"/>
      <c r="T282" s="253"/>
      <c r="AT282" s="225" t="s">
        <v>163</v>
      </c>
      <c r="AU282" s="225" t="s">
        <v>81</v>
      </c>
      <c r="AV282" s="12" t="s">
        <v>81</v>
      </c>
      <c r="AW282" s="12" t="s">
        <v>35</v>
      </c>
      <c r="AX282" s="12" t="s">
        <v>79</v>
      </c>
      <c r="AY282" s="225" t="s">
        <v>124</v>
      </c>
    </row>
    <row r="283" spans="2:65" s="1" customFormat="1" ht="6.95" customHeight="1">
      <c r="B283" s="55"/>
      <c r="C283" s="56"/>
      <c r="D283" s="56"/>
      <c r="E283" s="56"/>
      <c r="F283" s="56"/>
      <c r="G283" s="56"/>
      <c r="H283" s="56"/>
      <c r="I283" s="138"/>
      <c r="J283" s="56"/>
      <c r="K283" s="56"/>
      <c r="L283" s="60"/>
    </row>
  </sheetData>
  <sheetProtection algorithmName="SHA-512" hashValue="D9aWkuH+8uT//H7aZKPNqJYH9XxDNFMaapXO7LWIfC+kl9L0pIeXdRc3vBBT9Pv8oV+eEAY7ahV5U1SGvcpqLg==" saltValue="cPP4NEDjhpj0/OwG4oYmO7sNXh3Hao9svowFtiFmvHZpbRnvbNpTRIf606hs83pCJWsoLwFTTIJ8UI6V2AvxGg==" spinCount="100000" sheet="1" objects="1" scenarios="1" formatColumns="0" formatRows="0" autoFilter="0"/>
  <autoFilter ref="C85:K282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7"/>
  <sheetViews>
    <sheetView showGridLines="0" workbookViewId="0">
      <pane ySplit="1" topLeftCell="A158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5" t="s">
        <v>92</v>
      </c>
      <c r="H1" s="375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87</v>
      </c>
      <c r="AZ2" s="241" t="s">
        <v>619</v>
      </c>
      <c r="BA2" s="241" t="s">
        <v>619</v>
      </c>
      <c r="BB2" s="241" t="s">
        <v>220</v>
      </c>
      <c r="BC2" s="241" t="s">
        <v>520</v>
      </c>
      <c r="BD2" s="241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41" t="s">
        <v>620</v>
      </c>
      <c r="BA3" s="241" t="s">
        <v>620</v>
      </c>
      <c r="BB3" s="241" t="s">
        <v>213</v>
      </c>
      <c r="BC3" s="241" t="s">
        <v>621</v>
      </c>
      <c r="BD3" s="241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41" t="s">
        <v>225</v>
      </c>
      <c r="BA4" s="241" t="s">
        <v>622</v>
      </c>
      <c r="BB4" s="241" t="s">
        <v>220</v>
      </c>
      <c r="BC4" s="241" t="s">
        <v>623</v>
      </c>
      <c r="BD4" s="241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41" t="s">
        <v>624</v>
      </c>
      <c r="BA5" s="241" t="s">
        <v>625</v>
      </c>
      <c r="BB5" s="241" t="s">
        <v>213</v>
      </c>
      <c r="BC5" s="241" t="s">
        <v>626</v>
      </c>
      <c r="BD5" s="241" t="s">
        <v>81</v>
      </c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41" t="s">
        <v>627</v>
      </c>
      <c r="BA6" s="241" t="s">
        <v>627</v>
      </c>
      <c r="BB6" s="241" t="s">
        <v>353</v>
      </c>
      <c r="BC6" s="241" t="s">
        <v>194</v>
      </c>
      <c r="BD6" s="241" t="s">
        <v>81</v>
      </c>
    </row>
    <row r="7" spans="1:70" ht="16.5" customHeight="1">
      <c r="B7" s="27"/>
      <c r="C7" s="28"/>
      <c r="D7" s="28"/>
      <c r="E7" s="376" t="str">
        <f>'Rekapitulace stavby'!K6</f>
        <v>Vybudování parkovacích stání na ul. Dr. Martínka, p.p.č. 463/6, k. ú. Hrabůvka</v>
      </c>
      <c r="F7" s="377"/>
      <c r="G7" s="377"/>
      <c r="H7" s="377"/>
      <c r="I7" s="116"/>
      <c r="J7" s="28"/>
      <c r="K7" s="30"/>
      <c r="AZ7" s="241" t="s">
        <v>628</v>
      </c>
      <c r="BA7" s="241" t="s">
        <v>628</v>
      </c>
      <c r="BB7" s="241" t="s">
        <v>353</v>
      </c>
      <c r="BC7" s="241" t="s">
        <v>629</v>
      </c>
      <c r="BD7" s="241" t="s">
        <v>81</v>
      </c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  <c r="AZ8" s="241" t="s">
        <v>230</v>
      </c>
      <c r="BA8" s="241" t="s">
        <v>230</v>
      </c>
      <c r="BB8" s="241" t="s">
        <v>220</v>
      </c>
      <c r="BC8" s="241" t="s">
        <v>630</v>
      </c>
      <c r="BD8" s="241" t="s">
        <v>81</v>
      </c>
    </row>
    <row r="9" spans="1:70" s="1" customFormat="1" ht="36.950000000000003" customHeight="1">
      <c r="B9" s="40"/>
      <c r="C9" s="41"/>
      <c r="D9" s="41"/>
      <c r="E9" s="378" t="s">
        <v>631</v>
      </c>
      <c r="F9" s="379"/>
      <c r="G9" s="379"/>
      <c r="H9" s="379"/>
      <c r="I9" s="117"/>
      <c r="J9" s="41"/>
      <c r="K9" s="44"/>
      <c r="AZ9" s="241" t="s">
        <v>632</v>
      </c>
      <c r="BA9" s="241" t="s">
        <v>632</v>
      </c>
      <c r="BB9" s="241" t="s">
        <v>220</v>
      </c>
      <c r="BC9" s="241" t="s">
        <v>633</v>
      </c>
      <c r="BD9" s="241" t="s">
        <v>81</v>
      </c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  <c r="AZ10" s="241" t="s">
        <v>634</v>
      </c>
      <c r="BA10" s="241" t="s">
        <v>634</v>
      </c>
      <c r="BB10" s="241" t="s">
        <v>223</v>
      </c>
      <c r="BC10" s="241" t="s">
        <v>635</v>
      </c>
      <c r="BD10" s="241" t="s">
        <v>81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  <c r="AZ11" s="241" t="s">
        <v>222</v>
      </c>
      <c r="BA11" s="241" t="s">
        <v>222</v>
      </c>
      <c r="BB11" s="241" t="s">
        <v>223</v>
      </c>
      <c r="BC11" s="241" t="s">
        <v>395</v>
      </c>
      <c r="BD11" s="241" t="s">
        <v>81</v>
      </c>
    </row>
    <row r="12" spans="1:70" s="1" customFormat="1" ht="14.45" customHeight="1">
      <c r="B12" s="40"/>
      <c r="C12" s="41"/>
      <c r="D12" s="36" t="s">
        <v>23</v>
      </c>
      <c r="E12" s="41"/>
      <c r="F12" s="34" t="s">
        <v>99</v>
      </c>
      <c r="G12" s="41"/>
      <c r="H12" s="41"/>
      <c r="I12" s="118" t="s">
        <v>25</v>
      </c>
      <c r="J12" s="119" t="str">
        <f>'Rekapitulace stavby'!AN8</f>
        <v>1. 12. 2018</v>
      </c>
      <c r="K12" s="44"/>
      <c r="AZ12" s="241" t="s">
        <v>238</v>
      </c>
      <c r="BA12" s="241" t="s">
        <v>238</v>
      </c>
      <c r="BB12" s="241" t="s">
        <v>213</v>
      </c>
      <c r="BC12" s="241" t="s">
        <v>636</v>
      </c>
      <c r="BD12" s="241" t="s">
        <v>81</v>
      </c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>Městský obvod Ostrava – Jih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Roman Fildán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67" t="s">
        <v>21</v>
      </c>
      <c r="F24" s="367"/>
      <c r="G24" s="367"/>
      <c r="H24" s="36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ROUND(J84,2)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ROUND(SUM(BE84:BE186), 2)</f>
        <v>0</v>
      </c>
      <c r="G30" s="41"/>
      <c r="H30" s="41"/>
      <c r="I30" s="130">
        <v>0.21</v>
      </c>
      <c r="J30" s="129">
        <f>ROUND(ROUND((SUM(BE84:BE186)),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ROUND(SUM(BF84:BF186), 2)</f>
        <v>0</v>
      </c>
      <c r="G31" s="41"/>
      <c r="H31" s="41"/>
      <c r="I31" s="130">
        <v>0.15</v>
      </c>
      <c r="J31" s="129">
        <f>ROUND(ROUND((SUM(BF84:BF186)),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ROUND(SUM(BG84:BG186),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ROUND(SUM(BH84:BH186),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ROUND(SUM(BI84:BI186),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6" t="str">
        <f>E7</f>
        <v>Vybudování parkovacích stání na ul. Dr. Martínka, p.p.č. 463/6, k. ú. Hrabůvka</v>
      </c>
      <c r="F45" s="377"/>
      <c r="G45" s="377"/>
      <c r="H45" s="377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8" t="str">
        <f>E9</f>
        <v>002 - SO 301 DEŠŤOVÁ KANALIZACE</v>
      </c>
      <c r="F47" s="379"/>
      <c r="G47" s="379"/>
      <c r="H47" s="379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1. 12. 2018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67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101</v>
      </c>
      <c r="D54" s="131"/>
      <c r="E54" s="131"/>
      <c r="F54" s="131"/>
      <c r="G54" s="131"/>
      <c r="H54" s="131"/>
      <c r="I54" s="144"/>
      <c r="J54" s="145" t="s">
        <v>102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103</v>
      </c>
      <c r="D56" s="41"/>
      <c r="E56" s="41"/>
      <c r="F56" s="41"/>
      <c r="G56" s="41"/>
      <c r="H56" s="41"/>
      <c r="I56" s="117"/>
      <c r="J56" s="127">
        <f>J84</f>
        <v>0</v>
      </c>
      <c r="K56" s="44"/>
      <c r="AU56" s="23" t="s">
        <v>104</v>
      </c>
    </row>
    <row r="57" spans="2:47" s="7" customFormat="1" ht="24.95" customHeight="1">
      <c r="B57" s="148"/>
      <c r="C57" s="149"/>
      <c r="D57" s="150" t="s">
        <v>105</v>
      </c>
      <c r="E57" s="151"/>
      <c r="F57" s="151"/>
      <c r="G57" s="151"/>
      <c r="H57" s="151"/>
      <c r="I57" s="152"/>
      <c r="J57" s="153">
        <f>J85</f>
        <v>0</v>
      </c>
      <c r="K57" s="154"/>
    </row>
    <row r="58" spans="2:47" s="8" customFormat="1" ht="19.899999999999999" customHeight="1">
      <c r="B58" s="155"/>
      <c r="C58" s="156"/>
      <c r="D58" s="157" t="s">
        <v>248</v>
      </c>
      <c r="E58" s="158"/>
      <c r="F58" s="158"/>
      <c r="G58" s="158"/>
      <c r="H58" s="158"/>
      <c r="I58" s="159"/>
      <c r="J58" s="160">
        <f>J86</f>
        <v>0</v>
      </c>
      <c r="K58" s="161"/>
    </row>
    <row r="59" spans="2:47" s="8" customFormat="1" ht="19.899999999999999" customHeight="1">
      <c r="B59" s="155"/>
      <c r="C59" s="156"/>
      <c r="D59" s="157" t="s">
        <v>249</v>
      </c>
      <c r="E59" s="158"/>
      <c r="F59" s="158"/>
      <c r="G59" s="158"/>
      <c r="H59" s="158"/>
      <c r="I59" s="159"/>
      <c r="J59" s="160">
        <f>J143</f>
        <v>0</v>
      </c>
      <c r="K59" s="161"/>
    </row>
    <row r="60" spans="2:47" s="8" customFormat="1" ht="19.899999999999999" customHeight="1">
      <c r="B60" s="155"/>
      <c r="C60" s="156"/>
      <c r="D60" s="157" t="s">
        <v>637</v>
      </c>
      <c r="E60" s="158"/>
      <c r="F60" s="158"/>
      <c r="G60" s="158"/>
      <c r="H60" s="158"/>
      <c r="I60" s="159"/>
      <c r="J60" s="160">
        <f>J155</f>
        <v>0</v>
      </c>
      <c r="K60" s="161"/>
    </row>
    <row r="61" spans="2:47" s="8" customFormat="1" ht="19.899999999999999" customHeight="1">
      <c r="B61" s="155"/>
      <c r="C61" s="156"/>
      <c r="D61" s="157" t="s">
        <v>250</v>
      </c>
      <c r="E61" s="158"/>
      <c r="F61" s="158"/>
      <c r="G61" s="158"/>
      <c r="H61" s="158"/>
      <c r="I61" s="159"/>
      <c r="J61" s="160">
        <f>J159</f>
        <v>0</v>
      </c>
      <c r="K61" s="161"/>
    </row>
    <row r="62" spans="2:47" s="8" customFormat="1" ht="19.899999999999999" customHeight="1">
      <c r="B62" s="155"/>
      <c r="C62" s="156"/>
      <c r="D62" s="157" t="s">
        <v>638</v>
      </c>
      <c r="E62" s="158"/>
      <c r="F62" s="158"/>
      <c r="G62" s="158"/>
      <c r="H62" s="158"/>
      <c r="I62" s="159"/>
      <c r="J62" s="160">
        <f>J163</f>
        <v>0</v>
      </c>
      <c r="K62" s="161"/>
    </row>
    <row r="63" spans="2:47" s="8" customFormat="1" ht="19.899999999999999" customHeight="1">
      <c r="B63" s="155"/>
      <c r="C63" s="156"/>
      <c r="D63" s="157" t="s">
        <v>252</v>
      </c>
      <c r="E63" s="158"/>
      <c r="F63" s="158"/>
      <c r="G63" s="158"/>
      <c r="H63" s="158"/>
      <c r="I63" s="159"/>
      <c r="J63" s="160">
        <f>J180</f>
        <v>0</v>
      </c>
      <c r="K63" s="161"/>
    </row>
    <row r="64" spans="2:47" s="8" customFormat="1" ht="19.899999999999999" customHeight="1">
      <c r="B64" s="155"/>
      <c r="C64" s="156"/>
      <c r="D64" s="157" t="s">
        <v>254</v>
      </c>
      <c r="E64" s="158"/>
      <c r="F64" s="158"/>
      <c r="G64" s="158"/>
      <c r="H64" s="158"/>
      <c r="I64" s="159"/>
      <c r="J64" s="160">
        <f>J185</f>
        <v>0</v>
      </c>
      <c r="K64" s="161"/>
    </row>
    <row r="65" spans="2:12" s="1" customFormat="1" ht="21.75" customHeight="1">
      <c r="B65" s="40"/>
      <c r="C65" s="41"/>
      <c r="D65" s="41"/>
      <c r="E65" s="41"/>
      <c r="F65" s="41"/>
      <c r="G65" s="41"/>
      <c r="H65" s="41"/>
      <c r="I65" s="117"/>
      <c r="J65" s="41"/>
      <c r="K65" s="44"/>
    </row>
    <row r="66" spans="2:12" s="1" customFormat="1" ht="6.95" customHeight="1">
      <c r="B66" s="55"/>
      <c r="C66" s="56"/>
      <c r="D66" s="56"/>
      <c r="E66" s="56"/>
      <c r="F66" s="56"/>
      <c r="G66" s="56"/>
      <c r="H66" s="56"/>
      <c r="I66" s="138"/>
      <c r="J66" s="56"/>
      <c r="K66" s="5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41"/>
      <c r="J70" s="59"/>
      <c r="K70" s="59"/>
      <c r="L70" s="60"/>
    </row>
    <row r="71" spans="2:12" s="1" customFormat="1" ht="36.950000000000003" customHeight="1">
      <c r="B71" s="40"/>
      <c r="C71" s="61" t="s">
        <v>107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6.95" customHeight="1">
      <c r="B72" s="40"/>
      <c r="C72" s="62"/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14.45" customHeight="1">
      <c r="B73" s="40"/>
      <c r="C73" s="64" t="s">
        <v>18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6.5" customHeight="1">
      <c r="B74" s="40"/>
      <c r="C74" s="62"/>
      <c r="D74" s="62"/>
      <c r="E74" s="372" t="str">
        <f>E7</f>
        <v>Vybudování parkovacích stání na ul. Dr. Martínka, p.p.č. 463/6, k. ú. Hrabůvka</v>
      </c>
      <c r="F74" s="373"/>
      <c r="G74" s="373"/>
      <c r="H74" s="373"/>
      <c r="I74" s="162"/>
      <c r="J74" s="62"/>
      <c r="K74" s="62"/>
      <c r="L74" s="60"/>
    </row>
    <row r="75" spans="2:12" s="1" customFormat="1" ht="14.45" customHeight="1">
      <c r="B75" s="40"/>
      <c r="C75" s="64" t="s">
        <v>97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7.25" customHeight="1">
      <c r="B76" s="40"/>
      <c r="C76" s="62"/>
      <c r="D76" s="62"/>
      <c r="E76" s="339" t="str">
        <f>E9</f>
        <v>002 - SO 301 DEŠŤOVÁ KANALIZACE</v>
      </c>
      <c r="F76" s="374"/>
      <c r="G76" s="374"/>
      <c r="H76" s="374"/>
      <c r="I76" s="162"/>
      <c r="J76" s="62"/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8" customHeight="1">
      <c r="B78" s="40"/>
      <c r="C78" s="64" t="s">
        <v>23</v>
      </c>
      <c r="D78" s="62"/>
      <c r="E78" s="62"/>
      <c r="F78" s="163" t="str">
        <f>F12</f>
        <v xml:space="preserve"> </v>
      </c>
      <c r="G78" s="62"/>
      <c r="H78" s="62"/>
      <c r="I78" s="164" t="s">
        <v>25</v>
      </c>
      <c r="J78" s="72" t="str">
        <f>IF(J12="","",J12)</f>
        <v>1. 12. 2018</v>
      </c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5">
      <c r="B80" s="40"/>
      <c r="C80" s="64" t="s">
        <v>27</v>
      </c>
      <c r="D80" s="62"/>
      <c r="E80" s="62"/>
      <c r="F80" s="163" t="str">
        <f>E15</f>
        <v>Městský obvod Ostrava – Jih</v>
      </c>
      <c r="G80" s="62"/>
      <c r="H80" s="62"/>
      <c r="I80" s="164" t="s">
        <v>33</v>
      </c>
      <c r="J80" s="163" t="str">
        <f>E21</f>
        <v>Roman Fildán</v>
      </c>
      <c r="K80" s="62"/>
      <c r="L80" s="60"/>
    </row>
    <row r="81" spans="2:65" s="1" customFormat="1" ht="14.45" customHeight="1">
      <c r="B81" s="40"/>
      <c r="C81" s="64" t="s">
        <v>31</v>
      </c>
      <c r="D81" s="62"/>
      <c r="E81" s="62"/>
      <c r="F81" s="163" t="str">
        <f>IF(E18="","",E18)</f>
        <v/>
      </c>
      <c r="G81" s="62"/>
      <c r="H81" s="62"/>
      <c r="I81" s="162"/>
      <c r="J81" s="62"/>
      <c r="K81" s="62"/>
      <c r="L81" s="60"/>
    </row>
    <row r="82" spans="2:65" s="1" customFormat="1" ht="10.3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9" customFormat="1" ht="29.25" customHeight="1">
      <c r="B83" s="165"/>
      <c r="C83" s="166" t="s">
        <v>108</v>
      </c>
      <c r="D83" s="167" t="s">
        <v>56</v>
      </c>
      <c r="E83" s="167" t="s">
        <v>52</v>
      </c>
      <c r="F83" s="167" t="s">
        <v>109</v>
      </c>
      <c r="G83" s="167" t="s">
        <v>110</v>
      </c>
      <c r="H83" s="167" t="s">
        <v>111</v>
      </c>
      <c r="I83" s="168" t="s">
        <v>112</v>
      </c>
      <c r="J83" s="167" t="s">
        <v>102</v>
      </c>
      <c r="K83" s="169" t="s">
        <v>113</v>
      </c>
      <c r="L83" s="170"/>
      <c r="M83" s="80" t="s">
        <v>114</v>
      </c>
      <c r="N83" s="81" t="s">
        <v>41</v>
      </c>
      <c r="O83" s="81" t="s">
        <v>115</v>
      </c>
      <c r="P83" s="81" t="s">
        <v>116</v>
      </c>
      <c r="Q83" s="81" t="s">
        <v>117</v>
      </c>
      <c r="R83" s="81" t="s">
        <v>118</v>
      </c>
      <c r="S83" s="81" t="s">
        <v>119</v>
      </c>
      <c r="T83" s="82" t="s">
        <v>120</v>
      </c>
    </row>
    <row r="84" spans="2:65" s="1" customFormat="1" ht="29.25" customHeight="1">
      <c r="B84" s="40"/>
      <c r="C84" s="86" t="s">
        <v>103</v>
      </c>
      <c r="D84" s="62"/>
      <c r="E84" s="62"/>
      <c r="F84" s="62"/>
      <c r="G84" s="62"/>
      <c r="H84" s="62"/>
      <c r="I84" s="162"/>
      <c r="J84" s="171">
        <f>BK84</f>
        <v>0</v>
      </c>
      <c r="K84" s="62"/>
      <c r="L84" s="60"/>
      <c r="M84" s="83"/>
      <c r="N84" s="84"/>
      <c r="O84" s="84"/>
      <c r="P84" s="172">
        <f>P85</f>
        <v>0</v>
      </c>
      <c r="Q84" s="84"/>
      <c r="R84" s="172">
        <f>R85</f>
        <v>204.61323414</v>
      </c>
      <c r="S84" s="84"/>
      <c r="T84" s="173">
        <f>T85</f>
        <v>0</v>
      </c>
      <c r="AT84" s="23" t="s">
        <v>70</v>
      </c>
      <c r="AU84" s="23" t="s">
        <v>104</v>
      </c>
      <c r="BK84" s="174">
        <f>BK85</f>
        <v>0</v>
      </c>
    </row>
    <row r="85" spans="2:65" s="10" customFormat="1" ht="37.35" customHeight="1">
      <c r="B85" s="175"/>
      <c r="C85" s="176"/>
      <c r="D85" s="177" t="s">
        <v>70</v>
      </c>
      <c r="E85" s="178" t="s">
        <v>121</v>
      </c>
      <c r="F85" s="178" t="s">
        <v>122</v>
      </c>
      <c r="G85" s="176"/>
      <c r="H85" s="176"/>
      <c r="I85" s="179"/>
      <c r="J85" s="180">
        <f>BK85</f>
        <v>0</v>
      </c>
      <c r="K85" s="176"/>
      <c r="L85" s="181"/>
      <c r="M85" s="182"/>
      <c r="N85" s="183"/>
      <c r="O85" s="183"/>
      <c r="P85" s="184">
        <f>P86+P143+P155+P159+P163+P180+P185</f>
        <v>0</v>
      </c>
      <c r="Q85" s="183"/>
      <c r="R85" s="184">
        <f>R86+R143+R155+R159+R163+R180+R185</f>
        <v>204.61323414</v>
      </c>
      <c r="S85" s="183"/>
      <c r="T85" s="185">
        <f>T86+T143+T155+T159+T163+T180+T185</f>
        <v>0</v>
      </c>
      <c r="AR85" s="186" t="s">
        <v>79</v>
      </c>
      <c r="AT85" s="187" t="s">
        <v>70</v>
      </c>
      <c r="AU85" s="187" t="s">
        <v>71</v>
      </c>
      <c r="AY85" s="186" t="s">
        <v>124</v>
      </c>
      <c r="BK85" s="188">
        <f>BK86+BK143+BK155+BK159+BK163+BK180+BK185</f>
        <v>0</v>
      </c>
    </row>
    <row r="86" spans="2:65" s="10" customFormat="1" ht="19.899999999999999" customHeight="1">
      <c r="B86" s="175"/>
      <c r="C86" s="176"/>
      <c r="D86" s="177" t="s">
        <v>70</v>
      </c>
      <c r="E86" s="189" t="s">
        <v>79</v>
      </c>
      <c r="F86" s="189" t="s">
        <v>257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SUM(P87:P142)</f>
        <v>0</v>
      </c>
      <c r="Q86" s="183"/>
      <c r="R86" s="184">
        <f>SUM(R87:R142)</f>
        <v>199.2239702</v>
      </c>
      <c r="S86" s="183"/>
      <c r="T86" s="185">
        <f>SUM(T87:T142)</f>
        <v>0</v>
      </c>
      <c r="AR86" s="186" t="s">
        <v>79</v>
      </c>
      <c r="AT86" s="187" t="s">
        <v>70</v>
      </c>
      <c r="AU86" s="187" t="s">
        <v>79</v>
      </c>
      <c r="AY86" s="186" t="s">
        <v>124</v>
      </c>
      <c r="BK86" s="188">
        <f>SUM(BK87:BK142)</f>
        <v>0</v>
      </c>
    </row>
    <row r="87" spans="2:65" s="1" customFormat="1" ht="25.5" customHeight="1">
      <c r="B87" s="40"/>
      <c r="C87" s="242" t="s">
        <v>79</v>
      </c>
      <c r="D87" s="242" t="s">
        <v>258</v>
      </c>
      <c r="E87" s="243" t="s">
        <v>639</v>
      </c>
      <c r="F87" s="244" t="s">
        <v>640</v>
      </c>
      <c r="G87" s="245" t="s">
        <v>220</v>
      </c>
      <c r="H87" s="246">
        <v>54</v>
      </c>
      <c r="I87" s="247"/>
      <c r="J87" s="248">
        <f>ROUND(I87*H87,2)</f>
        <v>0</v>
      </c>
      <c r="K87" s="244" t="s">
        <v>262</v>
      </c>
      <c r="L87" s="60"/>
      <c r="M87" s="249" t="s">
        <v>21</v>
      </c>
      <c r="N87" s="250" t="s">
        <v>42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130</v>
      </c>
      <c r="AT87" s="23" t="s">
        <v>258</v>
      </c>
      <c r="AU87" s="23" t="s">
        <v>81</v>
      </c>
      <c r="AY87" s="23" t="s">
        <v>124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79</v>
      </c>
      <c r="BK87" s="203">
        <f>ROUND(I87*H87,2)</f>
        <v>0</v>
      </c>
      <c r="BL87" s="23" t="s">
        <v>130</v>
      </c>
      <c r="BM87" s="23" t="s">
        <v>641</v>
      </c>
    </row>
    <row r="88" spans="2:65" s="11" customFormat="1">
      <c r="B88" s="204"/>
      <c r="C88" s="205"/>
      <c r="D88" s="206" t="s">
        <v>163</v>
      </c>
      <c r="E88" s="207" t="s">
        <v>21</v>
      </c>
      <c r="F88" s="208" t="s">
        <v>642</v>
      </c>
      <c r="G88" s="205"/>
      <c r="H88" s="207" t="s">
        <v>21</v>
      </c>
      <c r="I88" s="209"/>
      <c r="J88" s="205"/>
      <c r="K88" s="205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163</v>
      </c>
      <c r="AU88" s="214" t="s">
        <v>81</v>
      </c>
      <c r="AV88" s="11" t="s">
        <v>79</v>
      </c>
      <c r="AW88" s="11" t="s">
        <v>35</v>
      </c>
      <c r="AX88" s="11" t="s">
        <v>71</v>
      </c>
      <c r="AY88" s="214" t="s">
        <v>124</v>
      </c>
    </row>
    <row r="89" spans="2:65" s="12" customFormat="1">
      <c r="B89" s="215"/>
      <c r="C89" s="216"/>
      <c r="D89" s="206" t="s">
        <v>163</v>
      </c>
      <c r="E89" s="217" t="s">
        <v>21</v>
      </c>
      <c r="F89" s="218" t="s">
        <v>643</v>
      </c>
      <c r="G89" s="216"/>
      <c r="H89" s="219">
        <v>54</v>
      </c>
      <c r="I89" s="220"/>
      <c r="J89" s="216"/>
      <c r="K89" s="216"/>
      <c r="L89" s="221"/>
      <c r="M89" s="222"/>
      <c r="N89" s="223"/>
      <c r="O89" s="223"/>
      <c r="P89" s="223"/>
      <c r="Q89" s="223"/>
      <c r="R89" s="223"/>
      <c r="S89" s="223"/>
      <c r="T89" s="224"/>
      <c r="AT89" s="225" t="s">
        <v>163</v>
      </c>
      <c r="AU89" s="225" t="s">
        <v>81</v>
      </c>
      <c r="AV89" s="12" t="s">
        <v>81</v>
      </c>
      <c r="AW89" s="12" t="s">
        <v>35</v>
      </c>
      <c r="AX89" s="12" t="s">
        <v>71</v>
      </c>
      <c r="AY89" s="225" t="s">
        <v>124</v>
      </c>
    </row>
    <row r="90" spans="2:65" s="13" customFormat="1">
      <c r="B90" s="226"/>
      <c r="C90" s="227"/>
      <c r="D90" s="206" t="s">
        <v>163</v>
      </c>
      <c r="E90" s="228" t="s">
        <v>619</v>
      </c>
      <c r="F90" s="229" t="s">
        <v>166</v>
      </c>
      <c r="G90" s="227"/>
      <c r="H90" s="230">
        <v>54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AT90" s="236" t="s">
        <v>163</v>
      </c>
      <c r="AU90" s="236" t="s">
        <v>81</v>
      </c>
      <c r="AV90" s="13" t="s">
        <v>130</v>
      </c>
      <c r="AW90" s="13" t="s">
        <v>35</v>
      </c>
      <c r="AX90" s="13" t="s">
        <v>79</v>
      </c>
      <c r="AY90" s="236" t="s">
        <v>124</v>
      </c>
    </row>
    <row r="91" spans="2:65" s="1" customFormat="1" ht="25.5" customHeight="1">
      <c r="B91" s="40"/>
      <c r="C91" s="242" t="s">
        <v>81</v>
      </c>
      <c r="D91" s="242" t="s">
        <v>258</v>
      </c>
      <c r="E91" s="243" t="s">
        <v>644</v>
      </c>
      <c r="F91" s="244" t="s">
        <v>645</v>
      </c>
      <c r="G91" s="245" t="s">
        <v>220</v>
      </c>
      <c r="H91" s="246">
        <v>54</v>
      </c>
      <c r="I91" s="247"/>
      <c r="J91" s="248">
        <f>ROUND(I91*H91,2)</f>
        <v>0</v>
      </c>
      <c r="K91" s="244" t="s">
        <v>262</v>
      </c>
      <c r="L91" s="60"/>
      <c r="M91" s="249" t="s">
        <v>21</v>
      </c>
      <c r="N91" s="250" t="s">
        <v>42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130</v>
      </c>
      <c r="AT91" s="23" t="s">
        <v>258</v>
      </c>
      <c r="AU91" s="23" t="s">
        <v>81</v>
      </c>
      <c r="AY91" s="23" t="s">
        <v>124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79</v>
      </c>
      <c r="BK91" s="203">
        <f>ROUND(I91*H91,2)</f>
        <v>0</v>
      </c>
      <c r="BL91" s="23" t="s">
        <v>130</v>
      </c>
      <c r="BM91" s="23" t="s">
        <v>646</v>
      </c>
    </row>
    <row r="92" spans="2:65" s="12" customFormat="1">
      <c r="B92" s="215"/>
      <c r="C92" s="216"/>
      <c r="D92" s="206" t="s">
        <v>163</v>
      </c>
      <c r="E92" s="217" t="s">
        <v>21</v>
      </c>
      <c r="F92" s="218" t="s">
        <v>619</v>
      </c>
      <c r="G92" s="216"/>
      <c r="H92" s="219">
        <v>54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163</v>
      </c>
      <c r="AU92" s="225" t="s">
        <v>81</v>
      </c>
      <c r="AV92" s="12" t="s">
        <v>81</v>
      </c>
      <c r="AW92" s="12" t="s">
        <v>35</v>
      </c>
      <c r="AX92" s="12" t="s">
        <v>71</v>
      </c>
      <c r="AY92" s="225" t="s">
        <v>124</v>
      </c>
    </row>
    <row r="93" spans="2:65" s="13" customFormat="1">
      <c r="B93" s="226"/>
      <c r="C93" s="227"/>
      <c r="D93" s="206" t="s">
        <v>163</v>
      </c>
      <c r="E93" s="228" t="s">
        <v>21</v>
      </c>
      <c r="F93" s="229" t="s">
        <v>166</v>
      </c>
      <c r="G93" s="227"/>
      <c r="H93" s="230">
        <v>54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AT93" s="236" t="s">
        <v>163</v>
      </c>
      <c r="AU93" s="236" t="s">
        <v>81</v>
      </c>
      <c r="AV93" s="13" t="s">
        <v>130</v>
      </c>
      <c r="AW93" s="13" t="s">
        <v>35</v>
      </c>
      <c r="AX93" s="13" t="s">
        <v>79</v>
      </c>
      <c r="AY93" s="236" t="s">
        <v>124</v>
      </c>
    </row>
    <row r="94" spans="2:65" s="1" customFormat="1" ht="25.5" customHeight="1">
      <c r="B94" s="40"/>
      <c r="C94" s="242" t="s">
        <v>134</v>
      </c>
      <c r="D94" s="242" t="s">
        <v>258</v>
      </c>
      <c r="E94" s="243" t="s">
        <v>647</v>
      </c>
      <c r="F94" s="244" t="s">
        <v>648</v>
      </c>
      <c r="G94" s="245" t="s">
        <v>220</v>
      </c>
      <c r="H94" s="246">
        <v>53.345999999999997</v>
      </c>
      <c r="I94" s="247"/>
      <c r="J94" s="248">
        <f>ROUND(I94*H94,2)</f>
        <v>0</v>
      </c>
      <c r="K94" s="244" t="s">
        <v>262</v>
      </c>
      <c r="L94" s="60"/>
      <c r="M94" s="249" t="s">
        <v>21</v>
      </c>
      <c r="N94" s="250" t="s">
        <v>42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130</v>
      </c>
      <c r="AT94" s="23" t="s">
        <v>258</v>
      </c>
      <c r="AU94" s="23" t="s">
        <v>81</v>
      </c>
      <c r="AY94" s="23" t="s">
        <v>124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79</v>
      </c>
      <c r="BK94" s="203">
        <f>ROUND(I94*H94,2)</f>
        <v>0</v>
      </c>
      <c r="BL94" s="23" t="s">
        <v>130</v>
      </c>
      <c r="BM94" s="23" t="s">
        <v>649</v>
      </c>
    </row>
    <row r="95" spans="2:65" s="11" customFormat="1">
      <c r="B95" s="204"/>
      <c r="C95" s="205"/>
      <c r="D95" s="206" t="s">
        <v>163</v>
      </c>
      <c r="E95" s="207" t="s">
        <v>21</v>
      </c>
      <c r="F95" s="208" t="s">
        <v>650</v>
      </c>
      <c r="G95" s="205"/>
      <c r="H95" s="207" t="s">
        <v>21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163</v>
      </c>
      <c r="AU95" s="214" t="s">
        <v>81</v>
      </c>
      <c r="AV95" s="11" t="s">
        <v>79</v>
      </c>
      <c r="AW95" s="11" t="s">
        <v>35</v>
      </c>
      <c r="AX95" s="11" t="s">
        <v>71</v>
      </c>
      <c r="AY95" s="214" t="s">
        <v>124</v>
      </c>
    </row>
    <row r="96" spans="2:65" s="12" customFormat="1">
      <c r="B96" s="215"/>
      <c r="C96" s="216"/>
      <c r="D96" s="206" t="s">
        <v>163</v>
      </c>
      <c r="E96" s="217" t="s">
        <v>225</v>
      </c>
      <c r="F96" s="218" t="s">
        <v>651</v>
      </c>
      <c r="G96" s="216"/>
      <c r="H96" s="219">
        <v>53.345999999999997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163</v>
      </c>
      <c r="AU96" s="225" t="s">
        <v>81</v>
      </c>
      <c r="AV96" s="12" t="s">
        <v>81</v>
      </c>
      <c r="AW96" s="12" t="s">
        <v>35</v>
      </c>
      <c r="AX96" s="12" t="s">
        <v>79</v>
      </c>
      <c r="AY96" s="225" t="s">
        <v>124</v>
      </c>
    </row>
    <row r="97" spans="2:65" s="1" customFormat="1" ht="38.25" customHeight="1">
      <c r="B97" s="40"/>
      <c r="C97" s="242" t="s">
        <v>130</v>
      </c>
      <c r="D97" s="242" t="s">
        <v>258</v>
      </c>
      <c r="E97" s="243" t="s">
        <v>652</v>
      </c>
      <c r="F97" s="244" t="s">
        <v>653</v>
      </c>
      <c r="G97" s="245" t="s">
        <v>220</v>
      </c>
      <c r="H97" s="246">
        <v>53.345999999999997</v>
      </c>
      <c r="I97" s="247"/>
      <c r="J97" s="248">
        <f>ROUND(I97*H97,2)</f>
        <v>0</v>
      </c>
      <c r="K97" s="244" t="s">
        <v>262</v>
      </c>
      <c r="L97" s="60"/>
      <c r="M97" s="249" t="s">
        <v>21</v>
      </c>
      <c r="N97" s="250" t="s">
        <v>42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130</v>
      </c>
      <c r="AT97" s="23" t="s">
        <v>258</v>
      </c>
      <c r="AU97" s="23" t="s">
        <v>81</v>
      </c>
      <c r="AY97" s="23" t="s">
        <v>124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79</v>
      </c>
      <c r="BK97" s="203">
        <f>ROUND(I97*H97,2)</f>
        <v>0</v>
      </c>
      <c r="BL97" s="23" t="s">
        <v>130</v>
      </c>
      <c r="BM97" s="23" t="s">
        <v>654</v>
      </c>
    </row>
    <row r="98" spans="2:65" s="12" customFormat="1">
      <c r="B98" s="215"/>
      <c r="C98" s="216"/>
      <c r="D98" s="206" t="s">
        <v>163</v>
      </c>
      <c r="E98" s="217" t="s">
        <v>21</v>
      </c>
      <c r="F98" s="218" t="s">
        <v>225</v>
      </c>
      <c r="G98" s="216"/>
      <c r="H98" s="219">
        <v>53.345999999999997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163</v>
      </c>
      <c r="AU98" s="225" t="s">
        <v>81</v>
      </c>
      <c r="AV98" s="12" t="s">
        <v>81</v>
      </c>
      <c r="AW98" s="12" t="s">
        <v>35</v>
      </c>
      <c r="AX98" s="12" t="s">
        <v>79</v>
      </c>
      <c r="AY98" s="225" t="s">
        <v>124</v>
      </c>
    </row>
    <row r="99" spans="2:65" s="1" customFormat="1" ht="25.5" customHeight="1">
      <c r="B99" s="40"/>
      <c r="C99" s="242" t="s">
        <v>123</v>
      </c>
      <c r="D99" s="242" t="s">
        <v>258</v>
      </c>
      <c r="E99" s="243" t="s">
        <v>655</v>
      </c>
      <c r="F99" s="244" t="s">
        <v>656</v>
      </c>
      <c r="G99" s="245" t="s">
        <v>213</v>
      </c>
      <c r="H99" s="246">
        <v>117.61199999999999</v>
      </c>
      <c r="I99" s="247"/>
      <c r="J99" s="248">
        <f>ROUND(I99*H99,2)</f>
        <v>0</v>
      </c>
      <c r="K99" s="244" t="s">
        <v>262</v>
      </c>
      <c r="L99" s="60"/>
      <c r="M99" s="249" t="s">
        <v>21</v>
      </c>
      <c r="N99" s="250" t="s">
        <v>42</v>
      </c>
      <c r="O99" s="41"/>
      <c r="P99" s="201">
        <f>O99*H99</f>
        <v>0</v>
      </c>
      <c r="Q99" s="201">
        <v>8.4999999999999995E-4</v>
      </c>
      <c r="R99" s="201">
        <f>Q99*H99</f>
        <v>9.9970199999999995E-2</v>
      </c>
      <c r="S99" s="201">
        <v>0</v>
      </c>
      <c r="T99" s="202">
        <f>S99*H99</f>
        <v>0</v>
      </c>
      <c r="AR99" s="23" t="s">
        <v>130</v>
      </c>
      <c r="AT99" s="23" t="s">
        <v>258</v>
      </c>
      <c r="AU99" s="23" t="s">
        <v>81</v>
      </c>
      <c r="AY99" s="23" t="s">
        <v>124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3" t="s">
        <v>79</v>
      </c>
      <c r="BK99" s="203">
        <f>ROUND(I99*H99,2)</f>
        <v>0</v>
      </c>
      <c r="BL99" s="23" t="s">
        <v>130</v>
      </c>
      <c r="BM99" s="23" t="s">
        <v>657</v>
      </c>
    </row>
    <row r="100" spans="2:65" s="11" customFormat="1">
      <c r="B100" s="204"/>
      <c r="C100" s="205"/>
      <c r="D100" s="206" t="s">
        <v>163</v>
      </c>
      <c r="E100" s="207" t="s">
        <v>21</v>
      </c>
      <c r="F100" s="208" t="s">
        <v>658</v>
      </c>
      <c r="G100" s="205"/>
      <c r="H100" s="207" t="s">
        <v>21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163</v>
      </c>
      <c r="AU100" s="214" t="s">
        <v>81</v>
      </c>
      <c r="AV100" s="11" t="s">
        <v>79</v>
      </c>
      <c r="AW100" s="11" t="s">
        <v>35</v>
      </c>
      <c r="AX100" s="11" t="s">
        <v>71</v>
      </c>
      <c r="AY100" s="214" t="s">
        <v>124</v>
      </c>
    </row>
    <row r="101" spans="2:65" s="11" customFormat="1">
      <c r="B101" s="204"/>
      <c r="C101" s="205"/>
      <c r="D101" s="206" t="s">
        <v>163</v>
      </c>
      <c r="E101" s="207" t="s">
        <v>21</v>
      </c>
      <c r="F101" s="208" t="s">
        <v>659</v>
      </c>
      <c r="G101" s="205"/>
      <c r="H101" s="207" t="s">
        <v>21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163</v>
      </c>
      <c r="AU101" s="214" t="s">
        <v>81</v>
      </c>
      <c r="AV101" s="11" t="s">
        <v>79</v>
      </c>
      <c r="AW101" s="11" t="s">
        <v>35</v>
      </c>
      <c r="AX101" s="11" t="s">
        <v>71</v>
      </c>
      <c r="AY101" s="214" t="s">
        <v>124</v>
      </c>
    </row>
    <row r="102" spans="2:65" s="12" customFormat="1">
      <c r="B102" s="215"/>
      <c r="C102" s="216"/>
      <c r="D102" s="206" t="s">
        <v>163</v>
      </c>
      <c r="E102" s="217" t="s">
        <v>620</v>
      </c>
      <c r="F102" s="218" t="s">
        <v>660</v>
      </c>
      <c r="G102" s="216"/>
      <c r="H102" s="219">
        <v>101.61199999999999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163</v>
      </c>
      <c r="AU102" s="225" t="s">
        <v>81</v>
      </c>
      <c r="AV102" s="12" t="s">
        <v>81</v>
      </c>
      <c r="AW102" s="12" t="s">
        <v>35</v>
      </c>
      <c r="AX102" s="12" t="s">
        <v>71</v>
      </c>
      <c r="AY102" s="225" t="s">
        <v>124</v>
      </c>
    </row>
    <row r="103" spans="2:65" s="11" customFormat="1">
      <c r="B103" s="204"/>
      <c r="C103" s="205"/>
      <c r="D103" s="206" t="s">
        <v>163</v>
      </c>
      <c r="E103" s="207" t="s">
        <v>21</v>
      </c>
      <c r="F103" s="208" t="s">
        <v>661</v>
      </c>
      <c r="G103" s="205"/>
      <c r="H103" s="207" t="s">
        <v>21</v>
      </c>
      <c r="I103" s="209"/>
      <c r="J103" s="205"/>
      <c r="K103" s="205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163</v>
      </c>
      <c r="AU103" s="214" t="s">
        <v>81</v>
      </c>
      <c r="AV103" s="11" t="s">
        <v>79</v>
      </c>
      <c r="AW103" s="11" t="s">
        <v>35</v>
      </c>
      <c r="AX103" s="11" t="s">
        <v>71</v>
      </c>
      <c r="AY103" s="214" t="s">
        <v>124</v>
      </c>
    </row>
    <row r="104" spans="2:65" s="12" customFormat="1">
      <c r="B104" s="215"/>
      <c r="C104" s="216"/>
      <c r="D104" s="206" t="s">
        <v>163</v>
      </c>
      <c r="E104" s="217" t="s">
        <v>21</v>
      </c>
      <c r="F104" s="218" t="s">
        <v>662</v>
      </c>
      <c r="G104" s="216"/>
      <c r="H104" s="219">
        <v>16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163</v>
      </c>
      <c r="AU104" s="225" t="s">
        <v>81</v>
      </c>
      <c r="AV104" s="12" t="s">
        <v>81</v>
      </c>
      <c r="AW104" s="12" t="s">
        <v>35</v>
      </c>
      <c r="AX104" s="12" t="s">
        <v>71</v>
      </c>
      <c r="AY104" s="225" t="s">
        <v>124</v>
      </c>
    </row>
    <row r="105" spans="2:65" s="13" customFormat="1">
      <c r="B105" s="226"/>
      <c r="C105" s="227"/>
      <c r="D105" s="206" t="s">
        <v>163</v>
      </c>
      <c r="E105" s="228" t="s">
        <v>624</v>
      </c>
      <c r="F105" s="229" t="s">
        <v>166</v>
      </c>
      <c r="G105" s="227"/>
      <c r="H105" s="230">
        <v>117.61199999999999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163</v>
      </c>
      <c r="AU105" s="236" t="s">
        <v>81</v>
      </c>
      <c r="AV105" s="13" t="s">
        <v>130</v>
      </c>
      <c r="AW105" s="13" t="s">
        <v>35</v>
      </c>
      <c r="AX105" s="13" t="s">
        <v>79</v>
      </c>
      <c r="AY105" s="236" t="s">
        <v>124</v>
      </c>
    </row>
    <row r="106" spans="2:65" s="1" customFormat="1" ht="38.25" customHeight="1">
      <c r="B106" s="40"/>
      <c r="C106" s="242" t="s">
        <v>143</v>
      </c>
      <c r="D106" s="242" t="s">
        <v>258</v>
      </c>
      <c r="E106" s="243" t="s">
        <v>663</v>
      </c>
      <c r="F106" s="244" t="s">
        <v>664</v>
      </c>
      <c r="G106" s="245" t="s">
        <v>213</v>
      </c>
      <c r="H106" s="246">
        <v>117.61199999999999</v>
      </c>
      <c r="I106" s="247"/>
      <c r="J106" s="248">
        <f>ROUND(I106*H106,2)</f>
        <v>0</v>
      </c>
      <c r="K106" s="244" t="s">
        <v>262</v>
      </c>
      <c r="L106" s="60"/>
      <c r="M106" s="249" t="s">
        <v>21</v>
      </c>
      <c r="N106" s="250" t="s">
        <v>42</v>
      </c>
      <c r="O106" s="41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23" t="s">
        <v>130</v>
      </c>
      <c r="AT106" s="23" t="s">
        <v>258</v>
      </c>
      <c r="AU106" s="23" t="s">
        <v>81</v>
      </c>
      <c r="AY106" s="23" t="s">
        <v>124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3" t="s">
        <v>79</v>
      </c>
      <c r="BK106" s="203">
        <f>ROUND(I106*H106,2)</f>
        <v>0</v>
      </c>
      <c r="BL106" s="23" t="s">
        <v>130</v>
      </c>
      <c r="BM106" s="23" t="s">
        <v>665</v>
      </c>
    </row>
    <row r="107" spans="2:65" s="12" customFormat="1">
      <c r="B107" s="215"/>
      <c r="C107" s="216"/>
      <c r="D107" s="206" t="s">
        <v>163</v>
      </c>
      <c r="E107" s="217" t="s">
        <v>21</v>
      </c>
      <c r="F107" s="218" t="s">
        <v>624</v>
      </c>
      <c r="G107" s="216"/>
      <c r="H107" s="219">
        <v>117.61199999999999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163</v>
      </c>
      <c r="AU107" s="225" t="s">
        <v>81</v>
      </c>
      <c r="AV107" s="12" t="s">
        <v>81</v>
      </c>
      <c r="AW107" s="12" t="s">
        <v>35</v>
      </c>
      <c r="AX107" s="12" t="s">
        <v>71</v>
      </c>
      <c r="AY107" s="225" t="s">
        <v>124</v>
      </c>
    </row>
    <row r="108" spans="2:65" s="13" customFormat="1">
      <c r="B108" s="226"/>
      <c r="C108" s="227"/>
      <c r="D108" s="206" t="s">
        <v>163</v>
      </c>
      <c r="E108" s="228" t="s">
        <v>21</v>
      </c>
      <c r="F108" s="229" t="s">
        <v>166</v>
      </c>
      <c r="G108" s="227"/>
      <c r="H108" s="230">
        <v>117.61199999999999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163</v>
      </c>
      <c r="AU108" s="236" t="s">
        <v>81</v>
      </c>
      <c r="AV108" s="13" t="s">
        <v>130</v>
      </c>
      <c r="AW108" s="13" t="s">
        <v>35</v>
      </c>
      <c r="AX108" s="13" t="s">
        <v>79</v>
      </c>
      <c r="AY108" s="236" t="s">
        <v>124</v>
      </c>
    </row>
    <row r="109" spans="2:65" s="1" customFormat="1" ht="38.25" customHeight="1">
      <c r="B109" s="40"/>
      <c r="C109" s="242" t="s">
        <v>147</v>
      </c>
      <c r="D109" s="242" t="s">
        <v>258</v>
      </c>
      <c r="E109" s="243" t="s">
        <v>666</v>
      </c>
      <c r="F109" s="244" t="s">
        <v>667</v>
      </c>
      <c r="G109" s="245" t="s">
        <v>220</v>
      </c>
      <c r="H109" s="246">
        <v>107.346</v>
      </c>
      <c r="I109" s="247"/>
      <c r="J109" s="248">
        <f>ROUND(I109*H109,2)</f>
        <v>0</v>
      </c>
      <c r="K109" s="244" t="s">
        <v>262</v>
      </c>
      <c r="L109" s="60"/>
      <c r="M109" s="249" t="s">
        <v>21</v>
      </c>
      <c r="N109" s="250" t="s">
        <v>42</v>
      </c>
      <c r="O109" s="41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3" t="s">
        <v>130</v>
      </c>
      <c r="AT109" s="23" t="s">
        <v>258</v>
      </c>
      <c r="AU109" s="23" t="s">
        <v>81</v>
      </c>
      <c r="AY109" s="23" t="s">
        <v>124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79</v>
      </c>
      <c r="BK109" s="203">
        <f>ROUND(I109*H109,2)</f>
        <v>0</v>
      </c>
      <c r="BL109" s="23" t="s">
        <v>130</v>
      </c>
      <c r="BM109" s="23" t="s">
        <v>668</v>
      </c>
    </row>
    <row r="110" spans="2:65" s="12" customFormat="1">
      <c r="B110" s="215"/>
      <c r="C110" s="216"/>
      <c r="D110" s="206" t="s">
        <v>163</v>
      </c>
      <c r="E110" s="217" t="s">
        <v>21</v>
      </c>
      <c r="F110" s="218" t="s">
        <v>225</v>
      </c>
      <c r="G110" s="216"/>
      <c r="H110" s="219">
        <v>53.345999999999997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163</v>
      </c>
      <c r="AU110" s="225" t="s">
        <v>81</v>
      </c>
      <c r="AV110" s="12" t="s">
        <v>81</v>
      </c>
      <c r="AW110" s="12" t="s">
        <v>35</v>
      </c>
      <c r="AX110" s="12" t="s">
        <v>71</v>
      </c>
      <c r="AY110" s="225" t="s">
        <v>124</v>
      </c>
    </row>
    <row r="111" spans="2:65" s="12" customFormat="1">
      <c r="B111" s="215"/>
      <c r="C111" s="216"/>
      <c r="D111" s="206" t="s">
        <v>163</v>
      </c>
      <c r="E111" s="217" t="s">
        <v>21</v>
      </c>
      <c r="F111" s="218" t="s">
        <v>619</v>
      </c>
      <c r="G111" s="216"/>
      <c r="H111" s="219">
        <v>54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163</v>
      </c>
      <c r="AU111" s="225" t="s">
        <v>81</v>
      </c>
      <c r="AV111" s="12" t="s">
        <v>81</v>
      </c>
      <c r="AW111" s="12" t="s">
        <v>35</v>
      </c>
      <c r="AX111" s="12" t="s">
        <v>71</v>
      </c>
      <c r="AY111" s="225" t="s">
        <v>124</v>
      </c>
    </row>
    <row r="112" spans="2:65" s="13" customFormat="1">
      <c r="B112" s="226"/>
      <c r="C112" s="227"/>
      <c r="D112" s="206" t="s">
        <v>163</v>
      </c>
      <c r="E112" s="228" t="s">
        <v>21</v>
      </c>
      <c r="F112" s="229" t="s">
        <v>166</v>
      </c>
      <c r="G112" s="227"/>
      <c r="H112" s="230">
        <v>107.346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163</v>
      </c>
      <c r="AU112" s="236" t="s">
        <v>81</v>
      </c>
      <c r="AV112" s="13" t="s">
        <v>130</v>
      </c>
      <c r="AW112" s="13" t="s">
        <v>35</v>
      </c>
      <c r="AX112" s="13" t="s">
        <v>79</v>
      </c>
      <c r="AY112" s="236" t="s">
        <v>124</v>
      </c>
    </row>
    <row r="113" spans="2:65" s="1" customFormat="1" ht="38.25" customHeight="1">
      <c r="B113" s="40"/>
      <c r="C113" s="242" t="s">
        <v>129</v>
      </c>
      <c r="D113" s="242" t="s">
        <v>258</v>
      </c>
      <c r="E113" s="243" t="s">
        <v>336</v>
      </c>
      <c r="F113" s="244" t="s">
        <v>337</v>
      </c>
      <c r="G113" s="245" t="s">
        <v>220</v>
      </c>
      <c r="H113" s="246">
        <v>107.346</v>
      </c>
      <c r="I113" s="247"/>
      <c r="J113" s="248">
        <f>ROUND(I113*H113,2)</f>
        <v>0</v>
      </c>
      <c r="K113" s="244" t="s">
        <v>262</v>
      </c>
      <c r="L113" s="60"/>
      <c r="M113" s="249" t="s">
        <v>21</v>
      </c>
      <c r="N113" s="250" t="s">
        <v>42</v>
      </c>
      <c r="O113" s="41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3" t="s">
        <v>130</v>
      </c>
      <c r="AT113" s="23" t="s">
        <v>258</v>
      </c>
      <c r="AU113" s="23" t="s">
        <v>81</v>
      </c>
      <c r="AY113" s="23" t="s">
        <v>124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3" t="s">
        <v>79</v>
      </c>
      <c r="BK113" s="203">
        <f>ROUND(I113*H113,2)</f>
        <v>0</v>
      </c>
      <c r="BL113" s="23" t="s">
        <v>130</v>
      </c>
      <c r="BM113" s="23" t="s">
        <v>669</v>
      </c>
    </row>
    <row r="114" spans="2:65" s="12" customFormat="1">
      <c r="B114" s="215"/>
      <c r="C114" s="216"/>
      <c r="D114" s="206" t="s">
        <v>163</v>
      </c>
      <c r="E114" s="217" t="s">
        <v>21</v>
      </c>
      <c r="F114" s="218" t="s">
        <v>670</v>
      </c>
      <c r="G114" s="216"/>
      <c r="H114" s="219">
        <v>107.346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163</v>
      </c>
      <c r="AU114" s="225" t="s">
        <v>81</v>
      </c>
      <c r="AV114" s="12" t="s">
        <v>81</v>
      </c>
      <c r="AW114" s="12" t="s">
        <v>35</v>
      </c>
      <c r="AX114" s="12" t="s">
        <v>79</v>
      </c>
      <c r="AY114" s="225" t="s">
        <v>124</v>
      </c>
    </row>
    <row r="115" spans="2:65" s="1" customFormat="1" ht="51" customHeight="1">
      <c r="B115" s="40"/>
      <c r="C115" s="242" t="s">
        <v>154</v>
      </c>
      <c r="D115" s="242" t="s">
        <v>258</v>
      </c>
      <c r="E115" s="243" t="s">
        <v>340</v>
      </c>
      <c r="F115" s="244" t="s">
        <v>341</v>
      </c>
      <c r="G115" s="245" t="s">
        <v>220</v>
      </c>
      <c r="H115" s="246">
        <v>1610.19</v>
      </c>
      <c r="I115" s="247"/>
      <c r="J115" s="248">
        <f>ROUND(I115*H115,2)</f>
        <v>0</v>
      </c>
      <c r="K115" s="244" t="s">
        <v>269</v>
      </c>
      <c r="L115" s="60"/>
      <c r="M115" s="249" t="s">
        <v>21</v>
      </c>
      <c r="N115" s="250" t="s">
        <v>42</v>
      </c>
      <c r="O115" s="41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3" t="s">
        <v>130</v>
      </c>
      <c r="AT115" s="23" t="s">
        <v>258</v>
      </c>
      <c r="AU115" s="23" t="s">
        <v>81</v>
      </c>
      <c r="AY115" s="23" t="s">
        <v>124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79</v>
      </c>
      <c r="BK115" s="203">
        <f>ROUND(I115*H115,2)</f>
        <v>0</v>
      </c>
      <c r="BL115" s="23" t="s">
        <v>130</v>
      </c>
      <c r="BM115" s="23" t="s">
        <v>671</v>
      </c>
    </row>
    <row r="116" spans="2:65" s="12" customFormat="1">
      <c r="B116" s="215"/>
      <c r="C116" s="216"/>
      <c r="D116" s="206" t="s">
        <v>163</v>
      </c>
      <c r="E116" s="217" t="s">
        <v>21</v>
      </c>
      <c r="F116" s="218" t="s">
        <v>672</v>
      </c>
      <c r="G116" s="216"/>
      <c r="H116" s="219">
        <v>1610.19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163</v>
      </c>
      <c r="AU116" s="225" t="s">
        <v>81</v>
      </c>
      <c r="AV116" s="12" t="s">
        <v>81</v>
      </c>
      <c r="AW116" s="12" t="s">
        <v>35</v>
      </c>
      <c r="AX116" s="12" t="s">
        <v>79</v>
      </c>
      <c r="AY116" s="225" t="s">
        <v>124</v>
      </c>
    </row>
    <row r="117" spans="2:65" s="1" customFormat="1" ht="25.5" customHeight="1">
      <c r="B117" s="40"/>
      <c r="C117" s="242" t="s">
        <v>158</v>
      </c>
      <c r="D117" s="242" t="s">
        <v>258</v>
      </c>
      <c r="E117" s="243" t="s">
        <v>345</v>
      </c>
      <c r="F117" s="244" t="s">
        <v>346</v>
      </c>
      <c r="G117" s="245" t="s">
        <v>220</v>
      </c>
      <c r="H117" s="246">
        <v>107.346</v>
      </c>
      <c r="I117" s="247"/>
      <c r="J117" s="248">
        <f>ROUND(I117*H117,2)</f>
        <v>0</v>
      </c>
      <c r="K117" s="244" t="s">
        <v>262</v>
      </c>
      <c r="L117" s="60"/>
      <c r="M117" s="249" t="s">
        <v>21</v>
      </c>
      <c r="N117" s="250" t="s">
        <v>42</v>
      </c>
      <c r="O117" s="41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23" t="s">
        <v>130</v>
      </c>
      <c r="AT117" s="23" t="s">
        <v>258</v>
      </c>
      <c r="AU117" s="23" t="s">
        <v>81</v>
      </c>
      <c r="AY117" s="23" t="s">
        <v>124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3" t="s">
        <v>79</v>
      </c>
      <c r="BK117" s="203">
        <f>ROUND(I117*H117,2)</f>
        <v>0</v>
      </c>
      <c r="BL117" s="23" t="s">
        <v>130</v>
      </c>
      <c r="BM117" s="23" t="s">
        <v>673</v>
      </c>
    </row>
    <row r="118" spans="2:65" s="12" customFormat="1">
      <c r="B118" s="215"/>
      <c r="C118" s="216"/>
      <c r="D118" s="206" t="s">
        <v>163</v>
      </c>
      <c r="E118" s="217" t="s">
        <v>21</v>
      </c>
      <c r="F118" s="218" t="s">
        <v>670</v>
      </c>
      <c r="G118" s="216"/>
      <c r="H118" s="219">
        <v>107.346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163</v>
      </c>
      <c r="AU118" s="225" t="s">
        <v>81</v>
      </c>
      <c r="AV118" s="12" t="s">
        <v>81</v>
      </c>
      <c r="AW118" s="12" t="s">
        <v>35</v>
      </c>
      <c r="AX118" s="12" t="s">
        <v>79</v>
      </c>
      <c r="AY118" s="225" t="s">
        <v>124</v>
      </c>
    </row>
    <row r="119" spans="2:65" s="1" customFormat="1" ht="16.5" customHeight="1">
      <c r="B119" s="40"/>
      <c r="C119" s="242" t="s">
        <v>167</v>
      </c>
      <c r="D119" s="242" t="s">
        <v>258</v>
      </c>
      <c r="E119" s="243" t="s">
        <v>348</v>
      </c>
      <c r="F119" s="244" t="s">
        <v>349</v>
      </c>
      <c r="G119" s="245" t="s">
        <v>220</v>
      </c>
      <c r="H119" s="246">
        <v>107.346</v>
      </c>
      <c r="I119" s="247"/>
      <c r="J119" s="248">
        <f>ROUND(I119*H119,2)</f>
        <v>0</v>
      </c>
      <c r="K119" s="244" t="s">
        <v>262</v>
      </c>
      <c r="L119" s="60"/>
      <c r="M119" s="249" t="s">
        <v>21</v>
      </c>
      <c r="N119" s="250" t="s">
        <v>42</v>
      </c>
      <c r="O119" s="4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3" t="s">
        <v>130</v>
      </c>
      <c r="AT119" s="23" t="s">
        <v>258</v>
      </c>
      <c r="AU119" s="23" t="s">
        <v>81</v>
      </c>
      <c r="AY119" s="23" t="s">
        <v>124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79</v>
      </c>
      <c r="BK119" s="203">
        <f>ROUND(I119*H119,2)</f>
        <v>0</v>
      </c>
      <c r="BL119" s="23" t="s">
        <v>130</v>
      </c>
      <c r="BM119" s="23" t="s">
        <v>674</v>
      </c>
    </row>
    <row r="120" spans="2:65" s="12" customFormat="1">
      <c r="B120" s="215"/>
      <c r="C120" s="216"/>
      <c r="D120" s="206" t="s">
        <v>163</v>
      </c>
      <c r="E120" s="217" t="s">
        <v>21</v>
      </c>
      <c r="F120" s="218" t="s">
        <v>670</v>
      </c>
      <c r="G120" s="216"/>
      <c r="H120" s="219">
        <v>107.346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163</v>
      </c>
      <c r="AU120" s="225" t="s">
        <v>81</v>
      </c>
      <c r="AV120" s="12" t="s">
        <v>81</v>
      </c>
      <c r="AW120" s="12" t="s">
        <v>35</v>
      </c>
      <c r="AX120" s="12" t="s">
        <v>79</v>
      </c>
      <c r="AY120" s="225" t="s">
        <v>124</v>
      </c>
    </row>
    <row r="121" spans="2:65" s="1" customFormat="1" ht="16.5" customHeight="1">
      <c r="B121" s="40"/>
      <c r="C121" s="242" t="s">
        <v>171</v>
      </c>
      <c r="D121" s="242" t="s">
        <v>258</v>
      </c>
      <c r="E121" s="243" t="s">
        <v>351</v>
      </c>
      <c r="F121" s="244" t="s">
        <v>352</v>
      </c>
      <c r="G121" s="245" t="s">
        <v>353</v>
      </c>
      <c r="H121" s="246">
        <v>182.488</v>
      </c>
      <c r="I121" s="247"/>
      <c r="J121" s="248">
        <f>ROUND(I121*H121,2)</f>
        <v>0</v>
      </c>
      <c r="K121" s="244" t="s">
        <v>262</v>
      </c>
      <c r="L121" s="60"/>
      <c r="M121" s="249" t="s">
        <v>21</v>
      </c>
      <c r="N121" s="250" t="s">
        <v>42</v>
      </c>
      <c r="O121" s="41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23" t="s">
        <v>130</v>
      </c>
      <c r="AT121" s="23" t="s">
        <v>258</v>
      </c>
      <c r="AU121" s="23" t="s">
        <v>81</v>
      </c>
      <c r="AY121" s="23" t="s">
        <v>124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3" t="s">
        <v>79</v>
      </c>
      <c r="BK121" s="203">
        <f>ROUND(I121*H121,2)</f>
        <v>0</v>
      </c>
      <c r="BL121" s="23" t="s">
        <v>130</v>
      </c>
      <c r="BM121" s="23" t="s">
        <v>675</v>
      </c>
    </row>
    <row r="122" spans="2:65" s="12" customFormat="1">
      <c r="B122" s="215"/>
      <c r="C122" s="216"/>
      <c r="D122" s="206" t="s">
        <v>163</v>
      </c>
      <c r="E122" s="217" t="s">
        <v>21</v>
      </c>
      <c r="F122" s="218" t="s">
        <v>676</v>
      </c>
      <c r="G122" s="216"/>
      <c r="H122" s="219">
        <v>182.488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AT122" s="225" t="s">
        <v>163</v>
      </c>
      <c r="AU122" s="225" t="s">
        <v>81</v>
      </c>
      <c r="AV122" s="12" t="s">
        <v>81</v>
      </c>
      <c r="AW122" s="12" t="s">
        <v>35</v>
      </c>
      <c r="AX122" s="12" t="s">
        <v>79</v>
      </c>
      <c r="AY122" s="225" t="s">
        <v>124</v>
      </c>
    </row>
    <row r="123" spans="2:65" s="1" customFormat="1" ht="16.5" customHeight="1">
      <c r="B123" s="40"/>
      <c r="C123" s="191" t="s">
        <v>175</v>
      </c>
      <c r="D123" s="191" t="s">
        <v>126</v>
      </c>
      <c r="E123" s="192" t="s">
        <v>677</v>
      </c>
      <c r="F123" s="193" t="s">
        <v>678</v>
      </c>
      <c r="G123" s="194" t="s">
        <v>353</v>
      </c>
      <c r="H123" s="195">
        <v>18</v>
      </c>
      <c r="I123" s="196"/>
      <c r="J123" s="197">
        <f>ROUND(I123*H123,2)</f>
        <v>0</v>
      </c>
      <c r="K123" s="193" t="s">
        <v>262</v>
      </c>
      <c r="L123" s="198"/>
      <c r="M123" s="199" t="s">
        <v>21</v>
      </c>
      <c r="N123" s="200" t="s">
        <v>42</v>
      </c>
      <c r="O123" s="41"/>
      <c r="P123" s="201">
        <f>O123*H123</f>
        <v>0</v>
      </c>
      <c r="Q123" s="201">
        <v>1</v>
      </c>
      <c r="R123" s="201">
        <f>Q123*H123</f>
        <v>18</v>
      </c>
      <c r="S123" s="201">
        <v>0</v>
      </c>
      <c r="T123" s="202">
        <f>S123*H123</f>
        <v>0</v>
      </c>
      <c r="AR123" s="23" t="s">
        <v>129</v>
      </c>
      <c r="AT123" s="23" t="s">
        <v>126</v>
      </c>
      <c r="AU123" s="23" t="s">
        <v>81</v>
      </c>
      <c r="AY123" s="23" t="s">
        <v>124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79</v>
      </c>
      <c r="BK123" s="203">
        <f>ROUND(I123*H123,2)</f>
        <v>0</v>
      </c>
      <c r="BL123" s="23" t="s">
        <v>130</v>
      </c>
      <c r="BM123" s="23" t="s">
        <v>679</v>
      </c>
    </row>
    <row r="124" spans="2:65" s="11" customFormat="1">
      <c r="B124" s="204"/>
      <c r="C124" s="205"/>
      <c r="D124" s="206" t="s">
        <v>163</v>
      </c>
      <c r="E124" s="207" t="s">
        <v>21</v>
      </c>
      <c r="F124" s="208" t="s">
        <v>642</v>
      </c>
      <c r="G124" s="205"/>
      <c r="H124" s="207" t="s">
        <v>21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163</v>
      </c>
      <c r="AU124" s="214" t="s">
        <v>81</v>
      </c>
      <c r="AV124" s="11" t="s">
        <v>79</v>
      </c>
      <c r="AW124" s="11" t="s">
        <v>35</v>
      </c>
      <c r="AX124" s="11" t="s">
        <v>71</v>
      </c>
      <c r="AY124" s="214" t="s">
        <v>124</v>
      </c>
    </row>
    <row r="125" spans="2:65" s="12" customFormat="1">
      <c r="B125" s="215"/>
      <c r="C125" s="216"/>
      <c r="D125" s="206" t="s">
        <v>163</v>
      </c>
      <c r="E125" s="217" t="s">
        <v>21</v>
      </c>
      <c r="F125" s="218" t="s">
        <v>680</v>
      </c>
      <c r="G125" s="216"/>
      <c r="H125" s="219">
        <v>18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163</v>
      </c>
      <c r="AU125" s="225" t="s">
        <v>81</v>
      </c>
      <c r="AV125" s="12" t="s">
        <v>81</v>
      </c>
      <c r="AW125" s="12" t="s">
        <v>35</v>
      </c>
      <c r="AX125" s="12" t="s">
        <v>71</v>
      </c>
      <c r="AY125" s="225" t="s">
        <v>124</v>
      </c>
    </row>
    <row r="126" spans="2:65" s="13" customFormat="1">
      <c r="B126" s="226"/>
      <c r="C126" s="227"/>
      <c r="D126" s="206" t="s">
        <v>163</v>
      </c>
      <c r="E126" s="228" t="s">
        <v>627</v>
      </c>
      <c r="F126" s="229" t="s">
        <v>166</v>
      </c>
      <c r="G126" s="227"/>
      <c r="H126" s="230">
        <v>18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163</v>
      </c>
      <c r="AU126" s="236" t="s">
        <v>81</v>
      </c>
      <c r="AV126" s="13" t="s">
        <v>130</v>
      </c>
      <c r="AW126" s="13" t="s">
        <v>35</v>
      </c>
      <c r="AX126" s="13" t="s">
        <v>79</v>
      </c>
      <c r="AY126" s="236" t="s">
        <v>124</v>
      </c>
    </row>
    <row r="127" spans="2:65" s="1" customFormat="1" ht="16.5" customHeight="1">
      <c r="B127" s="40"/>
      <c r="C127" s="191" t="s">
        <v>179</v>
      </c>
      <c r="D127" s="191" t="s">
        <v>126</v>
      </c>
      <c r="E127" s="192" t="s">
        <v>681</v>
      </c>
      <c r="F127" s="193" t="s">
        <v>682</v>
      </c>
      <c r="G127" s="194" t="s">
        <v>353</v>
      </c>
      <c r="H127" s="195">
        <v>17.100000000000001</v>
      </c>
      <c r="I127" s="196"/>
      <c r="J127" s="197">
        <f>ROUND(I127*H127,2)</f>
        <v>0</v>
      </c>
      <c r="K127" s="193" t="s">
        <v>262</v>
      </c>
      <c r="L127" s="198"/>
      <c r="M127" s="199" t="s">
        <v>21</v>
      </c>
      <c r="N127" s="200" t="s">
        <v>42</v>
      </c>
      <c r="O127" s="41"/>
      <c r="P127" s="201">
        <f>O127*H127</f>
        <v>0</v>
      </c>
      <c r="Q127" s="201">
        <v>1</v>
      </c>
      <c r="R127" s="201">
        <f>Q127*H127</f>
        <v>17.100000000000001</v>
      </c>
      <c r="S127" s="201">
        <v>0</v>
      </c>
      <c r="T127" s="202">
        <f>S127*H127</f>
        <v>0</v>
      </c>
      <c r="AR127" s="23" t="s">
        <v>129</v>
      </c>
      <c r="AT127" s="23" t="s">
        <v>126</v>
      </c>
      <c r="AU127" s="23" t="s">
        <v>81</v>
      </c>
      <c r="AY127" s="23" t="s">
        <v>124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79</v>
      </c>
      <c r="BK127" s="203">
        <f>ROUND(I127*H127,2)</f>
        <v>0</v>
      </c>
      <c r="BL127" s="23" t="s">
        <v>130</v>
      </c>
      <c r="BM127" s="23" t="s">
        <v>683</v>
      </c>
    </row>
    <row r="128" spans="2:65" s="12" customFormat="1">
      <c r="B128" s="215"/>
      <c r="C128" s="216"/>
      <c r="D128" s="206" t="s">
        <v>163</v>
      </c>
      <c r="E128" s="217" t="s">
        <v>21</v>
      </c>
      <c r="F128" s="218" t="s">
        <v>684</v>
      </c>
      <c r="G128" s="216"/>
      <c r="H128" s="219">
        <v>17.100000000000001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163</v>
      </c>
      <c r="AU128" s="225" t="s">
        <v>81</v>
      </c>
      <c r="AV128" s="12" t="s">
        <v>81</v>
      </c>
      <c r="AW128" s="12" t="s">
        <v>35</v>
      </c>
      <c r="AX128" s="12" t="s">
        <v>71</v>
      </c>
      <c r="AY128" s="225" t="s">
        <v>124</v>
      </c>
    </row>
    <row r="129" spans="2:65" s="13" customFormat="1">
      <c r="B129" s="226"/>
      <c r="C129" s="227"/>
      <c r="D129" s="206" t="s">
        <v>163</v>
      </c>
      <c r="E129" s="228" t="s">
        <v>628</v>
      </c>
      <c r="F129" s="229" t="s">
        <v>166</v>
      </c>
      <c r="G129" s="227"/>
      <c r="H129" s="230">
        <v>17.100000000000001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163</v>
      </c>
      <c r="AU129" s="236" t="s">
        <v>81</v>
      </c>
      <c r="AV129" s="13" t="s">
        <v>130</v>
      </c>
      <c r="AW129" s="13" t="s">
        <v>35</v>
      </c>
      <c r="AX129" s="13" t="s">
        <v>79</v>
      </c>
      <c r="AY129" s="236" t="s">
        <v>124</v>
      </c>
    </row>
    <row r="130" spans="2:65" s="1" customFormat="1" ht="25.5" customHeight="1">
      <c r="B130" s="40"/>
      <c r="C130" s="242" t="s">
        <v>10</v>
      </c>
      <c r="D130" s="242" t="s">
        <v>258</v>
      </c>
      <c r="E130" s="243" t="s">
        <v>356</v>
      </c>
      <c r="F130" s="244" t="s">
        <v>357</v>
      </c>
      <c r="G130" s="245" t="s">
        <v>220</v>
      </c>
      <c r="H130" s="246">
        <v>89.016000000000005</v>
      </c>
      <c r="I130" s="247"/>
      <c r="J130" s="248">
        <f>ROUND(I130*H130,2)</f>
        <v>0</v>
      </c>
      <c r="K130" s="244" t="s">
        <v>262</v>
      </c>
      <c r="L130" s="60"/>
      <c r="M130" s="249" t="s">
        <v>21</v>
      </c>
      <c r="N130" s="250" t="s">
        <v>42</v>
      </c>
      <c r="O130" s="41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23" t="s">
        <v>130</v>
      </c>
      <c r="AT130" s="23" t="s">
        <v>258</v>
      </c>
      <c r="AU130" s="23" t="s">
        <v>81</v>
      </c>
      <c r="AY130" s="23" t="s">
        <v>124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3" t="s">
        <v>79</v>
      </c>
      <c r="BK130" s="203">
        <f>ROUND(I130*H130,2)</f>
        <v>0</v>
      </c>
      <c r="BL130" s="23" t="s">
        <v>130</v>
      </c>
      <c r="BM130" s="23" t="s">
        <v>685</v>
      </c>
    </row>
    <row r="131" spans="2:65" s="12" customFormat="1">
      <c r="B131" s="215"/>
      <c r="C131" s="216"/>
      <c r="D131" s="206" t="s">
        <v>163</v>
      </c>
      <c r="E131" s="217" t="s">
        <v>21</v>
      </c>
      <c r="F131" s="218" t="s">
        <v>619</v>
      </c>
      <c r="G131" s="216"/>
      <c r="H131" s="219">
        <v>54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163</v>
      </c>
      <c r="AU131" s="225" t="s">
        <v>81</v>
      </c>
      <c r="AV131" s="12" t="s">
        <v>81</v>
      </c>
      <c r="AW131" s="12" t="s">
        <v>35</v>
      </c>
      <c r="AX131" s="12" t="s">
        <v>71</v>
      </c>
      <c r="AY131" s="225" t="s">
        <v>124</v>
      </c>
    </row>
    <row r="132" spans="2:65" s="12" customFormat="1">
      <c r="B132" s="215"/>
      <c r="C132" s="216"/>
      <c r="D132" s="206" t="s">
        <v>163</v>
      </c>
      <c r="E132" s="217" t="s">
        <v>21</v>
      </c>
      <c r="F132" s="218" t="s">
        <v>686</v>
      </c>
      <c r="G132" s="216"/>
      <c r="H132" s="219">
        <v>35.015999999999998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163</v>
      </c>
      <c r="AU132" s="225" t="s">
        <v>81</v>
      </c>
      <c r="AV132" s="12" t="s">
        <v>81</v>
      </c>
      <c r="AW132" s="12" t="s">
        <v>35</v>
      </c>
      <c r="AX132" s="12" t="s">
        <v>71</v>
      </c>
      <c r="AY132" s="225" t="s">
        <v>124</v>
      </c>
    </row>
    <row r="133" spans="2:65" s="13" customFormat="1">
      <c r="B133" s="226"/>
      <c r="C133" s="227"/>
      <c r="D133" s="206" t="s">
        <v>163</v>
      </c>
      <c r="E133" s="228" t="s">
        <v>232</v>
      </c>
      <c r="F133" s="229" t="s">
        <v>166</v>
      </c>
      <c r="G133" s="227"/>
      <c r="H133" s="230">
        <v>89.016000000000005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163</v>
      </c>
      <c r="AU133" s="236" t="s">
        <v>81</v>
      </c>
      <c r="AV133" s="13" t="s">
        <v>130</v>
      </c>
      <c r="AW133" s="13" t="s">
        <v>35</v>
      </c>
      <c r="AX133" s="13" t="s">
        <v>79</v>
      </c>
      <c r="AY133" s="236" t="s">
        <v>124</v>
      </c>
    </row>
    <row r="134" spans="2:65" s="1" customFormat="1" ht="38.25" customHeight="1">
      <c r="B134" s="40"/>
      <c r="C134" s="242" t="s">
        <v>186</v>
      </c>
      <c r="D134" s="242" t="s">
        <v>258</v>
      </c>
      <c r="E134" s="243" t="s">
        <v>687</v>
      </c>
      <c r="F134" s="244" t="s">
        <v>688</v>
      </c>
      <c r="G134" s="245" t="s">
        <v>220</v>
      </c>
      <c r="H134" s="246">
        <v>14.997</v>
      </c>
      <c r="I134" s="247"/>
      <c r="J134" s="248">
        <f>ROUND(I134*H134,2)</f>
        <v>0</v>
      </c>
      <c r="K134" s="244" t="s">
        <v>262</v>
      </c>
      <c r="L134" s="60"/>
      <c r="M134" s="249" t="s">
        <v>21</v>
      </c>
      <c r="N134" s="250" t="s">
        <v>42</v>
      </c>
      <c r="O134" s="4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3" t="s">
        <v>130</v>
      </c>
      <c r="AT134" s="23" t="s">
        <v>258</v>
      </c>
      <c r="AU134" s="23" t="s">
        <v>81</v>
      </c>
      <c r="AY134" s="23" t="s">
        <v>124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79</v>
      </c>
      <c r="BK134" s="203">
        <f>ROUND(I134*H134,2)</f>
        <v>0</v>
      </c>
      <c r="BL134" s="23" t="s">
        <v>130</v>
      </c>
      <c r="BM134" s="23" t="s">
        <v>689</v>
      </c>
    </row>
    <row r="135" spans="2:65" s="11" customFormat="1">
      <c r="B135" s="204"/>
      <c r="C135" s="205"/>
      <c r="D135" s="206" t="s">
        <v>163</v>
      </c>
      <c r="E135" s="207" t="s">
        <v>21</v>
      </c>
      <c r="F135" s="208" t="s">
        <v>690</v>
      </c>
      <c r="G135" s="205"/>
      <c r="H135" s="207" t="s">
        <v>21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163</v>
      </c>
      <c r="AU135" s="214" t="s">
        <v>81</v>
      </c>
      <c r="AV135" s="11" t="s">
        <v>79</v>
      </c>
      <c r="AW135" s="11" t="s">
        <v>35</v>
      </c>
      <c r="AX135" s="11" t="s">
        <v>71</v>
      </c>
      <c r="AY135" s="214" t="s">
        <v>124</v>
      </c>
    </row>
    <row r="136" spans="2:65" s="12" customFormat="1">
      <c r="B136" s="215"/>
      <c r="C136" s="216"/>
      <c r="D136" s="206" t="s">
        <v>163</v>
      </c>
      <c r="E136" s="217" t="s">
        <v>632</v>
      </c>
      <c r="F136" s="218" t="s">
        <v>691</v>
      </c>
      <c r="G136" s="216"/>
      <c r="H136" s="219">
        <v>14.997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163</v>
      </c>
      <c r="AU136" s="225" t="s">
        <v>81</v>
      </c>
      <c r="AV136" s="12" t="s">
        <v>81</v>
      </c>
      <c r="AW136" s="12" t="s">
        <v>35</v>
      </c>
      <c r="AX136" s="12" t="s">
        <v>79</v>
      </c>
      <c r="AY136" s="225" t="s">
        <v>124</v>
      </c>
    </row>
    <row r="137" spans="2:65" s="1" customFormat="1" ht="16.5" customHeight="1">
      <c r="B137" s="40"/>
      <c r="C137" s="191" t="s">
        <v>190</v>
      </c>
      <c r="D137" s="191" t="s">
        <v>126</v>
      </c>
      <c r="E137" s="192" t="s">
        <v>361</v>
      </c>
      <c r="F137" s="193" t="s">
        <v>362</v>
      </c>
      <c r="G137" s="194" t="s">
        <v>353</v>
      </c>
      <c r="H137" s="195">
        <v>134.03</v>
      </c>
      <c r="I137" s="196"/>
      <c r="J137" s="197">
        <f>ROUND(I137*H137,2)</f>
        <v>0</v>
      </c>
      <c r="K137" s="193" t="s">
        <v>262</v>
      </c>
      <c r="L137" s="198"/>
      <c r="M137" s="199" t="s">
        <v>21</v>
      </c>
      <c r="N137" s="200" t="s">
        <v>42</v>
      </c>
      <c r="O137" s="41"/>
      <c r="P137" s="201">
        <f>O137*H137</f>
        <v>0</v>
      </c>
      <c r="Q137" s="201">
        <v>1</v>
      </c>
      <c r="R137" s="201">
        <f>Q137*H137</f>
        <v>134.03</v>
      </c>
      <c r="S137" s="201">
        <v>0</v>
      </c>
      <c r="T137" s="202">
        <f>S137*H137</f>
        <v>0</v>
      </c>
      <c r="AR137" s="23" t="s">
        <v>129</v>
      </c>
      <c r="AT137" s="23" t="s">
        <v>126</v>
      </c>
      <c r="AU137" s="23" t="s">
        <v>81</v>
      </c>
      <c r="AY137" s="23" t="s">
        <v>124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79</v>
      </c>
      <c r="BK137" s="203">
        <f>ROUND(I137*H137,2)</f>
        <v>0</v>
      </c>
      <c r="BL137" s="23" t="s">
        <v>130</v>
      </c>
      <c r="BM137" s="23" t="s">
        <v>692</v>
      </c>
    </row>
    <row r="138" spans="2:65" s="12" customFormat="1">
      <c r="B138" s="215"/>
      <c r="C138" s="216"/>
      <c r="D138" s="206" t="s">
        <v>163</v>
      </c>
      <c r="E138" s="217" t="s">
        <v>21</v>
      </c>
      <c r="F138" s="218" t="s">
        <v>693</v>
      </c>
      <c r="G138" s="216"/>
      <c r="H138" s="219">
        <v>169.13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163</v>
      </c>
      <c r="AU138" s="225" t="s">
        <v>81</v>
      </c>
      <c r="AV138" s="12" t="s">
        <v>81</v>
      </c>
      <c r="AW138" s="12" t="s">
        <v>35</v>
      </c>
      <c r="AX138" s="12" t="s">
        <v>71</v>
      </c>
      <c r="AY138" s="225" t="s">
        <v>124</v>
      </c>
    </row>
    <row r="139" spans="2:65" s="12" customFormat="1">
      <c r="B139" s="215"/>
      <c r="C139" s="216"/>
      <c r="D139" s="206" t="s">
        <v>163</v>
      </c>
      <c r="E139" s="217" t="s">
        <v>21</v>
      </c>
      <c r="F139" s="218" t="s">
        <v>694</v>
      </c>
      <c r="G139" s="216"/>
      <c r="H139" s="219">
        <v>-35.1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163</v>
      </c>
      <c r="AU139" s="225" t="s">
        <v>81</v>
      </c>
      <c r="AV139" s="12" t="s">
        <v>81</v>
      </c>
      <c r="AW139" s="12" t="s">
        <v>35</v>
      </c>
      <c r="AX139" s="12" t="s">
        <v>71</v>
      </c>
      <c r="AY139" s="225" t="s">
        <v>124</v>
      </c>
    </row>
    <row r="140" spans="2:65" s="13" customFormat="1">
      <c r="B140" s="226"/>
      <c r="C140" s="227"/>
      <c r="D140" s="206" t="s">
        <v>163</v>
      </c>
      <c r="E140" s="228" t="s">
        <v>695</v>
      </c>
      <c r="F140" s="229" t="s">
        <v>166</v>
      </c>
      <c r="G140" s="227"/>
      <c r="H140" s="230">
        <v>134.03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163</v>
      </c>
      <c r="AU140" s="236" t="s">
        <v>81</v>
      </c>
      <c r="AV140" s="13" t="s">
        <v>130</v>
      </c>
      <c r="AW140" s="13" t="s">
        <v>35</v>
      </c>
      <c r="AX140" s="13" t="s">
        <v>79</v>
      </c>
      <c r="AY140" s="236" t="s">
        <v>124</v>
      </c>
    </row>
    <row r="141" spans="2:65" s="1" customFormat="1" ht="16.5" customHeight="1">
      <c r="B141" s="40"/>
      <c r="C141" s="191" t="s">
        <v>194</v>
      </c>
      <c r="D141" s="191" t="s">
        <v>126</v>
      </c>
      <c r="E141" s="192" t="s">
        <v>696</v>
      </c>
      <c r="F141" s="193" t="s">
        <v>697</v>
      </c>
      <c r="G141" s="194" t="s">
        <v>353</v>
      </c>
      <c r="H141" s="195">
        <v>29.994</v>
      </c>
      <c r="I141" s="196"/>
      <c r="J141" s="197">
        <f>ROUND(I141*H141,2)</f>
        <v>0</v>
      </c>
      <c r="K141" s="193" t="s">
        <v>21</v>
      </c>
      <c r="L141" s="198"/>
      <c r="M141" s="199" t="s">
        <v>21</v>
      </c>
      <c r="N141" s="200" t="s">
        <v>42</v>
      </c>
      <c r="O141" s="41"/>
      <c r="P141" s="201">
        <f>O141*H141</f>
        <v>0</v>
      </c>
      <c r="Q141" s="201">
        <v>1</v>
      </c>
      <c r="R141" s="201">
        <f>Q141*H141</f>
        <v>29.994</v>
      </c>
      <c r="S141" s="201">
        <v>0</v>
      </c>
      <c r="T141" s="202">
        <f>S141*H141</f>
        <v>0</v>
      </c>
      <c r="AR141" s="23" t="s">
        <v>129</v>
      </c>
      <c r="AT141" s="23" t="s">
        <v>126</v>
      </c>
      <c r="AU141" s="23" t="s">
        <v>81</v>
      </c>
      <c r="AY141" s="23" t="s">
        <v>124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79</v>
      </c>
      <c r="BK141" s="203">
        <f>ROUND(I141*H141,2)</f>
        <v>0</v>
      </c>
      <c r="BL141" s="23" t="s">
        <v>130</v>
      </c>
      <c r="BM141" s="23" t="s">
        <v>698</v>
      </c>
    </row>
    <row r="142" spans="2:65" s="12" customFormat="1">
      <c r="B142" s="215"/>
      <c r="C142" s="216"/>
      <c r="D142" s="206" t="s">
        <v>163</v>
      </c>
      <c r="E142" s="217" t="s">
        <v>21</v>
      </c>
      <c r="F142" s="218" t="s">
        <v>699</v>
      </c>
      <c r="G142" s="216"/>
      <c r="H142" s="219">
        <v>29.994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163</v>
      </c>
      <c r="AU142" s="225" t="s">
        <v>81</v>
      </c>
      <c r="AV142" s="12" t="s">
        <v>81</v>
      </c>
      <c r="AW142" s="12" t="s">
        <v>35</v>
      </c>
      <c r="AX142" s="12" t="s">
        <v>79</v>
      </c>
      <c r="AY142" s="225" t="s">
        <v>124</v>
      </c>
    </row>
    <row r="143" spans="2:65" s="10" customFormat="1" ht="29.85" customHeight="1">
      <c r="B143" s="175"/>
      <c r="C143" s="176"/>
      <c r="D143" s="177" t="s">
        <v>70</v>
      </c>
      <c r="E143" s="189" t="s">
        <v>81</v>
      </c>
      <c r="F143" s="189" t="s">
        <v>431</v>
      </c>
      <c r="G143" s="176"/>
      <c r="H143" s="176"/>
      <c r="I143" s="179"/>
      <c r="J143" s="190">
        <f>BK143</f>
        <v>0</v>
      </c>
      <c r="K143" s="176"/>
      <c r="L143" s="181"/>
      <c r="M143" s="182"/>
      <c r="N143" s="183"/>
      <c r="O143" s="183"/>
      <c r="P143" s="184">
        <f>SUM(P144:P154)</f>
        <v>0</v>
      </c>
      <c r="Q143" s="183"/>
      <c r="R143" s="184">
        <f>SUM(R144:R154)</f>
        <v>9.2669559999999998E-2</v>
      </c>
      <c r="S143" s="183"/>
      <c r="T143" s="185">
        <f>SUM(T144:T154)</f>
        <v>0</v>
      </c>
      <c r="AR143" s="186" t="s">
        <v>79</v>
      </c>
      <c r="AT143" s="187" t="s">
        <v>70</v>
      </c>
      <c r="AU143" s="187" t="s">
        <v>79</v>
      </c>
      <c r="AY143" s="186" t="s">
        <v>124</v>
      </c>
      <c r="BK143" s="188">
        <f>SUM(BK144:BK154)</f>
        <v>0</v>
      </c>
    </row>
    <row r="144" spans="2:65" s="1" customFormat="1" ht="16.5" customHeight="1">
      <c r="B144" s="40"/>
      <c r="C144" s="242" t="s">
        <v>198</v>
      </c>
      <c r="D144" s="242" t="s">
        <v>258</v>
      </c>
      <c r="E144" s="243" t="s">
        <v>700</v>
      </c>
      <c r="F144" s="244" t="s">
        <v>701</v>
      </c>
      <c r="G144" s="245" t="s">
        <v>223</v>
      </c>
      <c r="H144" s="246">
        <v>29</v>
      </c>
      <c r="I144" s="247"/>
      <c r="J144" s="248">
        <f>ROUND(I144*H144,2)</f>
        <v>0</v>
      </c>
      <c r="K144" s="244" t="s">
        <v>262</v>
      </c>
      <c r="L144" s="60"/>
      <c r="M144" s="249" t="s">
        <v>21</v>
      </c>
      <c r="N144" s="250" t="s">
        <v>42</v>
      </c>
      <c r="O144" s="41"/>
      <c r="P144" s="201">
        <f>O144*H144</f>
        <v>0</v>
      </c>
      <c r="Q144" s="201">
        <v>1.16E-3</v>
      </c>
      <c r="R144" s="201">
        <f>Q144*H144</f>
        <v>3.3640000000000003E-2</v>
      </c>
      <c r="S144" s="201">
        <v>0</v>
      </c>
      <c r="T144" s="202">
        <f>S144*H144</f>
        <v>0</v>
      </c>
      <c r="AR144" s="23" t="s">
        <v>130</v>
      </c>
      <c r="AT144" s="23" t="s">
        <v>258</v>
      </c>
      <c r="AU144" s="23" t="s">
        <v>81</v>
      </c>
      <c r="AY144" s="23" t="s">
        <v>124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23" t="s">
        <v>79</v>
      </c>
      <c r="BK144" s="203">
        <f>ROUND(I144*H144,2)</f>
        <v>0</v>
      </c>
      <c r="BL144" s="23" t="s">
        <v>130</v>
      </c>
      <c r="BM144" s="23" t="s">
        <v>702</v>
      </c>
    </row>
    <row r="145" spans="2:65" s="11" customFormat="1">
      <c r="B145" s="204"/>
      <c r="C145" s="205"/>
      <c r="D145" s="206" t="s">
        <v>163</v>
      </c>
      <c r="E145" s="207" t="s">
        <v>21</v>
      </c>
      <c r="F145" s="208" t="s">
        <v>642</v>
      </c>
      <c r="G145" s="205"/>
      <c r="H145" s="207" t="s">
        <v>21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163</v>
      </c>
      <c r="AU145" s="214" t="s">
        <v>81</v>
      </c>
      <c r="AV145" s="11" t="s">
        <v>79</v>
      </c>
      <c r="AW145" s="11" t="s">
        <v>35</v>
      </c>
      <c r="AX145" s="11" t="s">
        <v>71</v>
      </c>
      <c r="AY145" s="214" t="s">
        <v>124</v>
      </c>
    </row>
    <row r="146" spans="2:65" s="12" customFormat="1">
      <c r="B146" s="215"/>
      <c r="C146" s="216"/>
      <c r="D146" s="206" t="s">
        <v>163</v>
      </c>
      <c r="E146" s="217" t="s">
        <v>222</v>
      </c>
      <c r="F146" s="218" t="s">
        <v>703</v>
      </c>
      <c r="G146" s="216"/>
      <c r="H146" s="219">
        <v>29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163</v>
      </c>
      <c r="AU146" s="225" t="s">
        <v>81</v>
      </c>
      <c r="AV146" s="12" t="s">
        <v>81</v>
      </c>
      <c r="AW146" s="12" t="s">
        <v>35</v>
      </c>
      <c r="AX146" s="12" t="s">
        <v>79</v>
      </c>
      <c r="AY146" s="225" t="s">
        <v>124</v>
      </c>
    </row>
    <row r="147" spans="2:65" s="1" customFormat="1" ht="16.5" customHeight="1">
      <c r="B147" s="40"/>
      <c r="C147" s="191" t="s">
        <v>202</v>
      </c>
      <c r="D147" s="191" t="s">
        <v>126</v>
      </c>
      <c r="E147" s="192" t="s">
        <v>704</v>
      </c>
      <c r="F147" s="193" t="s">
        <v>705</v>
      </c>
      <c r="G147" s="194" t="s">
        <v>213</v>
      </c>
      <c r="H147" s="195">
        <v>141.67099999999999</v>
      </c>
      <c r="I147" s="196"/>
      <c r="J147" s="197">
        <f>ROUND(I147*H147,2)</f>
        <v>0</v>
      </c>
      <c r="K147" s="193" t="s">
        <v>21</v>
      </c>
      <c r="L147" s="198"/>
      <c r="M147" s="199" t="s">
        <v>21</v>
      </c>
      <c r="N147" s="200" t="s">
        <v>42</v>
      </c>
      <c r="O147" s="41"/>
      <c r="P147" s="201">
        <f>O147*H147</f>
        <v>0</v>
      </c>
      <c r="Q147" s="201">
        <v>2.9999999999999997E-4</v>
      </c>
      <c r="R147" s="201">
        <f>Q147*H147</f>
        <v>4.2501299999999992E-2</v>
      </c>
      <c r="S147" s="201">
        <v>0</v>
      </c>
      <c r="T147" s="202">
        <f>S147*H147</f>
        <v>0</v>
      </c>
      <c r="AR147" s="23" t="s">
        <v>129</v>
      </c>
      <c r="AT147" s="23" t="s">
        <v>126</v>
      </c>
      <c r="AU147" s="23" t="s">
        <v>81</v>
      </c>
      <c r="AY147" s="23" t="s">
        <v>124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3" t="s">
        <v>79</v>
      </c>
      <c r="BK147" s="203">
        <f>ROUND(I147*H147,2)</f>
        <v>0</v>
      </c>
      <c r="BL147" s="23" t="s">
        <v>130</v>
      </c>
      <c r="BM147" s="23" t="s">
        <v>706</v>
      </c>
    </row>
    <row r="148" spans="2:65" s="11" customFormat="1">
      <c r="B148" s="204"/>
      <c r="C148" s="205"/>
      <c r="D148" s="206" t="s">
        <v>163</v>
      </c>
      <c r="E148" s="207" t="s">
        <v>21</v>
      </c>
      <c r="F148" s="208" t="s">
        <v>447</v>
      </c>
      <c r="G148" s="205"/>
      <c r="H148" s="207" t="s">
        <v>21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163</v>
      </c>
      <c r="AU148" s="214" t="s">
        <v>81</v>
      </c>
      <c r="AV148" s="11" t="s">
        <v>79</v>
      </c>
      <c r="AW148" s="11" t="s">
        <v>35</v>
      </c>
      <c r="AX148" s="11" t="s">
        <v>71</v>
      </c>
      <c r="AY148" s="214" t="s">
        <v>124</v>
      </c>
    </row>
    <row r="149" spans="2:65" s="12" customFormat="1">
      <c r="B149" s="215"/>
      <c r="C149" s="216"/>
      <c r="D149" s="206" t="s">
        <v>163</v>
      </c>
      <c r="E149" s="217" t="s">
        <v>21</v>
      </c>
      <c r="F149" s="218" t="s">
        <v>707</v>
      </c>
      <c r="G149" s="216"/>
      <c r="H149" s="219">
        <v>141.67099999999999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163</v>
      </c>
      <c r="AU149" s="225" t="s">
        <v>81</v>
      </c>
      <c r="AV149" s="12" t="s">
        <v>81</v>
      </c>
      <c r="AW149" s="12" t="s">
        <v>35</v>
      </c>
      <c r="AX149" s="12" t="s">
        <v>79</v>
      </c>
      <c r="AY149" s="225" t="s">
        <v>124</v>
      </c>
    </row>
    <row r="150" spans="2:65" s="1" customFormat="1" ht="38.25" customHeight="1">
      <c r="B150" s="40"/>
      <c r="C150" s="242" t="s">
        <v>9</v>
      </c>
      <c r="D150" s="242" t="s">
        <v>258</v>
      </c>
      <c r="E150" s="243" t="s">
        <v>708</v>
      </c>
      <c r="F150" s="244" t="s">
        <v>709</v>
      </c>
      <c r="G150" s="245" t="s">
        <v>213</v>
      </c>
      <c r="H150" s="246">
        <v>118.059</v>
      </c>
      <c r="I150" s="247"/>
      <c r="J150" s="248">
        <f>ROUND(I150*H150,2)</f>
        <v>0</v>
      </c>
      <c r="K150" s="244" t="s">
        <v>262</v>
      </c>
      <c r="L150" s="60"/>
      <c r="M150" s="249" t="s">
        <v>21</v>
      </c>
      <c r="N150" s="250" t="s">
        <v>42</v>
      </c>
      <c r="O150" s="41"/>
      <c r="P150" s="201">
        <f>O150*H150</f>
        <v>0</v>
      </c>
      <c r="Q150" s="201">
        <v>1.3999999999999999E-4</v>
      </c>
      <c r="R150" s="201">
        <f>Q150*H150</f>
        <v>1.6528259999999999E-2</v>
      </c>
      <c r="S150" s="201">
        <v>0</v>
      </c>
      <c r="T150" s="202">
        <f>S150*H150</f>
        <v>0</v>
      </c>
      <c r="AR150" s="23" t="s">
        <v>130</v>
      </c>
      <c r="AT150" s="23" t="s">
        <v>258</v>
      </c>
      <c r="AU150" s="23" t="s">
        <v>81</v>
      </c>
      <c r="AY150" s="23" t="s">
        <v>124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79</v>
      </c>
      <c r="BK150" s="203">
        <f>ROUND(I150*H150,2)</f>
        <v>0</v>
      </c>
      <c r="BL150" s="23" t="s">
        <v>130</v>
      </c>
      <c r="BM150" s="23" t="s">
        <v>710</v>
      </c>
    </row>
    <row r="151" spans="2:65" s="11" customFormat="1">
      <c r="B151" s="204"/>
      <c r="C151" s="205"/>
      <c r="D151" s="206" t="s">
        <v>163</v>
      </c>
      <c r="E151" s="207" t="s">
        <v>21</v>
      </c>
      <c r="F151" s="208" t="s">
        <v>642</v>
      </c>
      <c r="G151" s="205"/>
      <c r="H151" s="207" t="s">
        <v>21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163</v>
      </c>
      <c r="AU151" s="214" t="s">
        <v>81</v>
      </c>
      <c r="AV151" s="11" t="s">
        <v>79</v>
      </c>
      <c r="AW151" s="11" t="s">
        <v>35</v>
      </c>
      <c r="AX151" s="11" t="s">
        <v>71</v>
      </c>
      <c r="AY151" s="214" t="s">
        <v>124</v>
      </c>
    </row>
    <row r="152" spans="2:65" s="12" customFormat="1">
      <c r="B152" s="215"/>
      <c r="C152" s="216"/>
      <c r="D152" s="206" t="s">
        <v>163</v>
      </c>
      <c r="E152" s="217" t="s">
        <v>21</v>
      </c>
      <c r="F152" s="218" t="s">
        <v>711</v>
      </c>
      <c r="G152" s="216"/>
      <c r="H152" s="219">
        <v>104.4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163</v>
      </c>
      <c r="AU152" s="225" t="s">
        <v>81</v>
      </c>
      <c r="AV152" s="12" t="s">
        <v>81</v>
      </c>
      <c r="AW152" s="12" t="s">
        <v>35</v>
      </c>
      <c r="AX152" s="12" t="s">
        <v>71</v>
      </c>
      <c r="AY152" s="225" t="s">
        <v>124</v>
      </c>
    </row>
    <row r="153" spans="2:65" s="12" customFormat="1">
      <c r="B153" s="215"/>
      <c r="C153" s="216"/>
      <c r="D153" s="206" t="s">
        <v>163</v>
      </c>
      <c r="E153" s="217" t="s">
        <v>21</v>
      </c>
      <c r="F153" s="218" t="s">
        <v>712</v>
      </c>
      <c r="G153" s="216"/>
      <c r="H153" s="219">
        <v>13.659000000000001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163</v>
      </c>
      <c r="AU153" s="225" t="s">
        <v>81</v>
      </c>
      <c r="AV153" s="12" t="s">
        <v>81</v>
      </c>
      <c r="AW153" s="12" t="s">
        <v>35</v>
      </c>
      <c r="AX153" s="12" t="s">
        <v>71</v>
      </c>
      <c r="AY153" s="225" t="s">
        <v>124</v>
      </c>
    </row>
    <row r="154" spans="2:65" s="13" customFormat="1">
      <c r="B154" s="226"/>
      <c r="C154" s="227"/>
      <c r="D154" s="206" t="s">
        <v>163</v>
      </c>
      <c r="E154" s="228" t="s">
        <v>238</v>
      </c>
      <c r="F154" s="229" t="s">
        <v>166</v>
      </c>
      <c r="G154" s="227"/>
      <c r="H154" s="230">
        <v>118.059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AT154" s="236" t="s">
        <v>163</v>
      </c>
      <c r="AU154" s="236" t="s">
        <v>81</v>
      </c>
      <c r="AV154" s="13" t="s">
        <v>130</v>
      </c>
      <c r="AW154" s="13" t="s">
        <v>35</v>
      </c>
      <c r="AX154" s="13" t="s">
        <v>79</v>
      </c>
      <c r="AY154" s="236" t="s">
        <v>124</v>
      </c>
    </row>
    <row r="155" spans="2:65" s="10" customFormat="1" ht="29.85" customHeight="1">
      <c r="B155" s="175"/>
      <c r="C155" s="176"/>
      <c r="D155" s="177" t="s">
        <v>70</v>
      </c>
      <c r="E155" s="189" t="s">
        <v>134</v>
      </c>
      <c r="F155" s="189" t="s">
        <v>713</v>
      </c>
      <c r="G155" s="176"/>
      <c r="H155" s="176"/>
      <c r="I155" s="179"/>
      <c r="J155" s="190">
        <f>BK155</f>
        <v>0</v>
      </c>
      <c r="K155" s="176"/>
      <c r="L155" s="181"/>
      <c r="M155" s="182"/>
      <c r="N155" s="183"/>
      <c r="O155" s="183"/>
      <c r="P155" s="184">
        <f>SUM(P156:P158)</f>
        <v>0</v>
      </c>
      <c r="Q155" s="183"/>
      <c r="R155" s="184">
        <f>SUM(R156:R158)</f>
        <v>0</v>
      </c>
      <c r="S155" s="183"/>
      <c r="T155" s="185">
        <f>SUM(T156:T158)</f>
        <v>0</v>
      </c>
      <c r="AR155" s="186" t="s">
        <v>79</v>
      </c>
      <c r="AT155" s="187" t="s">
        <v>70</v>
      </c>
      <c r="AU155" s="187" t="s">
        <v>79</v>
      </c>
      <c r="AY155" s="186" t="s">
        <v>124</v>
      </c>
      <c r="BK155" s="188">
        <f>SUM(BK156:BK158)</f>
        <v>0</v>
      </c>
    </row>
    <row r="156" spans="2:65" s="1" customFormat="1" ht="16.5" customHeight="1">
      <c r="B156" s="40"/>
      <c r="C156" s="242" t="s">
        <v>360</v>
      </c>
      <c r="D156" s="242" t="s">
        <v>258</v>
      </c>
      <c r="E156" s="243" t="s">
        <v>714</v>
      </c>
      <c r="F156" s="244" t="s">
        <v>715</v>
      </c>
      <c r="G156" s="245" t="s">
        <v>223</v>
      </c>
      <c r="H156" s="246">
        <v>31.74</v>
      </c>
      <c r="I156" s="247"/>
      <c r="J156" s="248">
        <f>ROUND(I156*H156,2)</f>
        <v>0</v>
      </c>
      <c r="K156" s="244" t="s">
        <v>262</v>
      </c>
      <c r="L156" s="60"/>
      <c r="M156" s="249" t="s">
        <v>21</v>
      </c>
      <c r="N156" s="250" t="s">
        <v>42</v>
      </c>
      <c r="O156" s="41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23" t="s">
        <v>130</v>
      </c>
      <c r="AT156" s="23" t="s">
        <v>258</v>
      </c>
      <c r="AU156" s="23" t="s">
        <v>81</v>
      </c>
      <c r="AY156" s="23" t="s">
        <v>124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3" t="s">
        <v>79</v>
      </c>
      <c r="BK156" s="203">
        <f>ROUND(I156*H156,2)</f>
        <v>0</v>
      </c>
      <c r="BL156" s="23" t="s">
        <v>130</v>
      </c>
      <c r="BM156" s="23" t="s">
        <v>716</v>
      </c>
    </row>
    <row r="157" spans="2:65" s="11" customFormat="1">
      <c r="B157" s="204"/>
      <c r="C157" s="205"/>
      <c r="D157" s="206" t="s">
        <v>163</v>
      </c>
      <c r="E157" s="207" t="s">
        <v>21</v>
      </c>
      <c r="F157" s="208" t="s">
        <v>717</v>
      </c>
      <c r="G157" s="205"/>
      <c r="H157" s="207" t="s">
        <v>21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163</v>
      </c>
      <c r="AU157" s="214" t="s">
        <v>81</v>
      </c>
      <c r="AV157" s="11" t="s">
        <v>79</v>
      </c>
      <c r="AW157" s="11" t="s">
        <v>35</v>
      </c>
      <c r="AX157" s="11" t="s">
        <v>71</v>
      </c>
      <c r="AY157" s="214" t="s">
        <v>124</v>
      </c>
    </row>
    <row r="158" spans="2:65" s="12" customFormat="1">
      <c r="B158" s="215"/>
      <c r="C158" s="216"/>
      <c r="D158" s="206" t="s">
        <v>163</v>
      </c>
      <c r="E158" s="217" t="s">
        <v>21</v>
      </c>
      <c r="F158" s="218" t="s">
        <v>634</v>
      </c>
      <c r="G158" s="216"/>
      <c r="H158" s="219">
        <v>31.74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163</v>
      </c>
      <c r="AU158" s="225" t="s">
        <v>81</v>
      </c>
      <c r="AV158" s="12" t="s">
        <v>81</v>
      </c>
      <c r="AW158" s="12" t="s">
        <v>35</v>
      </c>
      <c r="AX158" s="12" t="s">
        <v>79</v>
      </c>
      <c r="AY158" s="225" t="s">
        <v>124</v>
      </c>
    </row>
    <row r="159" spans="2:65" s="10" customFormat="1" ht="29.85" customHeight="1">
      <c r="B159" s="175"/>
      <c r="C159" s="176"/>
      <c r="D159" s="177" t="s">
        <v>70</v>
      </c>
      <c r="E159" s="189" t="s">
        <v>130</v>
      </c>
      <c r="F159" s="189" t="s">
        <v>450</v>
      </c>
      <c r="G159" s="176"/>
      <c r="H159" s="176"/>
      <c r="I159" s="179"/>
      <c r="J159" s="190">
        <f>BK159</f>
        <v>0</v>
      </c>
      <c r="K159" s="176"/>
      <c r="L159" s="181"/>
      <c r="M159" s="182"/>
      <c r="N159" s="183"/>
      <c r="O159" s="183"/>
      <c r="P159" s="184">
        <f>SUM(P160:P162)</f>
        <v>0</v>
      </c>
      <c r="Q159" s="183"/>
      <c r="R159" s="184">
        <f>SUM(R160:R162)</f>
        <v>0</v>
      </c>
      <c r="S159" s="183"/>
      <c r="T159" s="185">
        <f>SUM(T160:T162)</f>
        <v>0</v>
      </c>
      <c r="AR159" s="186" t="s">
        <v>79</v>
      </c>
      <c r="AT159" s="187" t="s">
        <v>70</v>
      </c>
      <c r="AU159" s="187" t="s">
        <v>79</v>
      </c>
      <c r="AY159" s="186" t="s">
        <v>124</v>
      </c>
      <c r="BK159" s="188">
        <f>SUM(BK160:BK162)</f>
        <v>0</v>
      </c>
    </row>
    <row r="160" spans="2:65" s="1" customFormat="1" ht="25.5" customHeight="1">
      <c r="B160" s="40"/>
      <c r="C160" s="242" t="s">
        <v>366</v>
      </c>
      <c r="D160" s="242" t="s">
        <v>258</v>
      </c>
      <c r="E160" s="243" t="s">
        <v>452</v>
      </c>
      <c r="F160" s="244" t="s">
        <v>453</v>
      </c>
      <c r="G160" s="245" t="s">
        <v>220</v>
      </c>
      <c r="H160" s="246">
        <v>3.3330000000000002</v>
      </c>
      <c r="I160" s="247"/>
      <c r="J160" s="248">
        <f>ROUND(I160*H160,2)</f>
        <v>0</v>
      </c>
      <c r="K160" s="244" t="s">
        <v>262</v>
      </c>
      <c r="L160" s="60"/>
      <c r="M160" s="249" t="s">
        <v>21</v>
      </c>
      <c r="N160" s="250" t="s">
        <v>42</v>
      </c>
      <c r="O160" s="41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3" t="s">
        <v>130</v>
      </c>
      <c r="AT160" s="23" t="s">
        <v>258</v>
      </c>
      <c r="AU160" s="23" t="s">
        <v>81</v>
      </c>
      <c r="AY160" s="23" t="s">
        <v>124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3" t="s">
        <v>79</v>
      </c>
      <c r="BK160" s="203">
        <f>ROUND(I160*H160,2)</f>
        <v>0</v>
      </c>
      <c r="BL160" s="23" t="s">
        <v>130</v>
      </c>
      <c r="BM160" s="23" t="s">
        <v>718</v>
      </c>
    </row>
    <row r="161" spans="2:65" s="11" customFormat="1">
      <c r="B161" s="204"/>
      <c r="C161" s="205"/>
      <c r="D161" s="206" t="s">
        <v>163</v>
      </c>
      <c r="E161" s="207" t="s">
        <v>21</v>
      </c>
      <c r="F161" s="208" t="s">
        <v>690</v>
      </c>
      <c r="G161" s="205"/>
      <c r="H161" s="207" t="s">
        <v>21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163</v>
      </c>
      <c r="AU161" s="214" t="s">
        <v>81</v>
      </c>
      <c r="AV161" s="11" t="s">
        <v>79</v>
      </c>
      <c r="AW161" s="11" t="s">
        <v>35</v>
      </c>
      <c r="AX161" s="11" t="s">
        <v>71</v>
      </c>
      <c r="AY161" s="214" t="s">
        <v>124</v>
      </c>
    </row>
    <row r="162" spans="2:65" s="12" customFormat="1">
      <c r="B162" s="215"/>
      <c r="C162" s="216"/>
      <c r="D162" s="206" t="s">
        <v>163</v>
      </c>
      <c r="E162" s="217" t="s">
        <v>230</v>
      </c>
      <c r="F162" s="218" t="s">
        <v>719</v>
      </c>
      <c r="G162" s="216"/>
      <c r="H162" s="219">
        <v>3.3330000000000002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163</v>
      </c>
      <c r="AU162" s="225" t="s">
        <v>81</v>
      </c>
      <c r="AV162" s="12" t="s">
        <v>81</v>
      </c>
      <c r="AW162" s="12" t="s">
        <v>35</v>
      </c>
      <c r="AX162" s="12" t="s">
        <v>79</v>
      </c>
      <c r="AY162" s="225" t="s">
        <v>124</v>
      </c>
    </row>
    <row r="163" spans="2:65" s="10" customFormat="1" ht="29.85" customHeight="1">
      <c r="B163" s="175"/>
      <c r="C163" s="176"/>
      <c r="D163" s="177" t="s">
        <v>70</v>
      </c>
      <c r="E163" s="189" t="s">
        <v>129</v>
      </c>
      <c r="F163" s="189" t="s">
        <v>720</v>
      </c>
      <c r="G163" s="176"/>
      <c r="H163" s="176"/>
      <c r="I163" s="179"/>
      <c r="J163" s="190">
        <f>BK163</f>
        <v>0</v>
      </c>
      <c r="K163" s="176"/>
      <c r="L163" s="181"/>
      <c r="M163" s="182"/>
      <c r="N163" s="183"/>
      <c r="O163" s="183"/>
      <c r="P163" s="184">
        <f>SUM(P164:P179)</f>
        <v>0</v>
      </c>
      <c r="Q163" s="183"/>
      <c r="R163" s="184">
        <f>SUM(R164:R179)</f>
        <v>5.2937377800000007</v>
      </c>
      <c r="S163" s="183"/>
      <c r="T163" s="185">
        <f>SUM(T164:T179)</f>
        <v>0</v>
      </c>
      <c r="AR163" s="186" t="s">
        <v>79</v>
      </c>
      <c r="AT163" s="187" t="s">
        <v>70</v>
      </c>
      <c r="AU163" s="187" t="s">
        <v>79</v>
      </c>
      <c r="AY163" s="186" t="s">
        <v>124</v>
      </c>
      <c r="BK163" s="188">
        <f>SUM(BK164:BK179)</f>
        <v>0</v>
      </c>
    </row>
    <row r="164" spans="2:65" s="1" customFormat="1" ht="25.5" customHeight="1">
      <c r="B164" s="40"/>
      <c r="C164" s="242" t="s">
        <v>370</v>
      </c>
      <c r="D164" s="242" t="s">
        <v>258</v>
      </c>
      <c r="E164" s="243" t="s">
        <v>721</v>
      </c>
      <c r="F164" s="244" t="s">
        <v>722</v>
      </c>
      <c r="G164" s="245" t="s">
        <v>223</v>
      </c>
      <c r="H164" s="246">
        <v>31.74</v>
      </c>
      <c r="I164" s="247"/>
      <c r="J164" s="248">
        <f>ROUND(I164*H164,2)</f>
        <v>0</v>
      </c>
      <c r="K164" s="244" t="s">
        <v>262</v>
      </c>
      <c r="L164" s="60"/>
      <c r="M164" s="249" t="s">
        <v>21</v>
      </c>
      <c r="N164" s="250" t="s">
        <v>42</v>
      </c>
      <c r="O164" s="41"/>
      <c r="P164" s="201">
        <f>O164*H164</f>
        <v>0</v>
      </c>
      <c r="Q164" s="201">
        <v>1.0000000000000001E-5</v>
      </c>
      <c r="R164" s="201">
        <f>Q164*H164</f>
        <v>3.1740000000000002E-4</v>
      </c>
      <c r="S164" s="201">
        <v>0</v>
      </c>
      <c r="T164" s="202">
        <f>S164*H164</f>
        <v>0</v>
      </c>
      <c r="AR164" s="23" t="s">
        <v>130</v>
      </c>
      <c r="AT164" s="23" t="s">
        <v>258</v>
      </c>
      <c r="AU164" s="23" t="s">
        <v>81</v>
      </c>
      <c r="AY164" s="23" t="s">
        <v>124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3" t="s">
        <v>79</v>
      </c>
      <c r="BK164" s="203">
        <f>ROUND(I164*H164,2)</f>
        <v>0</v>
      </c>
      <c r="BL164" s="23" t="s">
        <v>130</v>
      </c>
      <c r="BM164" s="23" t="s">
        <v>723</v>
      </c>
    </row>
    <row r="165" spans="2:65" s="11" customFormat="1">
      <c r="B165" s="204"/>
      <c r="C165" s="205"/>
      <c r="D165" s="206" t="s">
        <v>163</v>
      </c>
      <c r="E165" s="207" t="s">
        <v>21</v>
      </c>
      <c r="F165" s="208" t="s">
        <v>724</v>
      </c>
      <c r="G165" s="205"/>
      <c r="H165" s="207" t="s">
        <v>21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163</v>
      </c>
      <c r="AU165" s="214" t="s">
        <v>81</v>
      </c>
      <c r="AV165" s="11" t="s">
        <v>79</v>
      </c>
      <c r="AW165" s="11" t="s">
        <v>35</v>
      </c>
      <c r="AX165" s="11" t="s">
        <v>71</v>
      </c>
      <c r="AY165" s="214" t="s">
        <v>124</v>
      </c>
    </row>
    <row r="166" spans="2:65" s="12" customFormat="1">
      <c r="B166" s="215"/>
      <c r="C166" s="216"/>
      <c r="D166" s="206" t="s">
        <v>163</v>
      </c>
      <c r="E166" s="217" t="s">
        <v>21</v>
      </c>
      <c r="F166" s="218" t="s">
        <v>725</v>
      </c>
      <c r="G166" s="216"/>
      <c r="H166" s="219">
        <v>26.74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163</v>
      </c>
      <c r="AU166" s="225" t="s">
        <v>81</v>
      </c>
      <c r="AV166" s="12" t="s">
        <v>81</v>
      </c>
      <c r="AW166" s="12" t="s">
        <v>35</v>
      </c>
      <c r="AX166" s="12" t="s">
        <v>71</v>
      </c>
      <c r="AY166" s="225" t="s">
        <v>124</v>
      </c>
    </row>
    <row r="167" spans="2:65" s="11" customFormat="1">
      <c r="B167" s="204"/>
      <c r="C167" s="205"/>
      <c r="D167" s="206" t="s">
        <v>163</v>
      </c>
      <c r="E167" s="207" t="s">
        <v>21</v>
      </c>
      <c r="F167" s="208" t="s">
        <v>726</v>
      </c>
      <c r="G167" s="205"/>
      <c r="H167" s="207" t="s">
        <v>21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163</v>
      </c>
      <c r="AU167" s="214" t="s">
        <v>81</v>
      </c>
      <c r="AV167" s="11" t="s">
        <v>79</v>
      </c>
      <c r="AW167" s="11" t="s">
        <v>35</v>
      </c>
      <c r="AX167" s="11" t="s">
        <v>71</v>
      </c>
      <c r="AY167" s="214" t="s">
        <v>124</v>
      </c>
    </row>
    <row r="168" spans="2:65" s="12" customFormat="1">
      <c r="B168" s="215"/>
      <c r="C168" s="216"/>
      <c r="D168" s="206" t="s">
        <v>163</v>
      </c>
      <c r="E168" s="217" t="s">
        <v>21</v>
      </c>
      <c r="F168" s="218" t="s">
        <v>727</v>
      </c>
      <c r="G168" s="216"/>
      <c r="H168" s="219">
        <v>5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163</v>
      </c>
      <c r="AU168" s="225" t="s">
        <v>81</v>
      </c>
      <c r="AV168" s="12" t="s">
        <v>81</v>
      </c>
      <c r="AW168" s="12" t="s">
        <v>35</v>
      </c>
      <c r="AX168" s="12" t="s">
        <v>71</v>
      </c>
      <c r="AY168" s="225" t="s">
        <v>124</v>
      </c>
    </row>
    <row r="169" spans="2:65" s="13" customFormat="1">
      <c r="B169" s="226"/>
      <c r="C169" s="227"/>
      <c r="D169" s="206" t="s">
        <v>163</v>
      </c>
      <c r="E169" s="228" t="s">
        <v>634</v>
      </c>
      <c r="F169" s="229" t="s">
        <v>166</v>
      </c>
      <c r="G169" s="227"/>
      <c r="H169" s="230">
        <v>31.74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163</v>
      </c>
      <c r="AU169" s="236" t="s">
        <v>81</v>
      </c>
      <c r="AV169" s="13" t="s">
        <v>130</v>
      </c>
      <c r="AW169" s="13" t="s">
        <v>35</v>
      </c>
      <c r="AX169" s="13" t="s">
        <v>79</v>
      </c>
      <c r="AY169" s="236" t="s">
        <v>124</v>
      </c>
    </row>
    <row r="170" spans="2:65" s="1" customFormat="1" ht="16.5" customHeight="1">
      <c r="B170" s="40"/>
      <c r="C170" s="191" t="s">
        <v>376</v>
      </c>
      <c r="D170" s="191" t="s">
        <v>126</v>
      </c>
      <c r="E170" s="192" t="s">
        <v>728</v>
      </c>
      <c r="F170" s="193" t="s">
        <v>729</v>
      </c>
      <c r="G170" s="194" t="s">
        <v>161</v>
      </c>
      <c r="H170" s="195">
        <v>2</v>
      </c>
      <c r="I170" s="196"/>
      <c r="J170" s="197">
        <f>ROUND(I170*H170,2)</f>
        <v>0</v>
      </c>
      <c r="K170" s="193" t="s">
        <v>21</v>
      </c>
      <c r="L170" s="198"/>
      <c r="M170" s="199" t="s">
        <v>21</v>
      </c>
      <c r="N170" s="200" t="s">
        <v>42</v>
      </c>
      <c r="O170" s="41"/>
      <c r="P170" s="201">
        <f>O170*H170</f>
        <v>0</v>
      </c>
      <c r="Q170" s="201">
        <v>2.6</v>
      </c>
      <c r="R170" s="201">
        <f>Q170*H170</f>
        <v>5.2</v>
      </c>
      <c r="S170" s="201">
        <v>0</v>
      </c>
      <c r="T170" s="202">
        <f>S170*H170</f>
        <v>0</v>
      </c>
      <c r="AR170" s="23" t="s">
        <v>129</v>
      </c>
      <c r="AT170" s="23" t="s">
        <v>126</v>
      </c>
      <c r="AU170" s="23" t="s">
        <v>81</v>
      </c>
      <c r="AY170" s="23" t="s">
        <v>124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23" t="s">
        <v>79</v>
      </c>
      <c r="BK170" s="203">
        <f>ROUND(I170*H170,2)</f>
        <v>0</v>
      </c>
      <c r="BL170" s="23" t="s">
        <v>130</v>
      </c>
      <c r="BM170" s="23" t="s">
        <v>730</v>
      </c>
    </row>
    <row r="171" spans="2:65" s="11" customFormat="1">
      <c r="B171" s="204"/>
      <c r="C171" s="205"/>
      <c r="D171" s="206" t="s">
        <v>163</v>
      </c>
      <c r="E171" s="207" t="s">
        <v>21</v>
      </c>
      <c r="F171" s="208" t="s">
        <v>731</v>
      </c>
      <c r="G171" s="205"/>
      <c r="H171" s="207" t="s">
        <v>21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163</v>
      </c>
      <c r="AU171" s="214" t="s">
        <v>81</v>
      </c>
      <c r="AV171" s="11" t="s">
        <v>79</v>
      </c>
      <c r="AW171" s="11" t="s">
        <v>35</v>
      </c>
      <c r="AX171" s="11" t="s">
        <v>71</v>
      </c>
      <c r="AY171" s="214" t="s">
        <v>124</v>
      </c>
    </row>
    <row r="172" spans="2:65" s="12" customFormat="1">
      <c r="B172" s="215"/>
      <c r="C172" s="216"/>
      <c r="D172" s="206" t="s">
        <v>163</v>
      </c>
      <c r="E172" s="217" t="s">
        <v>21</v>
      </c>
      <c r="F172" s="218" t="s">
        <v>81</v>
      </c>
      <c r="G172" s="216"/>
      <c r="H172" s="219">
        <v>2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163</v>
      </c>
      <c r="AU172" s="225" t="s">
        <v>81</v>
      </c>
      <c r="AV172" s="12" t="s">
        <v>81</v>
      </c>
      <c r="AW172" s="12" t="s">
        <v>35</v>
      </c>
      <c r="AX172" s="12" t="s">
        <v>79</v>
      </c>
      <c r="AY172" s="225" t="s">
        <v>124</v>
      </c>
    </row>
    <row r="173" spans="2:65" s="1" customFormat="1" ht="16.5" customHeight="1">
      <c r="B173" s="40"/>
      <c r="C173" s="191" t="s">
        <v>380</v>
      </c>
      <c r="D173" s="191" t="s">
        <v>126</v>
      </c>
      <c r="E173" s="192" t="s">
        <v>732</v>
      </c>
      <c r="F173" s="193" t="s">
        <v>733</v>
      </c>
      <c r="G173" s="194" t="s">
        <v>161</v>
      </c>
      <c r="H173" s="195">
        <v>34.914000000000001</v>
      </c>
      <c r="I173" s="196"/>
      <c r="J173" s="197">
        <f>ROUND(I173*H173,2)</f>
        <v>0</v>
      </c>
      <c r="K173" s="193" t="s">
        <v>262</v>
      </c>
      <c r="L173" s="198"/>
      <c r="M173" s="199" t="s">
        <v>21</v>
      </c>
      <c r="N173" s="200" t="s">
        <v>42</v>
      </c>
      <c r="O173" s="41"/>
      <c r="P173" s="201">
        <f>O173*H173</f>
        <v>0</v>
      </c>
      <c r="Q173" s="201">
        <v>2.6700000000000001E-3</v>
      </c>
      <c r="R173" s="201">
        <f>Q173*H173</f>
        <v>9.3220380000000005E-2</v>
      </c>
      <c r="S173" s="201">
        <v>0</v>
      </c>
      <c r="T173" s="202">
        <f>S173*H173</f>
        <v>0</v>
      </c>
      <c r="AR173" s="23" t="s">
        <v>129</v>
      </c>
      <c r="AT173" s="23" t="s">
        <v>126</v>
      </c>
      <c r="AU173" s="23" t="s">
        <v>81</v>
      </c>
      <c r="AY173" s="23" t="s">
        <v>124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3" t="s">
        <v>79</v>
      </c>
      <c r="BK173" s="203">
        <f>ROUND(I173*H173,2)</f>
        <v>0</v>
      </c>
      <c r="BL173" s="23" t="s">
        <v>130</v>
      </c>
      <c r="BM173" s="23" t="s">
        <v>734</v>
      </c>
    </row>
    <row r="174" spans="2:65" s="11" customFormat="1">
      <c r="B174" s="204"/>
      <c r="C174" s="205"/>
      <c r="D174" s="206" t="s">
        <v>163</v>
      </c>
      <c r="E174" s="207" t="s">
        <v>21</v>
      </c>
      <c r="F174" s="208" t="s">
        <v>735</v>
      </c>
      <c r="G174" s="205"/>
      <c r="H174" s="207" t="s">
        <v>21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163</v>
      </c>
      <c r="AU174" s="214" t="s">
        <v>81</v>
      </c>
      <c r="AV174" s="11" t="s">
        <v>79</v>
      </c>
      <c r="AW174" s="11" t="s">
        <v>35</v>
      </c>
      <c r="AX174" s="11" t="s">
        <v>71</v>
      </c>
      <c r="AY174" s="214" t="s">
        <v>124</v>
      </c>
    </row>
    <row r="175" spans="2:65" s="12" customFormat="1">
      <c r="B175" s="215"/>
      <c r="C175" s="216"/>
      <c r="D175" s="206" t="s">
        <v>163</v>
      </c>
      <c r="E175" s="217" t="s">
        <v>21</v>
      </c>
      <c r="F175" s="218" t="s">
        <v>634</v>
      </c>
      <c r="G175" s="216"/>
      <c r="H175" s="219">
        <v>31.74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163</v>
      </c>
      <c r="AU175" s="225" t="s">
        <v>81</v>
      </c>
      <c r="AV175" s="12" t="s">
        <v>81</v>
      </c>
      <c r="AW175" s="12" t="s">
        <v>35</v>
      </c>
      <c r="AX175" s="12" t="s">
        <v>79</v>
      </c>
      <c r="AY175" s="225" t="s">
        <v>124</v>
      </c>
    </row>
    <row r="176" spans="2:65" s="12" customFormat="1">
      <c r="B176" s="215"/>
      <c r="C176" s="216"/>
      <c r="D176" s="206" t="s">
        <v>163</v>
      </c>
      <c r="E176" s="216"/>
      <c r="F176" s="218" t="s">
        <v>736</v>
      </c>
      <c r="G176" s="216"/>
      <c r="H176" s="219">
        <v>34.914000000000001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163</v>
      </c>
      <c r="AU176" s="225" t="s">
        <v>81</v>
      </c>
      <c r="AV176" s="12" t="s">
        <v>81</v>
      </c>
      <c r="AW176" s="12" t="s">
        <v>6</v>
      </c>
      <c r="AX176" s="12" t="s">
        <v>79</v>
      </c>
      <c r="AY176" s="225" t="s">
        <v>124</v>
      </c>
    </row>
    <row r="177" spans="2:65" s="1" customFormat="1" ht="16.5" customHeight="1">
      <c r="B177" s="40"/>
      <c r="C177" s="242" t="s">
        <v>386</v>
      </c>
      <c r="D177" s="242" t="s">
        <v>258</v>
      </c>
      <c r="E177" s="243" t="s">
        <v>737</v>
      </c>
      <c r="F177" s="244" t="s">
        <v>738</v>
      </c>
      <c r="G177" s="245" t="s">
        <v>739</v>
      </c>
      <c r="H177" s="246">
        <v>2</v>
      </c>
      <c r="I177" s="247"/>
      <c r="J177" s="248">
        <f>ROUND(I177*H177,2)</f>
        <v>0</v>
      </c>
      <c r="K177" s="244" t="s">
        <v>262</v>
      </c>
      <c r="L177" s="60"/>
      <c r="M177" s="249" t="s">
        <v>21</v>
      </c>
      <c r="N177" s="250" t="s">
        <v>42</v>
      </c>
      <c r="O177" s="41"/>
      <c r="P177" s="201">
        <f>O177*H177</f>
        <v>0</v>
      </c>
      <c r="Q177" s="201">
        <v>1E-4</v>
      </c>
      <c r="R177" s="201">
        <f>Q177*H177</f>
        <v>2.0000000000000001E-4</v>
      </c>
      <c r="S177" s="201">
        <v>0</v>
      </c>
      <c r="T177" s="202">
        <f>S177*H177</f>
        <v>0</v>
      </c>
      <c r="AR177" s="23" t="s">
        <v>130</v>
      </c>
      <c r="AT177" s="23" t="s">
        <v>258</v>
      </c>
      <c r="AU177" s="23" t="s">
        <v>81</v>
      </c>
      <c r="AY177" s="23" t="s">
        <v>124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3" t="s">
        <v>79</v>
      </c>
      <c r="BK177" s="203">
        <f>ROUND(I177*H177,2)</f>
        <v>0</v>
      </c>
      <c r="BL177" s="23" t="s">
        <v>130</v>
      </c>
      <c r="BM177" s="23" t="s">
        <v>740</v>
      </c>
    </row>
    <row r="178" spans="2:65" s="11" customFormat="1">
      <c r="B178" s="204"/>
      <c r="C178" s="205"/>
      <c r="D178" s="206" t="s">
        <v>163</v>
      </c>
      <c r="E178" s="207" t="s">
        <v>21</v>
      </c>
      <c r="F178" s="208" t="s">
        <v>741</v>
      </c>
      <c r="G178" s="205"/>
      <c r="H178" s="207" t="s">
        <v>21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163</v>
      </c>
      <c r="AU178" s="214" t="s">
        <v>81</v>
      </c>
      <c r="AV178" s="11" t="s">
        <v>79</v>
      </c>
      <c r="AW178" s="11" t="s">
        <v>35</v>
      </c>
      <c r="AX178" s="11" t="s">
        <v>71</v>
      </c>
      <c r="AY178" s="214" t="s">
        <v>124</v>
      </c>
    </row>
    <row r="179" spans="2:65" s="12" customFormat="1">
      <c r="B179" s="215"/>
      <c r="C179" s="216"/>
      <c r="D179" s="206" t="s">
        <v>163</v>
      </c>
      <c r="E179" s="217" t="s">
        <v>21</v>
      </c>
      <c r="F179" s="218" t="s">
        <v>81</v>
      </c>
      <c r="G179" s="216"/>
      <c r="H179" s="219">
        <v>2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163</v>
      </c>
      <c r="AU179" s="225" t="s">
        <v>81</v>
      </c>
      <c r="AV179" s="12" t="s">
        <v>81</v>
      </c>
      <c r="AW179" s="12" t="s">
        <v>35</v>
      </c>
      <c r="AX179" s="12" t="s">
        <v>79</v>
      </c>
      <c r="AY179" s="225" t="s">
        <v>124</v>
      </c>
    </row>
    <row r="180" spans="2:65" s="10" customFormat="1" ht="29.85" customHeight="1">
      <c r="B180" s="175"/>
      <c r="C180" s="176"/>
      <c r="D180" s="177" t="s">
        <v>70</v>
      </c>
      <c r="E180" s="189" t="s">
        <v>154</v>
      </c>
      <c r="F180" s="189" t="s">
        <v>502</v>
      </c>
      <c r="G180" s="176"/>
      <c r="H180" s="176"/>
      <c r="I180" s="179"/>
      <c r="J180" s="190">
        <f>BK180</f>
        <v>0</v>
      </c>
      <c r="K180" s="176"/>
      <c r="L180" s="181"/>
      <c r="M180" s="182"/>
      <c r="N180" s="183"/>
      <c r="O180" s="183"/>
      <c r="P180" s="184">
        <f>SUM(P181:P184)</f>
        <v>0</v>
      </c>
      <c r="Q180" s="183"/>
      <c r="R180" s="184">
        <f>SUM(R181:R184)</f>
        <v>2.8565999999999999E-3</v>
      </c>
      <c r="S180" s="183"/>
      <c r="T180" s="185">
        <f>SUM(T181:T184)</f>
        <v>0</v>
      </c>
      <c r="AR180" s="186" t="s">
        <v>79</v>
      </c>
      <c r="AT180" s="187" t="s">
        <v>70</v>
      </c>
      <c r="AU180" s="187" t="s">
        <v>79</v>
      </c>
      <c r="AY180" s="186" t="s">
        <v>124</v>
      </c>
      <c r="BK180" s="188">
        <f>SUM(BK181:BK184)</f>
        <v>0</v>
      </c>
    </row>
    <row r="181" spans="2:65" s="1" customFormat="1" ht="16.5" customHeight="1">
      <c r="B181" s="40"/>
      <c r="C181" s="242" t="s">
        <v>391</v>
      </c>
      <c r="D181" s="242" t="s">
        <v>258</v>
      </c>
      <c r="E181" s="243" t="s">
        <v>742</v>
      </c>
      <c r="F181" s="244" t="s">
        <v>743</v>
      </c>
      <c r="G181" s="245" t="s">
        <v>223</v>
      </c>
      <c r="H181" s="246">
        <v>31.74</v>
      </c>
      <c r="I181" s="247"/>
      <c r="J181" s="248">
        <f>ROUND(I181*H181,2)</f>
        <v>0</v>
      </c>
      <c r="K181" s="244" t="s">
        <v>21</v>
      </c>
      <c r="L181" s="60"/>
      <c r="M181" s="249" t="s">
        <v>21</v>
      </c>
      <c r="N181" s="250" t="s">
        <v>42</v>
      </c>
      <c r="O181" s="41"/>
      <c r="P181" s="201">
        <f>O181*H181</f>
        <v>0</v>
      </c>
      <c r="Q181" s="201">
        <v>9.0000000000000006E-5</v>
      </c>
      <c r="R181" s="201">
        <f>Q181*H181</f>
        <v>2.8565999999999999E-3</v>
      </c>
      <c r="S181" s="201">
        <v>0</v>
      </c>
      <c r="T181" s="202">
        <f>S181*H181</f>
        <v>0</v>
      </c>
      <c r="AR181" s="23" t="s">
        <v>130</v>
      </c>
      <c r="AT181" s="23" t="s">
        <v>258</v>
      </c>
      <c r="AU181" s="23" t="s">
        <v>81</v>
      </c>
      <c r="AY181" s="23" t="s">
        <v>124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23" t="s">
        <v>79</v>
      </c>
      <c r="BK181" s="203">
        <f>ROUND(I181*H181,2)</f>
        <v>0</v>
      </c>
      <c r="BL181" s="23" t="s">
        <v>130</v>
      </c>
      <c r="BM181" s="23" t="s">
        <v>744</v>
      </c>
    </row>
    <row r="182" spans="2:65" s="11" customFormat="1">
      <c r="B182" s="204"/>
      <c r="C182" s="205"/>
      <c r="D182" s="206" t="s">
        <v>163</v>
      </c>
      <c r="E182" s="207" t="s">
        <v>21</v>
      </c>
      <c r="F182" s="208" t="s">
        <v>745</v>
      </c>
      <c r="G182" s="205"/>
      <c r="H182" s="207" t="s">
        <v>21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163</v>
      </c>
      <c r="AU182" s="214" t="s">
        <v>81</v>
      </c>
      <c r="AV182" s="11" t="s">
        <v>79</v>
      </c>
      <c r="AW182" s="11" t="s">
        <v>35</v>
      </c>
      <c r="AX182" s="11" t="s">
        <v>71</v>
      </c>
      <c r="AY182" s="214" t="s">
        <v>124</v>
      </c>
    </row>
    <row r="183" spans="2:65" s="11" customFormat="1">
      <c r="B183" s="204"/>
      <c r="C183" s="205"/>
      <c r="D183" s="206" t="s">
        <v>163</v>
      </c>
      <c r="E183" s="207" t="s">
        <v>21</v>
      </c>
      <c r="F183" s="208" t="s">
        <v>746</v>
      </c>
      <c r="G183" s="205"/>
      <c r="H183" s="207" t="s">
        <v>21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163</v>
      </c>
      <c r="AU183" s="214" t="s">
        <v>81</v>
      </c>
      <c r="AV183" s="11" t="s">
        <v>79</v>
      </c>
      <c r="AW183" s="11" t="s">
        <v>35</v>
      </c>
      <c r="AX183" s="11" t="s">
        <v>71</v>
      </c>
      <c r="AY183" s="214" t="s">
        <v>124</v>
      </c>
    </row>
    <row r="184" spans="2:65" s="12" customFormat="1">
      <c r="B184" s="215"/>
      <c r="C184" s="216"/>
      <c r="D184" s="206" t="s">
        <v>163</v>
      </c>
      <c r="E184" s="217" t="s">
        <v>21</v>
      </c>
      <c r="F184" s="218" t="s">
        <v>634</v>
      </c>
      <c r="G184" s="216"/>
      <c r="H184" s="219">
        <v>31.74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163</v>
      </c>
      <c r="AU184" s="225" t="s">
        <v>81</v>
      </c>
      <c r="AV184" s="12" t="s">
        <v>81</v>
      </c>
      <c r="AW184" s="12" t="s">
        <v>35</v>
      </c>
      <c r="AX184" s="12" t="s">
        <v>79</v>
      </c>
      <c r="AY184" s="225" t="s">
        <v>124</v>
      </c>
    </row>
    <row r="185" spans="2:65" s="10" customFormat="1" ht="29.85" customHeight="1">
      <c r="B185" s="175"/>
      <c r="C185" s="176"/>
      <c r="D185" s="177" t="s">
        <v>70</v>
      </c>
      <c r="E185" s="189" t="s">
        <v>605</v>
      </c>
      <c r="F185" s="189" t="s">
        <v>606</v>
      </c>
      <c r="G185" s="176"/>
      <c r="H185" s="176"/>
      <c r="I185" s="179"/>
      <c r="J185" s="190">
        <f>BK185</f>
        <v>0</v>
      </c>
      <c r="K185" s="176"/>
      <c r="L185" s="181"/>
      <c r="M185" s="182"/>
      <c r="N185" s="183"/>
      <c r="O185" s="183"/>
      <c r="P185" s="184">
        <f>P186</f>
        <v>0</v>
      </c>
      <c r="Q185" s="183"/>
      <c r="R185" s="184">
        <f>R186</f>
        <v>0</v>
      </c>
      <c r="S185" s="183"/>
      <c r="T185" s="185">
        <f>T186</f>
        <v>0</v>
      </c>
      <c r="AR185" s="186" t="s">
        <v>79</v>
      </c>
      <c r="AT185" s="187" t="s">
        <v>70</v>
      </c>
      <c r="AU185" s="187" t="s">
        <v>79</v>
      </c>
      <c r="AY185" s="186" t="s">
        <v>124</v>
      </c>
      <c r="BK185" s="188">
        <f>BK186</f>
        <v>0</v>
      </c>
    </row>
    <row r="186" spans="2:65" s="1" customFormat="1" ht="16.5" customHeight="1">
      <c r="B186" s="40"/>
      <c r="C186" s="242" t="s">
        <v>395</v>
      </c>
      <c r="D186" s="242" t="s">
        <v>258</v>
      </c>
      <c r="E186" s="243" t="s">
        <v>747</v>
      </c>
      <c r="F186" s="244" t="s">
        <v>748</v>
      </c>
      <c r="G186" s="245" t="s">
        <v>353</v>
      </c>
      <c r="H186" s="246">
        <v>204.613</v>
      </c>
      <c r="I186" s="247"/>
      <c r="J186" s="248">
        <f>ROUND(I186*H186,2)</f>
        <v>0</v>
      </c>
      <c r="K186" s="244" t="s">
        <v>21</v>
      </c>
      <c r="L186" s="60"/>
      <c r="M186" s="249" t="s">
        <v>21</v>
      </c>
      <c r="N186" s="254" t="s">
        <v>42</v>
      </c>
      <c r="O186" s="238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AR186" s="23" t="s">
        <v>130</v>
      </c>
      <c r="AT186" s="23" t="s">
        <v>258</v>
      </c>
      <c r="AU186" s="23" t="s">
        <v>81</v>
      </c>
      <c r="AY186" s="23" t="s">
        <v>124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3" t="s">
        <v>79</v>
      </c>
      <c r="BK186" s="203">
        <f>ROUND(I186*H186,2)</f>
        <v>0</v>
      </c>
      <c r="BL186" s="23" t="s">
        <v>130</v>
      </c>
      <c r="BM186" s="23" t="s">
        <v>749</v>
      </c>
    </row>
    <row r="187" spans="2:65" s="1" customFormat="1" ht="6.95" customHeight="1">
      <c r="B187" s="55"/>
      <c r="C187" s="56"/>
      <c r="D187" s="56"/>
      <c r="E187" s="56"/>
      <c r="F187" s="56"/>
      <c r="G187" s="56"/>
      <c r="H187" s="56"/>
      <c r="I187" s="138"/>
      <c r="J187" s="56"/>
      <c r="K187" s="56"/>
      <c r="L187" s="60"/>
    </row>
  </sheetData>
  <sheetProtection algorithmName="SHA-512" hashValue="UQnH6xMKr6GKwpWHkOIpYBDVZVw3B1DVJk6BNgGFw4nLW0eHvQ9WLwScMlXC58FTglvCfUtJFshMMCs5kvvb3w==" saltValue="GtTUHsgvF2f8n0dsc6StiPffmSeVSsxBLfYYo6qkZfUCjMmP8cFVbeynGNg1RMOH+935jZ8iVle9IOqXyIbn4A==" spinCount="100000" sheet="1" objects="1" scenarios="1" formatColumns="0" formatRows="0" autoFilter="0"/>
  <autoFilter ref="C83:K186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4"/>
  <sheetViews>
    <sheetView showGridLines="0" workbookViewId="0">
      <pane ySplit="1" topLeftCell="A15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5" t="s">
        <v>92</v>
      </c>
      <c r="H1" s="375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90</v>
      </c>
      <c r="AZ2" s="241" t="s">
        <v>750</v>
      </c>
      <c r="BA2" s="241" t="s">
        <v>750</v>
      </c>
      <c r="BB2" s="241" t="s">
        <v>223</v>
      </c>
      <c r="BC2" s="241" t="s">
        <v>751</v>
      </c>
      <c r="BD2" s="241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41" t="s">
        <v>752</v>
      </c>
      <c r="BA3" s="241" t="s">
        <v>752</v>
      </c>
      <c r="BB3" s="241" t="s">
        <v>223</v>
      </c>
      <c r="BC3" s="241" t="s">
        <v>386</v>
      </c>
      <c r="BD3" s="241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41" t="s">
        <v>753</v>
      </c>
      <c r="BA4" s="241" t="s">
        <v>753</v>
      </c>
      <c r="BB4" s="241" t="s">
        <v>223</v>
      </c>
      <c r="BC4" s="241" t="s">
        <v>751</v>
      </c>
      <c r="BD4" s="241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41" t="s">
        <v>754</v>
      </c>
      <c r="BA5" s="241" t="s">
        <v>754</v>
      </c>
      <c r="BB5" s="241" t="s">
        <v>223</v>
      </c>
      <c r="BC5" s="241" t="s">
        <v>755</v>
      </c>
      <c r="BD5" s="241" t="s">
        <v>81</v>
      </c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41" t="s">
        <v>756</v>
      </c>
      <c r="BA6" s="241" t="s">
        <v>756</v>
      </c>
      <c r="BB6" s="241" t="s">
        <v>223</v>
      </c>
      <c r="BC6" s="241" t="s">
        <v>751</v>
      </c>
      <c r="BD6" s="241" t="s">
        <v>81</v>
      </c>
    </row>
    <row r="7" spans="1:70" ht="16.5" customHeight="1">
      <c r="B7" s="27"/>
      <c r="C7" s="28"/>
      <c r="D7" s="28"/>
      <c r="E7" s="376" t="str">
        <f>'Rekapitulace stavby'!K6</f>
        <v>Vybudování parkovacích stání na ul. Dr. Martínka, p.p.č. 463/6, k. ú. Hrabůvka</v>
      </c>
      <c r="F7" s="377"/>
      <c r="G7" s="377"/>
      <c r="H7" s="377"/>
      <c r="I7" s="116"/>
      <c r="J7" s="28"/>
      <c r="K7" s="30"/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8" t="s">
        <v>757</v>
      </c>
      <c r="F9" s="379"/>
      <c r="G9" s="379"/>
      <c r="H9" s="379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99</v>
      </c>
      <c r="G12" s="41"/>
      <c r="H12" s="41"/>
      <c r="I12" s="118" t="s">
        <v>25</v>
      </c>
      <c r="J12" s="119" t="str">
        <f>'Rekapitulace stavby'!AN8</f>
        <v>1. 12. 2018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>Městský obvod Ostrava – Jih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Roman Fildán</v>
      </c>
      <c r="F21" s="41"/>
      <c r="G21" s="41"/>
      <c r="H21" s="41"/>
      <c r="I21" s="118" t="s">
        <v>30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67" t="s">
        <v>21</v>
      </c>
      <c r="F24" s="367"/>
      <c r="G24" s="367"/>
      <c r="H24" s="36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ROUND(SUM(BE82:BE173), 2)</f>
        <v>0</v>
      </c>
      <c r="G30" s="41"/>
      <c r="H30" s="41"/>
      <c r="I30" s="130">
        <v>0.21</v>
      </c>
      <c r="J30" s="129">
        <f>ROUND(ROUND((SUM(BE82:BE173)),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ROUND(SUM(BF82:BF173), 2)</f>
        <v>0</v>
      </c>
      <c r="G31" s="41"/>
      <c r="H31" s="41"/>
      <c r="I31" s="130">
        <v>0.15</v>
      </c>
      <c r="J31" s="129">
        <f>ROUND(ROUND((SUM(BF82:BF173)),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ROUND(SUM(BG82:BG173),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ROUND(SUM(BH82:BH173),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ROUND(SUM(BI82:BI173),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6" t="str">
        <f>E7</f>
        <v>Vybudování parkovacích stání na ul. Dr. Martínka, p.p.č. 463/6, k. ú. Hrabůvka</v>
      </c>
      <c r="F45" s="377"/>
      <c r="G45" s="377"/>
      <c r="H45" s="377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8" t="str">
        <f>E9</f>
        <v>003 - SO 401 VEŘEJNÉ OSVĚTLENÍ</v>
      </c>
      <c r="F47" s="379"/>
      <c r="G47" s="379"/>
      <c r="H47" s="379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1. 12. 2018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67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101</v>
      </c>
      <c r="D54" s="131"/>
      <c r="E54" s="131"/>
      <c r="F54" s="131"/>
      <c r="G54" s="131"/>
      <c r="H54" s="131"/>
      <c r="I54" s="144"/>
      <c r="J54" s="145" t="s">
        <v>102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103</v>
      </c>
      <c r="D56" s="41"/>
      <c r="E56" s="41"/>
      <c r="F56" s="41"/>
      <c r="G56" s="41"/>
      <c r="H56" s="41"/>
      <c r="I56" s="117"/>
      <c r="J56" s="127">
        <f>J82</f>
        <v>0</v>
      </c>
      <c r="K56" s="44"/>
      <c r="AU56" s="23" t="s">
        <v>104</v>
      </c>
    </row>
    <row r="57" spans="2:47" s="7" customFormat="1" ht="24.95" customHeight="1">
      <c r="B57" s="148"/>
      <c r="C57" s="149"/>
      <c r="D57" s="150" t="s">
        <v>758</v>
      </c>
      <c r="E57" s="151"/>
      <c r="F57" s="151"/>
      <c r="G57" s="151"/>
      <c r="H57" s="151"/>
      <c r="I57" s="152"/>
      <c r="J57" s="153">
        <f>J83</f>
        <v>0</v>
      </c>
      <c r="K57" s="154"/>
    </row>
    <row r="58" spans="2:47" s="8" customFormat="1" ht="19.899999999999999" customHeight="1">
      <c r="B58" s="155"/>
      <c r="C58" s="156"/>
      <c r="D58" s="157" t="s">
        <v>759</v>
      </c>
      <c r="E58" s="158"/>
      <c r="F58" s="158"/>
      <c r="G58" s="158"/>
      <c r="H58" s="158"/>
      <c r="I58" s="159"/>
      <c r="J58" s="160">
        <f>J84</f>
        <v>0</v>
      </c>
      <c r="K58" s="161"/>
    </row>
    <row r="59" spans="2:47" s="8" customFormat="1" ht="19.899999999999999" customHeight="1">
      <c r="B59" s="155"/>
      <c r="C59" s="156"/>
      <c r="D59" s="157" t="s">
        <v>760</v>
      </c>
      <c r="E59" s="158"/>
      <c r="F59" s="158"/>
      <c r="G59" s="158"/>
      <c r="H59" s="158"/>
      <c r="I59" s="159"/>
      <c r="J59" s="160">
        <f>J97</f>
        <v>0</v>
      </c>
      <c r="K59" s="161"/>
    </row>
    <row r="60" spans="2:47" s="7" customFormat="1" ht="24.95" customHeight="1">
      <c r="B60" s="148"/>
      <c r="C60" s="149"/>
      <c r="D60" s="150" t="s">
        <v>255</v>
      </c>
      <c r="E60" s="151"/>
      <c r="F60" s="151"/>
      <c r="G60" s="151"/>
      <c r="H60" s="151"/>
      <c r="I60" s="152"/>
      <c r="J60" s="153">
        <f>J99</f>
        <v>0</v>
      </c>
      <c r="K60" s="154"/>
    </row>
    <row r="61" spans="2:47" s="8" customFormat="1" ht="19.899999999999999" customHeight="1">
      <c r="B61" s="155"/>
      <c r="C61" s="156"/>
      <c r="D61" s="157" t="s">
        <v>761</v>
      </c>
      <c r="E61" s="158"/>
      <c r="F61" s="158"/>
      <c r="G61" s="158"/>
      <c r="H61" s="158"/>
      <c r="I61" s="159"/>
      <c r="J61" s="160">
        <f>J100</f>
        <v>0</v>
      </c>
      <c r="K61" s="161"/>
    </row>
    <row r="62" spans="2:47" s="8" customFormat="1" ht="19.899999999999999" customHeight="1">
      <c r="B62" s="155"/>
      <c r="C62" s="156"/>
      <c r="D62" s="157" t="s">
        <v>256</v>
      </c>
      <c r="E62" s="158"/>
      <c r="F62" s="158"/>
      <c r="G62" s="158"/>
      <c r="H62" s="158"/>
      <c r="I62" s="159"/>
      <c r="J62" s="160">
        <f>J141</f>
        <v>0</v>
      </c>
      <c r="K62" s="161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7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8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41"/>
      <c r="J68" s="59"/>
      <c r="K68" s="59"/>
      <c r="L68" s="60"/>
    </row>
    <row r="69" spans="2:12" s="1" customFormat="1" ht="36.950000000000003" customHeight="1">
      <c r="B69" s="40"/>
      <c r="C69" s="61" t="s">
        <v>107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12" s="1" customFormat="1" ht="6.95" customHeight="1">
      <c r="B70" s="40"/>
      <c r="C70" s="62"/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14.45" customHeight="1">
      <c r="B71" s="40"/>
      <c r="C71" s="64" t="s">
        <v>18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6.5" customHeight="1">
      <c r="B72" s="40"/>
      <c r="C72" s="62"/>
      <c r="D72" s="62"/>
      <c r="E72" s="372" t="str">
        <f>E7</f>
        <v>Vybudování parkovacích stání na ul. Dr. Martínka, p.p.č. 463/6, k. ú. Hrabůvka</v>
      </c>
      <c r="F72" s="373"/>
      <c r="G72" s="373"/>
      <c r="H72" s="373"/>
      <c r="I72" s="162"/>
      <c r="J72" s="62"/>
      <c r="K72" s="62"/>
      <c r="L72" s="60"/>
    </row>
    <row r="73" spans="2:12" s="1" customFormat="1" ht="14.45" customHeight="1">
      <c r="B73" s="40"/>
      <c r="C73" s="64" t="s">
        <v>97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7.25" customHeight="1">
      <c r="B74" s="40"/>
      <c r="C74" s="62"/>
      <c r="D74" s="62"/>
      <c r="E74" s="339" t="str">
        <f>E9</f>
        <v>003 - SO 401 VEŘEJNÉ OSVĚTLENÍ</v>
      </c>
      <c r="F74" s="374"/>
      <c r="G74" s="374"/>
      <c r="H74" s="374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8" customHeight="1">
      <c r="B76" s="40"/>
      <c r="C76" s="64" t="s">
        <v>23</v>
      </c>
      <c r="D76" s="62"/>
      <c r="E76" s="62"/>
      <c r="F76" s="163" t="str">
        <f>F12</f>
        <v xml:space="preserve"> </v>
      </c>
      <c r="G76" s="62"/>
      <c r="H76" s="62"/>
      <c r="I76" s="164" t="s">
        <v>25</v>
      </c>
      <c r="J76" s="72" t="str">
        <f>IF(J12="","",J12)</f>
        <v>1. 12. 2018</v>
      </c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5">
      <c r="B78" s="40"/>
      <c r="C78" s="64" t="s">
        <v>27</v>
      </c>
      <c r="D78" s="62"/>
      <c r="E78" s="62"/>
      <c r="F78" s="163" t="str">
        <f>E15</f>
        <v>Městský obvod Ostrava – Jih</v>
      </c>
      <c r="G78" s="62"/>
      <c r="H78" s="62"/>
      <c r="I78" s="164" t="s">
        <v>33</v>
      </c>
      <c r="J78" s="163" t="str">
        <f>E21</f>
        <v>Roman Fildán</v>
      </c>
      <c r="K78" s="62"/>
      <c r="L78" s="60"/>
    </row>
    <row r="79" spans="2:12" s="1" customFormat="1" ht="14.45" customHeight="1">
      <c r="B79" s="40"/>
      <c r="C79" s="64" t="s">
        <v>31</v>
      </c>
      <c r="D79" s="62"/>
      <c r="E79" s="62"/>
      <c r="F79" s="163" t="str">
        <f>IF(E18="","",E18)</f>
        <v/>
      </c>
      <c r="G79" s="62"/>
      <c r="H79" s="62"/>
      <c r="I79" s="162"/>
      <c r="J79" s="62"/>
      <c r="K79" s="62"/>
      <c r="L79" s="60"/>
    </row>
    <row r="80" spans="2:12" s="1" customFormat="1" ht="10.3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9" customFormat="1" ht="29.25" customHeight="1">
      <c r="B81" s="165"/>
      <c r="C81" s="166" t="s">
        <v>108</v>
      </c>
      <c r="D81" s="167" t="s">
        <v>56</v>
      </c>
      <c r="E81" s="167" t="s">
        <v>52</v>
      </c>
      <c r="F81" s="167" t="s">
        <v>109</v>
      </c>
      <c r="G81" s="167" t="s">
        <v>110</v>
      </c>
      <c r="H81" s="167" t="s">
        <v>111</v>
      </c>
      <c r="I81" s="168" t="s">
        <v>112</v>
      </c>
      <c r="J81" s="167" t="s">
        <v>102</v>
      </c>
      <c r="K81" s="169" t="s">
        <v>113</v>
      </c>
      <c r="L81" s="170"/>
      <c r="M81" s="80" t="s">
        <v>114</v>
      </c>
      <c r="N81" s="81" t="s">
        <v>41</v>
      </c>
      <c r="O81" s="81" t="s">
        <v>115</v>
      </c>
      <c r="P81" s="81" t="s">
        <v>116</v>
      </c>
      <c r="Q81" s="81" t="s">
        <v>117</v>
      </c>
      <c r="R81" s="81" t="s">
        <v>118</v>
      </c>
      <c r="S81" s="81" t="s">
        <v>119</v>
      </c>
      <c r="T81" s="82" t="s">
        <v>120</v>
      </c>
    </row>
    <row r="82" spans="2:65" s="1" customFormat="1" ht="29.25" customHeight="1">
      <c r="B82" s="40"/>
      <c r="C82" s="86" t="s">
        <v>103</v>
      </c>
      <c r="D82" s="62"/>
      <c r="E82" s="62"/>
      <c r="F82" s="62"/>
      <c r="G82" s="62"/>
      <c r="H82" s="62"/>
      <c r="I82" s="162"/>
      <c r="J82" s="171">
        <f>BK82</f>
        <v>0</v>
      </c>
      <c r="K82" s="62"/>
      <c r="L82" s="60"/>
      <c r="M82" s="83"/>
      <c r="N82" s="84"/>
      <c r="O82" s="84"/>
      <c r="P82" s="172">
        <f>P83+P99</f>
        <v>0</v>
      </c>
      <c r="Q82" s="84"/>
      <c r="R82" s="172">
        <f>R83+R99</f>
        <v>6.4318578500000001</v>
      </c>
      <c r="S82" s="84"/>
      <c r="T82" s="173">
        <f>T83+T99</f>
        <v>0</v>
      </c>
      <c r="AT82" s="23" t="s">
        <v>70</v>
      </c>
      <c r="AU82" s="23" t="s">
        <v>104</v>
      </c>
      <c r="BK82" s="174">
        <f>BK83+BK99</f>
        <v>0</v>
      </c>
    </row>
    <row r="83" spans="2:65" s="10" customFormat="1" ht="37.35" customHeight="1">
      <c r="B83" s="175"/>
      <c r="C83" s="176"/>
      <c r="D83" s="177" t="s">
        <v>70</v>
      </c>
      <c r="E83" s="178" t="s">
        <v>762</v>
      </c>
      <c r="F83" s="178" t="s">
        <v>763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P84+P97</f>
        <v>0</v>
      </c>
      <c r="Q83" s="183"/>
      <c r="R83" s="184">
        <f>R84+R97</f>
        <v>4.4999999999999999E-4</v>
      </c>
      <c r="S83" s="183"/>
      <c r="T83" s="185">
        <f>T84+T97</f>
        <v>0</v>
      </c>
      <c r="AR83" s="186" t="s">
        <v>81</v>
      </c>
      <c r="AT83" s="187" t="s">
        <v>70</v>
      </c>
      <c r="AU83" s="187" t="s">
        <v>71</v>
      </c>
      <c r="AY83" s="186" t="s">
        <v>124</v>
      </c>
      <c r="BK83" s="188">
        <f>BK84+BK97</f>
        <v>0</v>
      </c>
    </row>
    <row r="84" spans="2:65" s="10" customFormat="1" ht="19.899999999999999" customHeight="1">
      <c r="B84" s="175"/>
      <c r="C84" s="176"/>
      <c r="D84" s="177" t="s">
        <v>70</v>
      </c>
      <c r="E84" s="189" t="s">
        <v>764</v>
      </c>
      <c r="F84" s="189" t="s">
        <v>765</v>
      </c>
      <c r="G84" s="176"/>
      <c r="H84" s="176"/>
      <c r="I84" s="179"/>
      <c r="J84" s="190">
        <f>BK84</f>
        <v>0</v>
      </c>
      <c r="K84" s="176"/>
      <c r="L84" s="181"/>
      <c r="M84" s="182"/>
      <c r="N84" s="183"/>
      <c r="O84" s="183"/>
      <c r="P84" s="184">
        <f>SUM(P85:P96)</f>
        <v>0</v>
      </c>
      <c r="Q84" s="183"/>
      <c r="R84" s="184">
        <f>SUM(R85:R96)</f>
        <v>4.4999999999999999E-4</v>
      </c>
      <c r="S84" s="183"/>
      <c r="T84" s="185">
        <f>SUM(T85:T96)</f>
        <v>0</v>
      </c>
      <c r="AR84" s="186" t="s">
        <v>81</v>
      </c>
      <c r="AT84" s="187" t="s">
        <v>70</v>
      </c>
      <c r="AU84" s="187" t="s">
        <v>79</v>
      </c>
      <c r="AY84" s="186" t="s">
        <v>124</v>
      </c>
      <c r="BK84" s="188">
        <f>SUM(BK85:BK96)</f>
        <v>0</v>
      </c>
    </row>
    <row r="85" spans="2:65" s="1" customFormat="1" ht="38.25" customHeight="1">
      <c r="B85" s="40"/>
      <c r="C85" s="242" t="s">
        <v>79</v>
      </c>
      <c r="D85" s="242" t="s">
        <v>258</v>
      </c>
      <c r="E85" s="243" t="s">
        <v>766</v>
      </c>
      <c r="F85" s="244" t="s">
        <v>767</v>
      </c>
      <c r="G85" s="245" t="s">
        <v>223</v>
      </c>
      <c r="H85" s="246">
        <v>59.9</v>
      </c>
      <c r="I85" s="247"/>
      <c r="J85" s="248">
        <f>ROUND(I85*H85,2)</f>
        <v>0</v>
      </c>
      <c r="K85" s="244" t="s">
        <v>262</v>
      </c>
      <c r="L85" s="60"/>
      <c r="M85" s="249" t="s">
        <v>21</v>
      </c>
      <c r="N85" s="250" t="s">
        <v>42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186</v>
      </c>
      <c r="AT85" s="23" t="s">
        <v>258</v>
      </c>
      <c r="AU85" s="23" t="s">
        <v>81</v>
      </c>
      <c r="AY85" s="23" t="s">
        <v>124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79</v>
      </c>
      <c r="BK85" s="203">
        <f>ROUND(I85*H85,2)</f>
        <v>0</v>
      </c>
      <c r="BL85" s="23" t="s">
        <v>186</v>
      </c>
      <c r="BM85" s="23" t="s">
        <v>768</v>
      </c>
    </row>
    <row r="86" spans="2:65" s="12" customFormat="1">
      <c r="B86" s="215"/>
      <c r="C86" s="216"/>
      <c r="D86" s="206" t="s">
        <v>163</v>
      </c>
      <c r="E86" s="217" t="s">
        <v>21</v>
      </c>
      <c r="F86" s="218" t="s">
        <v>769</v>
      </c>
      <c r="G86" s="216"/>
      <c r="H86" s="219">
        <v>59.9</v>
      </c>
      <c r="I86" s="220"/>
      <c r="J86" s="216"/>
      <c r="K86" s="216"/>
      <c r="L86" s="221"/>
      <c r="M86" s="222"/>
      <c r="N86" s="223"/>
      <c r="O86" s="223"/>
      <c r="P86" s="223"/>
      <c r="Q86" s="223"/>
      <c r="R86" s="223"/>
      <c r="S86" s="223"/>
      <c r="T86" s="224"/>
      <c r="AT86" s="225" t="s">
        <v>163</v>
      </c>
      <c r="AU86" s="225" t="s">
        <v>81</v>
      </c>
      <c r="AV86" s="12" t="s">
        <v>81</v>
      </c>
      <c r="AW86" s="12" t="s">
        <v>35</v>
      </c>
      <c r="AX86" s="12" t="s">
        <v>79</v>
      </c>
      <c r="AY86" s="225" t="s">
        <v>124</v>
      </c>
    </row>
    <row r="87" spans="2:65" s="1" customFormat="1" ht="25.5" customHeight="1">
      <c r="B87" s="40"/>
      <c r="C87" s="242" t="s">
        <v>81</v>
      </c>
      <c r="D87" s="242" t="s">
        <v>258</v>
      </c>
      <c r="E87" s="243" t="s">
        <v>770</v>
      </c>
      <c r="F87" s="244" t="s">
        <v>771</v>
      </c>
      <c r="G87" s="245" t="s">
        <v>161</v>
      </c>
      <c r="H87" s="246">
        <v>4</v>
      </c>
      <c r="I87" s="247"/>
      <c r="J87" s="248">
        <f>ROUND(I87*H87,2)</f>
        <v>0</v>
      </c>
      <c r="K87" s="244" t="s">
        <v>262</v>
      </c>
      <c r="L87" s="60"/>
      <c r="M87" s="249" t="s">
        <v>21</v>
      </c>
      <c r="N87" s="250" t="s">
        <v>42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186</v>
      </c>
      <c r="AT87" s="23" t="s">
        <v>258</v>
      </c>
      <c r="AU87" s="23" t="s">
        <v>81</v>
      </c>
      <c r="AY87" s="23" t="s">
        <v>124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79</v>
      </c>
      <c r="BK87" s="203">
        <f>ROUND(I87*H87,2)</f>
        <v>0</v>
      </c>
      <c r="BL87" s="23" t="s">
        <v>186</v>
      </c>
      <c r="BM87" s="23" t="s">
        <v>772</v>
      </c>
    </row>
    <row r="88" spans="2:65" s="11" customFormat="1">
      <c r="B88" s="204"/>
      <c r="C88" s="205"/>
      <c r="D88" s="206" t="s">
        <v>163</v>
      </c>
      <c r="E88" s="207" t="s">
        <v>21</v>
      </c>
      <c r="F88" s="208" t="s">
        <v>773</v>
      </c>
      <c r="G88" s="205"/>
      <c r="H88" s="207" t="s">
        <v>21</v>
      </c>
      <c r="I88" s="209"/>
      <c r="J88" s="205"/>
      <c r="K88" s="205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163</v>
      </c>
      <c r="AU88" s="214" t="s">
        <v>81</v>
      </c>
      <c r="AV88" s="11" t="s">
        <v>79</v>
      </c>
      <c r="AW88" s="11" t="s">
        <v>35</v>
      </c>
      <c r="AX88" s="11" t="s">
        <v>71</v>
      </c>
      <c r="AY88" s="214" t="s">
        <v>124</v>
      </c>
    </row>
    <row r="89" spans="2:65" s="12" customFormat="1">
      <c r="B89" s="215"/>
      <c r="C89" s="216"/>
      <c r="D89" s="206" t="s">
        <v>163</v>
      </c>
      <c r="E89" s="217" t="s">
        <v>21</v>
      </c>
      <c r="F89" s="218" t="s">
        <v>130</v>
      </c>
      <c r="G89" s="216"/>
      <c r="H89" s="219">
        <v>4</v>
      </c>
      <c r="I89" s="220"/>
      <c r="J89" s="216"/>
      <c r="K89" s="216"/>
      <c r="L89" s="221"/>
      <c r="M89" s="222"/>
      <c r="N89" s="223"/>
      <c r="O89" s="223"/>
      <c r="P89" s="223"/>
      <c r="Q89" s="223"/>
      <c r="R89" s="223"/>
      <c r="S89" s="223"/>
      <c r="T89" s="224"/>
      <c r="AT89" s="225" t="s">
        <v>163</v>
      </c>
      <c r="AU89" s="225" t="s">
        <v>81</v>
      </c>
      <c r="AV89" s="12" t="s">
        <v>81</v>
      </c>
      <c r="AW89" s="12" t="s">
        <v>35</v>
      </c>
      <c r="AX89" s="12" t="s">
        <v>71</v>
      </c>
      <c r="AY89" s="225" t="s">
        <v>124</v>
      </c>
    </row>
    <row r="90" spans="2:65" s="13" customFormat="1">
      <c r="B90" s="226"/>
      <c r="C90" s="227"/>
      <c r="D90" s="206" t="s">
        <v>163</v>
      </c>
      <c r="E90" s="228" t="s">
        <v>21</v>
      </c>
      <c r="F90" s="229" t="s">
        <v>166</v>
      </c>
      <c r="G90" s="227"/>
      <c r="H90" s="230">
        <v>4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AT90" s="236" t="s">
        <v>163</v>
      </c>
      <c r="AU90" s="236" t="s">
        <v>81</v>
      </c>
      <c r="AV90" s="13" t="s">
        <v>130</v>
      </c>
      <c r="AW90" s="13" t="s">
        <v>35</v>
      </c>
      <c r="AX90" s="13" t="s">
        <v>79</v>
      </c>
      <c r="AY90" s="236" t="s">
        <v>124</v>
      </c>
    </row>
    <row r="91" spans="2:65" s="1" customFormat="1" ht="16.5" customHeight="1">
      <c r="B91" s="40"/>
      <c r="C91" s="242" t="s">
        <v>134</v>
      </c>
      <c r="D91" s="242" t="s">
        <v>258</v>
      </c>
      <c r="E91" s="243" t="s">
        <v>774</v>
      </c>
      <c r="F91" s="244" t="s">
        <v>775</v>
      </c>
      <c r="G91" s="245" t="s">
        <v>161</v>
      </c>
      <c r="H91" s="246">
        <v>3</v>
      </c>
      <c r="I91" s="247"/>
      <c r="J91" s="248">
        <f>ROUND(I91*H91,2)</f>
        <v>0</v>
      </c>
      <c r="K91" s="244" t="s">
        <v>262</v>
      </c>
      <c r="L91" s="60"/>
      <c r="M91" s="249" t="s">
        <v>21</v>
      </c>
      <c r="N91" s="250" t="s">
        <v>42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186</v>
      </c>
      <c r="AT91" s="23" t="s">
        <v>258</v>
      </c>
      <c r="AU91" s="23" t="s">
        <v>81</v>
      </c>
      <c r="AY91" s="23" t="s">
        <v>124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79</v>
      </c>
      <c r="BK91" s="203">
        <f>ROUND(I91*H91,2)</f>
        <v>0</v>
      </c>
      <c r="BL91" s="23" t="s">
        <v>186</v>
      </c>
      <c r="BM91" s="23" t="s">
        <v>776</v>
      </c>
    </row>
    <row r="92" spans="2:65" s="11" customFormat="1">
      <c r="B92" s="204"/>
      <c r="C92" s="205"/>
      <c r="D92" s="206" t="s">
        <v>163</v>
      </c>
      <c r="E92" s="207" t="s">
        <v>21</v>
      </c>
      <c r="F92" s="208" t="s">
        <v>773</v>
      </c>
      <c r="G92" s="205"/>
      <c r="H92" s="207" t="s">
        <v>21</v>
      </c>
      <c r="I92" s="209"/>
      <c r="J92" s="205"/>
      <c r="K92" s="205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163</v>
      </c>
      <c r="AU92" s="214" t="s">
        <v>81</v>
      </c>
      <c r="AV92" s="11" t="s">
        <v>79</v>
      </c>
      <c r="AW92" s="11" t="s">
        <v>35</v>
      </c>
      <c r="AX92" s="11" t="s">
        <v>71</v>
      </c>
      <c r="AY92" s="214" t="s">
        <v>124</v>
      </c>
    </row>
    <row r="93" spans="2:65" s="12" customFormat="1">
      <c r="B93" s="215"/>
      <c r="C93" s="216"/>
      <c r="D93" s="206" t="s">
        <v>163</v>
      </c>
      <c r="E93" s="217" t="s">
        <v>21</v>
      </c>
      <c r="F93" s="218" t="s">
        <v>134</v>
      </c>
      <c r="G93" s="216"/>
      <c r="H93" s="219">
        <v>3</v>
      </c>
      <c r="I93" s="220"/>
      <c r="J93" s="216"/>
      <c r="K93" s="216"/>
      <c r="L93" s="221"/>
      <c r="M93" s="222"/>
      <c r="N93" s="223"/>
      <c r="O93" s="223"/>
      <c r="P93" s="223"/>
      <c r="Q93" s="223"/>
      <c r="R93" s="223"/>
      <c r="S93" s="223"/>
      <c r="T93" s="224"/>
      <c r="AT93" s="225" t="s">
        <v>163</v>
      </c>
      <c r="AU93" s="225" t="s">
        <v>81</v>
      </c>
      <c r="AV93" s="12" t="s">
        <v>81</v>
      </c>
      <c r="AW93" s="12" t="s">
        <v>35</v>
      </c>
      <c r="AX93" s="12" t="s">
        <v>79</v>
      </c>
      <c r="AY93" s="225" t="s">
        <v>124</v>
      </c>
    </row>
    <row r="94" spans="2:65" s="1" customFormat="1" ht="16.5" customHeight="1">
      <c r="B94" s="40"/>
      <c r="C94" s="191" t="s">
        <v>130</v>
      </c>
      <c r="D94" s="191" t="s">
        <v>126</v>
      </c>
      <c r="E94" s="192" t="s">
        <v>777</v>
      </c>
      <c r="F94" s="193" t="s">
        <v>778</v>
      </c>
      <c r="G94" s="194" t="s">
        <v>161</v>
      </c>
      <c r="H94" s="195">
        <v>3</v>
      </c>
      <c r="I94" s="196"/>
      <c r="J94" s="197">
        <f>ROUND(I94*H94,2)</f>
        <v>0</v>
      </c>
      <c r="K94" s="193" t="s">
        <v>262</v>
      </c>
      <c r="L94" s="198"/>
      <c r="M94" s="199" t="s">
        <v>21</v>
      </c>
      <c r="N94" s="200" t="s">
        <v>42</v>
      </c>
      <c r="O94" s="41"/>
      <c r="P94" s="201">
        <f>O94*H94</f>
        <v>0</v>
      </c>
      <c r="Q94" s="201">
        <v>1.4999999999999999E-4</v>
      </c>
      <c r="R94" s="201">
        <f>Q94*H94</f>
        <v>4.4999999999999999E-4</v>
      </c>
      <c r="S94" s="201">
        <v>0</v>
      </c>
      <c r="T94" s="202">
        <f>S94*H94</f>
        <v>0</v>
      </c>
      <c r="AR94" s="23" t="s">
        <v>408</v>
      </c>
      <c r="AT94" s="23" t="s">
        <v>126</v>
      </c>
      <c r="AU94" s="23" t="s">
        <v>81</v>
      </c>
      <c r="AY94" s="23" t="s">
        <v>124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79</v>
      </c>
      <c r="BK94" s="203">
        <f>ROUND(I94*H94,2)</f>
        <v>0</v>
      </c>
      <c r="BL94" s="23" t="s">
        <v>186</v>
      </c>
      <c r="BM94" s="23" t="s">
        <v>779</v>
      </c>
    </row>
    <row r="95" spans="2:65" s="1" customFormat="1" ht="38.25" customHeight="1">
      <c r="B95" s="40"/>
      <c r="C95" s="242" t="s">
        <v>123</v>
      </c>
      <c r="D95" s="242" t="s">
        <v>258</v>
      </c>
      <c r="E95" s="243" t="s">
        <v>780</v>
      </c>
      <c r="F95" s="244" t="s">
        <v>781</v>
      </c>
      <c r="G95" s="245" t="s">
        <v>161</v>
      </c>
      <c r="H95" s="246">
        <v>1</v>
      </c>
      <c r="I95" s="247"/>
      <c r="J95" s="248">
        <f>ROUND(I95*H95,2)</f>
        <v>0</v>
      </c>
      <c r="K95" s="244" t="s">
        <v>262</v>
      </c>
      <c r="L95" s="60"/>
      <c r="M95" s="249" t="s">
        <v>21</v>
      </c>
      <c r="N95" s="250" t="s">
        <v>42</v>
      </c>
      <c r="O95" s="41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3" t="s">
        <v>186</v>
      </c>
      <c r="AT95" s="23" t="s">
        <v>258</v>
      </c>
      <c r="AU95" s="23" t="s">
        <v>81</v>
      </c>
      <c r="AY95" s="23" t="s">
        <v>124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79</v>
      </c>
      <c r="BK95" s="203">
        <f>ROUND(I95*H95,2)</f>
        <v>0</v>
      </c>
      <c r="BL95" s="23" t="s">
        <v>186</v>
      </c>
      <c r="BM95" s="23" t="s">
        <v>782</v>
      </c>
    </row>
    <row r="96" spans="2:65" s="1" customFormat="1" ht="16.5" customHeight="1">
      <c r="B96" s="40"/>
      <c r="C96" s="242" t="s">
        <v>143</v>
      </c>
      <c r="D96" s="242" t="s">
        <v>258</v>
      </c>
      <c r="E96" s="243" t="s">
        <v>783</v>
      </c>
      <c r="F96" s="244" t="s">
        <v>784</v>
      </c>
      <c r="G96" s="245" t="s">
        <v>785</v>
      </c>
      <c r="H96" s="246">
        <v>1</v>
      </c>
      <c r="I96" s="247"/>
      <c r="J96" s="248">
        <f>ROUND(I96*H96,2)</f>
        <v>0</v>
      </c>
      <c r="K96" s="244" t="s">
        <v>262</v>
      </c>
      <c r="L96" s="60"/>
      <c r="M96" s="249" t="s">
        <v>21</v>
      </c>
      <c r="N96" s="250" t="s">
        <v>42</v>
      </c>
      <c r="O96" s="41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3" t="s">
        <v>186</v>
      </c>
      <c r="AT96" s="23" t="s">
        <v>258</v>
      </c>
      <c r="AU96" s="23" t="s">
        <v>81</v>
      </c>
      <c r="AY96" s="23" t="s">
        <v>124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79</v>
      </c>
      <c r="BK96" s="203">
        <f>ROUND(I96*H96,2)</f>
        <v>0</v>
      </c>
      <c r="BL96" s="23" t="s">
        <v>186</v>
      </c>
      <c r="BM96" s="23" t="s">
        <v>786</v>
      </c>
    </row>
    <row r="97" spans="2:65" s="10" customFormat="1" ht="29.85" customHeight="1">
      <c r="B97" s="175"/>
      <c r="C97" s="176"/>
      <c r="D97" s="177" t="s">
        <v>70</v>
      </c>
      <c r="E97" s="189" t="s">
        <v>787</v>
      </c>
      <c r="F97" s="189" t="s">
        <v>788</v>
      </c>
      <c r="G97" s="176"/>
      <c r="H97" s="176"/>
      <c r="I97" s="179"/>
      <c r="J97" s="190">
        <f>BK97</f>
        <v>0</v>
      </c>
      <c r="K97" s="176"/>
      <c r="L97" s="181"/>
      <c r="M97" s="182"/>
      <c r="N97" s="183"/>
      <c r="O97" s="183"/>
      <c r="P97" s="184">
        <f>P98</f>
        <v>0</v>
      </c>
      <c r="Q97" s="183"/>
      <c r="R97" s="184">
        <f>R98</f>
        <v>0</v>
      </c>
      <c r="S97" s="183"/>
      <c r="T97" s="185">
        <f>T98</f>
        <v>0</v>
      </c>
      <c r="AR97" s="186" t="s">
        <v>81</v>
      </c>
      <c r="AT97" s="187" t="s">
        <v>70</v>
      </c>
      <c r="AU97" s="187" t="s">
        <v>79</v>
      </c>
      <c r="AY97" s="186" t="s">
        <v>124</v>
      </c>
      <c r="BK97" s="188">
        <f>BK98</f>
        <v>0</v>
      </c>
    </row>
    <row r="98" spans="2:65" s="1" customFormat="1" ht="25.5" customHeight="1">
      <c r="B98" s="40"/>
      <c r="C98" s="242" t="s">
        <v>147</v>
      </c>
      <c r="D98" s="242" t="s">
        <v>258</v>
      </c>
      <c r="E98" s="243" t="s">
        <v>789</v>
      </c>
      <c r="F98" s="244" t="s">
        <v>790</v>
      </c>
      <c r="G98" s="245" t="s">
        <v>161</v>
      </c>
      <c r="H98" s="246">
        <v>2</v>
      </c>
      <c r="I98" s="247"/>
      <c r="J98" s="248">
        <f>ROUND(I98*H98,2)</f>
        <v>0</v>
      </c>
      <c r="K98" s="244" t="s">
        <v>21</v>
      </c>
      <c r="L98" s="60"/>
      <c r="M98" s="249" t="s">
        <v>21</v>
      </c>
      <c r="N98" s="250" t="s">
        <v>42</v>
      </c>
      <c r="O98" s="41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3" t="s">
        <v>186</v>
      </c>
      <c r="AT98" s="23" t="s">
        <v>258</v>
      </c>
      <c r="AU98" s="23" t="s">
        <v>81</v>
      </c>
      <c r="AY98" s="23" t="s">
        <v>124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79</v>
      </c>
      <c r="BK98" s="203">
        <f>ROUND(I98*H98,2)</f>
        <v>0</v>
      </c>
      <c r="BL98" s="23" t="s">
        <v>186</v>
      </c>
      <c r="BM98" s="23" t="s">
        <v>791</v>
      </c>
    </row>
    <row r="99" spans="2:65" s="10" customFormat="1" ht="37.35" customHeight="1">
      <c r="B99" s="175"/>
      <c r="C99" s="176"/>
      <c r="D99" s="177" t="s">
        <v>70</v>
      </c>
      <c r="E99" s="178" t="s">
        <v>126</v>
      </c>
      <c r="F99" s="178" t="s">
        <v>611</v>
      </c>
      <c r="G99" s="176"/>
      <c r="H99" s="176"/>
      <c r="I99" s="179"/>
      <c r="J99" s="180">
        <f>BK99</f>
        <v>0</v>
      </c>
      <c r="K99" s="176"/>
      <c r="L99" s="181"/>
      <c r="M99" s="182"/>
      <c r="N99" s="183"/>
      <c r="O99" s="183"/>
      <c r="P99" s="184">
        <f>P100+P141</f>
        <v>0</v>
      </c>
      <c r="Q99" s="183"/>
      <c r="R99" s="184">
        <f>R100+R141</f>
        <v>6.4314078500000003</v>
      </c>
      <c r="S99" s="183"/>
      <c r="T99" s="185">
        <f>T100+T141</f>
        <v>0</v>
      </c>
      <c r="AR99" s="186" t="s">
        <v>134</v>
      </c>
      <c r="AT99" s="187" t="s">
        <v>70</v>
      </c>
      <c r="AU99" s="187" t="s">
        <v>71</v>
      </c>
      <c r="AY99" s="186" t="s">
        <v>124</v>
      </c>
      <c r="BK99" s="188">
        <f>BK100+BK141</f>
        <v>0</v>
      </c>
    </row>
    <row r="100" spans="2:65" s="10" customFormat="1" ht="19.899999999999999" customHeight="1">
      <c r="B100" s="175"/>
      <c r="C100" s="176"/>
      <c r="D100" s="177" t="s">
        <v>70</v>
      </c>
      <c r="E100" s="189" t="s">
        <v>792</v>
      </c>
      <c r="F100" s="189" t="s">
        <v>793</v>
      </c>
      <c r="G100" s="176"/>
      <c r="H100" s="176"/>
      <c r="I100" s="179"/>
      <c r="J100" s="190">
        <f>BK100</f>
        <v>0</v>
      </c>
      <c r="K100" s="176"/>
      <c r="L100" s="181"/>
      <c r="M100" s="182"/>
      <c r="N100" s="183"/>
      <c r="O100" s="183"/>
      <c r="P100" s="184">
        <f>SUM(P101:P140)</f>
        <v>0</v>
      </c>
      <c r="Q100" s="183"/>
      <c r="R100" s="184">
        <f>SUM(R101:R140)</f>
        <v>4.8489150000000002E-2</v>
      </c>
      <c r="S100" s="183"/>
      <c r="T100" s="185">
        <f>SUM(T101:T140)</f>
        <v>0</v>
      </c>
      <c r="AR100" s="186" t="s">
        <v>134</v>
      </c>
      <c r="AT100" s="187" t="s">
        <v>70</v>
      </c>
      <c r="AU100" s="187" t="s">
        <v>79</v>
      </c>
      <c r="AY100" s="186" t="s">
        <v>124</v>
      </c>
      <c r="BK100" s="188">
        <f>SUM(BK101:BK140)</f>
        <v>0</v>
      </c>
    </row>
    <row r="101" spans="2:65" s="1" customFormat="1" ht="16.5" customHeight="1">
      <c r="B101" s="40"/>
      <c r="C101" s="242" t="s">
        <v>129</v>
      </c>
      <c r="D101" s="242" t="s">
        <v>258</v>
      </c>
      <c r="E101" s="243" t="s">
        <v>794</v>
      </c>
      <c r="F101" s="244" t="s">
        <v>795</v>
      </c>
      <c r="G101" s="245" t="s">
        <v>223</v>
      </c>
      <c r="H101" s="246">
        <v>32.9</v>
      </c>
      <c r="I101" s="247"/>
      <c r="J101" s="248">
        <f>ROUND(I101*H101,2)</f>
        <v>0</v>
      </c>
      <c r="K101" s="244" t="s">
        <v>262</v>
      </c>
      <c r="L101" s="60"/>
      <c r="M101" s="249" t="s">
        <v>21</v>
      </c>
      <c r="N101" s="250" t="s">
        <v>42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3" t="s">
        <v>568</v>
      </c>
      <c r="AT101" s="23" t="s">
        <v>258</v>
      </c>
      <c r="AU101" s="23" t="s">
        <v>81</v>
      </c>
      <c r="AY101" s="23" t="s">
        <v>124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79</v>
      </c>
      <c r="BK101" s="203">
        <f>ROUND(I101*H101,2)</f>
        <v>0</v>
      </c>
      <c r="BL101" s="23" t="s">
        <v>568</v>
      </c>
      <c r="BM101" s="23" t="s">
        <v>796</v>
      </c>
    </row>
    <row r="102" spans="2:65" s="12" customFormat="1">
      <c r="B102" s="215"/>
      <c r="C102" s="216"/>
      <c r="D102" s="206" t="s">
        <v>163</v>
      </c>
      <c r="E102" s="217" t="s">
        <v>21</v>
      </c>
      <c r="F102" s="218" t="s">
        <v>750</v>
      </c>
      <c r="G102" s="216"/>
      <c r="H102" s="219">
        <v>32.9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163</v>
      </c>
      <c r="AU102" s="225" t="s">
        <v>81</v>
      </c>
      <c r="AV102" s="12" t="s">
        <v>81</v>
      </c>
      <c r="AW102" s="12" t="s">
        <v>35</v>
      </c>
      <c r="AX102" s="12" t="s">
        <v>79</v>
      </c>
      <c r="AY102" s="225" t="s">
        <v>124</v>
      </c>
    </row>
    <row r="103" spans="2:65" s="1" customFormat="1" ht="16.5" customHeight="1">
      <c r="B103" s="40"/>
      <c r="C103" s="191" t="s">
        <v>154</v>
      </c>
      <c r="D103" s="191" t="s">
        <v>126</v>
      </c>
      <c r="E103" s="192" t="s">
        <v>797</v>
      </c>
      <c r="F103" s="193" t="s">
        <v>798</v>
      </c>
      <c r="G103" s="194" t="s">
        <v>223</v>
      </c>
      <c r="H103" s="195">
        <v>36.19</v>
      </c>
      <c r="I103" s="196"/>
      <c r="J103" s="197">
        <f>ROUND(I103*H103,2)</f>
        <v>0</v>
      </c>
      <c r="K103" s="193" t="s">
        <v>21</v>
      </c>
      <c r="L103" s="198"/>
      <c r="M103" s="199" t="s">
        <v>21</v>
      </c>
      <c r="N103" s="200" t="s">
        <v>42</v>
      </c>
      <c r="O103" s="41"/>
      <c r="P103" s="201">
        <f>O103*H103</f>
        <v>0</v>
      </c>
      <c r="Q103" s="201">
        <v>2.0000000000000002E-5</v>
      </c>
      <c r="R103" s="201">
        <f>Q103*H103</f>
        <v>7.2380000000000003E-4</v>
      </c>
      <c r="S103" s="201">
        <v>0</v>
      </c>
      <c r="T103" s="202">
        <f>S103*H103</f>
        <v>0</v>
      </c>
      <c r="AR103" s="23" t="s">
        <v>799</v>
      </c>
      <c r="AT103" s="23" t="s">
        <v>126</v>
      </c>
      <c r="AU103" s="23" t="s">
        <v>81</v>
      </c>
      <c r="AY103" s="23" t="s">
        <v>124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79</v>
      </c>
      <c r="BK103" s="203">
        <f>ROUND(I103*H103,2)</f>
        <v>0</v>
      </c>
      <c r="BL103" s="23" t="s">
        <v>799</v>
      </c>
      <c r="BM103" s="23" t="s">
        <v>800</v>
      </c>
    </row>
    <row r="104" spans="2:65" s="11" customFormat="1">
      <c r="B104" s="204"/>
      <c r="C104" s="205"/>
      <c r="D104" s="206" t="s">
        <v>163</v>
      </c>
      <c r="E104" s="207" t="s">
        <v>21</v>
      </c>
      <c r="F104" s="208" t="s">
        <v>735</v>
      </c>
      <c r="G104" s="205"/>
      <c r="H104" s="207" t="s">
        <v>21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163</v>
      </c>
      <c r="AU104" s="214" t="s">
        <v>81</v>
      </c>
      <c r="AV104" s="11" t="s">
        <v>79</v>
      </c>
      <c r="AW104" s="11" t="s">
        <v>35</v>
      </c>
      <c r="AX104" s="11" t="s">
        <v>71</v>
      </c>
      <c r="AY104" s="214" t="s">
        <v>124</v>
      </c>
    </row>
    <row r="105" spans="2:65" s="12" customFormat="1">
      <c r="B105" s="215"/>
      <c r="C105" s="216"/>
      <c r="D105" s="206" t="s">
        <v>163</v>
      </c>
      <c r="E105" s="217" t="s">
        <v>21</v>
      </c>
      <c r="F105" s="218" t="s">
        <v>750</v>
      </c>
      <c r="G105" s="216"/>
      <c r="H105" s="219">
        <v>32.9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163</v>
      </c>
      <c r="AU105" s="225" t="s">
        <v>81</v>
      </c>
      <c r="AV105" s="12" t="s">
        <v>81</v>
      </c>
      <c r="AW105" s="12" t="s">
        <v>35</v>
      </c>
      <c r="AX105" s="12" t="s">
        <v>79</v>
      </c>
      <c r="AY105" s="225" t="s">
        <v>124</v>
      </c>
    </row>
    <row r="106" spans="2:65" s="12" customFormat="1">
      <c r="B106" s="215"/>
      <c r="C106" s="216"/>
      <c r="D106" s="206" t="s">
        <v>163</v>
      </c>
      <c r="E106" s="216"/>
      <c r="F106" s="218" t="s">
        <v>801</v>
      </c>
      <c r="G106" s="216"/>
      <c r="H106" s="219">
        <v>36.19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163</v>
      </c>
      <c r="AU106" s="225" t="s">
        <v>81</v>
      </c>
      <c r="AV106" s="12" t="s">
        <v>81</v>
      </c>
      <c r="AW106" s="12" t="s">
        <v>6</v>
      </c>
      <c r="AX106" s="12" t="s">
        <v>79</v>
      </c>
      <c r="AY106" s="225" t="s">
        <v>124</v>
      </c>
    </row>
    <row r="107" spans="2:65" s="1" customFormat="1" ht="25.5" customHeight="1">
      <c r="B107" s="40"/>
      <c r="C107" s="242" t="s">
        <v>158</v>
      </c>
      <c r="D107" s="242" t="s">
        <v>258</v>
      </c>
      <c r="E107" s="243" t="s">
        <v>802</v>
      </c>
      <c r="F107" s="244" t="s">
        <v>803</v>
      </c>
      <c r="G107" s="245" t="s">
        <v>161</v>
      </c>
      <c r="H107" s="246">
        <v>2</v>
      </c>
      <c r="I107" s="247"/>
      <c r="J107" s="248">
        <f t="shared" ref="J107:J114" si="0">ROUND(I107*H107,2)</f>
        <v>0</v>
      </c>
      <c r="K107" s="244" t="s">
        <v>21</v>
      </c>
      <c r="L107" s="60"/>
      <c r="M107" s="249" t="s">
        <v>21</v>
      </c>
      <c r="N107" s="250" t="s">
        <v>42</v>
      </c>
      <c r="O107" s="41"/>
      <c r="P107" s="201">
        <f t="shared" ref="P107:P114" si="1">O107*H107</f>
        <v>0</v>
      </c>
      <c r="Q107" s="201">
        <v>0</v>
      </c>
      <c r="R107" s="201">
        <f t="shared" ref="R107:R114" si="2">Q107*H107</f>
        <v>0</v>
      </c>
      <c r="S107" s="201">
        <v>0</v>
      </c>
      <c r="T107" s="202">
        <f t="shared" ref="T107:T114" si="3">S107*H107</f>
        <v>0</v>
      </c>
      <c r="AR107" s="23" t="s">
        <v>568</v>
      </c>
      <c r="AT107" s="23" t="s">
        <v>258</v>
      </c>
      <c r="AU107" s="23" t="s">
        <v>81</v>
      </c>
      <c r="AY107" s="23" t="s">
        <v>124</v>
      </c>
      <c r="BE107" s="203">
        <f t="shared" ref="BE107:BE114" si="4">IF(N107="základní",J107,0)</f>
        <v>0</v>
      </c>
      <c r="BF107" s="203">
        <f t="shared" ref="BF107:BF114" si="5">IF(N107="snížená",J107,0)</f>
        <v>0</v>
      </c>
      <c r="BG107" s="203">
        <f t="shared" ref="BG107:BG114" si="6">IF(N107="zákl. přenesená",J107,0)</f>
        <v>0</v>
      </c>
      <c r="BH107" s="203">
        <f t="shared" ref="BH107:BH114" si="7">IF(N107="sníž. přenesená",J107,0)</f>
        <v>0</v>
      </c>
      <c r="BI107" s="203">
        <f t="shared" ref="BI107:BI114" si="8">IF(N107="nulová",J107,0)</f>
        <v>0</v>
      </c>
      <c r="BJ107" s="23" t="s">
        <v>79</v>
      </c>
      <c r="BK107" s="203">
        <f t="shared" ref="BK107:BK114" si="9">ROUND(I107*H107,2)</f>
        <v>0</v>
      </c>
      <c r="BL107" s="23" t="s">
        <v>568</v>
      </c>
      <c r="BM107" s="23" t="s">
        <v>804</v>
      </c>
    </row>
    <row r="108" spans="2:65" s="1" customFormat="1" ht="16.5" customHeight="1">
      <c r="B108" s="40"/>
      <c r="C108" s="191" t="s">
        <v>167</v>
      </c>
      <c r="D108" s="191" t="s">
        <v>126</v>
      </c>
      <c r="E108" s="192" t="s">
        <v>805</v>
      </c>
      <c r="F108" s="193" t="s">
        <v>806</v>
      </c>
      <c r="G108" s="194" t="s">
        <v>161</v>
      </c>
      <c r="H108" s="195">
        <v>2</v>
      </c>
      <c r="I108" s="196"/>
      <c r="J108" s="197">
        <f t="shared" si="0"/>
        <v>0</v>
      </c>
      <c r="K108" s="193" t="s">
        <v>21</v>
      </c>
      <c r="L108" s="198"/>
      <c r="M108" s="199" t="s">
        <v>21</v>
      </c>
      <c r="N108" s="200" t="s">
        <v>42</v>
      </c>
      <c r="O108" s="41"/>
      <c r="P108" s="201">
        <f t="shared" si="1"/>
        <v>0</v>
      </c>
      <c r="Q108" s="201">
        <v>0</v>
      </c>
      <c r="R108" s="201">
        <f t="shared" si="2"/>
        <v>0</v>
      </c>
      <c r="S108" s="201">
        <v>0</v>
      </c>
      <c r="T108" s="202">
        <f t="shared" si="3"/>
        <v>0</v>
      </c>
      <c r="AR108" s="23" t="s">
        <v>807</v>
      </c>
      <c r="AT108" s="23" t="s">
        <v>126</v>
      </c>
      <c r="AU108" s="23" t="s">
        <v>81</v>
      </c>
      <c r="AY108" s="23" t="s">
        <v>124</v>
      </c>
      <c r="BE108" s="203">
        <f t="shared" si="4"/>
        <v>0</v>
      </c>
      <c r="BF108" s="203">
        <f t="shared" si="5"/>
        <v>0</v>
      </c>
      <c r="BG108" s="203">
        <f t="shared" si="6"/>
        <v>0</v>
      </c>
      <c r="BH108" s="203">
        <f t="shared" si="7"/>
        <v>0</v>
      </c>
      <c r="BI108" s="203">
        <f t="shared" si="8"/>
        <v>0</v>
      </c>
      <c r="BJ108" s="23" t="s">
        <v>79</v>
      </c>
      <c r="BK108" s="203">
        <f t="shared" si="9"/>
        <v>0</v>
      </c>
      <c r="BL108" s="23" t="s">
        <v>568</v>
      </c>
      <c r="BM108" s="23" t="s">
        <v>808</v>
      </c>
    </row>
    <row r="109" spans="2:65" s="1" customFormat="1" ht="25.5" customHeight="1">
      <c r="B109" s="40"/>
      <c r="C109" s="242" t="s">
        <v>171</v>
      </c>
      <c r="D109" s="242" t="s">
        <v>258</v>
      </c>
      <c r="E109" s="243" t="s">
        <v>809</v>
      </c>
      <c r="F109" s="244" t="s">
        <v>810</v>
      </c>
      <c r="G109" s="245" t="s">
        <v>161</v>
      </c>
      <c r="H109" s="246">
        <v>2</v>
      </c>
      <c r="I109" s="247"/>
      <c r="J109" s="248">
        <f t="shared" si="0"/>
        <v>0</v>
      </c>
      <c r="K109" s="244" t="s">
        <v>262</v>
      </c>
      <c r="L109" s="60"/>
      <c r="M109" s="249" t="s">
        <v>21</v>
      </c>
      <c r="N109" s="250" t="s">
        <v>42</v>
      </c>
      <c r="O109" s="41"/>
      <c r="P109" s="201">
        <f t="shared" si="1"/>
        <v>0</v>
      </c>
      <c r="Q109" s="201">
        <v>0</v>
      </c>
      <c r="R109" s="201">
        <f t="shared" si="2"/>
        <v>0</v>
      </c>
      <c r="S109" s="201">
        <v>0</v>
      </c>
      <c r="T109" s="202">
        <f t="shared" si="3"/>
        <v>0</v>
      </c>
      <c r="AR109" s="23" t="s">
        <v>568</v>
      </c>
      <c r="AT109" s="23" t="s">
        <v>258</v>
      </c>
      <c r="AU109" s="23" t="s">
        <v>81</v>
      </c>
      <c r="AY109" s="23" t="s">
        <v>124</v>
      </c>
      <c r="BE109" s="203">
        <f t="shared" si="4"/>
        <v>0</v>
      </c>
      <c r="BF109" s="203">
        <f t="shared" si="5"/>
        <v>0</v>
      </c>
      <c r="BG109" s="203">
        <f t="shared" si="6"/>
        <v>0</v>
      </c>
      <c r="BH109" s="203">
        <f t="shared" si="7"/>
        <v>0</v>
      </c>
      <c r="BI109" s="203">
        <f t="shared" si="8"/>
        <v>0</v>
      </c>
      <c r="BJ109" s="23" t="s">
        <v>79</v>
      </c>
      <c r="BK109" s="203">
        <f t="shared" si="9"/>
        <v>0</v>
      </c>
      <c r="BL109" s="23" t="s">
        <v>568</v>
      </c>
      <c r="BM109" s="23" t="s">
        <v>811</v>
      </c>
    </row>
    <row r="110" spans="2:65" s="1" customFormat="1" ht="16.5" customHeight="1">
      <c r="B110" s="40"/>
      <c r="C110" s="191" t="s">
        <v>175</v>
      </c>
      <c r="D110" s="191" t="s">
        <v>126</v>
      </c>
      <c r="E110" s="192" t="s">
        <v>812</v>
      </c>
      <c r="F110" s="193" t="s">
        <v>813</v>
      </c>
      <c r="G110" s="194" t="s">
        <v>161</v>
      </c>
      <c r="H110" s="195">
        <v>2</v>
      </c>
      <c r="I110" s="196"/>
      <c r="J110" s="197">
        <f t="shared" si="0"/>
        <v>0</v>
      </c>
      <c r="K110" s="193" t="s">
        <v>21</v>
      </c>
      <c r="L110" s="198"/>
      <c r="M110" s="199" t="s">
        <v>21</v>
      </c>
      <c r="N110" s="200" t="s">
        <v>42</v>
      </c>
      <c r="O110" s="41"/>
      <c r="P110" s="201">
        <f t="shared" si="1"/>
        <v>0</v>
      </c>
      <c r="Q110" s="201">
        <v>0</v>
      </c>
      <c r="R110" s="201">
        <f t="shared" si="2"/>
        <v>0</v>
      </c>
      <c r="S110" s="201">
        <v>0</v>
      </c>
      <c r="T110" s="202">
        <f t="shared" si="3"/>
        <v>0</v>
      </c>
      <c r="AR110" s="23" t="s">
        <v>807</v>
      </c>
      <c r="AT110" s="23" t="s">
        <v>126</v>
      </c>
      <c r="AU110" s="23" t="s">
        <v>81</v>
      </c>
      <c r="AY110" s="23" t="s">
        <v>124</v>
      </c>
      <c r="BE110" s="203">
        <f t="shared" si="4"/>
        <v>0</v>
      </c>
      <c r="BF110" s="203">
        <f t="shared" si="5"/>
        <v>0</v>
      </c>
      <c r="BG110" s="203">
        <f t="shared" si="6"/>
        <v>0</v>
      </c>
      <c r="BH110" s="203">
        <f t="shared" si="7"/>
        <v>0</v>
      </c>
      <c r="BI110" s="203">
        <f t="shared" si="8"/>
        <v>0</v>
      </c>
      <c r="BJ110" s="23" t="s">
        <v>79</v>
      </c>
      <c r="BK110" s="203">
        <f t="shared" si="9"/>
        <v>0</v>
      </c>
      <c r="BL110" s="23" t="s">
        <v>568</v>
      </c>
      <c r="BM110" s="23" t="s">
        <v>814</v>
      </c>
    </row>
    <row r="111" spans="2:65" s="1" customFormat="1" ht="16.5" customHeight="1">
      <c r="B111" s="40"/>
      <c r="C111" s="242" t="s">
        <v>179</v>
      </c>
      <c r="D111" s="242" t="s">
        <v>258</v>
      </c>
      <c r="E111" s="243" t="s">
        <v>815</v>
      </c>
      <c r="F111" s="244" t="s">
        <v>816</v>
      </c>
      <c r="G111" s="245" t="s">
        <v>161</v>
      </c>
      <c r="H111" s="246">
        <v>2</v>
      </c>
      <c r="I111" s="247"/>
      <c r="J111" s="248">
        <f t="shared" si="0"/>
        <v>0</v>
      </c>
      <c r="K111" s="244" t="s">
        <v>269</v>
      </c>
      <c r="L111" s="60"/>
      <c r="M111" s="249" t="s">
        <v>21</v>
      </c>
      <c r="N111" s="250" t="s">
        <v>42</v>
      </c>
      <c r="O111" s="41"/>
      <c r="P111" s="201">
        <f t="shared" si="1"/>
        <v>0</v>
      </c>
      <c r="Q111" s="201">
        <v>0</v>
      </c>
      <c r="R111" s="201">
        <f t="shared" si="2"/>
        <v>0</v>
      </c>
      <c r="S111" s="201">
        <v>0</v>
      </c>
      <c r="T111" s="202">
        <f t="shared" si="3"/>
        <v>0</v>
      </c>
      <c r="AR111" s="23" t="s">
        <v>568</v>
      </c>
      <c r="AT111" s="23" t="s">
        <v>258</v>
      </c>
      <c r="AU111" s="23" t="s">
        <v>81</v>
      </c>
      <c r="AY111" s="23" t="s">
        <v>124</v>
      </c>
      <c r="BE111" s="203">
        <f t="shared" si="4"/>
        <v>0</v>
      </c>
      <c r="BF111" s="203">
        <f t="shared" si="5"/>
        <v>0</v>
      </c>
      <c r="BG111" s="203">
        <f t="shared" si="6"/>
        <v>0</v>
      </c>
      <c r="BH111" s="203">
        <f t="shared" si="7"/>
        <v>0</v>
      </c>
      <c r="BI111" s="203">
        <f t="shared" si="8"/>
        <v>0</v>
      </c>
      <c r="BJ111" s="23" t="s">
        <v>79</v>
      </c>
      <c r="BK111" s="203">
        <f t="shared" si="9"/>
        <v>0</v>
      </c>
      <c r="BL111" s="23" t="s">
        <v>568</v>
      </c>
      <c r="BM111" s="23" t="s">
        <v>817</v>
      </c>
    </row>
    <row r="112" spans="2:65" s="1" customFormat="1" ht="16.5" customHeight="1">
      <c r="B112" s="40"/>
      <c r="C112" s="242" t="s">
        <v>10</v>
      </c>
      <c r="D112" s="242" t="s">
        <v>258</v>
      </c>
      <c r="E112" s="243" t="s">
        <v>818</v>
      </c>
      <c r="F112" s="244" t="s">
        <v>819</v>
      </c>
      <c r="G112" s="245" t="s">
        <v>161</v>
      </c>
      <c r="H112" s="246">
        <v>3</v>
      </c>
      <c r="I112" s="247"/>
      <c r="J112" s="248">
        <f t="shared" si="0"/>
        <v>0</v>
      </c>
      <c r="K112" s="244" t="s">
        <v>262</v>
      </c>
      <c r="L112" s="60"/>
      <c r="M112" s="249" t="s">
        <v>21</v>
      </c>
      <c r="N112" s="250" t="s">
        <v>42</v>
      </c>
      <c r="O112" s="41"/>
      <c r="P112" s="201">
        <f t="shared" si="1"/>
        <v>0</v>
      </c>
      <c r="Q112" s="201">
        <v>0</v>
      </c>
      <c r="R112" s="201">
        <f t="shared" si="2"/>
        <v>0</v>
      </c>
      <c r="S112" s="201">
        <v>0</v>
      </c>
      <c r="T112" s="202">
        <f t="shared" si="3"/>
        <v>0</v>
      </c>
      <c r="AR112" s="23" t="s">
        <v>568</v>
      </c>
      <c r="AT112" s="23" t="s">
        <v>258</v>
      </c>
      <c r="AU112" s="23" t="s">
        <v>81</v>
      </c>
      <c r="AY112" s="23" t="s">
        <v>124</v>
      </c>
      <c r="BE112" s="203">
        <f t="shared" si="4"/>
        <v>0</v>
      </c>
      <c r="BF112" s="203">
        <f t="shared" si="5"/>
        <v>0</v>
      </c>
      <c r="BG112" s="203">
        <f t="shared" si="6"/>
        <v>0</v>
      </c>
      <c r="BH112" s="203">
        <f t="shared" si="7"/>
        <v>0</v>
      </c>
      <c r="BI112" s="203">
        <f t="shared" si="8"/>
        <v>0</v>
      </c>
      <c r="BJ112" s="23" t="s">
        <v>79</v>
      </c>
      <c r="BK112" s="203">
        <f t="shared" si="9"/>
        <v>0</v>
      </c>
      <c r="BL112" s="23" t="s">
        <v>568</v>
      </c>
      <c r="BM112" s="23" t="s">
        <v>820</v>
      </c>
    </row>
    <row r="113" spans="2:65" s="1" customFormat="1" ht="16.5" customHeight="1">
      <c r="B113" s="40"/>
      <c r="C113" s="191" t="s">
        <v>186</v>
      </c>
      <c r="D113" s="191" t="s">
        <v>126</v>
      </c>
      <c r="E113" s="192" t="s">
        <v>821</v>
      </c>
      <c r="F113" s="193" t="s">
        <v>822</v>
      </c>
      <c r="G113" s="194" t="s">
        <v>823</v>
      </c>
      <c r="H113" s="195">
        <v>3</v>
      </c>
      <c r="I113" s="196"/>
      <c r="J113" s="197">
        <f t="shared" si="0"/>
        <v>0</v>
      </c>
      <c r="K113" s="193" t="s">
        <v>21</v>
      </c>
      <c r="L113" s="198"/>
      <c r="M113" s="199" t="s">
        <v>21</v>
      </c>
      <c r="N113" s="200" t="s">
        <v>42</v>
      </c>
      <c r="O113" s="41"/>
      <c r="P113" s="201">
        <f t="shared" si="1"/>
        <v>0</v>
      </c>
      <c r="Q113" s="201">
        <v>0</v>
      </c>
      <c r="R113" s="201">
        <f t="shared" si="2"/>
        <v>0</v>
      </c>
      <c r="S113" s="201">
        <v>0</v>
      </c>
      <c r="T113" s="202">
        <f t="shared" si="3"/>
        <v>0</v>
      </c>
      <c r="AR113" s="23" t="s">
        <v>807</v>
      </c>
      <c r="AT113" s="23" t="s">
        <v>126</v>
      </c>
      <c r="AU113" s="23" t="s">
        <v>81</v>
      </c>
      <c r="AY113" s="23" t="s">
        <v>124</v>
      </c>
      <c r="BE113" s="203">
        <f t="shared" si="4"/>
        <v>0</v>
      </c>
      <c r="BF113" s="203">
        <f t="shared" si="5"/>
        <v>0</v>
      </c>
      <c r="BG113" s="203">
        <f t="shared" si="6"/>
        <v>0</v>
      </c>
      <c r="BH113" s="203">
        <f t="shared" si="7"/>
        <v>0</v>
      </c>
      <c r="BI113" s="203">
        <f t="shared" si="8"/>
        <v>0</v>
      </c>
      <c r="BJ113" s="23" t="s">
        <v>79</v>
      </c>
      <c r="BK113" s="203">
        <f t="shared" si="9"/>
        <v>0</v>
      </c>
      <c r="BL113" s="23" t="s">
        <v>568</v>
      </c>
      <c r="BM113" s="23" t="s">
        <v>824</v>
      </c>
    </row>
    <row r="114" spans="2:65" s="1" customFormat="1" ht="25.5" customHeight="1">
      <c r="B114" s="40"/>
      <c r="C114" s="242" t="s">
        <v>190</v>
      </c>
      <c r="D114" s="242" t="s">
        <v>258</v>
      </c>
      <c r="E114" s="243" t="s">
        <v>825</v>
      </c>
      <c r="F114" s="244" t="s">
        <v>826</v>
      </c>
      <c r="G114" s="245" t="s">
        <v>223</v>
      </c>
      <c r="H114" s="246">
        <v>32.9</v>
      </c>
      <c r="I114" s="247"/>
      <c r="J114" s="248">
        <f t="shared" si="0"/>
        <v>0</v>
      </c>
      <c r="K114" s="244" t="s">
        <v>262</v>
      </c>
      <c r="L114" s="60"/>
      <c r="M114" s="249" t="s">
        <v>21</v>
      </c>
      <c r="N114" s="250" t="s">
        <v>42</v>
      </c>
      <c r="O114" s="41"/>
      <c r="P114" s="201">
        <f t="shared" si="1"/>
        <v>0</v>
      </c>
      <c r="Q114" s="201">
        <v>0</v>
      </c>
      <c r="R114" s="201">
        <f t="shared" si="2"/>
        <v>0</v>
      </c>
      <c r="S114" s="201">
        <v>0</v>
      </c>
      <c r="T114" s="202">
        <f t="shared" si="3"/>
        <v>0</v>
      </c>
      <c r="AR114" s="23" t="s">
        <v>568</v>
      </c>
      <c r="AT114" s="23" t="s">
        <v>258</v>
      </c>
      <c r="AU114" s="23" t="s">
        <v>81</v>
      </c>
      <c r="AY114" s="23" t="s">
        <v>124</v>
      </c>
      <c r="BE114" s="203">
        <f t="shared" si="4"/>
        <v>0</v>
      </c>
      <c r="BF114" s="203">
        <f t="shared" si="5"/>
        <v>0</v>
      </c>
      <c r="BG114" s="203">
        <f t="shared" si="6"/>
        <v>0</v>
      </c>
      <c r="BH114" s="203">
        <f t="shared" si="7"/>
        <v>0</v>
      </c>
      <c r="BI114" s="203">
        <f t="shared" si="8"/>
        <v>0</v>
      </c>
      <c r="BJ114" s="23" t="s">
        <v>79</v>
      </c>
      <c r="BK114" s="203">
        <f t="shared" si="9"/>
        <v>0</v>
      </c>
      <c r="BL114" s="23" t="s">
        <v>568</v>
      </c>
      <c r="BM114" s="23" t="s">
        <v>827</v>
      </c>
    </row>
    <row r="115" spans="2:65" s="11" customFormat="1">
      <c r="B115" s="204"/>
      <c r="C115" s="205"/>
      <c r="D115" s="206" t="s">
        <v>163</v>
      </c>
      <c r="E115" s="207" t="s">
        <v>21</v>
      </c>
      <c r="F115" s="208" t="s">
        <v>773</v>
      </c>
      <c r="G115" s="205"/>
      <c r="H115" s="207" t="s">
        <v>21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163</v>
      </c>
      <c r="AU115" s="214" t="s">
        <v>81</v>
      </c>
      <c r="AV115" s="11" t="s">
        <v>79</v>
      </c>
      <c r="AW115" s="11" t="s">
        <v>35</v>
      </c>
      <c r="AX115" s="11" t="s">
        <v>71</v>
      </c>
      <c r="AY115" s="214" t="s">
        <v>124</v>
      </c>
    </row>
    <row r="116" spans="2:65" s="12" customFormat="1">
      <c r="B116" s="215"/>
      <c r="C116" s="216"/>
      <c r="D116" s="206" t="s">
        <v>163</v>
      </c>
      <c r="E116" s="217" t="s">
        <v>753</v>
      </c>
      <c r="F116" s="218" t="s">
        <v>750</v>
      </c>
      <c r="G116" s="216"/>
      <c r="H116" s="219">
        <v>32.9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163</v>
      </c>
      <c r="AU116" s="225" t="s">
        <v>81</v>
      </c>
      <c r="AV116" s="12" t="s">
        <v>81</v>
      </c>
      <c r="AW116" s="12" t="s">
        <v>35</v>
      </c>
      <c r="AX116" s="12" t="s">
        <v>79</v>
      </c>
      <c r="AY116" s="225" t="s">
        <v>124</v>
      </c>
    </row>
    <row r="117" spans="2:65" s="1" customFormat="1" ht="16.5" customHeight="1">
      <c r="B117" s="40"/>
      <c r="C117" s="191" t="s">
        <v>194</v>
      </c>
      <c r="D117" s="191" t="s">
        <v>126</v>
      </c>
      <c r="E117" s="192" t="s">
        <v>828</v>
      </c>
      <c r="F117" s="193" t="s">
        <v>829</v>
      </c>
      <c r="G117" s="194" t="s">
        <v>383</v>
      </c>
      <c r="H117" s="195">
        <v>22.437999999999999</v>
      </c>
      <c r="I117" s="196"/>
      <c r="J117" s="197">
        <f>ROUND(I117*H117,2)</f>
        <v>0</v>
      </c>
      <c r="K117" s="193" t="s">
        <v>262</v>
      </c>
      <c r="L117" s="198"/>
      <c r="M117" s="199" t="s">
        <v>21</v>
      </c>
      <c r="N117" s="200" t="s">
        <v>42</v>
      </c>
      <c r="O117" s="41"/>
      <c r="P117" s="201">
        <f>O117*H117</f>
        <v>0</v>
      </c>
      <c r="Q117" s="201">
        <v>1E-3</v>
      </c>
      <c r="R117" s="201">
        <f>Q117*H117</f>
        <v>2.2438E-2</v>
      </c>
      <c r="S117" s="201">
        <v>0</v>
      </c>
      <c r="T117" s="202">
        <f>S117*H117</f>
        <v>0</v>
      </c>
      <c r="AR117" s="23" t="s">
        <v>799</v>
      </c>
      <c r="AT117" s="23" t="s">
        <v>126</v>
      </c>
      <c r="AU117" s="23" t="s">
        <v>81</v>
      </c>
      <c r="AY117" s="23" t="s">
        <v>124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3" t="s">
        <v>79</v>
      </c>
      <c r="BK117" s="203">
        <f>ROUND(I117*H117,2)</f>
        <v>0</v>
      </c>
      <c r="BL117" s="23" t="s">
        <v>799</v>
      </c>
      <c r="BM117" s="23" t="s">
        <v>830</v>
      </c>
    </row>
    <row r="118" spans="2:65" s="11" customFormat="1">
      <c r="B118" s="204"/>
      <c r="C118" s="205"/>
      <c r="D118" s="206" t="s">
        <v>163</v>
      </c>
      <c r="E118" s="207" t="s">
        <v>21</v>
      </c>
      <c r="F118" s="208" t="s">
        <v>735</v>
      </c>
      <c r="G118" s="205"/>
      <c r="H118" s="207" t="s">
        <v>21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163</v>
      </c>
      <c r="AU118" s="214" t="s">
        <v>81</v>
      </c>
      <c r="AV118" s="11" t="s">
        <v>79</v>
      </c>
      <c r="AW118" s="11" t="s">
        <v>35</v>
      </c>
      <c r="AX118" s="11" t="s">
        <v>71</v>
      </c>
      <c r="AY118" s="214" t="s">
        <v>124</v>
      </c>
    </row>
    <row r="119" spans="2:65" s="12" customFormat="1">
      <c r="B119" s="215"/>
      <c r="C119" s="216"/>
      <c r="D119" s="206" t="s">
        <v>163</v>
      </c>
      <c r="E119" s="217" t="s">
        <v>21</v>
      </c>
      <c r="F119" s="218" t="s">
        <v>831</v>
      </c>
      <c r="G119" s="216"/>
      <c r="H119" s="219">
        <v>20.398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163</v>
      </c>
      <c r="AU119" s="225" t="s">
        <v>81</v>
      </c>
      <c r="AV119" s="12" t="s">
        <v>81</v>
      </c>
      <c r="AW119" s="12" t="s">
        <v>35</v>
      </c>
      <c r="AX119" s="12" t="s">
        <v>79</v>
      </c>
      <c r="AY119" s="225" t="s">
        <v>124</v>
      </c>
    </row>
    <row r="120" spans="2:65" s="12" customFormat="1">
      <c r="B120" s="215"/>
      <c r="C120" s="216"/>
      <c r="D120" s="206" t="s">
        <v>163</v>
      </c>
      <c r="E120" s="216"/>
      <c r="F120" s="218" t="s">
        <v>832</v>
      </c>
      <c r="G120" s="216"/>
      <c r="H120" s="219">
        <v>22.437999999999999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163</v>
      </c>
      <c r="AU120" s="225" t="s">
        <v>81</v>
      </c>
      <c r="AV120" s="12" t="s">
        <v>81</v>
      </c>
      <c r="AW120" s="12" t="s">
        <v>6</v>
      </c>
      <c r="AX120" s="12" t="s">
        <v>79</v>
      </c>
      <c r="AY120" s="225" t="s">
        <v>124</v>
      </c>
    </row>
    <row r="121" spans="2:65" s="1" customFormat="1" ht="16.5" customHeight="1">
      <c r="B121" s="40"/>
      <c r="C121" s="242" t="s">
        <v>198</v>
      </c>
      <c r="D121" s="242" t="s">
        <v>258</v>
      </c>
      <c r="E121" s="243" t="s">
        <v>833</v>
      </c>
      <c r="F121" s="244" t="s">
        <v>834</v>
      </c>
      <c r="G121" s="245" t="s">
        <v>161</v>
      </c>
      <c r="H121" s="246">
        <v>1</v>
      </c>
      <c r="I121" s="247"/>
      <c r="J121" s="248">
        <f t="shared" ref="J121:J126" si="10">ROUND(I121*H121,2)</f>
        <v>0</v>
      </c>
      <c r="K121" s="244" t="s">
        <v>262</v>
      </c>
      <c r="L121" s="60"/>
      <c r="M121" s="249" t="s">
        <v>21</v>
      </c>
      <c r="N121" s="250" t="s">
        <v>42</v>
      </c>
      <c r="O121" s="41"/>
      <c r="P121" s="201">
        <f t="shared" ref="P121:P126" si="11">O121*H121</f>
        <v>0</v>
      </c>
      <c r="Q121" s="201">
        <v>0</v>
      </c>
      <c r="R121" s="201">
        <f t="shared" ref="R121:R126" si="12">Q121*H121</f>
        <v>0</v>
      </c>
      <c r="S121" s="201">
        <v>0</v>
      </c>
      <c r="T121" s="202">
        <f t="shared" ref="T121:T126" si="13">S121*H121</f>
        <v>0</v>
      </c>
      <c r="AR121" s="23" t="s">
        <v>568</v>
      </c>
      <c r="AT121" s="23" t="s">
        <v>258</v>
      </c>
      <c r="AU121" s="23" t="s">
        <v>81</v>
      </c>
      <c r="AY121" s="23" t="s">
        <v>124</v>
      </c>
      <c r="BE121" s="203">
        <f t="shared" ref="BE121:BE126" si="14">IF(N121="základní",J121,0)</f>
        <v>0</v>
      </c>
      <c r="BF121" s="203">
        <f t="shared" ref="BF121:BF126" si="15">IF(N121="snížená",J121,0)</f>
        <v>0</v>
      </c>
      <c r="BG121" s="203">
        <f t="shared" ref="BG121:BG126" si="16">IF(N121="zákl. přenesená",J121,0)</f>
        <v>0</v>
      </c>
      <c r="BH121" s="203">
        <f t="shared" ref="BH121:BH126" si="17">IF(N121="sníž. přenesená",J121,0)</f>
        <v>0</v>
      </c>
      <c r="BI121" s="203">
        <f t="shared" ref="BI121:BI126" si="18">IF(N121="nulová",J121,0)</f>
        <v>0</v>
      </c>
      <c r="BJ121" s="23" t="s">
        <v>79</v>
      </c>
      <c r="BK121" s="203">
        <f t="shared" ref="BK121:BK126" si="19">ROUND(I121*H121,2)</f>
        <v>0</v>
      </c>
      <c r="BL121" s="23" t="s">
        <v>568</v>
      </c>
      <c r="BM121" s="23" t="s">
        <v>835</v>
      </c>
    </row>
    <row r="122" spans="2:65" s="1" customFormat="1" ht="25.5" customHeight="1">
      <c r="B122" s="40"/>
      <c r="C122" s="242" t="s">
        <v>202</v>
      </c>
      <c r="D122" s="242" t="s">
        <v>258</v>
      </c>
      <c r="E122" s="243" t="s">
        <v>836</v>
      </c>
      <c r="F122" s="244" t="s">
        <v>837</v>
      </c>
      <c r="G122" s="245" t="s">
        <v>161</v>
      </c>
      <c r="H122" s="246">
        <v>1</v>
      </c>
      <c r="I122" s="247"/>
      <c r="J122" s="248">
        <f t="shared" si="10"/>
        <v>0</v>
      </c>
      <c r="K122" s="244" t="s">
        <v>262</v>
      </c>
      <c r="L122" s="60"/>
      <c r="M122" s="249" t="s">
        <v>21</v>
      </c>
      <c r="N122" s="250" t="s">
        <v>42</v>
      </c>
      <c r="O122" s="41"/>
      <c r="P122" s="201">
        <f t="shared" si="11"/>
        <v>0</v>
      </c>
      <c r="Q122" s="201">
        <v>0</v>
      </c>
      <c r="R122" s="201">
        <f t="shared" si="12"/>
        <v>0</v>
      </c>
      <c r="S122" s="201">
        <v>0</v>
      </c>
      <c r="T122" s="202">
        <f t="shared" si="13"/>
        <v>0</v>
      </c>
      <c r="AR122" s="23" t="s">
        <v>568</v>
      </c>
      <c r="AT122" s="23" t="s">
        <v>258</v>
      </c>
      <c r="AU122" s="23" t="s">
        <v>81</v>
      </c>
      <c r="AY122" s="23" t="s">
        <v>124</v>
      </c>
      <c r="BE122" s="203">
        <f t="shared" si="14"/>
        <v>0</v>
      </c>
      <c r="BF122" s="203">
        <f t="shared" si="15"/>
        <v>0</v>
      </c>
      <c r="BG122" s="203">
        <f t="shared" si="16"/>
        <v>0</v>
      </c>
      <c r="BH122" s="203">
        <f t="shared" si="17"/>
        <v>0</v>
      </c>
      <c r="BI122" s="203">
        <f t="shared" si="18"/>
        <v>0</v>
      </c>
      <c r="BJ122" s="23" t="s">
        <v>79</v>
      </c>
      <c r="BK122" s="203">
        <f t="shared" si="19"/>
        <v>0</v>
      </c>
      <c r="BL122" s="23" t="s">
        <v>568</v>
      </c>
      <c r="BM122" s="23" t="s">
        <v>838</v>
      </c>
    </row>
    <row r="123" spans="2:65" s="1" customFormat="1" ht="25.5" customHeight="1">
      <c r="B123" s="40"/>
      <c r="C123" s="242" t="s">
        <v>9</v>
      </c>
      <c r="D123" s="242" t="s">
        <v>258</v>
      </c>
      <c r="E123" s="243" t="s">
        <v>839</v>
      </c>
      <c r="F123" s="244" t="s">
        <v>840</v>
      </c>
      <c r="G123" s="245" t="s">
        <v>161</v>
      </c>
      <c r="H123" s="246">
        <v>2</v>
      </c>
      <c r="I123" s="247"/>
      <c r="J123" s="248">
        <f t="shared" si="10"/>
        <v>0</v>
      </c>
      <c r="K123" s="244" t="s">
        <v>262</v>
      </c>
      <c r="L123" s="60"/>
      <c r="M123" s="249" t="s">
        <v>21</v>
      </c>
      <c r="N123" s="250" t="s">
        <v>42</v>
      </c>
      <c r="O123" s="41"/>
      <c r="P123" s="201">
        <f t="shared" si="11"/>
        <v>0</v>
      </c>
      <c r="Q123" s="201">
        <v>0</v>
      </c>
      <c r="R123" s="201">
        <f t="shared" si="12"/>
        <v>0</v>
      </c>
      <c r="S123" s="201">
        <v>0</v>
      </c>
      <c r="T123" s="202">
        <f t="shared" si="13"/>
        <v>0</v>
      </c>
      <c r="AR123" s="23" t="s">
        <v>568</v>
      </c>
      <c r="AT123" s="23" t="s">
        <v>258</v>
      </c>
      <c r="AU123" s="23" t="s">
        <v>81</v>
      </c>
      <c r="AY123" s="23" t="s">
        <v>124</v>
      </c>
      <c r="BE123" s="203">
        <f t="shared" si="14"/>
        <v>0</v>
      </c>
      <c r="BF123" s="203">
        <f t="shared" si="15"/>
        <v>0</v>
      </c>
      <c r="BG123" s="203">
        <f t="shared" si="16"/>
        <v>0</v>
      </c>
      <c r="BH123" s="203">
        <f t="shared" si="17"/>
        <v>0</v>
      </c>
      <c r="BI123" s="203">
        <f t="shared" si="18"/>
        <v>0</v>
      </c>
      <c r="BJ123" s="23" t="s">
        <v>79</v>
      </c>
      <c r="BK123" s="203">
        <f t="shared" si="19"/>
        <v>0</v>
      </c>
      <c r="BL123" s="23" t="s">
        <v>568</v>
      </c>
      <c r="BM123" s="23" t="s">
        <v>841</v>
      </c>
    </row>
    <row r="124" spans="2:65" s="1" customFormat="1" ht="16.5" customHeight="1">
      <c r="B124" s="40"/>
      <c r="C124" s="242" t="s">
        <v>360</v>
      </c>
      <c r="D124" s="242" t="s">
        <v>258</v>
      </c>
      <c r="E124" s="243" t="s">
        <v>842</v>
      </c>
      <c r="F124" s="244" t="s">
        <v>843</v>
      </c>
      <c r="G124" s="245" t="s">
        <v>161</v>
      </c>
      <c r="H124" s="246">
        <v>2</v>
      </c>
      <c r="I124" s="247"/>
      <c r="J124" s="248">
        <f t="shared" si="10"/>
        <v>0</v>
      </c>
      <c r="K124" s="244" t="s">
        <v>262</v>
      </c>
      <c r="L124" s="60"/>
      <c r="M124" s="249" t="s">
        <v>21</v>
      </c>
      <c r="N124" s="250" t="s">
        <v>42</v>
      </c>
      <c r="O124" s="41"/>
      <c r="P124" s="201">
        <f t="shared" si="11"/>
        <v>0</v>
      </c>
      <c r="Q124" s="201">
        <v>0</v>
      </c>
      <c r="R124" s="201">
        <f t="shared" si="12"/>
        <v>0</v>
      </c>
      <c r="S124" s="201">
        <v>0</v>
      </c>
      <c r="T124" s="202">
        <f t="shared" si="13"/>
        <v>0</v>
      </c>
      <c r="AR124" s="23" t="s">
        <v>568</v>
      </c>
      <c r="AT124" s="23" t="s">
        <v>258</v>
      </c>
      <c r="AU124" s="23" t="s">
        <v>81</v>
      </c>
      <c r="AY124" s="23" t="s">
        <v>124</v>
      </c>
      <c r="BE124" s="203">
        <f t="shared" si="14"/>
        <v>0</v>
      </c>
      <c r="BF124" s="203">
        <f t="shared" si="15"/>
        <v>0</v>
      </c>
      <c r="BG124" s="203">
        <f t="shared" si="16"/>
        <v>0</v>
      </c>
      <c r="BH124" s="203">
        <f t="shared" si="17"/>
        <v>0</v>
      </c>
      <c r="BI124" s="203">
        <f t="shared" si="18"/>
        <v>0</v>
      </c>
      <c r="BJ124" s="23" t="s">
        <v>79</v>
      </c>
      <c r="BK124" s="203">
        <f t="shared" si="19"/>
        <v>0</v>
      </c>
      <c r="BL124" s="23" t="s">
        <v>568</v>
      </c>
      <c r="BM124" s="23" t="s">
        <v>844</v>
      </c>
    </row>
    <row r="125" spans="2:65" s="1" customFormat="1" ht="16.5" customHeight="1">
      <c r="B125" s="40"/>
      <c r="C125" s="191" t="s">
        <v>366</v>
      </c>
      <c r="D125" s="191" t="s">
        <v>126</v>
      </c>
      <c r="E125" s="192" t="s">
        <v>845</v>
      </c>
      <c r="F125" s="193" t="s">
        <v>846</v>
      </c>
      <c r="G125" s="194" t="s">
        <v>161</v>
      </c>
      <c r="H125" s="195">
        <v>2</v>
      </c>
      <c r="I125" s="196"/>
      <c r="J125" s="197">
        <f t="shared" si="10"/>
        <v>0</v>
      </c>
      <c r="K125" s="193" t="s">
        <v>21</v>
      </c>
      <c r="L125" s="198"/>
      <c r="M125" s="199" t="s">
        <v>21</v>
      </c>
      <c r="N125" s="200" t="s">
        <v>42</v>
      </c>
      <c r="O125" s="41"/>
      <c r="P125" s="201">
        <f t="shared" si="11"/>
        <v>0</v>
      </c>
      <c r="Q125" s="201">
        <v>0</v>
      </c>
      <c r="R125" s="201">
        <f t="shared" si="12"/>
        <v>0</v>
      </c>
      <c r="S125" s="201">
        <v>0</v>
      </c>
      <c r="T125" s="202">
        <f t="shared" si="13"/>
        <v>0</v>
      </c>
      <c r="AR125" s="23" t="s">
        <v>807</v>
      </c>
      <c r="AT125" s="23" t="s">
        <v>126</v>
      </c>
      <c r="AU125" s="23" t="s">
        <v>81</v>
      </c>
      <c r="AY125" s="23" t="s">
        <v>124</v>
      </c>
      <c r="BE125" s="203">
        <f t="shared" si="14"/>
        <v>0</v>
      </c>
      <c r="BF125" s="203">
        <f t="shared" si="15"/>
        <v>0</v>
      </c>
      <c r="BG125" s="203">
        <f t="shared" si="16"/>
        <v>0</v>
      </c>
      <c r="BH125" s="203">
        <f t="shared" si="17"/>
        <v>0</v>
      </c>
      <c r="BI125" s="203">
        <f t="shared" si="18"/>
        <v>0</v>
      </c>
      <c r="BJ125" s="23" t="s">
        <v>79</v>
      </c>
      <c r="BK125" s="203">
        <f t="shared" si="19"/>
        <v>0</v>
      </c>
      <c r="BL125" s="23" t="s">
        <v>568</v>
      </c>
      <c r="BM125" s="23" t="s">
        <v>847</v>
      </c>
    </row>
    <row r="126" spans="2:65" s="1" customFormat="1" ht="38.25" customHeight="1">
      <c r="B126" s="40"/>
      <c r="C126" s="242" t="s">
        <v>370</v>
      </c>
      <c r="D126" s="242" t="s">
        <v>258</v>
      </c>
      <c r="E126" s="243" t="s">
        <v>848</v>
      </c>
      <c r="F126" s="244" t="s">
        <v>849</v>
      </c>
      <c r="G126" s="245" t="s">
        <v>223</v>
      </c>
      <c r="H126" s="246">
        <v>27</v>
      </c>
      <c r="I126" s="247"/>
      <c r="J126" s="248">
        <f t="shared" si="10"/>
        <v>0</v>
      </c>
      <c r="K126" s="244" t="s">
        <v>262</v>
      </c>
      <c r="L126" s="60"/>
      <c r="M126" s="249" t="s">
        <v>21</v>
      </c>
      <c r="N126" s="250" t="s">
        <v>42</v>
      </c>
      <c r="O126" s="41"/>
      <c r="P126" s="201">
        <f t="shared" si="11"/>
        <v>0</v>
      </c>
      <c r="Q126" s="201">
        <v>0</v>
      </c>
      <c r="R126" s="201">
        <f t="shared" si="12"/>
        <v>0</v>
      </c>
      <c r="S126" s="201">
        <v>0</v>
      </c>
      <c r="T126" s="202">
        <f t="shared" si="13"/>
        <v>0</v>
      </c>
      <c r="AR126" s="23" t="s">
        <v>568</v>
      </c>
      <c r="AT126" s="23" t="s">
        <v>258</v>
      </c>
      <c r="AU126" s="23" t="s">
        <v>81</v>
      </c>
      <c r="AY126" s="23" t="s">
        <v>124</v>
      </c>
      <c r="BE126" s="203">
        <f t="shared" si="14"/>
        <v>0</v>
      </c>
      <c r="BF126" s="203">
        <f t="shared" si="15"/>
        <v>0</v>
      </c>
      <c r="BG126" s="203">
        <f t="shared" si="16"/>
        <v>0</v>
      </c>
      <c r="BH126" s="203">
        <f t="shared" si="17"/>
        <v>0</v>
      </c>
      <c r="BI126" s="203">
        <f t="shared" si="18"/>
        <v>0</v>
      </c>
      <c r="BJ126" s="23" t="s">
        <v>79</v>
      </c>
      <c r="BK126" s="203">
        <f t="shared" si="19"/>
        <v>0</v>
      </c>
      <c r="BL126" s="23" t="s">
        <v>568</v>
      </c>
      <c r="BM126" s="23" t="s">
        <v>850</v>
      </c>
    </row>
    <row r="127" spans="2:65" s="11" customFormat="1">
      <c r="B127" s="204"/>
      <c r="C127" s="205"/>
      <c r="D127" s="206" t="s">
        <v>163</v>
      </c>
      <c r="E127" s="207" t="s">
        <v>21</v>
      </c>
      <c r="F127" s="208" t="s">
        <v>851</v>
      </c>
      <c r="G127" s="205"/>
      <c r="H127" s="207" t="s">
        <v>21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163</v>
      </c>
      <c r="AU127" s="214" t="s">
        <v>81</v>
      </c>
      <c r="AV127" s="11" t="s">
        <v>79</v>
      </c>
      <c r="AW127" s="11" t="s">
        <v>35</v>
      </c>
      <c r="AX127" s="11" t="s">
        <v>71</v>
      </c>
      <c r="AY127" s="214" t="s">
        <v>124</v>
      </c>
    </row>
    <row r="128" spans="2:65" s="12" customFormat="1">
      <c r="B128" s="215"/>
      <c r="C128" s="216"/>
      <c r="D128" s="206" t="s">
        <v>163</v>
      </c>
      <c r="E128" s="217" t="s">
        <v>21</v>
      </c>
      <c r="F128" s="218" t="s">
        <v>852</v>
      </c>
      <c r="G128" s="216"/>
      <c r="H128" s="219">
        <v>27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163</v>
      </c>
      <c r="AU128" s="225" t="s">
        <v>81</v>
      </c>
      <c r="AV128" s="12" t="s">
        <v>81</v>
      </c>
      <c r="AW128" s="12" t="s">
        <v>35</v>
      </c>
      <c r="AX128" s="12" t="s">
        <v>71</v>
      </c>
      <c r="AY128" s="225" t="s">
        <v>124</v>
      </c>
    </row>
    <row r="129" spans="2:65" s="13" customFormat="1">
      <c r="B129" s="226"/>
      <c r="C129" s="227"/>
      <c r="D129" s="206" t="s">
        <v>163</v>
      </c>
      <c r="E129" s="228" t="s">
        <v>752</v>
      </c>
      <c r="F129" s="229" t="s">
        <v>166</v>
      </c>
      <c r="G129" s="227"/>
      <c r="H129" s="230">
        <v>27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163</v>
      </c>
      <c r="AU129" s="236" t="s">
        <v>81</v>
      </c>
      <c r="AV129" s="13" t="s">
        <v>130</v>
      </c>
      <c r="AW129" s="13" t="s">
        <v>35</v>
      </c>
      <c r="AX129" s="13" t="s">
        <v>79</v>
      </c>
      <c r="AY129" s="236" t="s">
        <v>124</v>
      </c>
    </row>
    <row r="130" spans="2:65" s="1" customFormat="1" ht="16.5" customHeight="1">
      <c r="B130" s="40"/>
      <c r="C130" s="191" t="s">
        <v>376</v>
      </c>
      <c r="D130" s="191" t="s">
        <v>126</v>
      </c>
      <c r="E130" s="192" t="s">
        <v>853</v>
      </c>
      <c r="F130" s="193" t="s">
        <v>854</v>
      </c>
      <c r="G130" s="194" t="s">
        <v>223</v>
      </c>
      <c r="H130" s="195">
        <v>29.7</v>
      </c>
      <c r="I130" s="196"/>
      <c r="J130" s="197">
        <f>ROUND(I130*H130,2)</f>
        <v>0</v>
      </c>
      <c r="K130" s="193" t="s">
        <v>262</v>
      </c>
      <c r="L130" s="198"/>
      <c r="M130" s="199" t="s">
        <v>21</v>
      </c>
      <c r="N130" s="200" t="s">
        <v>42</v>
      </c>
      <c r="O130" s="41"/>
      <c r="P130" s="201">
        <f>O130*H130</f>
        <v>0</v>
      </c>
      <c r="Q130" s="201">
        <v>1.2E-4</v>
      </c>
      <c r="R130" s="201">
        <f>Q130*H130</f>
        <v>3.5639999999999999E-3</v>
      </c>
      <c r="S130" s="201">
        <v>0</v>
      </c>
      <c r="T130" s="202">
        <f>S130*H130</f>
        <v>0</v>
      </c>
      <c r="AR130" s="23" t="s">
        <v>799</v>
      </c>
      <c r="AT130" s="23" t="s">
        <v>126</v>
      </c>
      <c r="AU130" s="23" t="s">
        <v>81</v>
      </c>
      <c r="AY130" s="23" t="s">
        <v>124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3" t="s">
        <v>79</v>
      </c>
      <c r="BK130" s="203">
        <f>ROUND(I130*H130,2)</f>
        <v>0</v>
      </c>
      <c r="BL130" s="23" t="s">
        <v>799</v>
      </c>
      <c r="BM130" s="23" t="s">
        <v>855</v>
      </c>
    </row>
    <row r="131" spans="2:65" s="12" customFormat="1">
      <c r="B131" s="215"/>
      <c r="C131" s="216"/>
      <c r="D131" s="206" t="s">
        <v>163</v>
      </c>
      <c r="E131" s="217" t="s">
        <v>21</v>
      </c>
      <c r="F131" s="218" t="s">
        <v>752</v>
      </c>
      <c r="G131" s="216"/>
      <c r="H131" s="219">
        <v>27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163</v>
      </c>
      <c r="AU131" s="225" t="s">
        <v>81</v>
      </c>
      <c r="AV131" s="12" t="s">
        <v>81</v>
      </c>
      <c r="AW131" s="12" t="s">
        <v>35</v>
      </c>
      <c r="AX131" s="12" t="s">
        <v>79</v>
      </c>
      <c r="AY131" s="225" t="s">
        <v>124</v>
      </c>
    </row>
    <row r="132" spans="2:65" s="12" customFormat="1">
      <c r="B132" s="215"/>
      <c r="C132" s="216"/>
      <c r="D132" s="206" t="s">
        <v>163</v>
      </c>
      <c r="E132" s="216"/>
      <c r="F132" s="218" t="s">
        <v>856</v>
      </c>
      <c r="G132" s="216"/>
      <c r="H132" s="219">
        <v>29.7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163</v>
      </c>
      <c r="AU132" s="225" t="s">
        <v>81</v>
      </c>
      <c r="AV132" s="12" t="s">
        <v>81</v>
      </c>
      <c r="AW132" s="12" t="s">
        <v>6</v>
      </c>
      <c r="AX132" s="12" t="s">
        <v>79</v>
      </c>
      <c r="AY132" s="225" t="s">
        <v>124</v>
      </c>
    </row>
    <row r="133" spans="2:65" s="1" customFormat="1" ht="16.5" customHeight="1">
      <c r="B133" s="40"/>
      <c r="C133" s="191" t="s">
        <v>380</v>
      </c>
      <c r="D133" s="191" t="s">
        <v>126</v>
      </c>
      <c r="E133" s="192" t="s">
        <v>857</v>
      </c>
      <c r="F133" s="193" t="s">
        <v>858</v>
      </c>
      <c r="G133" s="194" t="s">
        <v>161</v>
      </c>
      <c r="H133" s="195">
        <v>2</v>
      </c>
      <c r="I133" s="196"/>
      <c r="J133" s="197">
        <f>ROUND(I133*H133,2)</f>
        <v>0</v>
      </c>
      <c r="K133" s="193" t="s">
        <v>21</v>
      </c>
      <c r="L133" s="198"/>
      <c r="M133" s="199" t="s">
        <v>21</v>
      </c>
      <c r="N133" s="200" t="s">
        <v>42</v>
      </c>
      <c r="O133" s="4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23" t="s">
        <v>807</v>
      </c>
      <c r="AT133" s="23" t="s">
        <v>126</v>
      </c>
      <c r="AU133" s="23" t="s">
        <v>81</v>
      </c>
      <c r="AY133" s="23" t="s">
        <v>124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79</v>
      </c>
      <c r="BK133" s="203">
        <f>ROUND(I133*H133,2)</f>
        <v>0</v>
      </c>
      <c r="BL133" s="23" t="s">
        <v>568</v>
      </c>
      <c r="BM133" s="23" t="s">
        <v>859</v>
      </c>
    </row>
    <row r="134" spans="2:65" s="1" customFormat="1" ht="38.25" customHeight="1">
      <c r="B134" s="40"/>
      <c r="C134" s="242" t="s">
        <v>386</v>
      </c>
      <c r="D134" s="242" t="s">
        <v>258</v>
      </c>
      <c r="E134" s="243" t="s">
        <v>860</v>
      </c>
      <c r="F134" s="244" t="s">
        <v>861</v>
      </c>
      <c r="G134" s="245" t="s">
        <v>223</v>
      </c>
      <c r="H134" s="246">
        <v>32.9</v>
      </c>
      <c r="I134" s="247"/>
      <c r="J134" s="248">
        <f>ROUND(I134*H134,2)</f>
        <v>0</v>
      </c>
      <c r="K134" s="244" t="s">
        <v>269</v>
      </c>
      <c r="L134" s="60"/>
      <c r="M134" s="249" t="s">
        <v>21</v>
      </c>
      <c r="N134" s="250" t="s">
        <v>42</v>
      </c>
      <c r="O134" s="4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3" t="s">
        <v>568</v>
      </c>
      <c r="AT134" s="23" t="s">
        <v>258</v>
      </c>
      <c r="AU134" s="23" t="s">
        <v>81</v>
      </c>
      <c r="AY134" s="23" t="s">
        <v>124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79</v>
      </c>
      <c r="BK134" s="203">
        <f>ROUND(I134*H134,2)</f>
        <v>0</v>
      </c>
      <c r="BL134" s="23" t="s">
        <v>568</v>
      </c>
      <c r="BM134" s="23" t="s">
        <v>862</v>
      </c>
    </row>
    <row r="135" spans="2:65" s="11" customFormat="1">
      <c r="B135" s="204"/>
      <c r="C135" s="205"/>
      <c r="D135" s="206" t="s">
        <v>163</v>
      </c>
      <c r="E135" s="207" t="s">
        <v>21</v>
      </c>
      <c r="F135" s="208" t="s">
        <v>773</v>
      </c>
      <c r="G135" s="205"/>
      <c r="H135" s="207" t="s">
        <v>21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163</v>
      </c>
      <c r="AU135" s="214" t="s">
        <v>81</v>
      </c>
      <c r="AV135" s="11" t="s">
        <v>79</v>
      </c>
      <c r="AW135" s="11" t="s">
        <v>35</v>
      </c>
      <c r="AX135" s="11" t="s">
        <v>71</v>
      </c>
      <c r="AY135" s="214" t="s">
        <v>124</v>
      </c>
    </row>
    <row r="136" spans="2:65" s="12" customFormat="1">
      <c r="B136" s="215"/>
      <c r="C136" s="216"/>
      <c r="D136" s="206" t="s">
        <v>163</v>
      </c>
      <c r="E136" s="217" t="s">
        <v>750</v>
      </c>
      <c r="F136" s="218" t="s">
        <v>863</v>
      </c>
      <c r="G136" s="216"/>
      <c r="H136" s="219">
        <v>32.9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163</v>
      </c>
      <c r="AU136" s="225" t="s">
        <v>81</v>
      </c>
      <c r="AV136" s="12" t="s">
        <v>81</v>
      </c>
      <c r="AW136" s="12" t="s">
        <v>35</v>
      </c>
      <c r="AX136" s="12" t="s">
        <v>79</v>
      </c>
      <c r="AY136" s="225" t="s">
        <v>124</v>
      </c>
    </row>
    <row r="137" spans="2:65" s="1" customFormat="1" ht="16.5" customHeight="1">
      <c r="B137" s="40"/>
      <c r="C137" s="191" t="s">
        <v>391</v>
      </c>
      <c r="D137" s="191" t="s">
        <v>126</v>
      </c>
      <c r="E137" s="192" t="s">
        <v>864</v>
      </c>
      <c r="F137" s="193" t="s">
        <v>865</v>
      </c>
      <c r="G137" s="194" t="s">
        <v>223</v>
      </c>
      <c r="H137" s="195">
        <v>34.545000000000002</v>
      </c>
      <c r="I137" s="196"/>
      <c r="J137" s="197">
        <f>ROUND(I137*H137,2)</f>
        <v>0</v>
      </c>
      <c r="K137" s="193" t="s">
        <v>269</v>
      </c>
      <c r="L137" s="198"/>
      <c r="M137" s="199" t="s">
        <v>21</v>
      </c>
      <c r="N137" s="200" t="s">
        <v>42</v>
      </c>
      <c r="O137" s="41"/>
      <c r="P137" s="201">
        <f>O137*H137</f>
        <v>0</v>
      </c>
      <c r="Q137" s="201">
        <v>6.3000000000000003E-4</v>
      </c>
      <c r="R137" s="201">
        <f>Q137*H137</f>
        <v>2.1763350000000001E-2</v>
      </c>
      <c r="S137" s="201">
        <v>0</v>
      </c>
      <c r="T137" s="202">
        <f>S137*H137</f>
        <v>0</v>
      </c>
      <c r="AR137" s="23" t="s">
        <v>799</v>
      </c>
      <c r="AT137" s="23" t="s">
        <v>126</v>
      </c>
      <c r="AU137" s="23" t="s">
        <v>81</v>
      </c>
      <c r="AY137" s="23" t="s">
        <v>124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79</v>
      </c>
      <c r="BK137" s="203">
        <f>ROUND(I137*H137,2)</f>
        <v>0</v>
      </c>
      <c r="BL137" s="23" t="s">
        <v>799</v>
      </c>
      <c r="BM137" s="23" t="s">
        <v>866</v>
      </c>
    </row>
    <row r="138" spans="2:65" s="11" customFormat="1">
      <c r="B138" s="204"/>
      <c r="C138" s="205"/>
      <c r="D138" s="206" t="s">
        <v>163</v>
      </c>
      <c r="E138" s="207" t="s">
        <v>21</v>
      </c>
      <c r="F138" s="208" t="s">
        <v>495</v>
      </c>
      <c r="G138" s="205"/>
      <c r="H138" s="207" t="s">
        <v>21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163</v>
      </c>
      <c r="AU138" s="214" t="s">
        <v>81</v>
      </c>
      <c r="AV138" s="11" t="s">
        <v>79</v>
      </c>
      <c r="AW138" s="11" t="s">
        <v>35</v>
      </c>
      <c r="AX138" s="11" t="s">
        <v>71</v>
      </c>
      <c r="AY138" s="214" t="s">
        <v>124</v>
      </c>
    </row>
    <row r="139" spans="2:65" s="12" customFormat="1">
      <c r="B139" s="215"/>
      <c r="C139" s="216"/>
      <c r="D139" s="206" t="s">
        <v>163</v>
      </c>
      <c r="E139" s="217" t="s">
        <v>21</v>
      </c>
      <c r="F139" s="218" t="s">
        <v>750</v>
      </c>
      <c r="G139" s="216"/>
      <c r="H139" s="219">
        <v>32.9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163</v>
      </c>
      <c r="AU139" s="225" t="s">
        <v>81</v>
      </c>
      <c r="AV139" s="12" t="s">
        <v>81</v>
      </c>
      <c r="AW139" s="12" t="s">
        <v>35</v>
      </c>
      <c r="AX139" s="12" t="s">
        <v>79</v>
      </c>
      <c r="AY139" s="225" t="s">
        <v>124</v>
      </c>
    </row>
    <row r="140" spans="2:65" s="12" customFormat="1">
      <c r="B140" s="215"/>
      <c r="C140" s="216"/>
      <c r="D140" s="206" t="s">
        <v>163</v>
      </c>
      <c r="E140" s="216"/>
      <c r="F140" s="218" t="s">
        <v>867</v>
      </c>
      <c r="G140" s="216"/>
      <c r="H140" s="219">
        <v>34.545000000000002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163</v>
      </c>
      <c r="AU140" s="225" t="s">
        <v>81</v>
      </c>
      <c r="AV140" s="12" t="s">
        <v>81</v>
      </c>
      <c r="AW140" s="12" t="s">
        <v>6</v>
      </c>
      <c r="AX140" s="12" t="s">
        <v>79</v>
      </c>
      <c r="AY140" s="225" t="s">
        <v>124</v>
      </c>
    </row>
    <row r="141" spans="2:65" s="10" customFormat="1" ht="29.85" customHeight="1">
      <c r="B141" s="175"/>
      <c r="C141" s="176"/>
      <c r="D141" s="177" t="s">
        <v>70</v>
      </c>
      <c r="E141" s="189" t="s">
        <v>612</v>
      </c>
      <c r="F141" s="189" t="s">
        <v>613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SUM(P142:P173)</f>
        <v>0</v>
      </c>
      <c r="Q141" s="183"/>
      <c r="R141" s="184">
        <f>SUM(R142:R173)</f>
        <v>6.3829187000000003</v>
      </c>
      <c r="S141" s="183"/>
      <c r="T141" s="185">
        <f>SUM(T142:T173)</f>
        <v>0</v>
      </c>
      <c r="AR141" s="186" t="s">
        <v>134</v>
      </c>
      <c r="AT141" s="187" t="s">
        <v>70</v>
      </c>
      <c r="AU141" s="187" t="s">
        <v>79</v>
      </c>
      <c r="AY141" s="186" t="s">
        <v>124</v>
      </c>
      <c r="BK141" s="188">
        <f>SUM(BK142:BK173)</f>
        <v>0</v>
      </c>
    </row>
    <row r="142" spans="2:65" s="1" customFormat="1" ht="16.5" customHeight="1">
      <c r="B142" s="40"/>
      <c r="C142" s="242" t="s">
        <v>395</v>
      </c>
      <c r="D142" s="242" t="s">
        <v>258</v>
      </c>
      <c r="E142" s="243" t="s">
        <v>868</v>
      </c>
      <c r="F142" s="244" t="s">
        <v>869</v>
      </c>
      <c r="G142" s="245" t="s">
        <v>870</v>
      </c>
      <c r="H142" s="246">
        <v>2.5000000000000001E-2</v>
      </c>
      <c r="I142" s="247"/>
      <c r="J142" s="248">
        <f>ROUND(I142*H142,2)</f>
        <v>0</v>
      </c>
      <c r="K142" s="244" t="s">
        <v>262</v>
      </c>
      <c r="L142" s="60"/>
      <c r="M142" s="249" t="s">
        <v>21</v>
      </c>
      <c r="N142" s="250" t="s">
        <v>42</v>
      </c>
      <c r="O142" s="41"/>
      <c r="P142" s="201">
        <f>O142*H142</f>
        <v>0</v>
      </c>
      <c r="Q142" s="201">
        <v>8.8000000000000005E-3</v>
      </c>
      <c r="R142" s="201">
        <f>Q142*H142</f>
        <v>2.2000000000000003E-4</v>
      </c>
      <c r="S142" s="201">
        <v>0</v>
      </c>
      <c r="T142" s="202">
        <f>S142*H142</f>
        <v>0</v>
      </c>
      <c r="AR142" s="23" t="s">
        <v>568</v>
      </c>
      <c r="AT142" s="23" t="s">
        <v>258</v>
      </c>
      <c r="AU142" s="23" t="s">
        <v>81</v>
      </c>
      <c r="AY142" s="23" t="s">
        <v>124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3" t="s">
        <v>79</v>
      </c>
      <c r="BK142" s="203">
        <f>ROUND(I142*H142,2)</f>
        <v>0</v>
      </c>
      <c r="BL142" s="23" t="s">
        <v>568</v>
      </c>
      <c r="BM142" s="23" t="s">
        <v>871</v>
      </c>
    </row>
    <row r="143" spans="2:65" s="12" customFormat="1">
      <c r="B143" s="215"/>
      <c r="C143" s="216"/>
      <c r="D143" s="206" t="s">
        <v>163</v>
      </c>
      <c r="E143" s="217" t="s">
        <v>21</v>
      </c>
      <c r="F143" s="218" t="s">
        <v>872</v>
      </c>
      <c r="G143" s="216"/>
      <c r="H143" s="219">
        <v>2.5000000000000001E-2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163</v>
      </c>
      <c r="AU143" s="225" t="s">
        <v>81</v>
      </c>
      <c r="AV143" s="12" t="s">
        <v>81</v>
      </c>
      <c r="AW143" s="12" t="s">
        <v>35</v>
      </c>
      <c r="AX143" s="12" t="s">
        <v>79</v>
      </c>
      <c r="AY143" s="225" t="s">
        <v>124</v>
      </c>
    </row>
    <row r="144" spans="2:65" s="1" customFormat="1" ht="51" customHeight="1">
      <c r="B144" s="40"/>
      <c r="C144" s="242" t="s">
        <v>399</v>
      </c>
      <c r="D144" s="242" t="s">
        <v>258</v>
      </c>
      <c r="E144" s="243" t="s">
        <v>873</v>
      </c>
      <c r="F144" s="244" t="s">
        <v>874</v>
      </c>
      <c r="G144" s="245" t="s">
        <v>161</v>
      </c>
      <c r="H144" s="246">
        <v>2</v>
      </c>
      <c r="I144" s="247"/>
      <c r="J144" s="248">
        <f>ROUND(I144*H144,2)</f>
        <v>0</v>
      </c>
      <c r="K144" s="244" t="s">
        <v>262</v>
      </c>
      <c r="L144" s="60"/>
      <c r="M144" s="249" t="s">
        <v>21</v>
      </c>
      <c r="N144" s="250" t="s">
        <v>42</v>
      </c>
      <c r="O144" s="41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23" t="s">
        <v>568</v>
      </c>
      <c r="AT144" s="23" t="s">
        <v>258</v>
      </c>
      <c r="AU144" s="23" t="s">
        <v>81</v>
      </c>
      <c r="AY144" s="23" t="s">
        <v>124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23" t="s">
        <v>79</v>
      </c>
      <c r="BK144" s="203">
        <f>ROUND(I144*H144,2)</f>
        <v>0</v>
      </c>
      <c r="BL144" s="23" t="s">
        <v>568</v>
      </c>
      <c r="BM144" s="23" t="s">
        <v>875</v>
      </c>
    </row>
    <row r="145" spans="2:65" s="1" customFormat="1" ht="25.5" customHeight="1">
      <c r="B145" s="40"/>
      <c r="C145" s="242" t="s">
        <v>403</v>
      </c>
      <c r="D145" s="242" t="s">
        <v>258</v>
      </c>
      <c r="E145" s="243" t="s">
        <v>876</v>
      </c>
      <c r="F145" s="244" t="s">
        <v>877</v>
      </c>
      <c r="G145" s="245" t="s">
        <v>220</v>
      </c>
      <c r="H145" s="246">
        <v>0.44400000000000001</v>
      </c>
      <c r="I145" s="247"/>
      <c r="J145" s="248">
        <f>ROUND(I145*H145,2)</f>
        <v>0</v>
      </c>
      <c r="K145" s="244" t="s">
        <v>262</v>
      </c>
      <c r="L145" s="60"/>
      <c r="M145" s="249" t="s">
        <v>21</v>
      </c>
      <c r="N145" s="250" t="s">
        <v>42</v>
      </c>
      <c r="O145" s="41"/>
      <c r="P145" s="201">
        <f>O145*H145</f>
        <v>0</v>
      </c>
      <c r="Q145" s="201">
        <v>2.45329</v>
      </c>
      <c r="R145" s="201">
        <f>Q145*H145</f>
        <v>1.0892607599999999</v>
      </c>
      <c r="S145" s="201">
        <v>0</v>
      </c>
      <c r="T145" s="202">
        <f>S145*H145</f>
        <v>0</v>
      </c>
      <c r="AR145" s="23" t="s">
        <v>568</v>
      </c>
      <c r="AT145" s="23" t="s">
        <v>258</v>
      </c>
      <c r="AU145" s="23" t="s">
        <v>81</v>
      </c>
      <c r="AY145" s="23" t="s">
        <v>124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3" t="s">
        <v>79</v>
      </c>
      <c r="BK145" s="203">
        <f>ROUND(I145*H145,2)</f>
        <v>0</v>
      </c>
      <c r="BL145" s="23" t="s">
        <v>568</v>
      </c>
      <c r="BM145" s="23" t="s">
        <v>878</v>
      </c>
    </row>
    <row r="146" spans="2:65" s="11" customFormat="1">
      <c r="B146" s="204"/>
      <c r="C146" s="205"/>
      <c r="D146" s="206" t="s">
        <v>163</v>
      </c>
      <c r="E146" s="207" t="s">
        <v>21</v>
      </c>
      <c r="F146" s="208" t="s">
        <v>879</v>
      </c>
      <c r="G146" s="205"/>
      <c r="H146" s="207" t="s">
        <v>21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163</v>
      </c>
      <c r="AU146" s="214" t="s">
        <v>81</v>
      </c>
      <c r="AV146" s="11" t="s">
        <v>79</v>
      </c>
      <c r="AW146" s="11" t="s">
        <v>35</v>
      </c>
      <c r="AX146" s="11" t="s">
        <v>71</v>
      </c>
      <c r="AY146" s="214" t="s">
        <v>124</v>
      </c>
    </row>
    <row r="147" spans="2:65" s="12" customFormat="1">
      <c r="B147" s="215"/>
      <c r="C147" s="216"/>
      <c r="D147" s="206" t="s">
        <v>163</v>
      </c>
      <c r="E147" s="217" t="s">
        <v>21</v>
      </c>
      <c r="F147" s="218" t="s">
        <v>880</v>
      </c>
      <c r="G147" s="216"/>
      <c r="H147" s="219">
        <v>0.29399999999999998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163</v>
      </c>
      <c r="AU147" s="225" t="s">
        <v>81</v>
      </c>
      <c r="AV147" s="12" t="s">
        <v>81</v>
      </c>
      <c r="AW147" s="12" t="s">
        <v>35</v>
      </c>
      <c r="AX147" s="12" t="s">
        <v>71</v>
      </c>
      <c r="AY147" s="225" t="s">
        <v>124</v>
      </c>
    </row>
    <row r="148" spans="2:65" s="12" customFormat="1">
      <c r="B148" s="215"/>
      <c r="C148" s="216"/>
      <c r="D148" s="206" t="s">
        <v>163</v>
      </c>
      <c r="E148" s="217" t="s">
        <v>21</v>
      </c>
      <c r="F148" s="218" t="s">
        <v>881</v>
      </c>
      <c r="G148" s="216"/>
      <c r="H148" s="219">
        <v>0.15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163</v>
      </c>
      <c r="AU148" s="225" t="s">
        <v>81</v>
      </c>
      <c r="AV148" s="12" t="s">
        <v>81</v>
      </c>
      <c r="AW148" s="12" t="s">
        <v>35</v>
      </c>
      <c r="AX148" s="12" t="s">
        <v>71</v>
      </c>
      <c r="AY148" s="225" t="s">
        <v>124</v>
      </c>
    </row>
    <row r="149" spans="2:65" s="13" customFormat="1">
      <c r="B149" s="226"/>
      <c r="C149" s="227"/>
      <c r="D149" s="206" t="s">
        <v>163</v>
      </c>
      <c r="E149" s="228" t="s">
        <v>21</v>
      </c>
      <c r="F149" s="229" t="s">
        <v>166</v>
      </c>
      <c r="G149" s="227"/>
      <c r="H149" s="230">
        <v>0.44400000000000001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163</v>
      </c>
      <c r="AU149" s="236" t="s">
        <v>81</v>
      </c>
      <c r="AV149" s="13" t="s">
        <v>130</v>
      </c>
      <c r="AW149" s="13" t="s">
        <v>35</v>
      </c>
      <c r="AX149" s="13" t="s">
        <v>79</v>
      </c>
      <c r="AY149" s="236" t="s">
        <v>124</v>
      </c>
    </row>
    <row r="150" spans="2:65" s="1" customFormat="1" ht="25.5" customHeight="1">
      <c r="B150" s="40"/>
      <c r="C150" s="242" t="s">
        <v>408</v>
      </c>
      <c r="D150" s="242" t="s">
        <v>258</v>
      </c>
      <c r="E150" s="243" t="s">
        <v>882</v>
      </c>
      <c r="F150" s="244" t="s">
        <v>883</v>
      </c>
      <c r="G150" s="245" t="s">
        <v>213</v>
      </c>
      <c r="H150" s="246">
        <v>3.7679999999999998</v>
      </c>
      <c r="I150" s="247"/>
      <c r="J150" s="248">
        <f>ROUND(I150*H150,2)</f>
        <v>0</v>
      </c>
      <c r="K150" s="244" t="s">
        <v>262</v>
      </c>
      <c r="L150" s="60"/>
      <c r="M150" s="249" t="s">
        <v>21</v>
      </c>
      <c r="N150" s="250" t="s">
        <v>42</v>
      </c>
      <c r="O150" s="41"/>
      <c r="P150" s="201">
        <f>O150*H150</f>
        <v>0</v>
      </c>
      <c r="Q150" s="201">
        <v>1.7430000000000001E-2</v>
      </c>
      <c r="R150" s="201">
        <f>Q150*H150</f>
        <v>6.5676239999999997E-2</v>
      </c>
      <c r="S150" s="201">
        <v>0</v>
      </c>
      <c r="T150" s="202">
        <f>S150*H150</f>
        <v>0</v>
      </c>
      <c r="AR150" s="23" t="s">
        <v>568</v>
      </c>
      <c r="AT150" s="23" t="s">
        <v>258</v>
      </c>
      <c r="AU150" s="23" t="s">
        <v>81</v>
      </c>
      <c r="AY150" s="23" t="s">
        <v>124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79</v>
      </c>
      <c r="BK150" s="203">
        <f>ROUND(I150*H150,2)</f>
        <v>0</v>
      </c>
      <c r="BL150" s="23" t="s">
        <v>568</v>
      </c>
      <c r="BM150" s="23" t="s">
        <v>884</v>
      </c>
    </row>
    <row r="151" spans="2:65" s="11" customFormat="1">
      <c r="B151" s="204"/>
      <c r="C151" s="205"/>
      <c r="D151" s="206" t="s">
        <v>163</v>
      </c>
      <c r="E151" s="207" t="s">
        <v>21</v>
      </c>
      <c r="F151" s="208" t="s">
        <v>879</v>
      </c>
      <c r="G151" s="205"/>
      <c r="H151" s="207" t="s">
        <v>21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163</v>
      </c>
      <c r="AU151" s="214" t="s">
        <v>81</v>
      </c>
      <c r="AV151" s="11" t="s">
        <v>79</v>
      </c>
      <c r="AW151" s="11" t="s">
        <v>35</v>
      </c>
      <c r="AX151" s="11" t="s">
        <v>71</v>
      </c>
      <c r="AY151" s="214" t="s">
        <v>124</v>
      </c>
    </row>
    <row r="152" spans="2:65" s="12" customFormat="1">
      <c r="B152" s="215"/>
      <c r="C152" s="216"/>
      <c r="D152" s="206" t="s">
        <v>163</v>
      </c>
      <c r="E152" s="217" t="s">
        <v>21</v>
      </c>
      <c r="F152" s="218" t="s">
        <v>885</v>
      </c>
      <c r="G152" s="216"/>
      <c r="H152" s="219">
        <v>3.7679999999999998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163</v>
      </c>
      <c r="AU152" s="225" t="s">
        <v>81</v>
      </c>
      <c r="AV152" s="12" t="s">
        <v>81</v>
      </c>
      <c r="AW152" s="12" t="s">
        <v>35</v>
      </c>
      <c r="AX152" s="12" t="s">
        <v>79</v>
      </c>
      <c r="AY152" s="225" t="s">
        <v>124</v>
      </c>
    </row>
    <row r="153" spans="2:65" s="1" customFormat="1" ht="16.5" customHeight="1">
      <c r="B153" s="40"/>
      <c r="C153" s="191" t="s">
        <v>412</v>
      </c>
      <c r="D153" s="191" t="s">
        <v>126</v>
      </c>
      <c r="E153" s="192" t="s">
        <v>886</v>
      </c>
      <c r="F153" s="193" t="s">
        <v>887</v>
      </c>
      <c r="G153" s="194" t="s">
        <v>161</v>
      </c>
      <c r="H153" s="195">
        <v>1</v>
      </c>
      <c r="I153" s="196"/>
      <c r="J153" s="197">
        <f>ROUND(I153*H153,2)</f>
        <v>0</v>
      </c>
      <c r="K153" s="193" t="s">
        <v>262</v>
      </c>
      <c r="L153" s="198"/>
      <c r="M153" s="199" t="s">
        <v>21</v>
      </c>
      <c r="N153" s="200" t="s">
        <v>42</v>
      </c>
      <c r="O153" s="41"/>
      <c r="P153" s="201">
        <f>O153*H153</f>
        <v>0</v>
      </c>
      <c r="Q153" s="201">
        <v>8.8999999999999996E-2</v>
      </c>
      <c r="R153" s="201">
        <f>Q153*H153</f>
        <v>8.8999999999999996E-2</v>
      </c>
      <c r="S153" s="201">
        <v>0</v>
      </c>
      <c r="T153" s="202">
        <f>S153*H153</f>
        <v>0</v>
      </c>
      <c r="AR153" s="23" t="s">
        <v>799</v>
      </c>
      <c r="AT153" s="23" t="s">
        <v>126</v>
      </c>
      <c r="AU153" s="23" t="s">
        <v>81</v>
      </c>
      <c r="AY153" s="23" t="s">
        <v>124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3" t="s">
        <v>79</v>
      </c>
      <c r="BK153" s="203">
        <f>ROUND(I153*H153,2)</f>
        <v>0</v>
      </c>
      <c r="BL153" s="23" t="s">
        <v>799</v>
      </c>
      <c r="BM153" s="23" t="s">
        <v>888</v>
      </c>
    </row>
    <row r="154" spans="2:65" s="1" customFormat="1" ht="51" customHeight="1">
      <c r="B154" s="40"/>
      <c r="C154" s="242" t="s">
        <v>417</v>
      </c>
      <c r="D154" s="242" t="s">
        <v>258</v>
      </c>
      <c r="E154" s="243" t="s">
        <v>889</v>
      </c>
      <c r="F154" s="244" t="s">
        <v>890</v>
      </c>
      <c r="G154" s="245" t="s">
        <v>223</v>
      </c>
      <c r="H154" s="246">
        <v>25.2</v>
      </c>
      <c r="I154" s="247"/>
      <c r="J154" s="248">
        <f>ROUND(I154*H154,2)</f>
        <v>0</v>
      </c>
      <c r="K154" s="244" t="s">
        <v>262</v>
      </c>
      <c r="L154" s="60"/>
      <c r="M154" s="249" t="s">
        <v>21</v>
      </c>
      <c r="N154" s="250" t="s">
        <v>42</v>
      </c>
      <c r="O154" s="41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23" t="s">
        <v>568</v>
      </c>
      <c r="AT154" s="23" t="s">
        <v>258</v>
      </c>
      <c r="AU154" s="23" t="s">
        <v>81</v>
      </c>
      <c r="AY154" s="23" t="s">
        <v>124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3" t="s">
        <v>79</v>
      </c>
      <c r="BK154" s="203">
        <f>ROUND(I154*H154,2)</f>
        <v>0</v>
      </c>
      <c r="BL154" s="23" t="s">
        <v>568</v>
      </c>
      <c r="BM154" s="23" t="s">
        <v>891</v>
      </c>
    </row>
    <row r="155" spans="2:65" s="11" customFormat="1">
      <c r="B155" s="204"/>
      <c r="C155" s="205"/>
      <c r="D155" s="206" t="s">
        <v>163</v>
      </c>
      <c r="E155" s="207" t="s">
        <v>21</v>
      </c>
      <c r="F155" s="208" t="s">
        <v>892</v>
      </c>
      <c r="G155" s="205"/>
      <c r="H155" s="207" t="s">
        <v>21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163</v>
      </c>
      <c r="AU155" s="214" t="s">
        <v>81</v>
      </c>
      <c r="AV155" s="11" t="s">
        <v>79</v>
      </c>
      <c r="AW155" s="11" t="s">
        <v>35</v>
      </c>
      <c r="AX155" s="11" t="s">
        <v>71</v>
      </c>
      <c r="AY155" s="214" t="s">
        <v>124</v>
      </c>
    </row>
    <row r="156" spans="2:65" s="12" customFormat="1">
      <c r="B156" s="215"/>
      <c r="C156" s="216"/>
      <c r="D156" s="206" t="s">
        <v>163</v>
      </c>
      <c r="E156" s="217" t="s">
        <v>754</v>
      </c>
      <c r="F156" s="218" t="s">
        <v>893</v>
      </c>
      <c r="G156" s="216"/>
      <c r="H156" s="219">
        <v>25.2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163</v>
      </c>
      <c r="AU156" s="225" t="s">
        <v>81</v>
      </c>
      <c r="AV156" s="12" t="s">
        <v>81</v>
      </c>
      <c r="AW156" s="12" t="s">
        <v>35</v>
      </c>
      <c r="AX156" s="12" t="s">
        <v>79</v>
      </c>
      <c r="AY156" s="225" t="s">
        <v>124</v>
      </c>
    </row>
    <row r="157" spans="2:65" s="1" customFormat="1" ht="25.5" customHeight="1">
      <c r="B157" s="40"/>
      <c r="C157" s="242" t="s">
        <v>422</v>
      </c>
      <c r="D157" s="242" t="s">
        <v>258</v>
      </c>
      <c r="E157" s="243" t="s">
        <v>894</v>
      </c>
      <c r="F157" s="244" t="s">
        <v>895</v>
      </c>
      <c r="G157" s="245" t="s">
        <v>223</v>
      </c>
      <c r="H157" s="246">
        <v>25.2</v>
      </c>
      <c r="I157" s="247"/>
      <c r="J157" s="248">
        <f>ROUND(I157*H157,2)</f>
        <v>0</v>
      </c>
      <c r="K157" s="244" t="s">
        <v>262</v>
      </c>
      <c r="L157" s="60"/>
      <c r="M157" s="249" t="s">
        <v>21</v>
      </c>
      <c r="N157" s="250" t="s">
        <v>42</v>
      </c>
      <c r="O157" s="41"/>
      <c r="P157" s="201">
        <f>O157*H157</f>
        <v>0</v>
      </c>
      <c r="Q157" s="201">
        <v>0.20300000000000001</v>
      </c>
      <c r="R157" s="201">
        <f>Q157*H157</f>
        <v>5.1156000000000006</v>
      </c>
      <c r="S157" s="201">
        <v>0</v>
      </c>
      <c r="T157" s="202">
        <f>S157*H157</f>
        <v>0</v>
      </c>
      <c r="AR157" s="23" t="s">
        <v>568</v>
      </c>
      <c r="AT157" s="23" t="s">
        <v>258</v>
      </c>
      <c r="AU157" s="23" t="s">
        <v>81</v>
      </c>
      <c r="AY157" s="23" t="s">
        <v>124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3" t="s">
        <v>79</v>
      </c>
      <c r="BK157" s="203">
        <f>ROUND(I157*H157,2)</f>
        <v>0</v>
      </c>
      <c r="BL157" s="23" t="s">
        <v>568</v>
      </c>
      <c r="BM157" s="23" t="s">
        <v>896</v>
      </c>
    </row>
    <row r="158" spans="2:65" s="11" customFormat="1">
      <c r="B158" s="204"/>
      <c r="C158" s="205"/>
      <c r="D158" s="206" t="s">
        <v>163</v>
      </c>
      <c r="E158" s="207" t="s">
        <v>21</v>
      </c>
      <c r="F158" s="208" t="s">
        <v>897</v>
      </c>
      <c r="G158" s="205"/>
      <c r="H158" s="207" t="s">
        <v>21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163</v>
      </c>
      <c r="AU158" s="214" t="s">
        <v>81</v>
      </c>
      <c r="AV158" s="11" t="s">
        <v>79</v>
      </c>
      <c r="AW158" s="11" t="s">
        <v>35</v>
      </c>
      <c r="AX158" s="11" t="s">
        <v>71</v>
      </c>
      <c r="AY158" s="214" t="s">
        <v>124</v>
      </c>
    </row>
    <row r="159" spans="2:65" s="12" customFormat="1">
      <c r="B159" s="215"/>
      <c r="C159" s="216"/>
      <c r="D159" s="206" t="s">
        <v>163</v>
      </c>
      <c r="E159" s="217" t="s">
        <v>21</v>
      </c>
      <c r="F159" s="218" t="s">
        <v>754</v>
      </c>
      <c r="G159" s="216"/>
      <c r="H159" s="219">
        <v>25.2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163</v>
      </c>
      <c r="AU159" s="225" t="s">
        <v>81</v>
      </c>
      <c r="AV159" s="12" t="s">
        <v>81</v>
      </c>
      <c r="AW159" s="12" t="s">
        <v>35</v>
      </c>
      <c r="AX159" s="12" t="s">
        <v>79</v>
      </c>
      <c r="AY159" s="225" t="s">
        <v>124</v>
      </c>
    </row>
    <row r="160" spans="2:65" s="1" customFormat="1" ht="25.5" customHeight="1">
      <c r="B160" s="40"/>
      <c r="C160" s="242" t="s">
        <v>426</v>
      </c>
      <c r="D160" s="242" t="s">
        <v>258</v>
      </c>
      <c r="E160" s="243" t="s">
        <v>898</v>
      </c>
      <c r="F160" s="244" t="s">
        <v>899</v>
      </c>
      <c r="G160" s="245" t="s">
        <v>161</v>
      </c>
      <c r="H160" s="246">
        <v>1</v>
      </c>
      <c r="I160" s="247"/>
      <c r="J160" s="248">
        <f>ROUND(I160*H160,2)</f>
        <v>0</v>
      </c>
      <c r="K160" s="244" t="s">
        <v>262</v>
      </c>
      <c r="L160" s="60"/>
      <c r="M160" s="249" t="s">
        <v>21</v>
      </c>
      <c r="N160" s="250" t="s">
        <v>42</v>
      </c>
      <c r="O160" s="41"/>
      <c r="P160" s="201">
        <f>O160*H160</f>
        <v>0</v>
      </c>
      <c r="Q160" s="201">
        <v>7.6E-3</v>
      </c>
      <c r="R160" s="201">
        <f>Q160*H160</f>
        <v>7.6E-3</v>
      </c>
      <c r="S160" s="201">
        <v>0</v>
      </c>
      <c r="T160" s="202">
        <f>S160*H160</f>
        <v>0</v>
      </c>
      <c r="AR160" s="23" t="s">
        <v>568</v>
      </c>
      <c r="AT160" s="23" t="s">
        <v>258</v>
      </c>
      <c r="AU160" s="23" t="s">
        <v>81</v>
      </c>
      <c r="AY160" s="23" t="s">
        <v>124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3" t="s">
        <v>79</v>
      </c>
      <c r="BK160" s="203">
        <f>ROUND(I160*H160,2)</f>
        <v>0</v>
      </c>
      <c r="BL160" s="23" t="s">
        <v>568</v>
      </c>
      <c r="BM160" s="23" t="s">
        <v>900</v>
      </c>
    </row>
    <row r="161" spans="2:65" s="1" customFormat="1" ht="25.5" customHeight="1">
      <c r="B161" s="40"/>
      <c r="C161" s="242" t="s">
        <v>432</v>
      </c>
      <c r="D161" s="242" t="s">
        <v>258</v>
      </c>
      <c r="E161" s="243" t="s">
        <v>901</v>
      </c>
      <c r="F161" s="244" t="s">
        <v>902</v>
      </c>
      <c r="G161" s="245" t="s">
        <v>223</v>
      </c>
      <c r="H161" s="246">
        <v>32.9</v>
      </c>
      <c r="I161" s="247"/>
      <c r="J161" s="248">
        <f>ROUND(I161*H161,2)</f>
        <v>0</v>
      </c>
      <c r="K161" s="244" t="s">
        <v>262</v>
      </c>
      <c r="L161" s="60"/>
      <c r="M161" s="249" t="s">
        <v>21</v>
      </c>
      <c r="N161" s="250" t="s">
        <v>42</v>
      </c>
      <c r="O161" s="41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23" t="s">
        <v>568</v>
      </c>
      <c r="AT161" s="23" t="s">
        <v>258</v>
      </c>
      <c r="AU161" s="23" t="s">
        <v>81</v>
      </c>
      <c r="AY161" s="23" t="s">
        <v>124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3" t="s">
        <v>79</v>
      </c>
      <c r="BK161" s="203">
        <f>ROUND(I161*H161,2)</f>
        <v>0</v>
      </c>
      <c r="BL161" s="23" t="s">
        <v>568</v>
      </c>
      <c r="BM161" s="23" t="s">
        <v>903</v>
      </c>
    </row>
    <row r="162" spans="2:65" s="11" customFormat="1">
      <c r="B162" s="204"/>
      <c r="C162" s="205"/>
      <c r="D162" s="206" t="s">
        <v>163</v>
      </c>
      <c r="E162" s="207" t="s">
        <v>21</v>
      </c>
      <c r="F162" s="208" t="s">
        <v>897</v>
      </c>
      <c r="G162" s="205"/>
      <c r="H162" s="207" t="s">
        <v>21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163</v>
      </c>
      <c r="AU162" s="214" t="s">
        <v>81</v>
      </c>
      <c r="AV162" s="11" t="s">
        <v>79</v>
      </c>
      <c r="AW162" s="11" t="s">
        <v>35</v>
      </c>
      <c r="AX162" s="11" t="s">
        <v>71</v>
      </c>
      <c r="AY162" s="214" t="s">
        <v>124</v>
      </c>
    </row>
    <row r="163" spans="2:65" s="12" customFormat="1">
      <c r="B163" s="215"/>
      <c r="C163" s="216"/>
      <c r="D163" s="206" t="s">
        <v>163</v>
      </c>
      <c r="E163" s="217" t="s">
        <v>21</v>
      </c>
      <c r="F163" s="218" t="s">
        <v>750</v>
      </c>
      <c r="G163" s="216"/>
      <c r="H163" s="219">
        <v>32.9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163</v>
      </c>
      <c r="AU163" s="225" t="s">
        <v>81</v>
      </c>
      <c r="AV163" s="12" t="s">
        <v>81</v>
      </c>
      <c r="AW163" s="12" t="s">
        <v>35</v>
      </c>
      <c r="AX163" s="12" t="s">
        <v>71</v>
      </c>
      <c r="AY163" s="225" t="s">
        <v>124</v>
      </c>
    </row>
    <row r="164" spans="2:65" s="13" customFormat="1">
      <c r="B164" s="226"/>
      <c r="C164" s="227"/>
      <c r="D164" s="206" t="s">
        <v>163</v>
      </c>
      <c r="E164" s="228" t="s">
        <v>756</v>
      </c>
      <c r="F164" s="229" t="s">
        <v>166</v>
      </c>
      <c r="G164" s="227"/>
      <c r="H164" s="230">
        <v>32.9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AT164" s="236" t="s">
        <v>163</v>
      </c>
      <c r="AU164" s="236" t="s">
        <v>81</v>
      </c>
      <c r="AV164" s="13" t="s">
        <v>130</v>
      </c>
      <c r="AW164" s="13" t="s">
        <v>35</v>
      </c>
      <c r="AX164" s="13" t="s">
        <v>79</v>
      </c>
      <c r="AY164" s="236" t="s">
        <v>124</v>
      </c>
    </row>
    <row r="165" spans="2:65" s="1" customFormat="1" ht="25.5" customHeight="1">
      <c r="B165" s="40"/>
      <c r="C165" s="191" t="s">
        <v>437</v>
      </c>
      <c r="D165" s="191" t="s">
        <v>126</v>
      </c>
      <c r="E165" s="192" t="s">
        <v>904</v>
      </c>
      <c r="F165" s="193" t="s">
        <v>905</v>
      </c>
      <c r="G165" s="194" t="s">
        <v>223</v>
      </c>
      <c r="H165" s="195">
        <v>36.19</v>
      </c>
      <c r="I165" s="196"/>
      <c r="J165" s="197">
        <f>ROUND(I165*H165,2)</f>
        <v>0</v>
      </c>
      <c r="K165" s="193" t="s">
        <v>21</v>
      </c>
      <c r="L165" s="198"/>
      <c r="M165" s="199" t="s">
        <v>21</v>
      </c>
      <c r="N165" s="200" t="s">
        <v>42</v>
      </c>
      <c r="O165" s="41"/>
      <c r="P165" s="201">
        <f>O165*H165</f>
        <v>0</v>
      </c>
      <c r="Q165" s="201">
        <v>4.2999999999999999E-4</v>
      </c>
      <c r="R165" s="201">
        <f>Q165*H165</f>
        <v>1.5561699999999999E-2</v>
      </c>
      <c r="S165" s="201">
        <v>0</v>
      </c>
      <c r="T165" s="202">
        <f>S165*H165</f>
        <v>0</v>
      </c>
      <c r="AR165" s="23" t="s">
        <v>799</v>
      </c>
      <c r="AT165" s="23" t="s">
        <v>126</v>
      </c>
      <c r="AU165" s="23" t="s">
        <v>81</v>
      </c>
      <c r="AY165" s="23" t="s">
        <v>124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23" t="s">
        <v>79</v>
      </c>
      <c r="BK165" s="203">
        <f>ROUND(I165*H165,2)</f>
        <v>0</v>
      </c>
      <c r="BL165" s="23" t="s">
        <v>799</v>
      </c>
      <c r="BM165" s="23" t="s">
        <v>906</v>
      </c>
    </row>
    <row r="166" spans="2:65" s="11" customFormat="1">
      <c r="B166" s="204"/>
      <c r="C166" s="205"/>
      <c r="D166" s="206" t="s">
        <v>163</v>
      </c>
      <c r="E166" s="207" t="s">
        <v>21</v>
      </c>
      <c r="F166" s="208" t="s">
        <v>735</v>
      </c>
      <c r="G166" s="205"/>
      <c r="H166" s="207" t="s">
        <v>21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163</v>
      </c>
      <c r="AU166" s="214" t="s">
        <v>81</v>
      </c>
      <c r="AV166" s="11" t="s">
        <v>79</v>
      </c>
      <c r="AW166" s="11" t="s">
        <v>35</v>
      </c>
      <c r="AX166" s="11" t="s">
        <v>71</v>
      </c>
      <c r="AY166" s="214" t="s">
        <v>124</v>
      </c>
    </row>
    <row r="167" spans="2:65" s="12" customFormat="1">
      <c r="B167" s="215"/>
      <c r="C167" s="216"/>
      <c r="D167" s="206" t="s">
        <v>163</v>
      </c>
      <c r="E167" s="217" t="s">
        <v>21</v>
      </c>
      <c r="F167" s="218" t="s">
        <v>756</v>
      </c>
      <c r="G167" s="216"/>
      <c r="H167" s="219">
        <v>32.9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163</v>
      </c>
      <c r="AU167" s="225" t="s">
        <v>81</v>
      </c>
      <c r="AV167" s="12" t="s">
        <v>81</v>
      </c>
      <c r="AW167" s="12" t="s">
        <v>35</v>
      </c>
      <c r="AX167" s="12" t="s">
        <v>71</v>
      </c>
      <c r="AY167" s="225" t="s">
        <v>124</v>
      </c>
    </row>
    <row r="168" spans="2:65" s="13" customFormat="1">
      <c r="B168" s="226"/>
      <c r="C168" s="227"/>
      <c r="D168" s="206" t="s">
        <v>163</v>
      </c>
      <c r="E168" s="228" t="s">
        <v>21</v>
      </c>
      <c r="F168" s="229" t="s">
        <v>166</v>
      </c>
      <c r="G168" s="227"/>
      <c r="H168" s="230">
        <v>32.9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AT168" s="236" t="s">
        <v>163</v>
      </c>
      <c r="AU168" s="236" t="s">
        <v>81</v>
      </c>
      <c r="AV168" s="13" t="s">
        <v>130</v>
      </c>
      <c r="AW168" s="13" t="s">
        <v>35</v>
      </c>
      <c r="AX168" s="13" t="s">
        <v>79</v>
      </c>
      <c r="AY168" s="236" t="s">
        <v>124</v>
      </c>
    </row>
    <row r="169" spans="2:65" s="12" customFormat="1">
      <c r="B169" s="215"/>
      <c r="C169" s="216"/>
      <c r="D169" s="206" t="s">
        <v>163</v>
      </c>
      <c r="E169" s="216"/>
      <c r="F169" s="218" t="s">
        <v>801</v>
      </c>
      <c r="G169" s="216"/>
      <c r="H169" s="219">
        <v>36.19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163</v>
      </c>
      <c r="AU169" s="225" t="s">
        <v>81</v>
      </c>
      <c r="AV169" s="12" t="s">
        <v>81</v>
      </c>
      <c r="AW169" s="12" t="s">
        <v>6</v>
      </c>
      <c r="AX169" s="12" t="s">
        <v>79</v>
      </c>
      <c r="AY169" s="225" t="s">
        <v>124</v>
      </c>
    </row>
    <row r="170" spans="2:65" s="1" customFormat="1" ht="25.5" customHeight="1">
      <c r="B170" s="40"/>
      <c r="C170" s="242" t="s">
        <v>443</v>
      </c>
      <c r="D170" s="242" t="s">
        <v>258</v>
      </c>
      <c r="E170" s="243" t="s">
        <v>907</v>
      </c>
      <c r="F170" s="244" t="s">
        <v>908</v>
      </c>
      <c r="G170" s="245" t="s">
        <v>223</v>
      </c>
      <c r="H170" s="246">
        <v>25.2</v>
      </c>
      <c r="I170" s="247"/>
      <c r="J170" s="248">
        <f>ROUND(I170*H170,2)</f>
        <v>0</v>
      </c>
      <c r="K170" s="244" t="s">
        <v>262</v>
      </c>
      <c r="L170" s="60"/>
      <c r="M170" s="249" t="s">
        <v>21</v>
      </c>
      <c r="N170" s="250" t="s">
        <v>42</v>
      </c>
      <c r="O170" s="41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23" t="s">
        <v>568</v>
      </c>
      <c r="AT170" s="23" t="s">
        <v>258</v>
      </c>
      <c r="AU170" s="23" t="s">
        <v>81</v>
      </c>
      <c r="AY170" s="23" t="s">
        <v>124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23" t="s">
        <v>79</v>
      </c>
      <c r="BK170" s="203">
        <f>ROUND(I170*H170,2)</f>
        <v>0</v>
      </c>
      <c r="BL170" s="23" t="s">
        <v>568</v>
      </c>
      <c r="BM170" s="23" t="s">
        <v>909</v>
      </c>
    </row>
    <row r="171" spans="2:65" s="12" customFormat="1">
      <c r="B171" s="215"/>
      <c r="C171" s="216"/>
      <c r="D171" s="206" t="s">
        <v>163</v>
      </c>
      <c r="E171" s="217" t="s">
        <v>21</v>
      </c>
      <c r="F171" s="218" t="s">
        <v>754</v>
      </c>
      <c r="G171" s="216"/>
      <c r="H171" s="219">
        <v>25.2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163</v>
      </c>
      <c r="AU171" s="225" t="s">
        <v>81</v>
      </c>
      <c r="AV171" s="12" t="s">
        <v>81</v>
      </c>
      <c r="AW171" s="12" t="s">
        <v>35</v>
      </c>
      <c r="AX171" s="12" t="s">
        <v>79</v>
      </c>
      <c r="AY171" s="225" t="s">
        <v>124</v>
      </c>
    </row>
    <row r="172" spans="2:65" s="1" customFormat="1" ht="25.5" customHeight="1">
      <c r="B172" s="40"/>
      <c r="C172" s="242" t="s">
        <v>451</v>
      </c>
      <c r="D172" s="242" t="s">
        <v>258</v>
      </c>
      <c r="E172" s="243" t="s">
        <v>910</v>
      </c>
      <c r="F172" s="244" t="s">
        <v>911</v>
      </c>
      <c r="G172" s="245" t="s">
        <v>213</v>
      </c>
      <c r="H172" s="246">
        <v>25.2</v>
      </c>
      <c r="I172" s="247"/>
      <c r="J172" s="248">
        <f>ROUND(I172*H172,2)</f>
        <v>0</v>
      </c>
      <c r="K172" s="244" t="s">
        <v>262</v>
      </c>
      <c r="L172" s="60"/>
      <c r="M172" s="249" t="s">
        <v>21</v>
      </c>
      <c r="N172" s="250" t="s">
        <v>42</v>
      </c>
      <c r="O172" s="41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3" t="s">
        <v>568</v>
      </c>
      <c r="AT172" s="23" t="s">
        <v>258</v>
      </c>
      <c r="AU172" s="23" t="s">
        <v>81</v>
      </c>
      <c r="AY172" s="23" t="s">
        <v>124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79</v>
      </c>
      <c r="BK172" s="203">
        <f>ROUND(I172*H172,2)</f>
        <v>0</v>
      </c>
      <c r="BL172" s="23" t="s">
        <v>568</v>
      </c>
      <c r="BM172" s="23" t="s">
        <v>912</v>
      </c>
    </row>
    <row r="173" spans="2:65" s="12" customFormat="1">
      <c r="B173" s="215"/>
      <c r="C173" s="216"/>
      <c r="D173" s="206" t="s">
        <v>163</v>
      </c>
      <c r="E173" s="217" t="s">
        <v>21</v>
      </c>
      <c r="F173" s="218" t="s">
        <v>754</v>
      </c>
      <c r="G173" s="216"/>
      <c r="H173" s="219">
        <v>25.2</v>
      </c>
      <c r="I173" s="220"/>
      <c r="J173" s="216"/>
      <c r="K173" s="216"/>
      <c r="L173" s="221"/>
      <c r="M173" s="251"/>
      <c r="N173" s="252"/>
      <c r="O173" s="252"/>
      <c r="P173" s="252"/>
      <c r="Q173" s="252"/>
      <c r="R173" s="252"/>
      <c r="S173" s="252"/>
      <c r="T173" s="253"/>
      <c r="AT173" s="225" t="s">
        <v>163</v>
      </c>
      <c r="AU173" s="225" t="s">
        <v>81</v>
      </c>
      <c r="AV173" s="12" t="s">
        <v>81</v>
      </c>
      <c r="AW173" s="12" t="s">
        <v>35</v>
      </c>
      <c r="AX173" s="12" t="s">
        <v>79</v>
      </c>
      <c r="AY173" s="225" t="s">
        <v>124</v>
      </c>
    </row>
    <row r="174" spans="2:65" s="1" customFormat="1" ht="6.95" customHeight="1">
      <c r="B174" s="55"/>
      <c r="C174" s="56"/>
      <c r="D174" s="56"/>
      <c r="E174" s="56"/>
      <c r="F174" s="56"/>
      <c r="G174" s="56"/>
      <c r="H174" s="56"/>
      <c r="I174" s="138"/>
      <c r="J174" s="56"/>
      <c r="K174" s="56"/>
      <c r="L174" s="60"/>
    </row>
  </sheetData>
  <sheetProtection algorithmName="SHA-512" hashValue="Yvez3sI/FDYSj9s9axIWzHw8rDe64oeyk0mtQVoQuER3k42ng/3CGoCcB9YG2SMTwT4Tsrb+Mg3JS/Sz9G6YcA==" saltValue="n53SAl9wviA9jGqF/j4jQOVsJrRfWCAGmX9q4gyeuvnBK2TKLAOdUKacpkctLNYGPSdoDm1vPlw6v+STBBxfQw==" spinCount="100000" sheet="1" objects="1" scenarios="1" formatColumns="0" formatRows="0" autoFilter="0"/>
  <autoFilter ref="C81:K173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ht="37.5" customHeight="1"/>
    <row r="2" spans="2:1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4" customFormat="1" ht="45" customHeight="1">
      <c r="B3" s="259"/>
      <c r="C3" s="381" t="s">
        <v>913</v>
      </c>
      <c r="D3" s="381"/>
      <c r="E3" s="381"/>
      <c r="F3" s="381"/>
      <c r="G3" s="381"/>
      <c r="H3" s="381"/>
      <c r="I3" s="381"/>
      <c r="J3" s="381"/>
      <c r="K3" s="260"/>
    </row>
    <row r="4" spans="2:11" ht="25.5" customHeight="1">
      <c r="B4" s="261"/>
      <c r="C4" s="382" t="s">
        <v>914</v>
      </c>
      <c r="D4" s="382"/>
      <c r="E4" s="382"/>
      <c r="F4" s="382"/>
      <c r="G4" s="382"/>
      <c r="H4" s="382"/>
      <c r="I4" s="382"/>
      <c r="J4" s="382"/>
      <c r="K4" s="262"/>
    </row>
    <row r="5" spans="2:1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ht="15" customHeight="1">
      <c r="B6" s="261"/>
      <c r="C6" s="380" t="s">
        <v>915</v>
      </c>
      <c r="D6" s="380"/>
      <c r="E6" s="380"/>
      <c r="F6" s="380"/>
      <c r="G6" s="380"/>
      <c r="H6" s="380"/>
      <c r="I6" s="380"/>
      <c r="J6" s="380"/>
      <c r="K6" s="262"/>
    </row>
    <row r="7" spans="2:11" ht="15" customHeight="1">
      <c r="B7" s="265"/>
      <c r="C7" s="380" t="s">
        <v>916</v>
      </c>
      <c r="D7" s="380"/>
      <c r="E7" s="380"/>
      <c r="F7" s="380"/>
      <c r="G7" s="380"/>
      <c r="H7" s="380"/>
      <c r="I7" s="380"/>
      <c r="J7" s="380"/>
      <c r="K7" s="262"/>
    </row>
    <row r="8" spans="2:1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ht="15" customHeight="1">
      <c r="B9" s="265"/>
      <c r="C9" s="380" t="s">
        <v>917</v>
      </c>
      <c r="D9" s="380"/>
      <c r="E9" s="380"/>
      <c r="F9" s="380"/>
      <c r="G9" s="380"/>
      <c r="H9" s="380"/>
      <c r="I9" s="380"/>
      <c r="J9" s="380"/>
      <c r="K9" s="262"/>
    </row>
    <row r="10" spans="2:11" ht="15" customHeight="1">
      <c r="B10" s="265"/>
      <c r="C10" s="264"/>
      <c r="D10" s="380" t="s">
        <v>918</v>
      </c>
      <c r="E10" s="380"/>
      <c r="F10" s="380"/>
      <c r="G10" s="380"/>
      <c r="H10" s="380"/>
      <c r="I10" s="380"/>
      <c r="J10" s="380"/>
      <c r="K10" s="262"/>
    </row>
    <row r="11" spans="2:11" ht="15" customHeight="1">
      <c r="B11" s="265"/>
      <c r="C11" s="266"/>
      <c r="D11" s="380" t="s">
        <v>919</v>
      </c>
      <c r="E11" s="380"/>
      <c r="F11" s="380"/>
      <c r="G11" s="380"/>
      <c r="H11" s="380"/>
      <c r="I11" s="380"/>
      <c r="J11" s="380"/>
      <c r="K11" s="262"/>
    </row>
    <row r="12" spans="2:11" ht="12.75" customHeight="1">
      <c r="B12" s="265"/>
      <c r="C12" s="266"/>
      <c r="D12" s="266"/>
      <c r="E12" s="266"/>
      <c r="F12" s="266"/>
      <c r="G12" s="266"/>
      <c r="H12" s="266"/>
      <c r="I12" s="266"/>
      <c r="J12" s="266"/>
      <c r="K12" s="262"/>
    </row>
    <row r="13" spans="2:11" ht="15" customHeight="1">
      <c r="B13" s="265"/>
      <c r="C13" s="266"/>
      <c r="D13" s="380" t="s">
        <v>920</v>
      </c>
      <c r="E13" s="380"/>
      <c r="F13" s="380"/>
      <c r="G13" s="380"/>
      <c r="H13" s="380"/>
      <c r="I13" s="380"/>
      <c r="J13" s="380"/>
      <c r="K13" s="262"/>
    </row>
    <row r="14" spans="2:11" ht="15" customHeight="1">
      <c r="B14" s="265"/>
      <c r="C14" s="266"/>
      <c r="D14" s="380" t="s">
        <v>921</v>
      </c>
      <c r="E14" s="380"/>
      <c r="F14" s="380"/>
      <c r="G14" s="380"/>
      <c r="H14" s="380"/>
      <c r="I14" s="380"/>
      <c r="J14" s="380"/>
      <c r="K14" s="262"/>
    </row>
    <row r="15" spans="2:11" ht="15" customHeight="1">
      <c r="B15" s="265"/>
      <c r="C15" s="266"/>
      <c r="D15" s="380" t="s">
        <v>922</v>
      </c>
      <c r="E15" s="380"/>
      <c r="F15" s="380"/>
      <c r="G15" s="380"/>
      <c r="H15" s="380"/>
      <c r="I15" s="380"/>
      <c r="J15" s="380"/>
      <c r="K15" s="262"/>
    </row>
    <row r="16" spans="2:11" ht="15" customHeight="1">
      <c r="B16" s="265"/>
      <c r="C16" s="266"/>
      <c r="D16" s="266"/>
      <c r="E16" s="267" t="s">
        <v>78</v>
      </c>
      <c r="F16" s="380" t="s">
        <v>923</v>
      </c>
      <c r="G16" s="380"/>
      <c r="H16" s="380"/>
      <c r="I16" s="380"/>
      <c r="J16" s="380"/>
      <c r="K16" s="262"/>
    </row>
    <row r="17" spans="2:11" ht="15" customHeight="1">
      <c r="B17" s="265"/>
      <c r="C17" s="266"/>
      <c r="D17" s="266"/>
      <c r="E17" s="267" t="s">
        <v>924</v>
      </c>
      <c r="F17" s="380" t="s">
        <v>925</v>
      </c>
      <c r="G17" s="380"/>
      <c r="H17" s="380"/>
      <c r="I17" s="380"/>
      <c r="J17" s="380"/>
      <c r="K17" s="262"/>
    </row>
    <row r="18" spans="2:11" ht="15" customHeight="1">
      <c r="B18" s="265"/>
      <c r="C18" s="266"/>
      <c r="D18" s="266"/>
      <c r="E18" s="267" t="s">
        <v>926</v>
      </c>
      <c r="F18" s="380" t="s">
        <v>927</v>
      </c>
      <c r="G18" s="380"/>
      <c r="H18" s="380"/>
      <c r="I18" s="380"/>
      <c r="J18" s="380"/>
      <c r="K18" s="262"/>
    </row>
    <row r="19" spans="2:11" ht="15" customHeight="1">
      <c r="B19" s="265"/>
      <c r="C19" s="266"/>
      <c r="D19" s="266"/>
      <c r="E19" s="267" t="s">
        <v>928</v>
      </c>
      <c r="F19" s="380" t="s">
        <v>929</v>
      </c>
      <c r="G19" s="380"/>
      <c r="H19" s="380"/>
      <c r="I19" s="380"/>
      <c r="J19" s="380"/>
      <c r="K19" s="262"/>
    </row>
    <row r="20" spans="2:11" ht="15" customHeight="1">
      <c r="B20" s="265"/>
      <c r="C20" s="266"/>
      <c r="D20" s="266"/>
      <c r="E20" s="267" t="s">
        <v>930</v>
      </c>
      <c r="F20" s="380" t="s">
        <v>931</v>
      </c>
      <c r="G20" s="380"/>
      <c r="H20" s="380"/>
      <c r="I20" s="380"/>
      <c r="J20" s="380"/>
      <c r="K20" s="262"/>
    </row>
    <row r="21" spans="2:11" ht="15" customHeight="1">
      <c r="B21" s="265"/>
      <c r="C21" s="266"/>
      <c r="D21" s="266"/>
      <c r="E21" s="267" t="s">
        <v>932</v>
      </c>
      <c r="F21" s="380" t="s">
        <v>933</v>
      </c>
      <c r="G21" s="380"/>
      <c r="H21" s="380"/>
      <c r="I21" s="380"/>
      <c r="J21" s="380"/>
      <c r="K21" s="262"/>
    </row>
    <row r="22" spans="2:11" ht="12.75" customHeight="1">
      <c r="B22" s="265"/>
      <c r="C22" s="266"/>
      <c r="D22" s="266"/>
      <c r="E22" s="266"/>
      <c r="F22" s="266"/>
      <c r="G22" s="266"/>
      <c r="H22" s="266"/>
      <c r="I22" s="266"/>
      <c r="J22" s="266"/>
      <c r="K22" s="262"/>
    </row>
    <row r="23" spans="2:11" ht="15" customHeight="1">
      <c r="B23" s="265"/>
      <c r="C23" s="380" t="s">
        <v>934</v>
      </c>
      <c r="D23" s="380"/>
      <c r="E23" s="380"/>
      <c r="F23" s="380"/>
      <c r="G23" s="380"/>
      <c r="H23" s="380"/>
      <c r="I23" s="380"/>
      <c r="J23" s="380"/>
      <c r="K23" s="262"/>
    </row>
    <row r="24" spans="2:11" ht="15" customHeight="1">
      <c r="B24" s="265"/>
      <c r="C24" s="380" t="s">
        <v>935</v>
      </c>
      <c r="D24" s="380"/>
      <c r="E24" s="380"/>
      <c r="F24" s="380"/>
      <c r="G24" s="380"/>
      <c r="H24" s="380"/>
      <c r="I24" s="380"/>
      <c r="J24" s="380"/>
      <c r="K24" s="262"/>
    </row>
    <row r="25" spans="2:11" ht="15" customHeight="1">
      <c r="B25" s="265"/>
      <c r="C25" s="264"/>
      <c r="D25" s="380" t="s">
        <v>936</v>
      </c>
      <c r="E25" s="380"/>
      <c r="F25" s="380"/>
      <c r="G25" s="380"/>
      <c r="H25" s="380"/>
      <c r="I25" s="380"/>
      <c r="J25" s="380"/>
      <c r="K25" s="262"/>
    </row>
    <row r="26" spans="2:11" ht="15" customHeight="1">
      <c r="B26" s="265"/>
      <c r="C26" s="266"/>
      <c r="D26" s="380" t="s">
        <v>937</v>
      </c>
      <c r="E26" s="380"/>
      <c r="F26" s="380"/>
      <c r="G26" s="380"/>
      <c r="H26" s="380"/>
      <c r="I26" s="380"/>
      <c r="J26" s="380"/>
      <c r="K26" s="262"/>
    </row>
    <row r="27" spans="2:11" ht="12.75" customHeight="1">
      <c r="B27" s="265"/>
      <c r="C27" s="266"/>
      <c r="D27" s="266"/>
      <c r="E27" s="266"/>
      <c r="F27" s="266"/>
      <c r="G27" s="266"/>
      <c r="H27" s="266"/>
      <c r="I27" s="266"/>
      <c r="J27" s="266"/>
      <c r="K27" s="262"/>
    </row>
    <row r="28" spans="2:11" ht="15" customHeight="1">
      <c r="B28" s="265"/>
      <c r="C28" s="266"/>
      <c r="D28" s="380" t="s">
        <v>938</v>
      </c>
      <c r="E28" s="380"/>
      <c r="F28" s="380"/>
      <c r="G28" s="380"/>
      <c r="H28" s="380"/>
      <c r="I28" s="380"/>
      <c r="J28" s="380"/>
      <c r="K28" s="262"/>
    </row>
    <row r="29" spans="2:11" ht="15" customHeight="1">
      <c r="B29" s="265"/>
      <c r="C29" s="266"/>
      <c r="D29" s="380" t="s">
        <v>939</v>
      </c>
      <c r="E29" s="380"/>
      <c r="F29" s="380"/>
      <c r="G29" s="380"/>
      <c r="H29" s="380"/>
      <c r="I29" s="380"/>
      <c r="J29" s="380"/>
      <c r="K29" s="262"/>
    </row>
    <row r="30" spans="2:11" ht="12.75" customHeight="1">
      <c r="B30" s="265"/>
      <c r="C30" s="266"/>
      <c r="D30" s="266"/>
      <c r="E30" s="266"/>
      <c r="F30" s="266"/>
      <c r="G30" s="266"/>
      <c r="H30" s="266"/>
      <c r="I30" s="266"/>
      <c r="J30" s="266"/>
      <c r="K30" s="262"/>
    </row>
    <row r="31" spans="2:11" ht="15" customHeight="1">
      <c r="B31" s="265"/>
      <c r="C31" s="266"/>
      <c r="D31" s="380" t="s">
        <v>940</v>
      </c>
      <c r="E31" s="380"/>
      <c r="F31" s="380"/>
      <c r="G31" s="380"/>
      <c r="H31" s="380"/>
      <c r="I31" s="380"/>
      <c r="J31" s="380"/>
      <c r="K31" s="262"/>
    </row>
    <row r="32" spans="2:11" ht="15" customHeight="1">
      <c r="B32" s="265"/>
      <c r="C32" s="266"/>
      <c r="D32" s="380" t="s">
        <v>941</v>
      </c>
      <c r="E32" s="380"/>
      <c r="F32" s="380"/>
      <c r="G32" s="380"/>
      <c r="H32" s="380"/>
      <c r="I32" s="380"/>
      <c r="J32" s="380"/>
      <c r="K32" s="262"/>
    </row>
    <row r="33" spans="2:11" ht="15" customHeight="1">
      <c r="B33" s="265"/>
      <c r="C33" s="266"/>
      <c r="D33" s="380" t="s">
        <v>942</v>
      </c>
      <c r="E33" s="380"/>
      <c r="F33" s="380"/>
      <c r="G33" s="380"/>
      <c r="H33" s="380"/>
      <c r="I33" s="380"/>
      <c r="J33" s="380"/>
      <c r="K33" s="262"/>
    </row>
    <row r="34" spans="2:11" ht="15" customHeight="1">
      <c r="B34" s="265"/>
      <c r="C34" s="266"/>
      <c r="D34" s="264"/>
      <c r="E34" s="268" t="s">
        <v>108</v>
      </c>
      <c r="F34" s="264"/>
      <c r="G34" s="380" t="s">
        <v>943</v>
      </c>
      <c r="H34" s="380"/>
      <c r="I34" s="380"/>
      <c r="J34" s="380"/>
      <c r="K34" s="262"/>
    </row>
    <row r="35" spans="2:11" ht="30.75" customHeight="1">
      <c r="B35" s="265"/>
      <c r="C35" s="266"/>
      <c r="D35" s="264"/>
      <c r="E35" s="268" t="s">
        <v>944</v>
      </c>
      <c r="F35" s="264"/>
      <c r="G35" s="380" t="s">
        <v>945</v>
      </c>
      <c r="H35" s="380"/>
      <c r="I35" s="380"/>
      <c r="J35" s="380"/>
      <c r="K35" s="262"/>
    </row>
    <row r="36" spans="2:11" ht="15" customHeight="1">
      <c r="B36" s="265"/>
      <c r="C36" s="266"/>
      <c r="D36" s="264"/>
      <c r="E36" s="268" t="s">
        <v>52</v>
      </c>
      <c r="F36" s="264"/>
      <c r="G36" s="380" t="s">
        <v>946</v>
      </c>
      <c r="H36" s="380"/>
      <c r="I36" s="380"/>
      <c r="J36" s="380"/>
      <c r="K36" s="262"/>
    </row>
    <row r="37" spans="2:11" ht="15" customHeight="1">
      <c r="B37" s="265"/>
      <c r="C37" s="266"/>
      <c r="D37" s="264"/>
      <c r="E37" s="268" t="s">
        <v>109</v>
      </c>
      <c r="F37" s="264"/>
      <c r="G37" s="380" t="s">
        <v>947</v>
      </c>
      <c r="H37" s="380"/>
      <c r="I37" s="380"/>
      <c r="J37" s="380"/>
      <c r="K37" s="262"/>
    </row>
    <row r="38" spans="2:11" ht="15" customHeight="1">
      <c r="B38" s="265"/>
      <c r="C38" s="266"/>
      <c r="D38" s="264"/>
      <c r="E38" s="268" t="s">
        <v>110</v>
      </c>
      <c r="F38" s="264"/>
      <c r="G38" s="380" t="s">
        <v>948</v>
      </c>
      <c r="H38" s="380"/>
      <c r="I38" s="380"/>
      <c r="J38" s="380"/>
      <c r="K38" s="262"/>
    </row>
    <row r="39" spans="2:11" ht="15" customHeight="1">
      <c r="B39" s="265"/>
      <c r="C39" s="266"/>
      <c r="D39" s="264"/>
      <c r="E39" s="268" t="s">
        <v>111</v>
      </c>
      <c r="F39" s="264"/>
      <c r="G39" s="380" t="s">
        <v>949</v>
      </c>
      <c r="H39" s="380"/>
      <c r="I39" s="380"/>
      <c r="J39" s="380"/>
      <c r="K39" s="262"/>
    </row>
    <row r="40" spans="2:11" ht="15" customHeight="1">
      <c r="B40" s="265"/>
      <c r="C40" s="266"/>
      <c r="D40" s="264"/>
      <c r="E40" s="268" t="s">
        <v>950</v>
      </c>
      <c r="F40" s="264"/>
      <c r="G40" s="380" t="s">
        <v>951</v>
      </c>
      <c r="H40" s="380"/>
      <c r="I40" s="380"/>
      <c r="J40" s="380"/>
      <c r="K40" s="262"/>
    </row>
    <row r="41" spans="2:11" ht="15" customHeight="1">
      <c r="B41" s="265"/>
      <c r="C41" s="266"/>
      <c r="D41" s="264"/>
      <c r="E41" s="268"/>
      <c r="F41" s="264"/>
      <c r="G41" s="380" t="s">
        <v>952</v>
      </c>
      <c r="H41" s="380"/>
      <c r="I41" s="380"/>
      <c r="J41" s="380"/>
      <c r="K41" s="262"/>
    </row>
    <row r="42" spans="2:11" ht="15" customHeight="1">
      <c r="B42" s="265"/>
      <c r="C42" s="266"/>
      <c r="D42" s="264"/>
      <c r="E42" s="268" t="s">
        <v>953</v>
      </c>
      <c r="F42" s="264"/>
      <c r="G42" s="380" t="s">
        <v>954</v>
      </c>
      <c r="H42" s="380"/>
      <c r="I42" s="380"/>
      <c r="J42" s="380"/>
      <c r="K42" s="262"/>
    </row>
    <row r="43" spans="2:11" ht="15" customHeight="1">
      <c r="B43" s="265"/>
      <c r="C43" s="266"/>
      <c r="D43" s="264"/>
      <c r="E43" s="268" t="s">
        <v>113</v>
      </c>
      <c r="F43" s="264"/>
      <c r="G43" s="380" t="s">
        <v>955</v>
      </c>
      <c r="H43" s="380"/>
      <c r="I43" s="380"/>
      <c r="J43" s="380"/>
      <c r="K43" s="262"/>
    </row>
    <row r="44" spans="2:11" ht="12.75" customHeight="1">
      <c r="B44" s="265"/>
      <c r="C44" s="266"/>
      <c r="D44" s="264"/>
      <c r="E44" s="264"/>
      <c r="F44" s="264"/>
      <c r="G44" s="264"/>
      <c r="H44" s="264"/>
      <c r="I44" s="264"/>
      <c r="J44" s="264"/>
      <c r="K44" s="262"/>
    </row>
    <row r="45" spans="2:11" ht="15" customHeight="1">
      <c r="B45" s="265"/>
      <c r="C45" s="266"/>
      <c r="D45" s="380" t="s">
        <v>956</v>
      </c>
      <c r="E45" s="380"/>
      <c r="F45" s="380"/>
      <c r="G45" s="380"/>
      <c r="H45" s="380"/>
      <c r="I45" s="380"/>
      <c r="J45" s="380"/>
      <c r="K45" s="262"/>
    </row>
    <row r="46" spans="2:11" ht="15" customHeight="1">
      <c r="B46" s="265"/>
      <c r="C46" s="266"/>
      <c r="D46" s="266"/>
      <c r="E46" s="380" t="s">
        <v>957</v>
      </c>
      <c r="F46" s="380"/>
      <c r="G46" s="380"/>
      <c r="H46" s="380"/>
      <c r="I46" s="380"/>
      <c r="J46" s="380"/>
      <c r="K46" s="262"/>
    </row>
    <row r="47" spans="2:11" ht="15" customHeight="1">
      <c r="B47" s="265"/>
      <c r="C47" s="266"/>
      <c r="D47" s="266"/>
      <c r="E47" s="380" t="s">
        <v>958</v>
      </c>
      <c r="F47" s="380"/>
      <c r="G47" s="380"/>
      <c r="H47" s="380"/>
      <c r="I47" s="380"/>
      <c r="J47" s="380"/>
      <c r="K47" s="262"/>
    </row>
    <row r="48" spans="2:11" ht="15" customHeight="1">
      <c r="B48" s="265"/>
      <c r="C48" s="266"/>
      <c r="D48" s="266"/>
      <c r="E48" s="380" t="s">
        <v>959</v>
      </c>
      <c r="F48" s="380"/>
      <c r="G48" s="380"/>
      <c r="H48" s="380"/>
      <c r="I48" s="380"/>
      <c r="J48" s="380"/>
      <c r="K48" s="262"/>
    </row>
    <row r="49" spans="2:11" ht="15" customHeight="1">
      <c r="B49" s="265"/>
      <c r="C49" s="266"/>
      <c r="D49" s="380" t="s">
        <v>960</v>
      </c>
      <c r="E49" s="380"/>
      <c r="F49" s="380"/>
      <c r="G49" s="380"/>
      <c r="H49" s="380"/>
      <c r="I49" s="380"/>
      <c r="J49" s="380"/>
      <c r="K49" s="262"/>
    </row>
    <row r="50" spans="2:11" ht="25.5" customHeight="1">
      <c r="B50" s="261"/>
      <c r="C50" s="382" t="s">
        <v>961</v>
      </c>
      <c r="D50" s="382"/>
      <c r="E50" s="382"/>
      <c r="F50" s="382"/>
      <c r="G50" s="382"/>
      <c r="H50" s="382"/>
      <c r="I50" s="382"/>
      <c r="J50" s="382"/>
      <c r="K50" s="262"/>
    </row>
    <row r="51" spans="2:11" ht="5.25" customHeight="1">
      <c r="B51" s="261"/>
      <c r="C51" s="263"/>
      <c r="D51" s="263"/>
      <c r="E51" s="263"/>
      <c r="F51" s="263"/>
      <c r="G51" s="263"/>
      <c r="H51" s="263"/>
      <c r="I51" s="263"/>
      <c r="J51" s="263"/>
      <c r="K51" s="262"/>
    </row>
    <row r="52" spans="2:11" ht="15" customHeight="1">
      <c r="B52" s="261"/>
      <c r="C52" s="380" t="s">
        <v>962</v>
      </c>
      <c r="D52" s="380"/>
      <c r="E52" s="380"/>
      <c r="F52" s="380"/>
      <c r="G52" s="380"/>
      <c r="H52" s="380"/>
      <c r="I52" s="380"/>
      <c r="J52" s="380"/>
      <c r="K52" s="262"/>
    </row>
    <row r="53" spans="2:11" ht="15" customHeight="1">
      <c r="B53" s="261"/>
      <c r="C53" s="380" t="s">
        <v>963</v>
      </c>
      <c r="D53" s="380"/>
      <c r="E53" s="380"/>
      <c r="F53" s="380"/>
      <c r="G53" s="380"/>
      <c r="H53" s="380"/>
      <c r="I53" s="380"/>
      <c r="J53" s="380"/>
      <c r="K53" s="262"/>
    </row>
    <row r="54" spans="2:11" ht="12.75" customHeight="1">
      <c r="B54" s="261"/>
      <c r="C54" s="264"/>
      <c r="D54" s="264"/>
      <c r="E54" s="264"/>
      <c r="F54" s="264"/>
      <c r="G54" s="264"/>
      <c r="H54" s="264"/>
      <c r="I54" s="264"/>
      <c r="J54" s="264"/>
      <c r="K54" s="262"/>
    </row>
    <row r="55" spans="2:11" ht="15" customHeight="1">
      <c r="B55" s="261"/>
      <c r="C55" s="380" t="s">
        <v>964</v>
      </c>
      <c r="D55" s="380"/>
      <c r="E55" s="380"/>
      <c r="F55" s="380"/>
      <c r="G55" s="380"/>
      <c r="H55" s="380"/>
      <c r="I55" s="380"/>
      <c r="J55" s="380"/>
      <c r="K55" s="262"/>
    </row>
    <row r="56" spans="2:11" ht="15" customHeight="1">
      <c r="B56" s="261"/>
      <c r="C56" s="266"/>
      <c r="D56" s="380" t="s">
        <v>965</v>
      </c>
      <c r="E56" s="380"/>
      <c r="F56" s="380"/>
      <c r="G56" s="380"/>
      <c r="H56" s="380"/>
      <c r="I56" s="380"/>
      <c r="J56" s="380"/>
      <c r="K56" s="262"/>
    </row>
    <row r="57" spans="2:11" ht="15" customHeight="1">
      <c r="B57" s="261"/>
      <c r="C57" s="266"/>
      <c r="D57" s="380" t="s">
        <v>966</v>
      </c>
      <c r="E57" s="380"/>
      <c r="F57" s="380"/>
      <c r="G57" s="380"/>
      <c r="H57" s="380"/>
      <c r="I57" s="380"/>
      <c r="J57" s="380"/>
      <c r="K57" s="262"/>
    </row>
    <row r="58" spans="2:11" ht="15" customHeight="1">
      <c r="B58" s="261"/>
      <c r="C58" s="266"/>
      <c r="D58" s="380" t="s">
        <v>967</v>
      </c>
      <c r="E58" s="380"/>
      <c r="F58" s="380"/>
      <c r="G58" s="380"/>
      <c r="H58" s="380"/>
      <c r="I58" s="380"/>
      <c r="J58" s="380"/>
      <c r="K58" s="262"/>
    </row>
    <row r="59" spans="2:11" ht="15" customHeight="1">
      <c r="B59" s="261"/>
      <c r="C59" s="266"/>
      <c r="D59" s="380" t="s">
        <v>968</v>
      </c>
      <c r="E59" s="380"/>
      <c r="F59" s="380"/>
      <c r="G59" s="380"/>
      <c r="H59" s="380"/>
      <c r="I59" s="380"/>
      <c r="J59" s="380"/>
      <c r="K59" s="262"/>
    </row>
    <row r="60" spans="2:11" ht="15" customHeight="1">
      <c r="B60" s="261"/>
      <c r="C60" s="266"/>
      <c r="D60" s="384" t="s">
        <v>969</v>
      </c>
      <c r="E60" s="384"/>
      <c r="F60" s="384"/>
      <c r="G60" s="384"/>
      <c r="H60" s="384"/>
      <c r="I60" s="384"/>
      <c r="J60" s="384"/>
      <c r="K60" s="262"/>
    </row>
    <row r="61" spans="2:11" ht="15" customHeight="1">
      <c r="B61" s="261"/>
      <c r="C61" s="266"/>
      <c r="D61" s="380" t="s">
        <v>970</v>
      </c>
      <c r="E61" s="380"/>
      <c r="F61" s="380"/>
      <c r="G61" s="380"/>
      <c r="H61" s="380"/>
      <c r="I61" s="380"/>
      <c r="J61" s="380"/>
      <c r="K61" s="262"/>
    </row>
    <row r="62" spans="2:11" ht="12.75" customHeight="1">
      <c r="B62" s="261"/>
      <c r="C62" s="266"/>
      <c r="D62" s="266"/>
      <c r="E62" s="269"/>
      <c r="F62" s="266"/>
      <c r="G62" s="266"/>
      <c r="H62" s="266"/>
      <c r="I62" s="266"/>
      <c r="J62" s="266"/>
      <c r="K62" s="262"/>
    </row>
    <row r="63" spans="2:11" ht="15" customHeight="1">
      <c r="B63" s="261"/>
      <c r="C63" s="266"/>
      <c r="D63" s="380" t="s">
        <v>971</v>
      </c>
      <c r="E63" s="380"/>
      <c r="F63" s="380"/>
      <c r="G63" s="380"/>
      <c r="H63" s="380"/>
      <c r="I63" s="380"/>
      <c r="J63" s="380"/>
      <c r="K63" s="262"/>
    </row>
    <row r="64" spans="2:11" ht="15" customHeight="1">
      <c r="B64" s="261"/>
      <c r="C64" s="266"/>
      <c r="D64" s="384" t="s">
        <v>972</v>
      </c>
      <c r="E64" s="384"/>
      <c r="F64" s="384"/>
      <c r="G64" s="384"/>
      <c r="H64" s="384"/>
      <c r="I64" s="384"/>
      <c r="J64" s="384"/>
      <c r="K64" s="262"/>
    </row>
    <row r="65" spans="2:11" ht="15" customHeight="1">
      <c r="B65" s="261"/>
      <c r="C65" s="266"/>
      <c r="D65" s="380" t="s">
        <v>973</v>
      </c>
      <c r="E65" s="380"/>
      <c r="F65" s="380"/>
      <c r="G65" s="380"/>
      <c r="H65" s="380"/>
      <c r="I65" s="380"/>
      <c r="J65" s="380"/>
      <c r="K65" s="262"/>
    </row>
    <row r="66" spans="2:11" ht="15" customHeight="1">
      <c r="B66" s="261"/>
      <c r="C66" s="266"/>
      <c r="D66" s="380" t="s">
        <v>974</v>
      </c>
      <c r="E66" s="380"/>
      <c r="F66" s="380"/>
      <c r="G66" s="380"/>
      <c r="H66" s="380"/>
      <c r="I66" s="380"/>
      <c r="J66" s="380"/>
      <c r="K66" s="262"/>
    </row>
    <row r="67" spans="2:11" ht="15" customHeight="1">
      <c r="B67" s="261"/>
      <c r="C67" s="266"/>
      <c r="D67" s="380" t="s">
        <v>975</v>
      </c>
      <c r="E67" s="380"/>
      <c r="F67" s="380"/>
      <c r="G67" s="380"/>
      <c r="H67" s="380"/>
      <c r="I67" s="380"/>
      <c r="J67" s="380"/>
      <c r="K67" s="262"/>
    </row>
    <row r="68" spans="2:11" ht="15" customHeight="1">
      <c r="B68" s="261"/>
      <c r="C68" s="266"/>
      <c r="D68" s="380" t="s">
        <v>976</v>
      </c>
      <c r="E68" s="380"/>
      <c r="F68" s="380"/>
      <c r="G68" s="380"/>
      <c r="H68" s="380"/>
      <c r="I68" s="380"/>
      <c r="J68" s="380"/>
      <c r="K68" s="262"/>
    </row>
    <row r="69" spans="2:11" ht="12.75" customHeight="1">
      <c r="B69" s="270"/>
      <c r="C69" s="271"/>
      <c r="D69" s="271"/>
      <c r="E69" s="271"/>
      <c r="F69" s="271"/>
      <c r="G69" s="271"/>
      <c r="H69" s="271"/>
      <c r="I69" s="271"/>
      <c r="J69" s="271"/>
      <c r="K69" s="272"/>
    </row>
    <row r="70" spans="2:11" ht="18.75" customHeight="1">
      <c r="B70" s="273"/>
      <c r="C70" s="273"/>
      <c r="D70" s="273"/>
      <c r="E70" s="273"/>
      <c r="F70" s="273"/>
      <c r="G70" s="273"/>
      <c r="H70" s="273"/>
      <c r="I70" s="273"/>
      <c r="J70" s="273"/>
      <c r="K70" s="274"/>
    </row>
    <row r="71" spans="2:11" ht="18.75" customHeight="1"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2:11" ht="7.5" customHeight="1">
      <c r="B72" s="275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ht="45" customHeight="1">
      <c r="B73" s="278"/>
      <c r="C73" s="385" t="s">
        <v>95</v>
      </c>
      <c r="D73" s="385"/>
      <c r="E73" s="385"/>
      <c r="F73" s="385"/>
      <c r="G73" s="385"/>
      <c r="H73" s="385"/>
      <c r="I73" s="385"/>
      <c r="J73" s="385"/>
      <c r="K73" s="279"/>
    </row>
    <row r="74" spans="2:11" ht="17.25" customHeight="1">
      <c r="B74" s="278"/>
      <c r="C74" s="280" t="s">
        <v>977</v>
      </c>
      <c r="D74" s="280"/>
      <c r="E74" s="280"/>
      <c r="F74" s="280" t="s">
        <v>978</v>
      </c>
      <c r="G74" s="281"/>
      <c r="H74" s="280" t="s">
        <v>109</v>
      </c>
      <c r="I74" s="280" t="s">
        <v>56</v>
      </c>
      <c r="J74" s="280" t="s">
        <v>979</v>
      </c>
      <c r="K74" s="279"/>
    </row>
    <row r="75" spans="2:11" ht="17.25" customHeight="1">
      <c r="B75" s="278"/>
      <c r="C75" s="282" t="s">
        <v>980</v>
      </c>
      <c r="D75" s="282"/>
      <c r="E75" s="282"/>
      <c r="F75" s="283" t="s">
        <v>981</v>
      </c>
      <c r="G75" s="284"/>
      <c r="H75" s="282"/>
      <c r="I75" s="282"/>
      <c r="J75" s="282" t="s">
        <v>982</v>
      </c>
      <c r="K75" s="279"/>
    </row>
    <row r="76" spans="2:11" ht="5.25" customHeight="1">
      <c r="B76" s="278"/>
      <c r="C76" s="285"/>
      <c r="D76" s="285"/>
      <c r="E76" s="285"/>
      <c r="F76" s="285"/>
      <c r="G76" s="286"/>
      <c r="H76" s="285"/>
      <c r="I76" s="285"/>
      <c r="J76" s="285"/>
      <c r="K76" s="279"/>
    </row>
    <row r="77" spans="2:11" ht="15" customHeight="1">
      <c r="B77" s="278"/>
      <c r="C77" s="268" t="s">
        <v>52</v>
      </c>
      <c r="D77" s="285"/>
      <c r="E77" s="285"/>
      <c r="F77" s="287" t="s">
        <v>983</v>
      </c>
      <c r="G77" s="286"/>
      <c r="H77" s="268" t="s">
        <v>984</v>
      </c>
      <c r="I77" s="268" t="s">
        <v>985</v>
      </c>
      <c r="J77" s="268">
        <v>20</v>
      </c>
      <c r="K77" s="279"/>
    </row>
    <row r="78" spans="2:11" ht="15" customHeight="1">
      <c r="B78" s="278"/>
      <c r="C78" s="268" t="s">
        <v>986</v>
      </c>
      <c r="D78" s="268"/>
      <c r="E78" s="268"/>
      <c r="F78" s="287" t="s">
        <v>983</v>
      </c>
      <c r="G78" s="286"/>
      <c r="H78" s="268" t="s">
        <v>987</v>
      </c>
      <c r="I78" s="268" t="s">
        <v>985</v>
      </c>
      <c r="J78" s="268">
        <v>120</v>
      </c>
      <c r="K78" s="279"/>
    </row>
    <row r="79" spans="2:11" ht="15" customHeight="1">
      <c r="B79" s="288"/>
      <c r="C79" s="268" t="s">
        <v>988</v>
      </c>
      <c r="D79" s="268"/>
      <c r="E79" s="268"/>
      <c r="F79" s="287" t="s">
        <v>989</v>
      </c>
      <c r="G79" s="286"/>
      <c r="H79" s="268" t="s">
        <v>990</v>
      </c>
      <c r="I79" s="268" t="s">
        <v>985</v>
      </c>
      <c r="J79" s="268">
        <v>50</v>
      </c>
      <c r="K79" s="279"/>
    </row>
    <row r="80" spans="2:11" ht="15" customHeight="1">
      <c r="B80" s="288"/>
      <c r="C80" s="268" t="s">
        <v>991</v>
      </c>
      <c r="D80" s="268"/>
      <c r="E80" s="268"/>
      <c r="F80" s="287" t="s">
        <v>983</v>
      </c>
      <c r="G80" s="286"/>
      <c r="H80" s="268" t="s">
        <v>992</v>
      </c>
      <c r="I80" s="268" t="s">
        <v>993</v>
      </c>
      <c r="J80" s="268"/>
      <c r="K80" s="279"/>
    </row>
    <row r="81" spans="2:11" ht="15" customHeight="1">
      <c r="B81" s="288"/>
      <c r="C81" s="289" t="s">
        <v>994</v>
      </c>
      <c r="D81" s="289"/>
      <c r="E81" s="289"/>
      <c r="F81" s="290" t="s">
        <v>989</v>
      </c>
      <c r="G81" s="289"/>
      <c r="H81" s="289" t="s">
        <v>995</v>
      </c>
      <c r="I81" s="289" t="s">
        <v>985</v>
      </c>
      <c r="J81" s="289">
        <v>15</v>
      </c>
      <c r="K81" s="279"/>
    </row>
    <row r="82" spans="2:11" ht="15" customHeight="1">
      <c r="B82" s="288"/>
      <c r="C82" s="289" t="s">
        <v>996</v>
      </c>
      <c r="D82" s="289"/>
      <c r="E82" s="289"/>
      <c r="F82" s="290" t="s">
        <v>989</v>
      </c>
      <c r="G82" s="289"/>
      <c r="H82" s="289" t="s">
        <v>997</v>
      </c>
      <c r="I82" s="289" t="s">
        <v>985</v>
      </c>
      <c r="J82" s="289">
        <v>15</v>
      </c>
      <c r="K82" s="279"/>
    </row>
    <row r="83" spans="2:11" ht="15" customHeight="1">
      <c r="B83" s="288"/>
      <c r="C83" s="289" t="s">
        <v>998</v>
      </c>
      <c r="D83" s="289"/>
      <c r="E83" s="289"/>
      <c r="F83" s="290" t="s">
        <v>989</v>
      </c>
      <c r="G83" s="289"/>
      <c r="H83" s="289" t="s">
        <v>999</v>
      </c>
      <c r="I83" s="289" t="s">
        <v>985</v>
      </c>
      <c r="J83" s="289">
        <v>20</v>
      </c>
      <c r="K83" s="279"/>
    </row>
    <row r="84" spans="2:11" ht="15" customHeight="1">
      <c r="B84" s="288"/>
      <c r="C84" s="289" t="s">
        <v>1000</v>
      </c>
      <c r="D84" s="289"/>
      <c r="E84" s="289"/>
      <c r="F84" s="290" t="s">
        <v>989</v>
      </c>
      <c r="G84" s="289"/>
      <c r="H84" s="289" t="s">
        <v>1001</v>
      </c>
      <c r="I84" s="289" t="s">
        <v>985</v>
      </c>
      <c r="J84" s="289">
        <v>20</v>
      </c>
      <c r="K84" s="279"/>
    </row>
    <row r="85" spans="2:11" ht="15" customHeight="1">
      <c r="B85" s="288"/>
      <c r="C85" s="268" t="s">
        <v>1002</v>
      </c>
      <c r="D85" s="268"/>
      <c r="E85" s="268"/>
      <c r="F85" s="287" t="s">
        <v>989</v>
      </c>
      <c r="G85" s="286"/>
      <c r="H85" s="268" t="s">
        <v>1003</v>
      </c>
      <c r="I85" s="268" t="s">
        <v>985</v>
      </c>
      <c r="J85" s="268">
        <v>50</v>
      </c>
      <c r="K85" s="279"/>
    </row>
    <row r="86" spans="2:11" ht="15" customHeight="1">
      <c r="B86" s="288"/>
      <c r="C86" s="268" t="s">
        <v>1004</v>
      </c>
      <c r="D86" s="268"/>
      <c r="E86" s="268"/>
      <c r="F86" s="287" t="s">
        <v>989</v>
      </c>
      <c r="G86" s="286"/>
      <c r="H86" s="268" t="s">
        <v>1005</v>
      </c>
      <c r="I86" s="268" t="s">
        <v>985</v>
      </c>
      <c r="J86" s="268">
        <v>20</v>
      </c>
      <c r="K86" s="279"/>
    </row>
    <row r="87" spans="2:11" ht="15" customHeight="1">
      <c r="B87" s="288"/>
      <c r="C87" s="268" t="s">
        <v>1006</v>
      </c>
      <c r="D87" s="268"/>
      <c r="E87" s="268"/>
      <c r="F87" s="287" t="s">
        <v>989</v>
      </c>
      <c r="G87" s="286"/>
      <c r="H87" s="268" t="s">
        <v>1007</v>
      </c>
      <c r="I87" s="268" t="s">
        <v>985</v>
      </c>
      <c r="J87" s="268">
        <v>20</v>
      </c>
      <c r="K87" s="279"/>
    </row>
    <row r="88" spans="2:11" ht="15" customHeight="1">
      <c r="B88" s="288"/>
      <c r="C88" s="268" t="s">
        <v>1008</v>
      </c>
      <c r="D88" s="268"/>
      <c r="E88" s="268"/>
      <c r="F88" s="287" t="s">
        <v>989</v>
      </c>
      <c r="G88" s="286"/>
      <c r="H88" s="268" t="s">
        <v>1009</v>
      </c>
      <c r="I88" s="268" t="s">
        <v>985</v>
      </c>
      <c r="J88" s="268">
        <v>50</v>
      </c>
      <c r="K88" s="279"/>
    </row>
    <row r="89" spans="2:11" ht="15" customHeight="1">
      <c r="B89" s="288"/>
      <c r="C89" s="268" t="s">
        <v>1010</v>
      </c>
      <c r="D89" s="268"/>
      <c r="E89" s="268"/>
      <c r="F89" s="287" t="s">
        <v>989</v>
      </c>
      <c r="G89" s="286"/>
      <c r="H89" s="268" t="s">
        <v>1010</v>
      </c>
      <c r="I89" s="268" t="s">
        <v>985</v>
      </c>
      <c r="J89" s="268">
        <v>50</v>
      </c>
      <c r="K89" s="279"/>
    </row>
    <row r="90" spans="2:11" ht="15" customHeight="1">
      <c r="B90" s="288"/>
      <c r="C90" s="268" t="s">
        <v>114</v>
      </c>
      <c r="D90" s="268"/>
      <c r="E90" s="268"/>
      <c r="F90" s="287" t="s">
        <v>989</v>
      </c>
      <c r="G90" s="286"/>
      <c r="H90" s="268" t="s">
        <v>1011</v>
      </c>
      <c r="I90" s="268" t="s">
        <v>985</v>
      </c>
      <c r="J90" s="268">
        <v>255</v>
      </c>
      <c r="K90" s="279"/>
    </row>
    <row r="91" spans="2:11" ht="15" customHeight="1">
      <c r="B91" s="288"/>
      <c r="C91" s="268" t="s">
        <v>1012</v>
      </c>
      <c r="D91" s="268"/>
      <c r="E91" s="268"/>
      <c r="F91" s="287" t="s">
        <v>983</v>
      </c>
      <c r="G91" s="286"/>
      <c r="H91" s="268" t="s">
        <v>1013</v>
      </c>
      <c r="I91" s="268" t="s">
        <v>1014</v>
      </c>
      <c r="J91" s="268"/>
      <c r="K91" s="279"/>
    </row>
    <row r="92" spans="2:11" ht="15" customHeight="1">
      <c r="B92" s="288"/>
      <c r="C92" s="268" t="s">
        <v>1015</v>
      </c>
      <c r="D92" s="268"/>
      <c r="E92" s="268"/>
      <c r="F92" s="287" t="s">
        <v>983</v>
      </c>
      <c r="G92" s="286"/>
      <c r="H92" s="268" t="s">
        <v>1016</v>
      </c>
      <c r="I92" s="268" t="s">
        <v>1017</v>
      </c>
      <c r="J92" s="268"/>
      <c r="K92" s="279"/>
    </row>
    <row r="93" spans="2:11" ht="15" customHeight="1">
      <c r="B93" s="288"/>
      <c r="C93" s="268" t="s">
        <v>1018</v>
      </c>
      <c r="D93" s="268"/>
      <c r="E93" s="268"/>
      <c r="F93" s="287" t="s">
        <v>983</v>
      </c>
      <c r="G93" s="286"/>
      <c r="H93" s="268" t="s">
        <v>1018</v>
      </c>
      <c r="I93" s="268" t="s">
        <v>1017</v>
      </c>
      <c r="J93" s="268"/>
      <c r="K93" s="279"/>
    </row>
    <row r="94" spans="2:11" ht="15" customHeight="1">
      <c r="B94" s="288"/>
      <c r="C94" s="268" t="s">
        <v>37</v>
      </c>
      <c r="D94" s="268"/>
      <c r="E94" s="268"/>
      <c r="F94" s="287" t="s">
        <v>983</v>
      </c>
      <c r="G94" s="286"/>
      <c r="H94" s="268" t="s">
        <v>1019</v>
      </c>
      <c r="I94" s="268" t="s">
        <v>1017</v>
      </c>
      <c r="J94" s="268"/>
      <c r="K94" s="279"/>
    </row>
    <row r="95" spans="2:11" ht="15" customHeight="1">
      <c r="B95" s="288"/>
      <c r="C95" s="268" t="s">
        <v>47</v>
      </c>
      <c r="D95" s="268"/>
      <c r="E95" s="268"/>
      <c r="F95" s="287" t="s">
        <v>983</v>
      </c>
      <c r="G95" s="286"/>
      <c r="H95" s="268" t="s">
        <v>1020</v>
      </c>
      <c r="I95" s="268" t="s">
        <v>1017</v>
      </c>
      <c r="J95" s="268"/>
      <c r="K95" s="279"/>
    </row>
    <row r="96" spans="2:11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spans="2:11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spans="2:11" ht="18.75" customHeight="1">
      <c r="B98" s="274"/>
      <c r="C98" s="274"/>
      <c r="D98" s="274"/>
      <c r="E98" s="274"/>
      <c r="F98" s="274"/>
      <c r="G98" s="274"/>
      <c r="H98" s="274"/>
      <c r="I98" s="274"/>
      <c r="J98" s="274"/>
      <c r="K98" s="274"/>
    </row>
    <row r="99" spans="2:11" ht="7.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7"/>
    </row>
    <row r="100" spans="2:11" ht="45" customHeight="1">
      <c r="B100" s="278"/>
      <c r="C100" s="385" t="s">
        <v>1021</v>
      </c>
      <c r="D100" s="385"/>
      <c r="E100" s="385"/>
      <c r="F100" s="385"/>
      <c r="G100" s="385"/>
      <c r="H100" s="385"/>
      <c r="I100" s="385"/>
      <c r="J100" s="385"/>
      <c r="K100" s="279"/>
    </row>
    <row r="101" spans="2:11" ht="17.25" customHeight="1">
      <c r="B101" s="278"/>
      <c r="C101" s="280" t="s">
        <v>977</v>
      </c>
      <c r="D101" s="280"/>
      <c r="E101" s="280"/>
      <c r="F101" s="280" t="s">
        <v>978</v>
      </c>
      <c r="G101" s="281"/>
      <c r="H101" s="280" t="s">
        <v>109</v>
      </c>
      <c r="I101" s="280" t="s">
        <v>56</v>
      </c>
      <c r="J101" s="280" t="s">
        <v>979</v>
      </c>
      <c r="K101" s="279"/>
    </row>
    <row r="102" spans="2:11" ht="17.25" customHeight="1">
      <c r="B102" s="278"/>
      <c r="C102" s="282" t="s">
        <v>980</v>
      </c>
      <c r="D102" s="282"/>
      <c r="E102" s="282"/>
      <c r="F102" s="283" t="s">
        <v>981</v>
      </c>
      <c r="G102" s="284"/>
      <c r="H102" s="282"/>
      <c r="I102" s="282"/>
      <c r="J102" s="282" t="s">
        <v>982</v>
      </c>
      <c r="K102" s="279"/>
    </row>
    <row r="103" spans="2:11" ht="5.25" customHeight="1">
      <c r="B103" s="278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spans="2:11" ht="15" customHeight="1">
      <c r="B104" s="278"/>
      <c r="C104" s="268" t="s">
        <v>52</v>
      </c>
      <c r="D104" s="285"/>
      <c r="E104" s="285"/>
      <c r="F104" s="287" t="s">
        <v>983</v>
      </c>
      <c r="G104" s="296"/>
      <c r="H104" s="268" t="s">
        <v>1022</v>
      </c>
      <c r="I104" s="268" t="s">
        <v>985</v>
      </c>
      <c r="J104" s="268">
        <v>20</v>
      </c>
      <c r="K104" s="279"/>
    </row>
    <row r="105" spans="2:11" ht="15" customHeight="1">
      <c r="B105" s="278"/>
      <c r="C105" s="268" t="s">
        <v>986</v>
      </c>
      <c r="D105" s="268"/>
      <c r="E105" s="268"/>
      <c r="F105" s="287" t="s">
        <v>983</v>
      </c>
      <c r="G105" s="268"/>
      <c r="H105" s="268" t="s">
        <v>1022</v>
      </c>
      <c r="I105" s="268" t="s">
        <v>985</v>
      </c>
      <c r="J105" s="268">
        <v>120</v>
      </c>
      <c r="K105" s="279"/>
    </row>
    <row r="106" spans="2:11" ht="15" customHeight="1">
      <c r="B106" s="288"/>
      <c r="C106" s="268" t="s">
        <v>988</v>
      </c>
      <c r="D106" s="268"/>
      <c r="E106" s="268"/>
      <c r="F106" s="287" t="s">
        <v>989</v>
      </c>
      <c r="G106" s="268"/>
      <c r="H106" s="268" t="s">
        <v>1022</v>
      </c>
      <c r="I106" s="268" t="s">
        <v>985</v>
      </c>
      <c r="J106" s="268">
        <v>50</v>
      </c>
      <c r="K106" s="279"/>
    </row>
    <row r="107" spans="2:11" ht="15" customHeight="1">
      <c r="B107" s="288"/>
      <c r="C107" s="268" t="s">
        <v>991</v>
      </c>
      <c r="D107" s="268"/>
      <c r="E107" s="268"/>
      <c r="F107" s="287" t="s">
        <v>983</v>
      </c>
      <c r="G107" s="268"/>
      <c r="H107" s="268" t="s">
        <v>1022</v>
      </c>
      <c r="I107" s="268" t="s">
        <v>993</v>
      </c>
      <c r="J107" s="268"/>
      <c r="K107" s="279"/>
    </row>
    <row r="108" spans="2:11" ht="15" customHeight="1">
      <c r="B108" s="288"/>
      <c r="C108" s="268" t="s">
        <v>1002</v>
      </c>
      <c r="D108" s="268"/>
      <c r="E108" s="268"/>
      <c r="F108" s="287" t="s">
        <v>989</v>
      </c>
      <c r="G108" s="268"/>
      <c r="H108" s="268" t="s">
        <v>1022</v>
      </c>
      <c r="I108" s="268" t="s">
        <v>985</v>
      </c>
      <c r="J108" s="268">
        <v>50</v>
      </c>
      <c r="K108" s="279"/>
    </row>
    <row r="109" spans="2:11" ht="15" customHeight="1">
      <c r="B109" s="288"/>
      <c r="C109" s="268" t="s">
        <v>1010</v>
      </c>
      <c r="D109" s="268"/>
      <c r="E109" s="268"/>
      <c r="F109" s="287" t="s">
        <v>989</v>
      </c>
      <c r="G109" s="268"/>
      <c r="H109" s="268" t="s">
        <v>1022</v>
      </c>
      <c r="I109" s="268" t="s">
        <v>985</v>
      </c>
      <c r="J109" s="268">
        <v>50</v>
      </c>
      <c r="K109" s="279"/>
    </row>
    <row r="110" spans="2:11" ht="15" customHeight="1">
      <c r="B110" s="288"/>
      <c r="C110" s="268" t="s">
        <v>1008</v>
      </c>
      <c r="D110" s="268"/>
      <c r="E110" s="268"/>
      <c r="F110" s="287" t="s">
        <v>989</v>
      </c>
      <c r="G110" s="268"/>
      <c r="H110" s="268" t="s">
        <v>1022</v>
      </c>
      <c r="I110" s="268" t="s">
        <v>985</v>
      </c>
      <c r="J110" s="268">
        <v>50</v>
      </c>
      <c r="K110" s="279"/>
    </row>
    <row r="111" spans="2:11" ht="15" customHeight="1">
      <c r="B111" s="288"/>
      <c r="C111" s="268" t="s">
        <v>52</v>
      </c>
      <c r="D111" s="268"/>
      <c r="E111" s="268"/>
      <c r="F111" s="287" t="s">
        <v>983</v>
      </c>
      <c r="G111" s="268"/>
      <c r="H111" s="268" t="s">
        <v>1023</v>
      </c>
      <c r="I111" s="268" t="s">
        <v>985</v>
      </c>
      <c r="J111" s="268">
        <v>20</v>
      </c>
      <c r="K111" s="279"/>
    </row>
    <row r="112" spans="2:11" ht="15" customHeight="1">
      <c r="B112" s="288"/>
      <c r="C112" s="268" t="s">
        <v>1024</v>
      </c>
      <c r="D112" s="268"/>
      <c r="E112" s="268"/>
      <c r="F112" s="287" t="s">
        <v>983</v>
      </c>
      <c r="G112" s="268"/>
      <c r="H112" s="268" t="s">
        <v>1025</v>
      </c>
      <c r="I112" s="268" t="s">
        <v>985</v>
      </c>
      <c r="J112" s="268">
        <v>120</v>
      </c>
      <c r="K112" s="279"/>
    </row>
    <row r="113" spans="2:11" ht="15" customHeight="1">
      <c r="B113" s="288"/>
      <c r="C113" s="268" t="s">
        <v>37</v>
      </c>
      <c r="D113" s="268"/>
      <c r="E113" s="268"/>
      <c r="F113" s="287" t="s">
        <v>983</v>
      </c>
      <c r="G113" s="268"/>
      <c r="H113" s="268" t="s">
        <v>1026</v>
      </c>
      <c r="I113" s="268" t="s">
        <v>1017</v>
      </c>
      <c r="J113" s="268"/>
      <c r="K113" s="279"/>
    </row>
    <row r="114" spans="2:11" ht="15" customHeight="1">
      <c r="B114" s="288"/>
      <c r="C114" s="268" t="s">
        <v>47</v>
      </c>
      <c r="D114" s="268"/>
      <c r="E114" s="268"/>
      <c r="F114" s="287" t="s">
        <v>983</v>
      </c>
      <c r="G114" s="268"/>
      <c r="H114" s="268" t="s">
        <v>1027</v>
      </c>
      <c r="I114" s="268" t="s">
        <v>1017</v>
      </c>
      <c r="J114" s="268"/>
      <c r="K114" s="279"/>
    </row>
    <row r="115" spans="2:11" ht="15" customHeight="1">
      <c r="B115" s="288"/>
      <c r="C115" s="268" t="s">
        <v>56</v>
      </c>
      <c r="D115" s="268"/>
      <c r="E115" s="268"/>
      <c r="F115" s="287" t="s">
        <v>983</v>
      </c>
      <c r="G115" s="268"/>
      <c r="H115" s="268" t="s">
        <v>1028</v>
      </c>
      <c r="I115" s="268" t="s">
        <v>1029</v>
      </c>
      <c r="J115" s="268"/>
      <c r="K115" s="279"/>
    </row>
    <row r="116" spans="2:11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spans="2:11" ht="18.75" customHeight="1">
      <c r="B117" s="298"/>
      <c r="C117" s="264"/>
      <c r="D117" s="264"/>
      <c r="E117" s="264"/>
      <c r="F117" s="299"/>
      <c r="G117" s="264"/>
      <c r="H117" s="264"/>
      <c r="I117" s="264"/>
      <c r="J117" s="264"/>
      <c r="K117" s="298"/>
    </row>
    <row r="118" spans="2:11" ht="18.75" customHeight="1">
      <c r="B118" s="274"/>
      <c r="C118" s="274"/>
      <c r="D118" s="274"/>
      <c r="E118" s="274"/>
      <c r="F118" s="274"/>
      <c r="G118" s="274"/>
      <c r="H118" s="274"/>
      <c r="I118" s="274"/>
      <c r="J118" s="274"/>
      <c r="K118" s="274"/>
    </row>
    <row r="119" spans="2:11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spans="2:11" ht="45" customHeight="1">
      <c r="B120" s="303"/>
      <c r="C120" s="381" t="s">
        <v>1030</v>
      </c>
      <c r="D120" s="381"/>
      <c r="E120" s="381"/>
      <c r="F120" s="381"/>
      <c r="G120" s="381"/>
      <c r="H120" s="381"/>
      <c r="I120" s="381"/>
      <c r="J120" s="381"/>
      <c r="K120" s="304"/>
    </row>
    <row r="121" spans="2:11" ht="17.25" customHeight="1">
      <c r="B121" s="305"/>
      <c r="C121" s="280" t="s">
        <v>977</v>
      </c>
      <c r="D121" s="280"/>
      <c r="E121" s="280"/>
      <c r="F121" s="280" t="s">
        <v>978</v>
      </c>
      <c r="G121" s="281"/>
      <c r="H121" s="280" t="s">
        <v>109</v>
      </c>
      <c r="I121" s="280" t="s">
        <v>56</v>
      </c>
      <c r="J121" s="280" t="s">
        <v>979</v>
      </c>
      <c r="K121" s="306"/>
    </row>
    <row r="122" spans="2:11" ht="17.25" customHeight="1">
      <c r="B122" s="305"/>
      <c r="C122" s="282" t="s">
        <v>980</v>
      </c>
      <c r="D122" s="282"/>
      <c r="E122" s="282"/>
      <c r="F122" s="283" t="s">
        <v>981</v>
      </c>
      <c r="G122" s="284"/>
      <c r="H122" s="282"/>
      <c r="I122" s="282"/>
      <c r="J122" s="282" t="s">
        <v>982</v>
      </c>
      <c r="K122" s="306"/>
    </row>
    <row r="123" spans="2:11" ht="5.25" customHeight="1">
      <c r="B123" s="307"/>
      <c r="C123" s="285"/>
      <c r="D123" s="285"/>
      <c r="E123" s="285"/>
      <c r="F123" s="285"/>
      <c r="G123" s="268"/>
      <c r="H123" s="285"/>
      <c r="I123" s="285"/>
      <c r="J123" s="285"/>
      <c r="K123" s="308"/>
    </row>
    <row r="124" spans="2:11" ht="15" customHeight="1">
      <c r="B124" s="307"/>
      <c r="C124" s="268" t="s">
        <v>986</v>
      </c>
      <c r="D124" s="285"/>
      <c r="E124" s="285"/>
      <c r="F124" s="287" t="s">
        <v>983</v>
      </c>
      <c r="G124" s="268"/>
      <c r="H124" s="268" t="s">
        <v>1022</v>
      </c>
      <c r="I124" s="268" t="s">
        <v>985</v>
      </c>
      <c r="J124" s="268">
        <v>120</v>
      </c>
      <c r="K124" s="309"/>
    </row>
    <row r="125" spans="2:11" ht="15" customHeight="1">
      <c r="B125" s="307"/>
      <c r="C125" s="268" t="s">
        <v>1031</v>
      </c>
      <c r="D125" s="268"/>
      <c r="E125" s="268"/>
      <c r="F125" s="287" t="s">
        <v>983</v>
      </c>
      <c r="G125" s="268"/>
      <c r="H125" s="268" t="s">
        <v>1032</v>
      </c>
      <c r="I125" s="268" t="s">
        <v>985</v>
      </c>
      <c r="J125" s="268" t="s">
        <v>1033</v>
      </c>
      <c r="K125" s="309"/>
    </row>
    <row r="126" spans="2:11" ht="15" customHeight="1">
      <c r="B126" s="307"/>
      <c r="C126" s="268" t="s">
        <v>932</v>
      </c>
      <c r="D126" s="268"/>
      <c r="E126" s="268"/>
      <c r="F126" s="287" t="s">
        <v>983</v>
      </c>
      <c r="G126" s="268"/>
      <c r="H126" s="268" t="s">
        <v>1034</v>
      </c>
      <c r="I126" s="268" t="s">
        <v>985</v>
      </c>
      <c r="J126" s="268" t="s">
        <v>1033</v>
      </c>
      <c r="K126" s="309"/>
    </row>
    <row r="127" spans="2:11" ht="15" customHeight="1">
      <c r="B127" s="307"/>
      <c r="C127" s="268" t="s">
        <v>994</v>
      </c>
      <c r="D127" s="268"/>
      <c r="E127" s="268"/>
      <c r="F127" s="287" t="s">
        <v>989</v>
      </c>
      <c r="G127" s="268"/>
      <c r="H127" s="268" t="s">
        <v>995</v>
      </c>
      <c r="I127" s="268" t="s">
        <v>985</v>
      </c>
      <c r="J127" s="268">
        <v>15</v>
      </c>
      <c r="K127" s="309"/>
    </row>
    <row r="128" spans="2:11" ht="15" customHeight="1">
      <c r="B128" s="307"/>
      <c r="C128" s="289" t="s">
        <v>996</v>
      </c>
      <c r="D128" s="289"/>
      <c r="E128" s="289"/>
      <c r="F128" s="290" t="s">
        <v>989</v>
      </c>
      <c r="G128" s="289"/>
      <c r="H128" s="289" t="s">
        <v>997</v>
      </c>
      <c r="I128" s="289" t="s">
        <v>985</v>
      </c>
      <c r="J128" s="289">
        <v>15</v>
      </c>
      <c r="K128" s="309"/>
    </row>
    <row r="129" spans="2:11" ht="15" customHeight="1">
      <c r="B129" s="307"/>
      <c r="C129" s="289" t="s">
        <v>998</v>
      </c>
      <c r="D129" s="289"/>
      <c r="E129" s="289"/>
      <c r="F129" s="290" t="s">
        <v>989</v>
      </c>
      <c r="G129" s="289"/>
      <c r="H129" s="289" t="s">
        <v>999</v>
      </c>
      <c r="I129" s="289" t="s">
        <v>985</v>
      </c>
      <c r="J129" s="289">
        <v>20</v>
      </c>
      <c r="K129" s="309"/>
    </row>
    <row r="130" spans="2:11" ht="15" customHeight="1">
      <c r="B130" s="307"/>
      <c r="C130" s="289" t="s">
        <v>1000</v>
      </c>
      <c r="D130" s="289"/>
      <c r="E130" s="289"/>
      <c r="F130" s="290" t="s">
        <v>989</v>
      </c>
      <c r="G130" s="289"/>
      <c r="H130" s="289" t="s">
        <v>1001</v>
      </c>
      <c r="I130" s="289" t="s">
        <v>985</v>
      </c>
      <c r="J130" s="289">
        <v>20</v>
      </c>
      <c r="K130" s="309"/>
    </row>
    <row r="131" spans="2:11" ht="15" customHeight="1">
      <c r="B131" s="307"/>
      <c r="C131" s="268" t="s">
        <v>988</v>
      </c>
      <c r="D131" s="268"/>
      <c r="E131" s="268"/>
      <c r="F131" s="287" t="s">
        <v>989</v>
      </c>
      <c r="G131" s="268"/>
      <c r="H131" s="268" t="s">
        <v>1022</v>
      </c>
      <c r="I131" s="268" t="s">
        <v>985</v>
      </c>
      <c r="J131" s="268">
        <v>50</v>
      </c>
      <c r="K131" s="309"/>
    </row>
    <row r="132" spans="2:11" ht="15" customHeight="1">
      <c r="B132" s="307"/>
      <c r="C132" s="268" t="s">
        <v>1002</v>
      </c>
      <c r="D132" s="268"/>
      <c r="E132" s="268"/>
      <c r="F132" s="287" t="s">
        <v>989</v>
      </c>
      <c r="G132" s="268"/>
      <c r="H132" s="268" t="s">
        <v>1022</v>
      </c>
      <c r="I132" s="268" t="s">
        <v>985</v>
      </c>
      <c r="J132" s="268">
        <v>50</v>
      </c>
      <c r="K132" s="309"/>
    </row>
    <row r="133" spans="2:11" ht="15" customHeight="1">
      <c r="B133" s="307"/>
      <c r="C133" s="268" t="s">
        <v>1008</v>
      </c>
      <c r="D133" s="268"/>
      <c r="E133" s="268"/>
      <c r="F133" s="287" t="s">
        <v>989</v>
      </c>
      <c r="G133" s="268"/>
      <c r="H133" s="268" t="s">
        <v>1022</v>
      </c>
      <c r="I133" s="268" t="s">
        <v>985</v>
      </c>
      <c r="J133" s="268">
        <v>50</v>
      </c>
      <c r="K133" s="309"/>
    </row>
    <row r="134" spans="2:11" ht="15" customHeight="1">
      <c r="B134" s="307"/>
      <c r="C134" s="268" t="s">
        <v>1010</v>
      </c>
      <c r="D134" s="268"/>
      <c r="E134" s="268"/>
      <c r="F134" s="287" t="s">
        <v>989</v>
      </c>
      <c r="G134" s="268"/>
      <c r="H134" s="268" t="s">
        <v>1022</v>
      </c>
      <c r="I134" s="268" t="s">
        <v>985</v>
      </c>
      <c r="J134" s="268">
        <v>50</v>
      </c>
      <c r="K134" s="309"/>
    </row>
    <row r="135" spans="2:11" ht="15" customHeight="1">
      <c r="B135" s="307"/>
      <c r="C135" s="268" t="s">
        <v>114</v>
      </c>
      <c r="D135" s="268"/>
      <c r="E135" s="268"/>
      <c r="F135" s="287" t="s">
        <v>989</v>
      </c>
      <c r="G135" s="268"/>
      <c r="H135" s="268" t="s">
        <v>1035</v>
      </c>
      <c r="I135" s="268" t="s">
        <v>985</v>
      </c>
      <c r="J135" s="268">
        <v>255</v>
      </c>
      <c r="K135" s="309"/>
    </row>
    <row r="136" spans="2:11" ht="15" customHeight="1">
      <c r="B136" s="307"/>
      <c r="C136" s="268" t="s">
        <v>1012</v>
      </c>
      <c r="D136" s="268"/>
      <c r="E136" s="268"/>
      <c r="F136" s="287" t="s">
        <v>983</v>
      </c>
      <c r="G136" s="268"/>
      <c r="H136" s="268" t="s">
        <v>1036</v>
      </c>
      <c r="I136" s="268" t="s">
        <v>1014</v>
      </c>
      <c r="J136" s="268"/>
      <c r="K136" s="309"/>
    </row>
    <row r="137" spans="2:11" ht="15" customHeight="1">
      <c r="B137" s="307"/>
      <c r="C137" s="268" t="s">
        <v>1015</v>
      </c>
      <c r="D137" s="268"/>
      <c r="E137" s="268"/>
      <c r="F137" s="287" t="s">
        <v>983</v>
      </c>
      <c r="G137" s="268"/>
      <c r="H137" s="268" t="s">
        <v>1037</v>
      </c>
      <c r="I137" s="268" t="s">
        <v>1017</v>
      </c>
      <c r="J137" s="268"/>
      <c r="K137" s="309"/>
    </row>
    <row r="138" spans="2:11" ht="15" customHeight="1">
      <c r="B138" s="307"/>
      <c r="C138" s="268" t="s">
        <v>1018</v>
      </c>
      <c r="D138" s="268"/>
      <c r="E138" s="268"/>
      <c r="F138" s="287" t="s">
        <v>983</v>
      </c>
      <c r="G138" s="268"/>
      <c r="H138" s="268" t="s">
        <v>1018</v>
      </c>
      <c r="I138" s="268" t="s">
        <v>1017</v>
      </c>
      <c r="J138" s="268"/>
      <c r="K138" s="309"/>
    </row>
    <row r="139" spans="2:11" ht="15" customHeight="1">
      <c r="B139" s="307"/>
      <c r="C139" s="268" t="s">
        <v>37</v>
      </c>
      <c r="D139" s="268"/>
      <c r="E139" s="268"/>
      <c r="F139" s="287" t="s">
        <v>983</v>
      </c>
      <c r="G139" s="268"/>
      <c r="H139" s="268" t="s">
        <v>1038</v>
      </c>
      <c r="I139" s="268" t="s">
        <v>1017</v>
      </c>
      <c r="J139" s="268"/>
      <c r="K139" s="309"/>
    </row>
    <row r="140" spans="2:11" ht="15" customHeight="1">
      <c r="B140" s="307"/>
      <c r="C140" s="268" t="s">
        <v>1039</v>
      </c>
      <c r="D140" s="268"/>
      <c r="E140" s="268"/>
      <c r="F140" s="287" t="s">
        <v>983</v>
      </c>
      <c r="G140" s="268"/>
      <c r="H140" s="268" t="s">
        <v>1040</v>
      </c>
      <c r="I140" s="268" t="s">
        <v>1017</v>
      </c>
      <c r="J140" s="268"/>
      <c r="K140" s="309"/>
    </row>
    <row r="141" spans="2:1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spans="2:11" ht="18.75" customHeight="1">
      <c r="B142" s="264"/>
      <c r="C142" s="264"/>
      <c r="D142" s="264"/>
      <c r="E142" s="264"/>
      <c r="F142" s="299"/>
      <c r="G142" s="264"/>
      <c r="H142" s="264"/>
      <c r="I142" s="264"/>
      <c r="J142" s="264"/>
      <c r="K142" s="264"/>
    </row>
    <row r="143" spans="2:11" ht="18.75" customHeight="1">
      <c r="B143" s="274"/>
      <c r="C143" s="274"/>
      <c r="D143" s="274"/>
      <c r="E143" s="274"/>
      <c r="F143" s="274"/>
      <c r="G143" s="274"/>
      <c r="H143" s="274"/>
      <c r="I143" s="274"/>
      <c r="J143" s="274"/>
      <c r="K143" s="274"/>
    </row>
    <row r="144" spans="2:11" ht="7.5" customHeight="1">
      <c r="B144" s="275"/>
      <c r="C144" s="276"/>
      <c r="D144" s="276"/>
      <c r="E144" s="276"/>
      <c r="F144" s="276"/>
      <c r="G144" s="276"/>
      <c r="H144" s="276"/>
      <c r="I144" s="276"/>
      <c r="J144" s="276"/>
      <c r="K144" s="277"/>
    </row>
    <row r="145" spans="2:11" ht="45" customHeight="1">
      <c r="B145" s="278"/>
      <c r="C145" s="385" t="s">
        <v>1041</v>
      </c>
      <c r="D145" s="385"/>
      <c r="E145" s="385"/>
      <c r="F145" s="385"/>
      <c r="G145" s="385"/>
      <c r="H145" s="385"/>
      <c r="I145" s="385"/>
      <c r="J145" s="385"/>
      <c r="K145" s="279"/>
    </row>
    <row r="146" spans="2:11" ht="17.25" customHeight="1">
      <c r="B146" s="278"/>
      <c r="C146" s="280" t="s">
        <v>977</v>
      </c>
      <c r="D146" s="280"/>
      <c r="E146" s="280"/>
      <c r="F146" s="280" t="s">
        <v>978</v>
      </c>
      <c r="G146" s="281"/>
      <c r="H146" s="280" t="s">
        <v>109</v>
      </c>
      <c r="I146" s="280" t="s">
        <v>56</v>
      </c>
      <c r="J146" s="280" t="s">
        <v>979</v>
      </c>
      <c r="K146" s="279"/>
    </row>
    <row r="147" spans="2:11" ht="17.25" customHeight="1">
      <c r="B147" s="278"/>
      <c r="C147" s="282" t="s">
        <v>980</v>
      </c>
      <c r="D147" s="282"/>
      <c r="E147" s="282"/>
      <c r="F147" s="283" t="s">
        <v>981</v>
      </c>
      <c r="G147" s="284"/>
      <c r="H147" s="282"/>
      <c r="I147" s="282"/>
      <c r="J147" s="282" t="s">
        <v>982</v>
      </c>
      <c r="K147" s="279"/>
    </row>
    <row r="148" spans="2:11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spans="2:11" ht="15" customHeight="1">
      <c r="B149" s="288"/>
      <c r="C149" s="313" t="s">
        <v>986</v>
      </c>
      <c r="D149" s="268"/>
      <c r="E149" s="268"/>
      <c r="F149" s="314" t="s">
        <v>983</v>
      </c>
      <c r="G149" s="268"/>
      <c r="H149" s="313" t="s">
        <v>1022</v>
      </c>
      <c r="I149" s="313" t="s">
        <v>985</v>
      </c>
      <c r="J149" s="313">
        <v>120</v>
      </c>
      <c r="K149" s="309"/>
    </row>
    <row r="150" spans="2:11" ht="15" customHeight="1">
      <c r="B150" s="288"/>
      <c r="C150" s="313" t="s">
        <v>1031</v>
      </c>
      <c r="D150" s="268"/>
      <c r="E150" s="268"/>
      <c r="F150" s="314" t="s">
        <v>983</v>
      </c>
      <c r="G150" s="268"/>
      <c r="H150" s="313" t="s">
        <v>1042</v>
      </c>
      <c r="I150" s="313" t="s">
        <v>985</v>
      </c>
      <c r="J150" s="313" t="s">
        <v>1033</v>
      </c>
      <c r="K150" s="309"/>
    </row>
    <row r="151" spans="2:11" ht="15" customHeight="1">
      <c r="B151" s="288"/>
      <c r="C151" s="313" t="s">
        <v>932</v>
      </c>
      <c r="D151" s="268"/>
      <c r="E151" s="268"/>
      <c r="F151" s="314" t="s">
        <v>983</v>
      </c>
      <c r="G151" s="268"/>
      <c r="H151" s="313" t="s">
        <v>1043</v>
      </c>
      <c r="I151" s="313" t="s">
        <v>985</v>
      </c>
      <c r="J151" s="313" t="s">
        <v>1033</v>
      </c>
      <c r="K151" s="309"/>
    </row>
    <row r="152" spans="2:11" ht="15" customHeight="1">
      <c r="B152" s="288"/>
      <c r="C152" s="313" t="s">
        <v>988</v>
      </c>
      <c r="D152" s="268"/>
      <c r="E152" s="268"/>
      <c r="F152" s="314" t="s">
        <v>989</v>
      </c>
      <c r="G152" s="268"/>
      <c r="H152" s="313" t="s">
        <v>1022</v>
      </c>
      <c r="I152" s="313" t="s">
        <v>985</v>
      </c>
      <c r="J152" s="313">
        <v>50</v>
      </c>
      <c r="K152" s="309"/>
    </row>
    <row r="153" spans="2:11" ht="15" customHeight="1">
      <c r="B153" s="288"/>
      <c r="C153" s="313" t="s">
        <v>991</v>
      </c>
      <c r="D153" s="268"/>
      <c r="E153" s="268"/>
      <c r="F153" s="314" t="s">
        <v>983</v>
      </c>
      <c r="G153" s="268"/>
      <c r="H153" s="313" t="s">
        <v>1022</v>
      </c>
      <c r="I153" s="313" t="s">
        <v>993</v>
      </c>
      <c r="J153" s="313"/>
      <c r="K153" s="309"/>
    </row>
    <row r="154" spans="2:11" ht="15" customHeight="1">
      <c r="B154" s="288"/>
      <c r="C154" s="313" t="s">
        <v>1002</v>
      </c>
      <c r="D154" s="268"/>
      <c r="E154" s="268"/>
      <c r="F154" s="314" t="s">
        <v>989</v>
      </c>
      <c r="G154" s="268"/>
      <c r="H154" s="313" t="s">
        <v>1022</v>
      </c>
      <c r="I154" s="313" t="s">
        <v>985</v>
      </c>
      <c r="J154" s="313">
        <v>50</v>
      </c>
      <c r="K154" s="309"/>
    </row>
    <row r="155" spans="2:11" ht="15" customHeight="1">
      <c r="B155" s="288"/>
      <c r="C155" s="313" t="s">
        <v>1010</v>
      </c>
      <c r="D155" s="268"/>
      <c r="E155" s="268"/>
      <c r="F155" s="314" t="s">
        <v>989</v>
      </c>
      <c r="G155" s="268"/>
      <c r="H155" s="313" t="s">
        <v>1022</v>
      </c>
      <c r="I155" s="313" t="s">
        <v>985</v>
      </c>
      <c r="J155" s="313">
        <v>50</v>
      </c>
      <c r="K155" s="309"/>
    </row>
    <row r="156" spans="2:11" ht="15" customHeight="1">
      <c r="B156" s="288"/>
      <c r="C156" s="313" t="s">
        <v>1008</v>
      </c>
      <c r="D156" s="268"/>
      <c r="E156" s="268"/>
      <c r="F156" s="314" t="s">
        <v>989</v>
      </c>
      <c r="G156" s="268"/>
      <c r="H156" s="313" t="s">
        <v>1022</v>
      </c>
      <c r="I156" s="313" t="s">
        <v>985</v>
      </c>
      <c r="J156" s="313">
        <v>50</v>
      </c>
      <c r="K156" s="309"/>
    </row>
    <row r="157" spans="2:11" ht="15" customHeight="1">
      <c r="B157" s="288"/>
      <c r="C157" s="313" t="s">
        <v>101</v>
      </c>
      <c r="D157" s="268"/>
      <c r="E157" s="268"/>
      <c r="F157" s="314" t="s">
        <v>983</v>
      </c>
      <c r="G157" s="268"/>
      <c r="H157" s="313" t="s">
        <v>1044</v>
      </c>
      <c r="I157" s="313" t="s">
        <v>985</v>
      </c>
      <c r="J157" s="313" t="s">
        <v>1045</v>
      </c>
      <c r="K157" s="309"/>
    </row>
    <row r="158" spans="2:11" ht="15" customHeight="1">
      <c r="B158" s="288"/>
      <c r="C158" s="313" t="s">
        <v>1046</v>
      </c>
      <c r="D158" s="268"/>
      <c r="E158" s="268"/>
      <c r="F158" s="314" t="s">
        <v>983</v>
      </c>
      <c r="G158" s="268"/>
      <c r="H158" s="313" t="s">
        <v>1047</v>
      </c>
      <c r="I158" s="313" t="s">
        <v>1017</v>
      </c>
      <c r="J158" s="313"/>
      <c r="K158" s="309"/>
    </row>
    <row r="159" spans="2:11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spans="2:11" ht="18.75" customHeight="1">
      <c r="B160" s="264"/>
      <c r="C160" s="268"/>
      <c r="D160" s="268"/>
      <c r="E160" s="268"/>
      <c r="F160" s="287"/>
      <c r="G160" s="268"/>
      <c r="H160" s="268"/>
      <c r="I160" s="268"/>
      <c r="J160" s="268"/>
      <c r="K160" s="264"/>
    </row>
    <row r="161" spans="2:11" ht="18.75" customHeight="1">
      <c r="B161" s="274"/>
      <c r="C161" s="274"/>
      <c r="D161" s="274"/>
      <c r="E161" s="274"/>
      <c r="F161" s="274"/>
      <c r="G161" s="274"/>
      <c r="H161" s="274"/>
      <c r="I161" s="274"/>
      <c r="J161" s="274"/>
      <c r="K161" s="274"/>
    </row>
    <row r="162" spans="2:11" ht="7.5" customHeight="1">
      <c r="B162" s="256"/>
      <c r="C162" s="257"/>
      <c r="D162" s="257"/>
      <c r="E162" s="257"/>
      <c r="F162" s="257"/>
      <c r="G162" s="257"/>
      <c r="H162" s="257"/>
      <c r="I162" s="257"/>
      <c r="J162" s="257"/>
      <c r="K162" s="258"/>
    </row>
    <row r="163" spans="2:11" ht="45" customHeight="1">
      <c r="B163" s="259"/>
      <c r="C163" s="381" t="s">
        <v>1048</v>
      </c>
      <c r="D163" s="381"/>
      <c r="E163" s="381"/>
      <c r="F163" s="381"/>
      <c r="G163" s="381"/>
      <c r="H163" s="381"/>
      <c r="I163" s="381"/>
      <c r="J163" s="381"/>
      <c r="K163" s="260"/>
    </row>
    <row r="164" spans="2:11" ht="17.25" customHeight="1">
      <c r="B164" s="259"/>
      <c r="C164" s="280" t="s">
        <v>977</v>
      </c>
      <c r="D164" s="280"/>
      <c r="E164" s="280"/>
      <c r="F164" s="280" t="s">
        <v>978</v>
      </c>
      <c r="G164" s="317"/>
      <c r="H164" s="318" t="s">
        <v>109</v>
      </c>
      <c r="I164" s="318" t="s">
        <v>56</v>
      </c>
      <c r="J164" s="280" t="s">
        <v>979</v>
      </c>
      <c r="K164" s="260"/>
    </row>
    <row r="165" spans="2:11" ht="17.25" customHeight="1">
      <c r="B165" s="261"/>
      <c r="C165" s="282" t="s">
        <v>980</v>
      </c>
      <c r="D165" s="282"/>
      <c r="E165" s="282"/>
      <c r="F165" s="283" t="s">
        <v>981</v>
      </c>
      <c r="G165" s="319"/>
      <c r="H165" s="320"/>
      <c r="I165" s="320"/>
      <c r="J165" s="282" t="s">
        <v>982</v>
      </c>
      <c r="K165" s="262"/>
    </row>
    <row r="166" spans="2:11" ht="5.25" customHeight="1">
      <c r="B166" s="288"/>
      <c r="C166" s="285"/>
      <c r="D166" s="285"/>
      <c r="E166" s="285"/>
      <c r="F166" s="285"/>
      <c r="G166" s="286"/>
      <c r="H166" s="285"/>
      <c r="I166" s="285"/>
      <c r="J166" s="285"/>
      <c r="K166" s="309"/>
    </row>
    <row r="167" spans="2:11" ht="15" customHeight="1">
      <c r="B167" s="288"/>
      <c r="C167" s="268" t="s">
        <v>986</v>
      </c>
      <c r="D167" s="268"/>
      <c r="E167" s="268"/>
      <c r="F167" s="287" t="s">
        <v>983</v>
      </c>
      <c r="G167" s="268"/>
      <c r="H167" s="268" t="s">
        <v>1022</v>
      </c>
      <c r="I167" s="268" t="s">
        <v>985</v>
      </c>
      <c r="J167" s="268">
        <v>120</v>
      </c>
      <c r="K167" s="309"/>
    </row>
    <row r="168" spans="2:11" ht="15" customHeight="1">
      <c r="B168" s="288"/>
      <c r="C168" s="268" t="s">
        <v>1031</v>
      </c>
      <c r="D168" s="268"/>
      <c r="E168" s="268"/>
      <c r="F168" s="287" t="s">
        <v>983</v>
      </c>
      <c r="G168" s="268"/>
      <c r="H168" s="268" t="s">
        <v>1032</v>
      </c>
      <c r="I168" s="268" t="s">
        <v>985</v>
      </c>
      <c r="J168" s="268" t="s">
        <v>1033</v>
      </c>
      <c r="K168" s="309"/>
    </row>
    <row r="169" spans="2:11" ht="15" customHeight="1">
      <c r="B169" s="288"/>
      <c r="C169" s="268" t="s">
        <v>932</v>
      </c>
      <c r="D169" s="268"/>
      <c r="E169" s="268"/>
      <c r="F169" s="287" t="s">
        <v>983</v>
      </c>
      <c r="G169" s="268"/>
      <c r="H169" s="268" t="s">
        <v>1049</v>
      </c>
      <c r="I169" s="268" t="s">
        <v>985</v>
      </c>
      <c r="J169" s="268" t="s">
        <v>1033</v>
      </c>
      <c r="K169" s="309"/>
    </row>
    <row r="170" spans="2:11" ht="15" customHeight="1">
      <c r="B170" s="288"/>
      <c r="C170" s="268" t="s">
        <v>988</v>
      </c>
      <c r="D170" s="268"/>
      <c r="E170" s="268"/>
      <c r="F170" s="287" t="s">
        <v>989</v>
      </c>
      <c r="G170" s="268"/>
      <c r="H170" s="268" t="s">
        <v>1049</v>
      </c>
      <c r="I170" s="268" t="s">
        <v>985</v>
      </c>
      <c r="J170" s="268">
        <v>50</v>
      </c>
      <c r="K170" s="309"/>
    </row>
    <row r="171" spans="2:11" ht="15" customHeight="1">
      <c r="B171" s="288"/>
      <c r="C171" s="268" t="s">
        <v>991</v>
      </c>
      <c r="D171" s="268"/>
      <c r="E171" s="268"/>
      <c r="F171" s="287" t="s">
        <v>983</v>
      </c>
      <c r="G171" s="268"/>
      <c r="H171" s="268" t="s">
        <v>1049</v>
      </c>
      <c r="I171" s="268" t="s">
        <v>993</v>
      </c>
      <c r="J171" s="268"/>
      <c r="K171" s="309"/>
    </row>
    <row r="172" spans="2:11" ht="15" customHeight="1">
      <c r="B172" s="288"/>
      <c r="C172" s="268" t="s">
        <v>1002</v>
      </c>
      <c r="D172" s="268"/>
      <c r="E172" s="268"/>
      <c r="F172" s="287" t="s">
        <v>989</v>
      </c>
      <c r="G172" s="268"/>
      <c r="H172" s="268" t="s">
        <v>1049</v>
      </c>
      <c r="I172" s="268" t="s">
        <v>985</v>
      </c>
      <c r="J172" s="268">
        <v>50</v>
      </c>
      <c r="K172" s="309"/>
    </row>
    <row r="173" spans="2:11" ht="15" customHeight="1">
      <c r="B173" s="288"/>
      <c r="C173" s="268" t="s">
        <v>1010</v>
      </c>
      <c r="D173" s="268"/>
      <c r="E173" s="268"/>
      <c r="F173" s="287" t="s">
        <v>989</v>
      </c>
      <c r="G173" s="268"/>
      <c r="H173" s="268" t="s">
        <v>1049</v>
      </c>
      <c r="I173" s="268" t="s">
        <v>985</v>
      </c>
      <c r="J173" s="268">
        <v>50</v>
      </c>
      <c r="K173" s="309"/>
    </row>
    <row r="174" spans="2:11" ht="15" customHeight="1">
      <c r="B174" s="288"/>
      <c r="C174" s="268" t="s">
        <v>1008</v>
      </c>
      <c r="D174" s="268"/>
      <c r="E174" s="268"/>
      <c r="F174" s="287" t="s">
        <v>989</v>
      </c>
      <c r="G174" s="268"/>
      <c r="H174" s="268" t="s">
        <v>1049</v>
      </c>
      <c r="I174" s="268" t="s">
        <v>985</v>
      </c>
      <c r="J174" s="268">
        <v>50</v>
      </c>
      <c r="K174" s="309"/>
    </row>
    <row r="175" spans="2:11" ht="15" customHeight="1">
      <c r="B175" s="288"/>
      <c r="C175" s="268" t="s">
        <v>108</v>
      </c>
      <c r="D175" s="268"/>
      <c r="E175" s="268"/>
      <c r="F175" s="287" t="s">
        <v>983</v>
      </c>
      <c r="G175" s="268"/>
      <c r="H175" s="268" t="s">
        <v>1050</v>
      </c>
      <c r="I175" s="268" t="s">
        <v>1051</v>
      </c>
      <c r="J175" s="268"/>
      <c r="K175" s="309"/>
    </row>
    <row r="176" spans="2:11" ht="15" customHeight="1">
      <c r="B176" s="288"/>
      <c r="C176" s="268" t="s">
        <v>56</v>
      </c>
      <c r="D176" s="268"/>
      <c r="E176" s="268"/>
      <c r="F176" s="287" t="s">
        <v>983</v>
      </c>
      <c r="G176" s="268"/>
      <c r="H176" s="268" t="s">
        <v>1052</v>
      </c>
      <c r="I176" s="268" t="s">
        <v>1053</v>
      </c>
      <c r="J176" s="268">
        <v>1</v>
      </c>
      <c r="K176" s="309"/>
    </row>
    <row r="177" spans="2:11" ht="15" customHeight="1">
      <c r="B177" s="288"/>
      <c r="C177" s="268" t="s">
        <v>52</v>
      </c>
      <c r="D177" s="268"/>
      <c r="E177" s="268"/>
      <c r="F177" s="287" t="s">
        <v>983</v>
      </c>
      <c r="G177" s="268"/>
      <c r="H177" s="268" t="s">
        <v>1054</v>
      </c>
      <c r="I177" s="268" t="s">
        <v>985</v>
      </c>
      <c r="J177" s="268">
        <v>20</v>
      </c>
      <c r="K177" s="309"/>
    </row>
    <row r="178" spans="2:11" ht="15" customHeight="1">
      <c r="B178" s="288"/>
      <c r="C178" s="268" t="s">
        <v>109</v>
      </c>
      <c r="D178" s="268"/>
      <c r="E178" s="268"/>
      <c r="F178" s="287" t="s">
        <v>983</v>
      </c>
      <c r="G178" s="268"/>
      <c r="H178" s="268" t="s">
        <v>1055</v>
      </c>
      <c r="I178" s="268" t="s">
        <v>985</v>
      </c>
      <c r="J178" s="268">
        <v>255</v>
      </c>
      <c r="K178" s="309"/>
    </row>
    <row r="179" spans="2:11" ht="15" customHeight="1">
      <c r="B179" s="288"/>
      <c r="C179" s="268" t="s">
        <v>110</v>
      </c>
      <c r="D179" s="268"/>
      <c r="E179" s="268"/>
      <c r="F179" s="287" t="s">
        <v>983</v>
      </c>
      <c r="G179" s="268"/>
      <c r="H179" s="268" t="s">
        <v>948</v>
      </c>
      <c r="I179" s="268" t="s">
        <v>985</v>
      </c>
      <c r="J179" s="268">
        <v>10</v>
      </c>
      <c r="K179" s="309"/>
    </row>
    <row r="180" spans="2:11" ht="15" customHeight="1">
      <c r="B180" s="288"/>
      <c r="C180" s="268" t="s">
        <v>111</v>
      </c>
      <c r="D180" s="268"/>
      <c r="E180" s="268"/>
      <c r="F180" s="287" t="s">
        <v>983</v>
      </c>
      <c r="G180" s="268"/>
      <c r="H180" s="268" t="s">
        <v>1056</v>
      </c>
      <c r="I180" s="268" t="s">
        <v>1017</v>
      </c>
      <c r="J180" s="268"/>
      <c r="K180" s="309"/>
    </row>
    <row r="181" spans="2:11" ht="15" customHeight="1">
      <c r="B181" s="288"/>
      <c r="C181" s="268" t="s">
        <v>1057</v>
      </c>
      <c r="D181" s="268"/>
      <c r="E181" s="268"/>
      <c r="F181" s="287" t="s">
        <v>983</v>
      </c>
      <c r="G181" s="268"/>
      <c r="H181" s="268" t="s">
        <v>1058</v>
      </c>
      <c r="I181" s="268" t="s">
        <v>1017</v>
      </c>
      <c r="J181" s="268"/>
      <c r="K181" s="309"/>
    </row>
    <row r="182" spans="2:11" ht="15" customHeight="1">
      <c r="B182" s="288"/>
      <c r="C182" s="268" t="s">
        <v>1046</v>
      </c>
      <c r="D182" s="268"/>
      <c r="E182" s="268"/>
      <c r="F182" s="287" t="s">
        <v>983</v>
      </c>
      <c r="G182" s="268"/>
      <c r="H182" s="268" t="s">
        <v>1059</v>
      </c>
      <c r="I182" s="268" t="s">
        <v>1017</v>
      </c>
      <c r="J182" s="268"/>
      <c r="K182" s="309"/>
    </row>
    <row r="183" spans="2:11" ht="15" customHeight="1">
      <c r="B183" s="288"/>
      <c r="C183" s="268" t="s">
        <v>113</v>
      </c>
      <c r="D183" s="268"/>
      <c r="E183" s="268"/>
      <c r="F183" s="287" t="s">
        <v>989</v>
      </c>
      <c r="G183" s="268"/>
      <c r="H183" s="268" t="s">
        <v>1060</v>
      </c>
      <c r="I183" s="268" t="s">
        <v>985</v>
      </c>
      <c r="J183" s="268">
        <v>50</v>
      </c>
      <c r="K183" s="309"/>
    </row>
    <row r="184" spans="2:11" ht="15" customHeight="1">
      <c r="B184" s="288"/>
      <c r="C184" s="268" t="s">
        <v>1061</v>
      </c>
      <c r="D184" s="268"/>
      <c r="E184" s="268"/>
      <c r="F184" s="287" t="s">
        <v>989</v>
      </c>
      <c r="G184" s="268"/>
      <c r="H184" s="268" t="s">
        <v>1062</v>
      </c>
      <c r="I184" s="268" t="s">
        <v>1063</v>
      </c>
      <c r="J184" s="268"/>
      <c r="K184" s="309"/>
    </row>
    <row r="185" spans="2:11" ht="15" customHeight="1">
      <c r="B185" s="288"/>
      <c r="C185" s="268" t="s">
        <v>1064</v>
      </c>
      <c r="D185" s="268"/>
      <c r="E185" s="268"/>
      <c r="F185" s="287" t="s">
        <v>989</v>
      </c>
      <c r="G185" s="268"/>
      <c r="H185" s="268" t="s">
        <v>1065</v>
      </c>
      <c r="I185" s="268" t="s">
        <v>1063</v>
      </c>
      <c r="J185" s="268"/>
      <c r="K185" s="309"/>
    </row>
    <row r="186" spans="2:11" ht="15" customHeight="1">
      <c r="B186" s="288"/>
      <c r="C186" s="268" t="s">
        <v>1066</v>
      </c>
      <c r="D186" s="268"/>
      <c r="E186" s="268"/>
      <c r="F186" s="287" t="s">
        <v>989</v>
      </c>
      <c r="G186" s="268"/>
      <c r="H186" s="268" t="s">
        <v>1067</v>
      </c>
      <c r="I186" s="268" t="s">
        <v>1063</v>
      </c>
      <c r="J186" s="268"/>
      <c r="K186" s="309"/>
    </row>
    <row r="187" spans="2:11" ht="15" customHeight="1">
      <c r="B187" s="288"/>
      <c r="C187" s="321" t="s">
        <v>1068</v>
      </c>
      <c r="D187" s="268"/>
      <c r="E187" s="268"/>
      <c r="F187" s="287" t="s">
        <v>989</v>
      </c>
      <c r="G187" s="268"/>
      <c r="H187" s="268" t="s">
        <v>1069</v>
      </c>
      <c r="I187" s="268" t="s">
        <v>1070</v>
      </c>
      <c r="J187" s="322" t="s">
        <v>1071</v>
      </c>
      <c r="K187" s="309"/>
    </row>
    <row r="188" spans="2:11" ht="15" customHeight="1">
      <c r="B188" s="288"/>
      <c r="C188" s="273" t="s">
        <v>41</v>
      </c>
      <c r="D188" s="268"/>
      <c r="E188" s="268"/>
      <c r="F188" s="287" t="s">
        <v>983</v>
      </c>
      <c r="G188" s="268"/>
      <c r="H188" s="264" t="s">
        <v>1072</v>
      </c>
      <c r="I188" s="268" t="s">
        <v>1073</v>
      </c>
      <c r="J188" s="268"/>
      <c r="K188" s="309"/>
    </row>
    <row r="189" spans="2:11" ht="15" customHeight="1">
      <c r="B189" s="288"/>
      <c r="C189" s="273" t="s">
        <v>1074</v>
      </c>
      <c r="D189" s="268"/>
      <c r="E189" s="268"/>
      <c r="F189" s="287" t="s">
        <v>983</v>
      </c>
      <c r="G189" s="268"/>
      <c r="H189" s="268" t="s">
        <v>1075</v>
      </c>
      <c r="I189" s="268" t="s">
        <v>1017</v>
      </c>
      <c r="J189" s="268"/>
      <c r="K189" s="309"/>
    </row>
    <row r="190" spans="2:11" ht="15" customHeight="1">
      <c r="B190" s="288"/>
      <c r="C190" s="273" t="s">
        <v>1076</v>
      </c>
      <c r="D190" s="268"/>
      <c r="E190" s="268"/>
      <c r="F190" s="287" t="s">
        <v>983</v>
      </c>
      <c r="G190" s="268"/>
      <c r="H190" s="268" t="s">
        <v>1077</v>
      </c>
      <c r="I190" s="268" t="s">
        <v>1017</v>
      </c>
      <c r="J190" s="268"/>
      <c r="K190" s="309"/>
    </row>
    <row r="191" spans="2:11" ht="15" customHeight="1">
      <c r="B191" s="288"/>
      <c r="C191" s="273" t="s">
        <v>1078</v>
      </c>
      <c r="D191" s="268"/>
      <c r="E191" s="268"/>
      <c r="F191" s="287" t="s">
        <v>989</v>
      </c>
      <c r="G191" s="268"/>
      <c r="H191" s="268" t="s">
        <v>1079</v>
      </c>
      <c r="I191" s="268" t="s">
        <v>1017</v>
      </c>
      <c r="J191" s="268"/>
      <c r="K191" s="309"/>
    </row>
    <row r="192" spans="2:11" ht="15" customHeight="1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spans="2:11" ht="18.75" customHeight="1">
      <c r="B193" s="264"/>
      <c r="C193" s="268"/>
      <c r="D193" s="268"/>
      <c r="E193" s="268"/>
      <c r="F193" s="287"/>
      <c r="G193" s="268"/>
      <c r="H193" s="268"/>
      <c r="I193" s="268"/>
      <c r="J193" s="268"/>
      <c r="K193" s="264"/>
    </row>
    <row r="194" spans="2:11" ht="18.75" customHeight="1">
      <c r="B194" s="264"/>
      <c r="C194" s="268"/>
      <c r="D194" s="268"/>
      <c r="E194" s="268"/>
      <c r="F194" s="287"/>
      <c r="G194" s="268"/>
      <c r="H194" s="268"/>
      <c r="I194" s="268"/>
      <c r="J194" s="268"/>
      <c r="K194" s="264"/>
    </row>
    <row r="195" spans="2:11" ht="18.75" customHeight="1">
      <c r="B195" s="274"/>
      <c r="C195" s="274"/>
      <c r="D195" s="274"/>
      <c r="E195" s="274"/>
      <c r="F195" s="274"/>
      <c r="G195" s="274"/>
      <c r="H195" s="274"/>
      <c r="I195" s="274"/>
      <c r="J195" s="274"/>
      <c r="K195" s="274"/>
    </row>
    <row r="196" spans="2:11">
      <c r="B196" s="256"/>
      <c r="C196" s="257"/>
      <c r="D196" s="257"/>
      <c r="E196" s="257"/>
      <c r="F196" s="257"/>
      <c r="G196" s="257"/>
      <c r="H196" s="257"/>
      <c r="I196" s="257"/>
      <c r="J196" s="257"/>
      <c r="K196" s="258"/>
    </row>
    <row r="197" spans="2:11" ht="21">
      <c r="B197" s="259"/>
      <c r="C197" s="381" t="s">
        <v>1080</v>
      </c>
      <c r="D197" s="381"/>
      <c r="E197" s="381"/>
      <c r="F197" s="381"/>
      <c r="G197" s="381"/>
      <c r="H197" s="381"/>
      <c r="I197" s="381"/>
      <c r="J197" s="381"/>
      <c r="K197" s="260"/>
    </row>
    <row r="198" spans="2:11" ht="25.5" customHeight="1">
      <c r="B198" s="259"/>
      <c r="C198" s="324" t="s">
        <v>1081</v>
      </c>
      <c r="D198" s="324"/>
      <c r="E198" s="324"/>
      <c r="F198" s="324" t="s">
        <v>1082</v>
      </c>
      <c r="G198" s="325"/>
      <c r="H198" s="386" t="s">
        <v>1083</v>
      </c>
      <c r="I198" s="386"/>
      <c r="J198" s="386"/>
      <c r="K198" s="260"/>
    </row>
    <row r="199" spans="2:11" ht="5.25" customHeight="1">
      <c r="B199" s="288"/>
      <c r="C199" s="285"/>
      <c r="D199" s="285"/>
      <c r="E199" s="285"/>
      <c r="F199" s="285"/>
      <c r="G199" s="268"/>
      <c r="H199" s="285"/>
      <c r="I199" s="285"/>
      <c r="J199" s="285"/>
      <c r="K199" s="309"/>
    </row>
    <row r="200" spans="2:11" ht="15" customHeight="1">
      <c r="B200" s="288"/>
      <c r="C200" s="268" t="s">
        <v>1073</v>
      </c>
      <c r="D200" s="268"/>
      <c r="E200" s="268"/>
      <c r="F200" s="287" t="s">
        <v>42</v>
      </c>
      <c r="G200" s="268"/>
      <c r="H200" s="383" t="s">
        <v>1084</v>
      </c>
      <c r="I200" s="383"/>
      <c r="J200" s="383"/>
      <c r="K200" s="309"/>
    </row>
    <row r="201" spans="2:11" ht="15" customHeight="1">
      <c r="B201" s="288"/>
      <c r="C201" s="294"/>
      <c r="D201" s="268"/>
      <c r="E201" s="268"/>
      <c r="F201" s="287" t="s">
        <v>43</v>
      </c>
      <c r="G201" s="268"/>
      <c r="H201" s="383" t="s">
        <v>1085</v>
      </c>
      <c r="I201" s="383"/>
      <c r="J201" s="383"/>
      <c r="K201" s="309"/>
    </row>
    <row r="202" spans="2:11" ht="15" customHeight="1">
      <c r="B202" s="288"/>
      <c r="C202" s="294"/>
      <c r="D202" s="268"/>
      <c r="E202" s="268"/>
      <c r="F202" s="287" t="s">
        <v>46</v>
      </c>
      <c r="G202" s="268"/>
      <c r="H202" s="383" t="s">
        <v>1086</v>
      </c>
      <c r="I202" s="383"/>
      <c r="J202" s="383"/>
      <c r="K202" s="309"/>
    </row>
    <row r="203" spans="2:11" ht="15" customHeight="1">
      <c r="B203" s="288"/>
      <c r="C203" s="268"/>
      <c r="D203" s="268"/>
      <c r="E203" s="268"/>
      <c r="F203" s="287" t="s">
        <v>44</v>
      </c>
      <c r="G203" s="268"/>
      <c r="H203" s="383" t="s">
        <v>1087</v>
      </c>
      <c r="I203" s="383"/>
      <c r="J203" s="383"/>
      <c r="K203" s="309"/>
    </row>
    <row r="204" spans="2:11" ht="15" customHeight="1">
      <c r="B204" s="288"/>
      <c r="C204" s="268"/>
      <c r="D204" s="268"/>
      <c r="E204" s="268"/>
      <c r="F204" s="287" t="s">
        <v>45</v>
      </c>
      <c r="G204" s="268"/>
      <c r="H204" s="383" t="s">
        <v>1088</v>
      </c>
      <c r="I204" s="383"/>
      <c r="J204" s="383"/>
      <c r="K204" s="309"/>
    </row>
    <row r="205" spans="2:11" ht="15" customHeight="1">
      <c r="B205" s="288"/>
      <c r="C205" s="268"/>
      <c r="D205" s="268"/>
      <c r="E205" s="268"/>
      <c r="F205" s="287"/>
      <c r="G205" s="268"/>
      <c r="H205" s="268"/>
      <c r="I205" s="268"/>
      <c r="J205" s="268"/>
      <c r="K205" s="309"/>
    </row>
    <row r="206" spans="2:11" ht="15" customHeight="1">
      <c r="B206" s="288"/>
      <c r="C206" s="268" t="s">
        <v>1029</v>
      </c>
      <c r="D206" s="268"/>
      <c r="E206" s="268"/>
      <c r="F206" s="287" t="s">
        <v>78</v>
      </c>
      <c r="G206" s="268"/>
      <c r="H206" s="383" t="s">
        <v>1089</v>
      </c>
      <c r="I206" s="383"/>
      <c r="J206" s="383"/>
      <c r="K206" s="309"/>
    </row>
    <row r="207" spans="2:11" ht="15" customHeight="1">
      <c r="B207" s="288"/>
      <c r="C207" s="294"/>
      <c r="D207" s="268"/>
      <c r="E207" s="268"/>
      <c r="F207" s="287" t="s">
        <v>926</v>
      </c>
      <c r="G207" s="268"/>
      <c r="H207" s="383" t="s">
        <v>927</v>
      </c>
      <c r="I207" s="383"/>
      <c r="J207" s="383"/>
      <c r="K207" s="309"/>
    </row>
    <row r="208" spans="2:11" ht="15" customHeight="1">
      <c r="B208" s="288"/>
      <c r="C208" s="268"/>
      <c r="D208" s="268"/>
      <c r="E208" s="268"/>
      <c r="F208" s="287" t="s">
        <v>924</v>
      </c>
      <c r="G208" s="268"/>
      <c r="H208" s="383" t="s">
        <v>1090</v>
      </c>
      <c r="I208" s="383"/>
      <c r="J208" s="383"/>
      <c r="K208" s="309"/>
    </row>
    <row r="209" spans="2:11" ht="15" customHeight="1">
      <c r="B209" s="326"/>
      <c r="C209" s="294"/>
      <c r="D209" s="294"/>
      <c r="E209" s="294"/>
      <c r="F209" s="287" t="s">
        <v>928</v>
      </c>
      <c r="G209" s="273"/>
      <c r="H209" s="387" t="s">
        <v>929</v>
      </c>
      <c r="I209" s="387"/>
      <c r="J209" s="387"/>
      <c r="K209" s="327"/>
    </row>
    <row r="210" spans="2:11" ht="15" customHeight="1">
      <c r="B210" s="326"/>
      <c r="C210" s="294"/>
      <c r="D210" s="294"/>
      <c r="E210" s="294"/>
      <c r="F210" s="287" t="s">
        <v>930</v>
      </c>
      <c r="G210" s="273"/>
      <c r="H210" s="387" t="s">
        <v>1091</v>
      </c>
      <c r="I210" s="387"/>
      <c r="J210" s="387"/>
      <c r="K210" s="327"/>
    </row>
    <row r="211" spans="2:11" ht="15" customHeight="1">
      <c r="B211" s="326"/>
      <c r="C211" s="294"/>
      <c r="D211" s="294"/>
      <c r="E211" s="294"/>
      <c r="F211" s="328"/>
      <c r="G211" s="273"/>
      <c r="H211" s="329"/>
      <c r="I211" s="329"/>
      <c r="J211" s="329"/>
      <c r="K211" s="327"/>
    </row>
    <row r="212" spans="2:11" ht="15" customHeight="1">
      <c r="B212" s="326"/>
      <c r="C212" s="268" t="s">
        <v>1053</v>
      </c>
      <c r="D212" s="294"/>
      <c r="E212" s="294"/>
      <c r="F212" s="287">
        <v>1</v>
      </c>
      <c r="G212" s="273"/>
      <c r="H212" s="387" t="s">
        <v>1092</v>
      </c>
      <c r="I212" s="387"/>
      <c r="J212" s="387"/>
      <c r="K212" s="327"/>
    </row>
    <row r="213" spans="2:11" ht="15" customHeight="1">
      <c r="B213" s="326"/>
      <c r="C213" s="294"/>
      <c r="D213" s="294"/>
      <c r="E213" s="294"/>
      <c r="F213" s="287">
        <v>2</v>
      </c>
      <c r="G213" s="273"/>
      <c r="H213" s="387" t="s">
        <v>1093</v>
      </c>
      <c r="I213" s="387"/>
      <c r="J213" s="387"/>
      <c r="K213" s="327"/>
    </row>
    <row r="214" spans="2:11" ht="15" customHeight="1">
      <c r="B214" s="326"/>
      <c r="C214" s="294"/>
      <c r="D214" s="294"/>
      <c r="E214" s="294"/>
      <c r="F214" s="287">
        <v>3</v>
      </c>
      <c r="G214" s="273"/>
      <c r="H214" s="387" t="s">
        <v>1094</v>
      </c>
      <c r="I214" s="387"/>
      <c r="J214" s="387"/>
      <c r="K214" s="327"/>
    </row>
    <row r="215" spans="2:11" ht="15" customHeight="1">
      <c r="B215" s="326"/>
      <c r="C215" s="294"/>
      <c r="D215" s="294"/>
      <c r="E215" s="294"/>
      <c r="F215" s="287">
        <v>4</v>
      </c>
      <c r="G215" s="273"/>
      <c r="H215" s="387" t="s">
        <v>1095</v>
      </c>
      <c r="I215" s="387"/>
      <c r="J215" s="387"/>
      <c r="K215" s="327"/>
    </row>
    <row r="216" spans="2:11" ht="12.75" customHeight="1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000 - vedlejší rozpočtové...</vt:lpstr>
      <vt:lpstr>001 - SO 101 PARKOVIŠTĚ</vt:lpstr>
      <vt:lpstr>002 - SO 301 DEŠŤOVÁ KANA...</vt:lpstr>
      <vt:lpstr>003 - SO 401 VEŘEJNÉ OSVĚ...</vt:lpstr>
      <vt:lpstr>Pokyny pro vyplnění</vt:lpstr>
      <vt:lpstr>'000 - vedlejší rozpočtové...'!Názvy_tisku</vt:lpstr>
      <vt:lpstr>'001 - SO 101 PARKOVIŠTĚ'!Názvy_tisku</vt:lpstr>
      <vt:lpstr>'002 - SO 301 DEŠŤOVÁ KANA...'!Názvy_tisku</vt:lpstr>
      <vt:lpstr>'003 - SO 401 VEŘEJNÉ OSVĚ...'!Názvy_tisku</vt:lpstr>
      <vt:lpstr>'Rekapitulace stavby'!Názvy_tisku</vt:lpstr>
      <vt:lpstr>'000 - vedlejší rozpočtové...'!Oblast_tisku</vt:lpstr>
      <vt:lpstr>'001 - SO 101 PARKOVIŠTĚ'!Oblast_tisku</vt:lpstr>
      <vt:lpstr>'002 - SO 301 DEŠŤOVÁ KANA...'!Oblast_tisku</vt:lpstr>
      <vt:lpstr>'003 - SO 401 VEŘEJNÉ OSVĚ...'!Oblast_tisku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Strnadlová Vladislava Ing.</cp:lastModifiedBy>
  <cp:lastPrinted>2018-12-03T16:21:27Z</cp:lastPrinted>
  <dcterms:created xsi:type="dcterms:W3CDTF">2018-12-03T10:51:53Z</dcterms:created>
  <dcterms:modified xsi:type="dcterms:W3CDTF">2021-05-19T11:41:55Z</dcterms:modified>
</cp:coreProperties>
</file>