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350" windowHeight="12255" activeTab="0"/>
  </bookViews>
  <sheets>
    <sheet name="Rekapitulace stavby" sheetId="1" r:id="rId1"/>
    <sheet name="SO 01 A II - INVESTICE" sheetId="2" r:id="rId2"/>
    <sheet name="SO 01 B II - OPRAVA" sheetId="3" r:id="rId3"/>
  </sheets>
  <definedNames>
    <definedName name="_xlnm._FilterDatabase" localSheetId="1" hidden="1">'SO 01 A II - INVESTICE'!$C$126:$K$233</definedName>
    <definedName name="_xlnm._FilterDatabase" localSheetId="2" hidden="1">'SO 01 B II - OPRAVA'!$C$141:$K$618</definedName>
    <definedName name="_xlnm.Print_Area" localSheetId="0">'Rekapitulace stavby'!$D$4:$AO$76,'Rekapitulace stavby'!$C$82:$AQ$97</definedName>
    <definedName name="_xlnm.Print_Area" localSheetId="1">'SO 01 A II - INVESTICE'!$C$4:$J$76,'SO 01 A II - INVESTICE'!$C$82:$J$108,'SO 01 A II - INVESTICE'!$C$114:$J$233</definedName>
    <definedName name="_xlnm.Print_Area" localSheetId="2">'SO 01 B II - OPRAVA'!$C$4:$J$76,'SO 01 B II - OPRAVA'!$C$82:$J$123,'SO 01 B II - OPRAVA'!$C$129:$J$618</definedName>
    <definedName name="_xlnm.Print_Titles" localSheetId="0">'Rekapitulace stavby'!$92:$92</definedName>
    <definedName name="_xlnm.Print_Titles" localSheetId="1">'SO 01 A II - INVESTICE'!$126:$126</definedName>
    <definedName name="_xlnm.Print_Titles" localSheetId="2">'SO 01 B II - OPRAVA'!$141:$141</definedName>
  </definedNames>
  <calcPr calcId="162913"/>
</workbook>
</file>

<file path=xl/sharedStrings.xml><?xml version="1.0" encoding="utf-8"?>
<sst xmlns="http://schemas.openxmlformats.org/spreadsheetml/2006/main" count="6949" uniqueCount="1361">
  <si>
    <t>Export Komplet</t>
  </si>
  <si>
    <t/>
  </si>
  <si>
    <t>2.0</t>
  </si>
  <si>
    <t>ZAMOK</t>
  </si>
  <si>
    <t>False</t>
  </si>
  <si>
    <t>{34be8f31-fabf-4524-810a-02f30cfe8f86}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</si>
  <si>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</si>
  <si>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</si>
  <si>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</si>
  <si>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</si>
  <si>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</si>
  <si>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</si>
  <si>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</si>
  <si>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</si>
  <si>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P2101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</si>
  <si>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</si>
  <si>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</si>
  <si>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V.Vlasákové 2/966</t>
  </si>
  <si>
    <t>KSO:</t>
  </si>
  <si>
    <t>CC-CZ:</t>
  </si>
  <si>
    <t>Místo:</t>
  </si>
  <si>
    <t xml:space="preserve"> </t>
  </si>
  <si>
    <t>Datum:</t>
  </si>
  <si>
    <t>23. 3. 2021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</si>
  <si>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</si>
  <si>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</si>
  <si>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</si>
  <si>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</si>
  <si>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</si>
  <si>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</si>
  <si>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</si>
  <si>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</si>
  <si>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</si>
  <si>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</si>
  <si>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</si>
  <si>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Věra Grohmannová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</si>
  <si>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</si>
  <si>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</si>
  <si>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</si>
  <si>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</si>
  <si>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</si>
  <si>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</si>
  <si>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</si>
  <si>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</si>
  <si>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</si>
  <si>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</si>
  <si>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</si>
  <si>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</si>
  <si>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</si>
  <si>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</si>
  <si>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</si>
  <si>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</si>
  <si>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</si>
  <si>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</si>
  <si>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</si>
  <si>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</si>
  <si>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</si>
  <si>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</si>
  <si>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</si>
  <si>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</si>
  <si>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</si>
  <si>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</si>
  <si>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</si>
  <si>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</si>
  <si>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</si>
  <si>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</si>
  <si>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</si>
  <si>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</si>
  <si>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</si>
  <si>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</si>
  <si>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</si>
  <si>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</si>
  <si>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</si>
  <si>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</si>
  <si>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</si>
  <si>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</si>
  <si>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</si>
  <si>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</si>
  <si>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</si>
  <si>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</si>
  <si>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</si>
  <si>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</si>
  <si>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 A II</t>
  </si>
  <si>
    <t>INVESTICE</t>
  </si>
  <si>
    <t>STA</t>
  </si>
  <si>
    <t>1</t>
  </si>
  <si>
    <t>{3abd760c-4333-4da9-887d-f923556dfd1b}</t>
  </si>
  <si>
    <t>SO 01 B II</t>
  </si>
  <si>
    <t>OPRAVA</t>
  </si>
  <si>
    <t>{24d36a3d-a47f-4f80-a60c-9bef2f1a192f}</t>
  </si>
  <si>
    <t>KRYCÍ LIST SOUPISU PRACÍ</t>
  </si>
  <si>
    <t>Objekt:</t>
  </si>
  <si>
    <t>SO 01 A II - INVESTICE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</si>
  <si>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</si>
  <si>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</si>
  <si>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</si>
  <si>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</si>
  <si>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</si>
  <si>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</si>
  <si>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</si>
  <si>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</si>
  <si>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998 -  Přesun hmot</t>
  </si>
  <si>
    <t>PSV -  Práce a dodávky PSV</t>
  </si>
  <si>
    <t xml:space="preserve">    711 -  Izolace proti vodě, vlhkosti a plynům</t>
  </si>
  <si>
    <t xml:space="preserve">    725 -  Zdravotechnika - zařizovací předměty</t>
  </si>
  <si>
    <t xml:space="preserve">    763 -  Konstrukce suché výstavby</t>
  </si>
  <si>
    <t xml:space="preserve">    766 -  Konstrukce truhlářské</t>
  </si>
  <si>
    <t xml:space="preserve">    771 -  Podlahy z dlaždic</t>
  </si>
  <si>
    <t xml:space="preserve">    781 - 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</si>
  <si>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</si>
  <si>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</si>
  <si>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</si>
  <si>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</si>
  <si>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</si>
  <si>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</si>
  <si>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</si>
  <si>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</si>
  <si>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</si>
  <si>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</si>
  <si>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</si>
  <si>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</si>
  <si>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</si>
  <si>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</si>
  <si>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</si>
  <si>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</si>
  <si>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</si>
  <si>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</si>
  <si>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</si>
  <si>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</si>
  <si>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</si>
  <si>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</si>
  <si>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</si>
  <si>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</si>
  <si>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-1950117304</t>
  </si>
  <si>
    <t>VV</t>
  </si>
  <si>
    <t>1,74*0,8</t>
  </si>
  <si>
    <t>6</t>
  </si>
  <si>
    <t xml:space="preserve"> Úpravy povrchů, podlahy a osazování výplní</t>
  </si>
  <si>
    <t>631342123</t>
  </si>
  <si>
    <t>Mazanina tl do 120 mm z betonu lehkého tepelně-izolačního polystyrenového 700 kg/m3</t>
  </si>
  <si>
    <t>m3</t>
  </si>
  <si>
    <t>2056689109</t>
  </si>
  <si>
    <t>podbetonování - schůdek sprchy v.100mm, vytvoření spádu pro žlab:</t>
  </si>
  <si>
    <t>1,1*0,9*0,1</t>
  </si>
  <si>
    <t>998</t>
  </si>
  <si>
    <t xml:space="preserve"> Přesun hmot</t>
  </si>
  <si>
    <t>998011002</t>
  </si>
  <si>
    <t>Přesun hmot pro budovy zděné v do 12 m</t>
  </si>
  <si>
    <t>t</t>
  </si>
  <si>
    <t>1592065013</t>
  </si>
  <si>
    <t>998011014</t>
  </si>
  <si>
    <t>Příplatek k přesunu hmot pro budovy zděné za zvětšený přesun do 500 m</t>
  </si>
  <si>
    <t>932093310</t>
  </si>
  <si>
    <t>5</t>
  </si>
  <si>
    <t>998017002</t>
  </si>
  <si>
    <t>Přesun hmot s omezením mechanizace pro budovy v do 12 m</t>
  </si>
  <si>
    <t>-1240997317</t>
  </si>
  <si>
    <t>PSV</t>
  </si>
  <si>
    <t xml:space="preserve"> Práce a dodávky PSV</t>
  </si>
  <si>
    <t>711</t>
  </si>
  <si>
    <t xml:space="preserve"> Izolace proti vodě, vlhkosti a plynům</t>
  </si>
  <si>
    <t>711191201</t>
  </si>
  <si>
    <t>Provedení izolace proti zemní vlhkosti hydroizolační stěrkou vodorovné na betonu, 2 vrstvy</t>
  </si>
  <si>
    <t>16</t>
  </si>
  <si>
    <t>-1924626902</t>
  </si>
  <si>
    <t>koupelny:</t>
  </si>
  <si>
    <t>4,77</t>
  </si>
  <si>
    <t>0,97</t>
  </si>
  <si>
    <t>Součet</t>
  </si>
  <si>
    <t>7</t>
  </si>
  <si>
    <t>711192201</t>
  </si>
  <si>
    <t>Provedení izolace proti zemní vlhkosti hydroizolační stěrkou svislé na betonu, 2 vrstvy</t>
  </si>
  <si>
    <t>-1203712922</t>
  </si>
  <si>
    <t>(1,075+0,9)*2*0,2</t>
  </si>
  <si>
    <t>(3,07+1,74)*2*2,5</t>
  </si>
  <si>
    <t>1,74*0,7</t>
  </si>
  <si>
    <t>8</t>
  </si>
  <si>
    <t>M</t>
  </si>
  <si>
    <t>24551040</t>
  </si>
  <si>
    <t>stěrka hydroizolační dvousložková cemento-polymerová pod dlažbu nebo obklad</t>
  </si>
  <si>
    <t>kg</t>
  </si>
  <si>
    <t>32</t>
  </si>
  <si>
    <t>-1237843090</t>
  </si>
  <si>
    <t>P</t>
  </si>
  <si>
    <t>Poznámka k položce:
Spotřeba: 1,5 kg/m2 tl. 1 mm</t>
  </si>
  <si>
    <t>2+2mm spotřeba 3,4kg/m2/4mm:</t>
  </si>
  <si>
    <t>(5,74+26,058)*3,4*1,2</t>
  </si>
  <si>
    <t>9</t>
  </si>
  <si>
    <t>711199095</t>
  </si>
  <si>
    <t>Příplatek k izolacím proti zemní vlhkosti za plochu do 10 m2 natěradly za studena nebo za horka</t>
  </si>
  <si>
    <t>-331001387</t>
  </si>
  <si>
    <t>5,74+26,058</t>
  </si>
  <si>
    <t>10</t>
  </si>
  <si>
    <t>711199101</t>
  </si>
  <si>
    <t>Provedení těsnícího pásu do spoje dilatační nebo styčné spáry podlaha - stěna</t>
  </si>
  <si>
    <t>m</t>
  </si>
  <si>
    <t>1041290835</t>
  </si>
  <si>
    <t>2,5*10</t>
  </si>
  <si>
    <t>(1,075+0,9)*2</t>
  </si>
  <si>
    <t>(3+1,74)*2</t>
  </si>
  <si>
    <t>1,74</t>
  </si>
  <si>
    <t>11</t>
  </si>
  <si>
    <t>711199102</t>
  </si>
  <si>
    <t>Provedení těsnícího koutu pro vnější nebo vnitřní roh spáry podlaha - stěna</t>
  </si>
  <si>
    <t>kus</t>
  </si>
  <si>
    <t>-1622079080</t>
  </si>
  <si>
    <t>12</t>
  </si>
  <si>
    <t>28355020</t>
  </si>
  <si>
    <t>páska pružná těsnící š 80mm</t>
  </si>
  <si>
    <t>1995677258</t>
  </si>
  <si>
    <t>13</t>
  </si>
  <si>
    <t>998711102</t>
  </si>
  <si>
    <t>Přesun hmot tonážní pro izolace proti vodě, vlhkosti a plynům v objektech výšky do 12 m</t>
  </si>
  <si>
    <t>-2095253760</t>
  </si>
  <si>
    <t>14</t>
  </si>
  <si>
    <t>998711181</t>
  </si>
  <si>
    <t>Příplatek k přesunu hmot tonážní 711 prováděný bez použití mechanizace</t>
  </si>
  <si>
    <t>2000856589</t>
  </si>
  <si>
    <t>725</t>
  </si>
  <si>
    <t xml:space="preserve"> Zdravotechnika - zařizovací předměty</t>
  </si>
  <si>
    <t>725229102</t>
  </si>
  <si>
    <t>Montáž vany se zápachovou uzávěrkou ocelové</t>
  </si>
  <si>
    <t>soubor</t>
  </si>
  <si>
    <t>-1415600779</t>
  </si>
  <si>
    <t>725222116</t>
  </si>
  <si>
    <t>Vana bez armatur výtokových akrylátová se zápachovou uzávěrkou 1600x700 mm</t>
  </si>
  <si>
    <t>-804846677</t>
  </si>
  <si>
    <t>17</t>
  </si>
  <si>
    <t>725831313</t>
  </si>
  <si>
    <t>Baterie vanová nástěnná páková s příslušenstvím a pohyblivým držákem</t>
  </si>
  <si>
    <t>1360974478</t>
  </si>
  <si>
    <t>18</t>
  </si>
  <si>
    <t>725865501</t>
  </si>
  <si>
    <t>Odpadní souprava DN 40/50 se zápachovou uzávěrkou pro vanu, ovládání bovdenem</t>
  </si>
  <si>
    <t>-414353512</t>
  </si>
  <si>
    <t>19</t>
  </si>
  <si>
    <t>725244904</t>
  </si>
  <si>
    <t>Montáž sprchových dveří</t>
  </si>
  <si>
    <t>-1950466177</t>
  </si>
  <si>
    <t>20</t>
  </si>
  <si>
    <t>55484336</t>
  </si>
  <si>
    <t>Posuvné sprchové dveře do niky vícedílné 1100x1900mm</t>
  </si>
  <si>
    <t>-1886765409</t>
  </si>
  <si>
    <t>725841322</t>
  </si>
  <si>
    <t>Baterie sprchová nástěnná klasická s roztečí 150 mma pohyblivým držákem</t>
  </si>
  <si>
    <t>-532904546</t>
  </si>
  <si>
    <t>22</t>
  </si>
  <si>
    <t>55233011</t>
  </si>
  <si>
    <t>D+M žlab odtokový sprchového koutu vč. roštu dl 1050mm</t>
  </si>
  <si>
    <t>2117529988</t>
  </si>
  <si>
    <t>23</t>
  </si>
  <si>
    <t>725811115</t>
  </si>
  <si>
    <t>Ventil nástěnný pevný výtok G1/2x80 mm</t>
  </si>
  <si>
    <t>-248327165</t>
  </si>
  <si>
    <t>24</t>
  </si>
  <si>
    <t>725849411</t>
  </si>
  <si>
    <t>Montáž baterie sprchové nástěnné s nastavitelnou výškou sprchy</t>
  </si>
  <si>
    <t>481985124</t>
  </si>
  <si>
    <t>25</t>
  </si>
  <si>
    <t>725821329</t>
  </si>
  <si>
    <t>Baterie dřezová stojánková páková s vytahovací sprškou</t>
  </si>
  <si>
    <t>2108794348</t>
  </si>
  <si>
    <t>26</t>
  </si>
  <si>
    <t>ZUD</t>
  </si>
  <si>
    <t>Zápachová uzávěra - sifon pro dřez s připojením myčky</t>
  </si>
  <si>
    <t>-410570223</t>
  </si>
  <si>
    <t>27</t>
  </si>
  <si>
    <t>725869101</t>
  </si>
  <si>
    <t>Montáž zápachových uzávěrek do DN 40</t>
  </si>
  <si>
    <t>-2112596162</t>
  </si>
  <si>
    <t>28</t>
  </si>
  <si>
    <t>55161837</t>
  </si>
  <si>
    <t>uzávěrka zápachová pro pračku a myčku nástěnná PP-bílá DN 40</t>
  </si>
  <si>
    <t>366611133</t>
  </si>
  <si>
    <t>29</t>
  </si>
  <si>
    <t>998725102</t>
  </si>
  <si>
    <t>Přesun hmot tonážní pro zařizovací předměty v objektech v do 12 m</t>
  </si>
  <si>
    <t>-883982294</t>
  </si>
  <si>
    <t>30</t>
  </si>
  <si>
    <t>998725181</t>
  </si>
  <si>
    <t>Příplatek k přesunu hmot tonážní 725 prováděný bez použití mechanizace</t>
  </si>
  <si>
    <t>1487299576</t>
  </si>
  <si>
    <t>763</t>
  </si>
  <si>
    <t xml:space="preserve"> Konstrukce suché výstavby</t>
  </si>
  <si>
    <t>31</t>
  </si>
  <si>
    <t>763131451</t>
  </si>
  <si>
    <t>SDK podhled deska 1xH2 12,5 bez izolace dvouvrstvá spodní kce profil CD+UD</t>
  </si>
  <si>
    <t>-1556453499</t>
  </si>
  <si>
    <t>wc a koupelna:</t>
  </si>
  <si>
    <t>0,97+4,77</t>
  </si>
  <si>
    <t>998763302</t>
  </si>
  <si>
    <t>Přesun hmot tonážní pro sádrokartonové konstrukce v objektech v do 12 m</t>
  </si>
  <si>
    <t>-1084868831</t>
  </si>
  <si>
    <t>33</t>
  </si>
  <si>
    <t>998763381</t>
  </si>
  <si>
    <t>Příplatek k přesunu hmot tonážní 763 SDK prováděný bez použití mechanizace</t>
  </si>
  <si>
    <t>769010052</t>
  </si>
  <si>
    <t>766</t>
  </si>
  <si>
    <t xml:space="preserve"> Konstrukce truhlářské</t>
  </si>
  <si>
    <t>34</t>
  </si>
  <si>
    <t>KL</t>
  </si>
  <si>
    <t>Kuchyňská linka dle specifikace PSV tabulky vč. dřezu - dodávka KL vč. spotřebičů dle popisu</t>
  </si>
  <si>
    <t>kpl</t>
  </si>
  <si>
    <t>-461476402</t>
  </si>
  <si>
    <t>35</t>
  </si>
  <si>
    <t>MKL</t>
  </si>
  <si>
    <t>Montáž kuchyňské linky dle specifikace</t>
  </si>
  <si>
    <t>1130208313</t>
  </si>
  <si>
    <t>771</t>
  </si>
  <si>
    <t xml:space="preserve"> Podlahy z dlaždic</t>
  </si>
  <si>
    <t>36</t>
  </si>
  <si>
    <t>771571113</t>
  </si>
  <si>
    <t>Montáž podlah z keramických dlaždic režných hladkých do malty do 12 ks/m2</t>
  </si>
  <si>
    <t>-1097661329</t>
  </si>
  <si>
    <t>37</t>
  </si>
  <si>
    <t>771591111</t>
  </si>
  <si>
    <t>Podlahy penetrace podkladu</t>
  </si>
  <si>
    <t>1587914513</t>
  </si>
  <si>
    <t>38</t>
  </si>
  <si>
    <t>59761408</t>
  </si>
  <si>
    <t>dlaždice keramická barevná přes 9 do 12 ks/m2</t>
  </si>
  <si>
    <t>1764560451</t>
  </si>
  <si>
    <t>5,74*1,2</t>
  </si>
  <si>
    <t>39</t>
  </si>
  <si>
    <t>998771102</t>
  </si>
  <si>
    <t>Přesun hmot tonážní pro podlahy z dlaždic v objektech v do 12 m</t>
  </si>
  <si>
    <t>-131631444</t>
  </si>
  <si>
    <t>40</t>
  </si>
  <si>
    <t>998771181</t>
  </si>
  <si>
    <t>Příplatek k přesunu hmot tonážní 771 prováděný bez použití mechanizace</t>
  </si>
  <si>
    <t>-958968276</t>
  </si>
  <si>
    <t>781</t>
  </si>
  <si>
    <t xml:space="preserve"> Dokončovací práce - obklady</t>
  </si>
  <si>
    <t>41</t>
  </si>
  <si>
    <t>781413212</t>
  </si>
  <si>
    <t>Montáž obkladů vnitřních z dekorů pórovinových výšky do 75 mm lepených standardním lepidlem</t>
  </si>
  <si>
    <t>-347553446</t>
  </si>
  <si>
    <t>(3,1+1,74)*2</t>
  </si>
  <si>
    <t>42</t>
  </si>
  <si>
    <t>L</t>
  </si>
  <si>
    <t>Listela - dekorovaný obklad</t>
  </si>
  <si>
    <t>-1406240525</t>
  </si>
  <si>
    <t>13,63/0,3*1,2</t>
  </si>
  <si>
    <t>43</t>
  </si>
  <si>
    <t>781471113</t>
  </si>
  <si>
    <t>Montáž obkladů vnitřních keramických hladkých do 19 ks/m2 kladených do malty</t>
  </si>
  <si>
    <t>-1491023525</t>
  </si>
  <si>
    <t>1,03:</t>
  </si>
  <si>
    <t>(1,075+0,9)*2*2,5</t>
  </si>
  <si>
    <t>1,02:</t>
  </si>
  <si>
    <t>(1,74+3,1)*2*2,5</t>
  </si>
  <si>
    <t>1,07:</t>
  </si>
  <si>
    <t>(4,05+1,7)*0,6</t>
  </si>
  <si>
    <t>44</t>
  </si>
  <si>
    <t>59761155</t>
  </si>
  <si>
    <t>dlaždice keramické koupelnové(barevné) přes 19 do 25 ks/m2</t>
  </si>
  <si>
    <t>-883153384</t>
  </si>
  <si>
    <t>34,075*1,2</t>
  </si>
  <si>
    <t>45</t>
  </si>
  <si>
    <t>781495111</t>
  </si>
  <si>
    <t>Penetrace podkladu vnitřních obkladů</t>
  </si>
  <si>
    <t>-188529389</t>
  </si>
  <si>
    <t>46</t>
  </si>
  <si>
    <t>Z</t>
  </si>
  <si>
    <t>Dodávka a montáž zrcadla na zeď</t>
  </si>
  <si>
    <t>1440135072</t>
  </si>
  <si>
    <t>47</t>
  </si>
  <si>
    <t>58582012</t>
  </si>
  <si>
    <t>lepidlo cementové flexibilní C2S1</t>
  </si>
  <si>
    <t>1808162571</t>
  </si>
  <si>
    <t>spotřeba 4kg/m2:</t>
  </si>
  <si>
    <t>(37,525+5,74)*4*1,2</t>
  </si>
  <si>
    <t>48</t>
  </si>
  <si>
    <t>58582019</t>
  </si>
  <si>
    <t>spárovací hmota cementová flexibilní CG2 různé barvy</t>
  </si>
  <si>
    <t>107295141</t>
  </si>
  <si>
    <t>spotřeba 0,7kg/m2:</t>
  </si>
  <si>
    <t>(5,74+37,525)*0,7*1,2</t>
  </si>
  <si>
    <t>49</t>
  </si>
  <si>
    <t>23151000</t>
  </si>
  <si>
    <t>tmel silikonový sanitární barevný</t>
  </si>
  <si>
    <t>litr</t>
  </si>
  <si>
    <t>1081452419</t>
  </si>
  <si>
    <t>předpoklad asi 4 tuby:</t>
  </si>
  <si>
    <t>1,5</t>
  </si>
  <si>
    <t>50</t>
  </si>
  <si>
    <t>998781102</t>
  </si>
  <si>
    <t>Přesun hmot tonážní pro obklady keramické v objektech v do 12 m</t>
  </si>
  <si>
    <t>-1617442097</t>
  </si>
  <si>
    <t>51</t>
  </si>
  <si>
    <t>998781181</t>
  </si>
  <si>
    <t>Příplatek k přesunu hmot tonážní 781 prováděný bez použití mechanizace</t>
  </si>
  <si>
    <t>-568828681</t>
  </si>
  <si>
    <t>SO 01 B II - OPRAVA</t>
  </si>
  <si>
    <t xml:space="preserve">    9 -  Ostatní konstrukce a práce, bourání</t>
  </si>
  <si>
    <t xml:space="preserve">    997 -  Přesun sutě</t>
  </si>
  <si>
    <t xml:space="preserve">    721 -  Zdravotechnika - vnitřní kanalizace</t>
  </si>
  <si>
    <t xml:space="preserve">    722 -  Zdravotechnika - vnitřní vodovod</t>
  </si>
  <si>
    <t xml:space="preserve">    723 -  Zdravotechnika - vnitřní plynovod</t>
  </si>
  <si>
    <t xml:space="preserve">    726 -  Zdravotechnika - předstěnové instalace</t>
  </si>
  <si>
    <t xml:space="preserve">    741 - Elektroinstalace - silnoproud</t>
  </si>
  <si>
    <t xml:space="preserve">    751 -  Vzduchotechnika</t>
  </si>
  <si>
    <t xml:space="preserve">    762 - Konstrukce tesařské</t>
  </si>
  <si>
    <t xml:space="preserve">    767 - Konstrukce zámečnické</t>
  </si>
  <si>
    <t xml:space="preserve">    776 -  Podlahy povlakové</t>
  </si>
  <si>
    <t xml:space="preserve">    783 -  Dokončovací práce - nátěry</t>
  </si>
  <si>
    <t xml:space="preserve">    784 -  Dokončovací práce - malby a tapety</t>
  </si>
  <si>
    <t>HZS -  Hodinové zúčtovací sazby</t>
  </si>
  <si>
    <t>OST - Ostatní</t>
  </si>
  <si>
    <t>VRN -  Vedlejší rozpočtové náklady</t>
  </si>
  <si>
    <t xml:space="preserve">    VRN3 -  Zařízení staveniště</t>
  </si>
  <si>
    <t xml:space="preserve">    VRN7 -  Provozní vlivy</t>
  </si>
  <si>
    <t>611131121</t>
  </si>
  <si>
    <t>Penetrační disperzní nátěr vnitřních stropů nanášený ručně</t>
  </si>
  <si>
    <t>2129537533</t>
  </si>
  <si>
    <t>611142001</t>
  </si>
  <si>
    <t>Potažení vnitřních stropů sklovláknitým pletivem vtlačeným do tenkovrstvé hmoty</t>
  </si>
  <si>
    <t>-1871556540</t>
  </si>
  <si>
    <t>611311131</t>
  </si>
  <si>
    <t>Potažení vnitřních rovných stropů vápenným štukem tloušťky do 3 mm</t>
  </si>
  <si>
    <t>762738631</t>
  </si>
  <si>
    <t>611335412</t>
  </si>
  <si>
    <t>Oprava vnitřní cementové hladké omítky stropů v rozsahu plochy do 30%</t>
  </si>
  <si>
    <t>1515801720</t>
  </si>
  <si>
    <t>plocha stropů z 30%, opravy po instalacích elektro aj.</t>
  </si>
  <si>
    <t>79,36</t>
  </si>
  <si>
    <t>odpočet podhledu:</t>
  </si>
  <si>
    <t>-4,77</t>
  </si>
  <si>
    <t>-0,97</t>
  </si>
  <si>
    <t>612131121</t>
  </si>
  <si>
    <t>Penetrační disperzní nátěr vnitřních stěn nanášený ručně</t>
  </si>
  <si>
    <t>2092547578</t>
  </si>
  <si>
    <t>612142001</t>
  </si>
  <si>
    <t>Potažení vnitřních stěn sklovláknitým pletivem vtlačeným do tenkovrstvé hmoty</t>
  </si>
  <si>
    <t>1400406966</t>
  </si>
  <si>
    <t>612311131</t>
  </si>
  <si>
    <t>Potažení vnitřních stěn vápenným štukem tloušťky do 3 mm</t>
  </si>
  <si>
    <t>828030116</t>
  </si>
  <si>
    <t>244,199</t>
  </si>
  <si>
    <t>odpočet zdi na které bude obklad:</t>
  </si>
  <si>
    <t>wc a prostor stoupačky:</t>
  </si>
  <si>
    <t>-1,4*2,5</t>
  </si>
  <si>
    <t>stěna v koupelně:</t>
  </si>
  <si>
    <t>-1,3*2,5</t>
  </si>
  <si>
    <t>612335413</t>
  </si>
  <si>
    <t>Oprava vnitřní cementové hladké omítky stěn v rozsahu plochy do 50%</t>
  </si>
  <si>
    <t>809746679</t>
  </si>
  <si>
    <t>do 50% stěn po instalacích elektro,zti, demont.prvků nad okny, kolem parapetů aj.</t>
  </si>
  <si>
    <t>1,08:</t>
  </si>
  <si>
    <t>(4,285+2,85)*2*2,65</t>
  </si>
  <si>
    <t>1,06:</t>
  </si>
  <si>
    <t>(5,160+4,05)*2*2,65</t>
  </si>
  <si>
    <t>1,05:</t>
  </si>
  <si>
    <t>(4,25+2,85)*2*2,65</t>
  </si>
  <si>
    <t>(2,85+0,9)*2*2,65</t>
  </si>
  <si>
    <t>1,04:</t>
  </si>
  <si>
    <t>(3,695+2,25)*2*2,65</t>
  </si>
  <si>
    <t>(1,485+2,25)*2*2,65</t>
  </si>
  <si>
    <t>1,01:</t>
  </si>
  <si>
    <t>(4+5,2)*2*2,65</t>
  </si>
  <si>
    <t>642944121</t>
  </si>
  <si>
    <t>Osazování ocelových zárubní dodatečné pl do 2,5 m2</t>
  </si>
  <si>
    <t>-1744522417</t>
  </si>
  <si>
    <t>55331511</t>
  </si>
  <si>
    <t>zárubeň ocelová pro sádrokarton 75 levá/pravá 700</t>
  </si>
  <si>
    <t>1273320425</t>
  </si>
  <si>
    <t>1,96078431372549*1,02 'Přepočtené koeficientem množství</t>
  </si>
  <si>
    <t>55331350</t>
  </si>
  <si>
    <t>zárubeň ocelová pro běžné zdění a pórobeton 100 levá/pravá 800</t>
  </si>
  <si>
    <t>-731962485</t>
  </si>
  <si>
    <t>4,902*1,02 'Přepočtené koeficientem množství</t>
  </si>
  <si>
    <t>ZP</t>
  </si>
  <si>
    <t>Zárubeň ocelová bezpečnostní a protipožární 800 pro vstupní dveře</t>
  </si>
  <si>
    <t>-484591860</t>
  </si>
  <si>
    <t xml:space="preserve"> Ostatní konstrukce a práce, bourání</t>
  </si>
  <si>
    <t>766691914</t>
  </si>
  <si>
    <t>Vyvěšení nebo zavěšení dřevěných křídel dveří pl do 2 m2</t>
  </si>
  <si>
    <t>1427084375</t>
  </si>
  <si>
    <t>952901111</t>
  </si>
  <si>
    <t>Vyčištění budov bytové a občanské výstavby při výšce podlaží do 4 m</t>
  </si>
  <si>
    <t>-1120446205</t>
  </si>
  <si>
    <t>962051116</t>
  </si>
  <si>
    <t>Bourání příček ze ŽB tl do 150 mm</t>
  </si>
  <si>
    <t>1053342949</t>
  </si>
  <si>
    <t>stěna původní spíže:</t>
  </si>
  <si>
    <t>0,6*2,65</t>
  </si>
  <si>
    <t>1,08/1,09 ubourání zdi-zvětšení otvoru:</t>
  </si>
  <si>
    <t>0,15*2,1</t>
  </si>
  <si>
    <t>962084121</t>
  </si>
  <si>
    <t>Bourání příček umakartových tl do 50 mm</t>
  </si>
  <si>
    <t>38465881</t>
  </si>
  <si>
    <t>(4,05+1,9*2+2,625+1)*2,65</t>
  </si>
  <si>
    <t>965046111</t>
  </si>
  <si>
    <t>Broušení stávajících betonových podlah úběr do 3 mm</t>
  </si>
  <si>
    <t>-1800424270</t>
  </si>
  <si>
    <t>všechny podlahy v bytě:</t>
  </si>
  <si>
    <t>11,02+4,77+0,97+8,31+12,20+20,9+8,93+12,26</t>
  </si>
  <si>
    <t>965046119</t>
  </si>
  <si>
    <t>Příplatek k broušení stávajících betonových podlah za každý další 1 mm úběru</t>
  </si>
  <si>
    <t>-396944420</t>
  </si>
  <si>
    <t>další 4mm vrstvy:</t>
  </si>
  <si>
    <t>79,36*4</t>
  </si>
  <si>
    <t>968072455</t>
  </si>
  <si>
    <t>Vybourání kovových dveřních zárubní pl do 2 m2</t>
  </si>
  <si>
    <t>1481531448</t>
  </si>
  <si>
    <t>vč. gumových prahů:</t>
  </si>
  <si>
    <t>0,6*1,97*3</t>
  </si>
  <si>
    <t>0,7*1,97*1</t>
  </si>
  <si>
    <t>0,8*1,97*5</t>
  </si>
  <si>
    <t>972054241</t>
  </si>
  <si>
    <t>Vybourání otvorů v ŽB stropech nebo klenbách pl do 0,09 m2 tl do 150 mm</t>
  </si>
  <si>
    <t>-1436452060</t>
  </si>
  <si>
    <t>977211111</t>
  </si>
  <si>
    <t>Řezání ŽB kcí s výztuží  hl do 200 mm</t>
  </si>
  <si>
    <t>759634730</t>
  </si>
  <si>
    <t>997</t>
  </si>
  <si>
    <t xml:space="preserve"> Přesun sutě</t>
  </si>
  <si>
    <t>997013152</t>
  </si>
  <si>
    <t>Vnitrostaveništní doprava suti a vybouraných hmot pro budovy v do 9 m s omezením mechanizace</t>
  </si>
  <si>
    <t>-460756866</t>
  </si>
  <si>
    <t>997013219</t>
  </si>
  <si>
    <t>Příplatek k vnitrostaveništní dopravě suti a vybouraných hmot za zvětšenou dopravu suti ZKD 10 m</t>
  </si>
  <si>
    <t>1228669249</t>
  </si>
  <si>
    <t>5,968*6 'Přepočtené koeficientem množství</t>
  </si>
  <si>
    <t>997013501</t>
  </si>
  <si>
    <t>Odvoz suti a vybouraných hmot na skládku nebo meziskládku do 1 km se složením</t>
  </si>
  <si>
    <t>-1062358863</t>
  </si>
  <si>
    <t>997013509</t>
  </si>
  <si>
    <t>Příplatek k odvozu suti a vybouraných hmot na skládku ZKD 1 km přes 1 km</t>
  </si>
  <si>
    <t>-1275932807</t>
  </si>
  <si>
    <t>5,968*9 'Přepočtené koeficientem množství</t>
  </si>
  <si>
    <t>997013631</t>
  </si>
  <si>
    <t>Poplatek za uložení na skládce (skládkovné) stavebního odpadu směsného kód odpadu 17 09 04</t>
  </si>
  <si>
    <t>586454939</t>
  </si>
  <si>
    <t>997013813</t>
  </si>
  <si>
    <t>Poplatek za uložení na skládce (skládkovné) stavebního odpadu z plastických hmot kód odpadu 17 02 03</t>
  </si>
  <si>
    <t>-442038145</t>
  </si>
  <si>
    <t>721</t>
  </si>
  <si>
    <t xml:space="preserve"> Zdravotechnika - vnitřní kanalizace</t>
  </si>
  <si>
    <t>721171808</t>
  </si>
  <si>
    <t>Demontáž potrubí z PVC do D 114</t>
  </si>
  <si>
    <t>1979239755</t>
  </si>
  <si>
    <t>721173706</t>
  </si>
  <si>
    <t>Potrubí kanalizační z PE odpadní DN 100</t>
  </si>
  <si>
    <t>417799832</t>
  </si>
  <si>
    <t>721173723</t>
  </si>
  <si>
    <t>Potrubí kanalizační z PE připojovací DN 50</t>
  </si>
  <si>
    <t>1217881042</t>
  </si>
  <si>
    <t>721173724</t>
  </si>
  <si>
    <t>Potrubí kanalizační z PE připojovací DN 70</t>
  </si>
  <si>
    <t>202727412</t>
  </si>
  <si>
    <t>721290111</t>
  </si>
  <si>
    <t>Zkouška těsnosti potrubí kanalizace vodou do DN 125</t>
  </si>
  <si>
    <t>1970668326</t>
  </si>
  <si>
    <t>998721101</t>
  </si>
  <si>
    <t>Přesun hmot tonážní pro vnitřní kanalizace v objektech v do 6 m</t>
  </si>
  <si>
    <t>-1031371129</t>
  </si>
  <si>
    <t>998721181</t>
  </si>
  <si>
    <t>Příplatek k přesunu hmot tonážní 721 prováděný bez použití mechanizace</t>
  </si>
  <si>
    <t>1478023695</t>
  </si>
  <si>
    <t>722</t>
  </si>
  <si>
    <t xml:space="preserve"> Zdravotechnika - vnitřní vodovod</t>
  </si>
  <si>
    <t>722170801</t>
  </si>
  <si>
    <t>Demontáž rozvodů vody z plastů do D 25</t>
  </si>
  <si>
    <t>2046314703</t>
  </si>
  <si>
    <t>722176113</t>
  </si>
  <si>
    <t>Montáž potrubí plastové spojované svary polyfuzně do D 25 mm</t>
  </si>
  <si>
    <t>-1996231050</t>
  </si>
  <si>
    <t>28615150</t>
  </si>
  <si>
    <t>trubka vodovodní tlaková PPR řada PN 20 D 16mm dl 4m</t>
  </si>
  <si>
    <t>-1890849753</t>
  </si>
  <si>
    <t>28615152</t>
  </si>
  <si>
    <t>trubka vodovodní tlaková PPR řada PN 20 D 20mm dl 4m</t>
  </si>
  <si>
    <t>2120573017</t>
  </si>
  <si>
    <t>28615153</t>
  </si>
  <si>
    <t>trubka vodovodní tlaková PPR řada PN 20 D 25mm dl 4m</t>
  </si>
  <si>
    <t>-1626655317</t>
  </si>
  <si>
    <t>722179191</t>
  </si>
  <si>
    <t>Příplatek k rozvodu vody z plastů za malý rozsah prací na zakázce do 20 m</t>
  </si>
  <si>
    <t>1248634324</t>
  </si>
  <si>
    <t>722179192</t>
  </si>
  <si>
    <t>Příplatek k rozvodu vody z plastů za potrubí do D 32 mm do 15 svarů</t>
  </si>
  <si>
    <t>1616290496</t>
  </si>
  <si>
    <t>722270101</t>
  </si>
  <si>
    <t>Sestava vodoměrová závitová pro TUV</t>
  </si>
  <si>
    <t>-1356494231</t>
  </si>
  <si>
    <t>722290215</t>
  </si>
  <si>
    <t>Zkouška těsnosti vodovodního potrubí hrdlového nebo přírubového do DN 100</t>
  </si>
  <si>
    <t>1593325524</t>
  </si>
  <si>
    <t>722290234</t>
  </si>
  <si>
    <t>Proplach a dezinfekce vodovodního potrubí do DN 80</t>
  </si>
  <si>
    <t>-1157519743</t>
  </si>
  <si>
    <t>998722101</t>
  </si>
  <si>
    <t>Přesun hmot tonážní pro vnitřní vodovod v objektech v do 6 m</t>
  </si>
  <si>
    <t>1805434231</t>
  </si>
  <si>
    <t>998722181</t>
  </si>
  <si>
    <t>Příplatek k přesunu hmot tonážní 722 prováděný bez použití mechanizace</t>
  </si>
  <si>
    <t>1739709411</t>
  </si>
  <si>
    <t>723</t>
  </si>
  <si>
    <t xml:space="preserve"> Zdravotechnika - vnitřní plynovod</t>
  </si>
  <si>
    <t>723120804</t>
  </si>
  <si>
    <t>Demontáž potrubí ocelové závitové svařované do DN 25</t>
  </si>
  <si>
    <t>-284487011</t>
  </si>
  <si>
    <t>723181002</t>
  </si>
  <si>
    <t>Potrubí měděné měkké spojované lisováním DN 15 ZTI</t>
  </si>
  <si>
    <t>-177628608</t>
  </si>
  <si>
    <t>52</t>
  </si>
  <si>
    <t>723190105</t>
  </si>
  <si>
    <t>Přípojka plynovodní nerezová hadice G1/2 F x G1/2 F délky 100 cm spojovaná na závit</t>
  </si>
  <si>
    <t>2037428210</t>
  </si>
  <si>
    <t>53</t>
  </si>
  <si>
    <t>723190901</t>
  </si>
  <si>
    <t>Uzavření,otevření plynovodního potrubí při opravě</t>
  </si>
  <si>
    <t>-2139065820</t>
  </si>
  <si>
    <t>54</t>
  </si>
  <si>
    <t>723190907</t>
  </si>
  <si>
    <t>Odvzdušnění nebo napuštění plynovodního potrubí</t>
  </si>
  <si>
    <t>1356048535</t>
  </si>
  <si>
    <t>55</t>
  </si>
  <si>
    <t>723190909</t>
  </si>
  <si>
    <t>Zkouška těsnosti potrubí plynovodního</t>
  </si>
  <si>
    <t>737931505</t>
  </si>
  <si>
    <t>56</t>
  </si>
  <si>
    <t>723231172</t>
  </si>
  <si>
    <t>Kohout kulový rohový G 1/2  vnitřní závit</t>
  </si>
  <si>
    <t>-779631431</t>
  </si>
  <si>
    <t>57</t>
  </si>
  <si>
    <t>998723101</t>
  </si>
  <si>
    <t>Přesun hmot tonážní pro vnitřní plynovod v objektech v do 6 m</t>
  </si>
  <si>
    <t>1612570127</t>
  </si>
  <si>
    <t>58</t>
  </si>
  <si>
    <t>998723181</t>
  </si>
  <si>
    <t>Příplatek k přesunu hmot tonážní 723 prováděný bez použití mechanizace</t>
  </si>
  <si>
    <t>-941122523</t>
  </si>
  <si>
    <t>59</t>
  </si>
  <si>
    <t>725110811</t>
  </si>
  <si>
    <t>Demontáž klozetů splachovací s nádrží</t>
  </si>
  <si>
    <t>-1069276009</t>
  </si>
  <si>
    <t>60</t>
  </si>
  <si>
    <t>725210821</t>
  </si>
  <si>
    <t>Demontáž umyvadel bez výtokových armatur</t>
  </si>
  <si>
    <t>-1153608996</t>
  </si>
  <si>
    <t>61</t>
  </si>
  <si>
    <t>725820801</t>
  </si>
  <si>
    <t>Demontáž baterie nástěnné do G 3 / 4</t>
  </si>
  <si>
    <t>-1974549384</t>
  </si>
  <si>
    <t>62</t>
  </si>
  <si>
    <t>725810811</t>
  </si>
  <si>
    <t>Demontáž ventilů výtokových nástěnných</t>
  </si>
  <si>
    <t>26960841</t>
  </si>
  <si>
    <t>63</t>
  </si>
  <si>
    <t>DEO</t>
  </si>
  <si>
    <t>Demontáž elektrického topidla na stěně</t>
  </si>
  <si>
    <t>1195340856</t>
  </si>
  <si>
    <t>64</t>
  </si>
  <si>
    <t>DZS</t>
  </si>
  <si>
    <t>Demontáž zrcadlové skříně</t>
  </si>
  <si>
    <t>1217082954</t>
  </si>
  <si>
    <t>65</t>
  </si>
  <si>
    <t>725219101</t>
  </si>
  <si>
    <t>Montáž umyvadla připevněného na konzoly</t>
  </si>
  <si>
    <t>-359391825</t>
  </si>
  <si>
    <t>66</t>
  </si>
  <si>
    <t>725211602</t>
  </si>
  <si>
    <t>Umyvadlo keramické připevněné na stěnu šrouby bílé bez krytu na sifon 550 mm</t>
  </si>
  <si>
    <t>-1587821577</t>
  </si>
  <si>
    <t>67</t>
  </si>
  <si>
    <t>725822611</t>
  </si>
  <si>
    <t>Baterie umyvadlová stojánková páková bez výpusti</t>
  </si>
  <si>
    <t>1716463027</t>
  </si>
  <si>
    <t>68</t>
  </si>
  <si>
    <t>ZUU</t>
  </si>
  <si>
    <t>Zápachová uzávěra - sifon pro umyvadla, provedení chrom</t>
  </si>
  <si>
    <t>725464878</t>
  </si>
  <si>
    <t>69</t>
  </si>
  <si>
    <t>725980123</t>
  </si>
  <si>
    <t>Dvířka 40/20 vč. montáže a začištění k obkladu</t>
  </si>
  <si>
    <t>-2061580838</t>
  </si>
  <si>
    <t>70</t>
  </si>
  <si>
    <t>725119125</t>
  </si>
  <si>
    <t>Montáž klozetových mís závěsných na nosné stěny</t>
  </si>
  <si>
    <t>505156896</t>
  </si>
  <si>
    <t>71</t>
  </si>
  <si>
    <t>64236021</t>
  </si>
  <si>
    <t>klozet keramický bílý závěsný hluboké splachování 490x360x350mm</t>
  </si>
  <si>
    <t>2069600778</t>
  </si>
  <si>
    <t>72</t>
  </si>
  <si>
    <t>55167399</t>
  </si>
  <si>
    <t>sedátko klozetové duroplastové bílé</t>
  </si>
  <si>
    <t>1102640826</t>
  </si>
  <si>
    <t>73</t>
  </si>
  <si>
    <t>726191001</t>
  </si>
  <si>
    <t>Zvukoizolační souprava pro klozet a bidet</t>
  </si>
  <si>
    <t>-1887740436</t>
  </si>
  <si>
    <t>74</t>
  </si>
  <si>
    <t>726191002</t>
  </si>
  <si>
    <t>Souprava pro předstěnovou montáž</t>
  </si>
  <si>
    <t>901202841</t>
  </si>
  <si>
    <t>75</t>
  </si>
  <si>
    <t>OIM</t>
  </si>
  <si>
    <t>Ostatní instalační materiál nutný pro dopojení zařizovacích předmětů (pancéřové hadičky, těsnění atd...)</t>
  </si>
  <si>
    <t>2077207441</t>
  </si>
  <si>
    <t>76</t>
  </si>
  <si>
    <t>77</t>
  </si>
  <si>
    <t>726</t>
  </si>
  <si>
    <t xml:space="preserve"> Zdravotechnika - předstěnové instalace</t>
  </si>
  <si>
    <t>78</t>
  </si>
  <si>
    <t>726131001</t>
  </si>
  <si>
    <t>Instalační předstěna - umyvadlo do v 1120 mm se stojánkovou baterií do lehkých stěn s kovovou kcí</t>
  </si>
  <si>
    <t>-1161097519</t>
  </si>
  <si>
    <t>79</t>
  </si>
  <si>
    <t>726131041</t>
  </si>
  <si>
    <t>Instalační předstěna - klozet závěsný v 1120 mm s ovládáním zepředu do lehkých stěn s kovovou kcí</t>
  </si>
  <si>
    <t>2043455064</t>
  </si>
  <si>
    <t>80</t>
  </si>
  <si>
    <t>998726112</t>
  </si>
  <si>
    <t>Přesun hmot tonážní pro instalační prefabrikáty v objektech v do 12 m</t>
  </si>
  <si>
    <t>1965876386</t>
  </si>
  <si>
    <t>81</t>
  </si>
  <si>
    <t>998726181</t>
  </si>
  <si>
    <t>Příplatek k přesunu hmot tonážní 726 prováděný bez použití mechanizace</t>
  </si>
  <si>
    <t>-1029614776</t>
  </si>
  <si>
    <t>741</t>
  </si>
  <si>
    <t>Elektroinstalace - silnoproud</t>
  </si>
  <si>
    <t>82</t>
  </si>
  <si>
    <t>LTN-25B-1</t>
  </si>
  <si>
    <t>Jistič, In 25 A, Ue AC 230/400 V / DC 72 V, charakteristika B, 1pól, Icn 10 kA</t>
  </si>
  <si>
    <t>ks</t>
  </si>
  <si>
    <t>-356671857</t>
  </si>
  <si>
    <t>83</t>
  </si>
  <si>
    <t>Pol1</t>
  </si>
  <si>
    <t>Vodiče, montážní, spojovací a pomocný materiál</t>
  </si>
  <si>
    <t>2120063410</t>
  </si>
  <si>
    <t>84</t>
  </si>
  <si>
    <t>1-CYKY-J 3x6</t>
  </si>
  <si>
    <t>Kabel s PVC izolací i pláštěm, s Cu jádry 3 x 6</t>
  </si>
  <si>
    <t>725484825</t>
  </si>
  <si>
    <t>85</t>
  </si>
  <si>
    <t>Pol2</t>
  </si>
  <si>
    <t>vysekání drážky do 30x30mm, zazdění</t>
  </si>
  <si>
    <t>-1503833417</t>
  </si>
  <si>
    <t>86</t>
  </si>
  <si>
    <t>Pol3</t>
  </si>
  <si>
    <t>Kabel do průřezu 3x6 , uložení do zdiva</t>
  </si>
  <si>
    <t>914180906</t>
  </si>
  <si>
    <t>87</t>
  </si>
  <si>
    <t>Pol4</t>
  </si>
  <si>
    <t>Úprava (obnovení) odběrného místa</t>
  </si>
  <si>
    <t>-1705621624</t>
  </si>
  <si>
    <t>88</t>
  </si>
  <si>
    <t>Pol5</t>
  </si>
  <si>
    <t>Ukončení kabelů a nespecifikovatelné práce</t>
  </si>
  <si>
    <t>1790081630</t>
  </si>
  <si>
    <t>89</t>
  </si>
  <si>
    <t>LTN-10B-1</t>
  </si>
  <si>
    <t>Jistič, In 10 A, Ue AC 230/400 V / DC 72 V, charakteristika B, 1pól, Icn 10 kA</t>
  </si>
  <si>
    <t>-1129827209</t>
  </si>
  <si>
    <t>90</t>
  </si>
  <si>
    <t>LTN-16B-1</t>
  </si>
  <si>
    <t>Jistič, In 16 A, Ue AC 230/400 V / DC 72 V, charakteristika B, 1pól, Icn 10 kA</t>
  </si>
  <si>
    <t>420391787</t>
  </si>
  <si>
    <t>91</t>
  </si>
  <si>
    <t>S1L-210-10</t>
  </si>
  <si>
    <t>Propojovací lišta, 1pól. provedení, průřez 10 mm2, rozteč 17,8 mm, počet vývodů 12, kolíky</t>
  </si>
  <si>
    <t>-639538647</t>
  </si>
  <si>
    <t>92</t>
  </si>
  <si>
    <t>LFN-25-2-030A</t>
  </si>
  <si>
    <t>Proudový chránič, In 25 A, Ue AC 230 V, Idn 30 mA, 2pól, Inc 10 kA, typ A</t>
  </si>
  <si>
    <t>836527892</t>
  </si>
  <si>
    <t>93</t>
  </si>
  <si>
    <t>RZG-N-1S14</t>
  </si>
  <si>
    <t>Rozvodnicová skříň, pro nástěnnou montáž, neprůhledné dveře, počet řad 1, počet modulů v řadě 14, krytí IP40, PE+N, barva bílá, materiál : plast</t>
  </si>
  <si>
    <t>-1027162776</t>
  </si>
  <si>
    <t>94</t>
  </si>
  <si>
    <t>Pol6</t>
  </si>
  <si>
    <t>Montážní, spojovací a pomocný materiál</t>
  </si>
  <si>
    <t>-1146186478</t>
  </si>
  <si>
    <t>95</t>
  </si>
  <si>
    <t>Pol7</t>
  </si>
  <si>
    <t>Montáž, certifikace, instalace, zapojení</t>
  </si>
  <si>
    <t>-2010349501</t>
  </si>
  <si>
    <t>96</t>
  </si>
  <si>
    <t>EDM-100CTZ</t>
  </si>
  <si>
    <t>Ventilátor (IP44) s automatickou žaluzií a časovým doběhem EDM-100CTZ</t>
  </si>
  <si>
    <t>1393258507</t>
  </si>
  <si>
    <t>97</t>
  </si>
  <si>
    <t>5513A-C02357 B</t>
  </si>
  <si>
    <t>Zásuvka dvojnásobná s ochrannými kolíky, s clonkami, s natočenou dutinou, IP 40, 16 A,  250 V AC</t>
  </si>
  <si>
    <t>1962116345</t>
  </si>
  <si>
    <t>98</t>
  </si>
  <si>
    <t>5519A-A02357 B</t>
  </si>
  <si>
    <t>Zásuvka jednonásobná s ochranným kolíkem, s clonkami, IP 40, 16 A, 250 V AC</t>
  </si>
  <si>
    <t>1086484130</t>
  </si>
  <si>
    <t>99</t>
  </si>
  <si>
    <t>3559-A01345</t>
  </si>
  <si>
    <t>Přístroj spínače jednopólového (řazení 1), 10 AX, 250 V AC</t>
  </si>
  <si>
    <t>680349092</t>
  </si>
  <si>
    <t>100</t>
  </si>
  <si>
    <t>3559-A06345</t>
  </si>
  <si>
    <t>Přístroj přepínače střídavého (řazení 6), 10 AX, 250 V AC</t>
  </si>
  <si>
    <t>901454440</t>
  </si>
  <si>
    <t>101</t>
  </si>
  <si>
    <t>3559-A52345</t>
  </si>
  <si>
    <t>Přístroj přepínače střídavého dvojitého (řazení 5B resp.6+6), 10 AX, 250 V AC</t>
  </si>
  <si>
    <t>828274931</t>
  </si>
  <si>
    <t>102</t>
  </si>
  <si>
    <t>3558A-A651 B</t>
  </si>
  <si>
    <t>Kryt spínače kolébkového jednoduchý</t>
  </si>
  <si>
    <t>-1442176765</t>
  </si>
  <si>
    <t>103</t>
  </si>
  <si>
    <t>3558A-A652 B</t>
  </si>
  <si>
    <t>Kryt spínače kolébkového dělený</t>
  </si>
  <si>
    <t>-1821261686</t>
  </si>
  <si>
    <t>104</t>
  </si>
  <si>
    <t>3901A-B10 B</t>
  </si>
  <si>
    <t>Rámeček pro elektroinstalační přístroje, jednonásobný</t>
  </si>
  <si>
    <t>1913885105</t>
  </si>
  <si>
    <t>105</t>
  </si>
  <si>
    <t>3901A-B31 B</t>
  </si>
  <si>
    <t>Rámeček pro elektroinstalační přístroje, trojnásobný svislý</t>
  </si>
  <si>
    <t>-1462485371</t>
  </si>
  <si>
    <t>106</t>
  </si>
  <si>
    <t>KUL 68-45/LD</t>
  </si>
  <si>
    <t>krabice do dutých stěn (vč. Hořlavých materiálů)</t>
  </si>
  <si>
    <t>-1082200148</t>
  </si>
  <si>
    <t>107</t>
  </si>
  <si>
    <t>KP 67X67</t>
  </si>
  <si>
    <t>krabice přístrojová KP 67X67</t>
  </si>
  <si>
    <t>459558152</t>
  </si>
  <si>
    <t>108</t>
  </si>
  <si>
    <t>TYP015</t>
  </si>
  <si>
    <t>Svorka bezšroubová 5 x 1,0 - 2,5</t>
  </si>
  <si>
    <t>-582828132</t>
  </si>
  <si>
    <t>109</t>
  </si>
  <si>
    <t>TYP018</t>
  </si>
  <si>
    <t>Svorka bezšroubová 4 x 1,0 - 2,5</t>
  </si>
  <si>
    <t>-1200441628</t>
  </si>
  <si>
    <t>110</t>
  </si>
  <si>
    <t>TYP016</t>
  </si>
  <si>
    <t>Svorka bezšroubová 3 x 1,0 - 2,5</t>
  </si>
  <si>
    <t>-1713698732</t>
  </si>
  <si>
    <t>111</t>
  </si>
  <si>
    <t>1-CYKY-J 3x2,5</t>
  </si>
  <si>
    <t>Kabel s PVC izolací i pláštěm, s Cu jádry 3 x 2,5</t>
  </si>
  <si>
    <t>1348894361</t>
  </si>
  <si>
    <t>112</t>
  </si>
  <si>
    <t>1-CYKY-J 5x1,5</t>
  </si>
  <si>
    <t>Kabel s PVC izolací i pláštěm, s Cu jádry 5 x 1,5</t>
  </si>
  <si>
    <t>2007447584</t>
  </si>
  <si>
    <t>113</t>
  </si>
  <si>
    <t>1-CYKY-J 3x1,5</t>
  </si>
  <si>
    <t>Kabel s PVC izolací i pláštěm, s Cu jádry 3 x 1,5</t>
  </si>
  <si>
    <t>127626901</t>
  </si>
  <si>
    <t>114</t>
  </si>
  <si>
    <t>1-CYKY-O 3x1,5</t>
  </si>
  <si>
    <t>35743353</t>
  </si>
  <si>
    <t>115</t>
  </si>
  <si>
    <t>Pol8</t>
  </si>
  <si>
    <t>57842772</t>
  </si>
  <si>
    <t>116</t>
  </si>
  <si>
    <t>Pol9</t>
  </si>
  <si>
    <t>Demontáže stávající elektroinstalace a likvidace odpadů</t>
  </si>
  <si>
    <t>-882847172</t>
  </si>
  <si>
    <t>117</t>
  </si>
  <si>
    <t>Pol10</t>
  </si>
  <si>
    <t>vysekání drážky do omítky, zazdění nebo zaomítání</t>
  </si>
  <si>
    <t>860000108</t>
  </si>
  <si>
    <t>118</t>
  </si>
  <si>
    <t>Pol11</t>
  </si>
  <si>
    <t>Kabel do průřezu 3x2,5 , uložení do zdiva či dutých stěn</t>
  </si>
  <si>
    <t>-1111205021</t>
  </si>
  <si>
    <t>119</t>
  </si>
  <si>
    <t>Pol12</t>
  </si>
  <si>
    <t>provedení kapsy pro přístrojovou krabici</t>
  </si>
  <si>
    <t>1570860055</t>
  </si>
  <si>
    <t>120</t>
  </si>
  <si>
    <t>Pol13</t>
  </si>
  <si>
    <t>Krabice instalace</t>
  </si>
  <si>
    <t>1244245549</t>
  </si>
  <si>
    <t>121</t>
  </si>
  <si>
    <t>Pol14</t>
  </si>
  <si>
    <t>Vypínač řazení 1 nebo 6, montáž a zapojení</t>
  </si>
  <si>
    <t>-907200142</t>
  </si>
  <si>
    <t>122</t>
  </si>
  <si>
    <t>Pol15</t>
  </si>
  <si>
    <t>Vypínač řazení 5 nebo 5B, montáž a zapojení</t>
  </si>
  <si>
    <t>1740393998</t>
  </si>
  <si>
    <t>123</t>
  </si>
  <si>
    <t>Pol16</t>
  </si>
  <si>
    <t>Zásuvka, montáž a zapojení</t>
  </si>
  <si>
    <t>-1186998969</t>
  </si>
  <si>
    <t>124</t>
  </si>
  <si>
    <t>Pol17</t>
  </si>
  <si>
    <t>1815352143</t>
  </si>
  <si>
    <t>125</t>
  </si>
  <si>
    <t>Lipno XL 6000K</t>
  </si>
  <si>
    <t>Svítidlo Lipno XL 6000K (28W, 2600lm, IP44)</t>
  </si>
  <si>
    <t>-1693123009</t>
  </si>
  <si>
    <t>126</t>
  </si>
  <si>
    <t>5501/A/LED</t>
  </si>
  <si>
    <t>Svítidlo 5501/A/LED (11W, 820lm, IP44)</t>
  </si>
  <si>
    <t>-410200168</t>
  </si>
  <si>
    <t>127</t>
  </si>
  <si>
    <t>5502/H/PRA/XL</t>
  </si>
  <si>
    <t>Svítidlo 5502/H/PRA/XL + 3ks LED E27, 11W, 1100lm</t>
  </si>
  <si>
    <t>1843380589</t>
  </si>
  <si>
    <t>128</t>
  </si>
  <si>
    <t>Pol18</t>
  </si>
  <si>
    <t>Montáž, instalace a zapojení svítidla</t>
  </si>
  <si>
    <t>368653081</t>
  </si>
  <si>
    <t>129</t>
  </si>
  <si>
    <t>Pol19</t>
  </si>
  <si>
    <t>výchozí revize dle ČSN 33 1500  resp. ČSN 33 2000-6 ed.2</t>
  </si>
  <si>
    <t>-1270684800</t>
  </si>
  <si>
    <t>751</t>
  </si>
  <si>
    <t xml:space="preserve"> Vzduchotechnika</t>
  </si>
  <si>
    <t>130</t>
  </si>
  <si>
    <t>751111012</t>
  </si>
  <si>
    <t>Mtž vent ax ntl nástěnného základního D do 200 mm</t>
  </si>
  <si>
    <t>1417666727</t>
  </si>
  <si>
    <t>131</t>
  </si>
  <si>
    <t>MM</t>
  </si>
  <si>
    <t>Montážní materiál a VZT potrubí pro dopojení digestoře a dvou ventilátorů do stoupačky</t>
  </si>
  <si>
    <t>-935953215</t>
  </si>
  <si>
    <t>132</t>
  </si>
  <si>
    <t>V</t>
  </si>
  <si>
    <t>Axiální ventilátor max. 20x20cm, pr. 125 mm</t>
  </si>
  <si>
    <t>-87744976</t>
  </si>
  <si>
    <t>133</t>
  </si>
  <si>
    <t>751111811</t>
  </si>
  <si>
    <t>Demontáž ventilátoru axiálního nízkotlakého kruhové potrubí D do 200 mm</t>
  </si>
  <si>
    <t>897856037</t>
  </si>
  <si>
    <t>134</t>
  </si>
  <si>
    <t>998751101</t>
  </si>
  <si>
    <t>Přesun hmot tonážní pro vzduchotechniku v objektech v do 12 m</t>
  </si>
  <si>
    <t>-138923494</t>
  </si>
  <si>
    <t>135</t>
  </si>
  <si>
    <t>998751181</t>
  </si>
  <si>
    <t>Příplatek k přesunu hmot tonážní 751 prováděný bez použití mechanizace</t>
  </si>
  <si>
    <t>-320055953</t>
  </si>
  <si>
    <t>762</t>
  </si>
  <si>
    <t>Konstrukce tesařské</t>
  </si>
  <si>
    <t>136</t>
  </si>
  <si>
    <t>762511883</t>
  </si>
  <si>
    <t>Demontáž kce podkladové dvouvrstvé z desek dřevoštěpkových tl do 2x15 mm na pero a drážku lepených</t>
  </si>
  <si>
    <t>849483293</t>
  </si>
  <si>
    <t>137</t>
  </si>
  <si>
    <t>762512811</t>
  </si>
  <si>
    <t>Demontáž kce podkladového roštu</t>
  </si>
  <si>
    <t>18769404</t>
  </si>
  <si>
    <t>1,03</t>
  </si>
  <si>
    <t>2,95</t>
  </si>
  <si>
    <t>138</t>
  </si>
  <si>
    <t>763111331</t>
  </si>
  <si>
    <t>SDK příčka tl 80 mm profil CW+UW 50 desky 1xH2 15 TI 40 mm</t>
  </si>
  <si>
    <t>1369927828</t>
  </si>
  <si>
    <t>(4,05*2+0,64+1,075)*2,5</t>
  </si>
  <si>
    <t>139</t>
  </si>
  <si>
    <t>763111718</t>
  </si>
  <si>
    <t>SDK příčka úprava styku příčky a stropu/stávající stěny páskou nebo silikonováním</t>
  </si>
  <si>
    <t>-343606901</t>
  </si>
  <si>
    <t>2,65*4</t>
  </si>
  <si>
    <t>4,05*2+0,66</t>
  </si>
  <si>
    <t>140</t>
  </si>
  <si>
    <t>763111751</t>
  </si>
  <si>
    <t>Příplatek k SDK příčce za plochu do 6 m2 jednotlivě</t>
  </si>
  <si>
    <t>-858992118</t>
  </si>
  <si>
    <t>24,538+4,25</t>
  </si>
  <si>
    <t>141</t>
  </si>
  <si>
    <t>763111762</t>
  </si>
  <si>
    <t>Příplatek k SDK příčce s jednoduchou nosnou konstrukcí za zahuštění profilů na vzdálenost 41 mm</t>
  </si>
  <si>
    <t>281571085</t>
  </si>
  <si>
    <t>142</t>
  </si>
  <si>
    <t>763111771</t>
  </si>
  <si>
    <t>Příplatek k SDK příčce za rovinnost kvality Q3</t>
  </si>
  <si>
    <t>-747508506</t>
  </si>
  <si>
    <t>24,538*2</t>
  </si>
  <si>
    <t>4,25</t>
  </si>
  <si>
    <t>143</t>
  </si>
  <si>
    <t>763122404</t>
  </si>
  <si>
    <t>SDK stěna šachtová tl 65 mm profil CW+UW 50 desky 1xDF 15 s izolací 40mm</t>
  </si>
  <si>
    <t>443025585</t>
  </si>
  <si>
    <t>(1+0,7)*2,5</t>
  </si>
  <si>
    <t>144</t>
  </si>
  <si>
    <t>VS</t>
  </si>
  <si>
    <t>Příplatek za použití vysokopevnostního sádrokartonu tvrzeného v místě zavěšení kuchyňské linky</t>
  </si>
  <si>
    <t>-1091349207</t>
  </si>
  <si>
    <t>4,05*2,5</t>
  </si>
  <si>
    <t>145</t>
  </si>
  <si>
    <t>146</t>
  </si>
  <si>
    <t>147</t>
  </si>
  <si>
    <t>766421812</t>
  </si>
  <si>
    <t>Demontáž truhlářského obložení podhledů z panelů plochy přes 1,5 m2</t>
  </si>
  <si>
    <t>-1965053658</t>
  </si>
  <si>
    <t>demont.umakart.stropu:</t>
  </si>
  <si>
    <t>1,03+2,95</t>
  </si>
  <si>
    <t>148</t>
  </si>
  <si>
    <t>766441821</t>
  </si>
  <si>
    <t>Demontáž parapetních desek dřevěných nebo plastových šířky do 30 cm délky přes 1,0 m</t>
  </si>
  <si>
    <t>1190742764</t>
  </si>
  <si>
    <t>149</t>
  </si>
  <si>
    <t>766660001</t>
  </si>
  <si>
    <t>Montáž dveřních křídel otvíravých 1křídlových š do 0,8 m do ocelové zárubně</t>
  </si>
  <si>
    <t>346174939</t>
  </si>
  <si>
    <t>150</t>
  </si>
  <si>
    <t>61162020</t>
  </si>
  <si>
    <t>dveře jednokřídlé voštinové povrch fóliový částečně prosklené 800x1970/2100mm</t>
  </si>
  <si>
    <t>-1439844774</t>
  </si>
  <si>
    <t>151</t>
  </si>
  <si>
    <t>61162013</t>
  </si>
  <si>
    <t>dveře jednokřídlé voštinové povrch fóliový plné 700x1970/2100mm</t>
  </si>
  <si>
    <t>1136865343</t>
  </si>
  <si>
    <t>152</t>
  </si>
  <si>
    <t>61162014</t>
  </si>
  <si>
    <t>dveře jednokřídlé voštinové povrch fóliový plné 800x1970/2100mm</t>
  </si>
  <si>
    <t>1055161008</t>
  </si>
  <si>
    <t>153</t>
  </si>
  <si>
    <t>55341200</t>
  </si>
  <si>
    <t>Dveře bezpečnostní protipožární 5-bodový rozvorový mechanismus EI 30 D3 800x1970 mm, kukátko, bezp.kování klika/koule, zámek</t>
  </si>
  <si>
    <t>1987952928</t>
  </si>
  <si>
    <t>0,980392156862745*1,02 'Přepočtené koeficientem množství</t>
  </si>
  <si>
    <t>154</t>
  </si>
  <si>
    <t>766660722</t>
  </si>
  <si>
    <t>Montáž dveřního kování - zámku</t>
  </si>
  <si>
    <t>-703849529</t>
  </si>
  <si>
    <t>155</t>
  </si>
  <si>
    <t>54924018</t>
  </si>
  <si>
    <t>zámek zadlabací 8 PZ L+P (72,90)</t>
  </si>
  <si>
    <t>-105588372</t>
  </si>
  <si>
    <t>156</t>
  </si>
  <si>
    <t>54924019</t>
  </si>
  <si>
    <t>zámek zadlabací 8 WC L+P (72,90)</t>
  </si>
  <si>
    <t>1135178059</t>
  </si>
  <si>
    <t>157</t>
  </si>
  <si>
    <t>766694111</t>
  </si>
  <si>
    <t>Montáž parapetních desek dřevěných nebo plastových šířky do 30 cm délky do 1,0 m</t>
  </si>
  <si>
    <t>-1460818255</t>
  </si>
  <si>
    <t>158</t>
  </si>
  <si>
    <t>766694112</t>
  </si>
  <si>
    <t>Montáž parapetních desek dřevěných nebo plastových šířky do 30 cm délky do 1,6 m</t>
  </si>
  <si>
    <t>186459913</t>
  </si>
  <si>
    <t>159</t>
  </si>
  <si>
    <t>766694113</t>
  </si>
  <si>
    <t>Montáž parapetních desek dřevěných nebo plastových šířky do 30 cm délky do 2,6 m</t>
  </si>
  <si>
    <t>-267925171</t>
  </si>
  <si>
    <t>160</t>
  </si>
  <si>
    <t>766694114</t>
  </si>
  <si>
    <t>Montáž parapetních desek dřevěných nebo plastových šířky do 30 cm délky přes 2,6 m</t>
  </si>
  <si>
    <t>275093727</t>
  </si>
  <si>
    <t>161</t>
  </si>
  <si>
    <t>61140077</t>
  </si>
  <si>
    <t>parapet plastový vnitřní – š 150mm, barva bílá</t>
  </si>
  <si>
    <t>845079438</t>
  </si>
  <si>
    <t>1,2</t>
  </si>
  <si>
    <t>2,1</t>
  </si>
  <si>
    <t>1,1</t>
  </si>
  <si>
    <t>0,9</t>
  </si>
  <si>
    <t>2,4</t>
  </si>
  <si>
    <t>10,7*1,2</t>
  </si>
  <si>
    <t>162</t>
  </si>
  <si>
    <t>766695212</t>
  </si>
  <si>
    <t>Montáž truhlářských prahů dveří 1křídlových šířky do 10 cm</t>
  </si>
  <si>
    <t>-1973880597</t>
  </si>
  <si>
    <t>163</t>
  </si>
  <si>
    <t>61187396</t>
  </si>
  <si>
    <t>práh dveřní dřevěný bukový tl 20mm dl 820mm š 80mm</t>
  </si>
  <si>
    <t>1362233612</t>
  </si>
  <si>
    <t>164</t>
  </si>
  <si>
    <t>766695213</t>
  </si>
  <si>
    <t>Montáž truhlářských prahů dveří jednokřídlových šířky přes 10 cm</t>
  </si>
  <si>
    <t>-900743734</t>
  </si>
  <si>
    <t>165</t>
  </si>
  <si>
    <t>61187376</t>
  </si>
  <si>
    <t>práh dveřní dřevěný bukový tl 20mm dl 720mm š 80mm</t>
  </si>
  <si>
    <t>1194373243</t>
  </si>
  <si>
    <t>166</t>
  </si>
  <si>
    <t>61187401</t>
  </si>
  <si>
    <t>práh dveřní dřevěný bukový tl 20mm dl 820mm š 150mm</t>
  </si>
  <si>
    <t>-707517235</t>
  </si>
  <si>
    <t>167</t>
  </si>
  <si>
    <t>766812840V1</t>
  </si>
  <si>
    <t>Demontáž vestavěných skříní dřevěných nebo kovových</t>
  </si>
  <si>
    <t>-1748910548</t>
  </si>
  <si>
    <t>demontáž vest.spiž.skříně:</t>
  </si>
  <si>
    <t>demontáž skříně v chodbě:</t>
  </si>
  <si>
    <t>168</t>
  </si>
  <si>
    <t>DV</t>
  </si>
  <si>
    <t>Dodávka a osazení SDK konstrukce dvířek za wc - pro obklad vč. úchytek a začištění</t>
  </si>
  <si>
    <t>-545174164</t>
  </si>
  <si>
    <t>169</t>
  </si>
  <si>
    <t>UP</t>
  </si>
  <si>
    <t>Dodatečná úprava dveřních prahů vzhledem k výškovým rozdílům podlah</t>
  </si>
  <si>
    <t>-100013264</t>
  </si>
  <si>
    <t>170</t>
  </si>
  <si>
    <t>998766102</t>
  </si>
  <si>
    <t>Přesun hmot tonážní pro konstrukce truhlářské v objektech v do 12 m</t>
  </si>
  <si>
    <t>-14055426</t>
  </si>
  <si>
    <t>171</t>
  </si>
  <si>
    <t>998766181</t>
  </si>
  <si>
    <t>Příplatek k přesunu hmot tonážní 766 prováděný bez použití mechanizace</t>
  </si>
  <si>
    <t>-267616306</t>
  </si>
  <si>
    <t>767</t>
  </si>
  <si>
    <t>Konstrukce zámečnické</t>
  </si>
  <si>
    <t>172</t>
  </si>
  <si>
    <t>767165111</t>
  </si>
  <si>
    <t>Montáž zábradlí rovného madla z trubek nebo tenkostěnných profilů šroubovaného</t>
  </si>
  <si>
    <t>-225149702</t>
  </si>
  <si>
    <t>173</t>
  </si>
  <si>
    <t>55147070</t>
  </si>
  <si>
    <t>madlo sprchové nerezové 600 mm</t>
  </si>
  <si>
    <t>599232558</t>
  </si>
  <si>
    <t>776</t>
  </si>
  <si>
    <t xml:space="preserve"> Podlahy povlakové</t>
  </si>
  <si>
    <t>174</t>
  </si>
  <si>
    <t>776111111</t>
  </si>
  <si>
    <t>Broušení podkladu povlakových podlah</t>
  </si>
  <si>
    <t>983297700</t>
  </si>
  <si>
    <t>11,02</t>
  </si>
  <si>
    <t>8,31</t>
  </si>
  <si>
    <t>12,2</t>
  </si>
  <si>
    <t>20,9</t>
  </si>
  <si>
    <t>8,93</t>
  </si>
  <si>
    <t>12,26</t>
  </si>
  <si>
    <t>175</t>
  </si>
  <si>
    <t>776141113</t>
  </si>
  <si>
    <t>Vyrovnání podkladu povlakových podlah stěrkou pevnosti 20 MPa tl 8 mm</t>
  </si>
  <si>
    <t>1774445056</t>
  </si>
  <si>
    <t>176</t>
  </si>
  <si>
    <t>776201812</t>
  </si>
  <si>
    <t>Demontáž lepených povlakových podlah s podložkou ručně</t>
  </si>
  <si>
    <t>-2033573695</t>
  </si>
  <si>
    <t>vč. demontáže podlahových lišt:</t>
  </si>
  <si>
    <t>7,46</t>
  </si>
  <si>
    <t>2,91</t>
  </si>
  <si>
    <t>2,71</t>
  </si>
  <si>
    <t>12,20</t>
  </si>
  <si>
    <t>1,09:</t>
  </si>
  <si>
    <t>8,85</t>
  </si>
  <si>
    <t>1,10:</t>
  </si>
  <si>
    <t>177</t>
  </si>
  <si>
    <t>776231111</t>
  </si>
  <si>
    <t>Lepení lamel a čtverců z vinylu standardním lepidlem</t>
  </si>
  <si>
    <t>-1665873447</t>
  </si>
  <si>
    <t>178</t>
  </si>
  <si>
    <t>28411050</t>
  </si>
  <si>
    <t>dílce vinylové tl 2,0mm, nášlapná vrstva 0,40mm, úprava PUR, třída zátěže 23/32/41, otlak 0,05mm, R10, třída otěru T, hořlavost Bfl S1, bez ftalátů</t>
  </si>
  <si>
    <t>1923663218</t>
  </si>
  <si>
    <t>73,62*1,1 'Přepočtené koeficientem množství</t>
  </si>
  <si>
    <t>179</t>
  </si>
  <si>
    <t>776421111</t>
  </si>
  <si>
    <t>Montáž obvodových lišt lepením</t>
  </si>
  <si>
    <t>614781053</t>
  </si>
  <si>
    <t>(4,285+2,85)*2</t>
  </si>
  <si>
    <t>(5,16+4,05)*2</t>
  </si>
  <si>
    <t>(2,85+4,28)*2</t>
  </si>
  <si>
    <t>(2,85+0,9)*2</t>
  </si>
  <si>
    <t>(2,25+3,695)*2</t>
  </si>
  <si>
    <t>(1,485+2,25)*2</t>
  </si>
  <si>
    <t>(4+1,84)*2</t>
  </si>
  <si>
    <t>(2,14+4,05)*2</t>
  </si>
  <si>
    <t>180</t>
  </si>
  <si>
    <t>28411003</t>
  </si>
  <si>
    <t>lišta soklová PVC 30 x 30 mm</t>
  </si>
  <si>
    <t>-103513672</t>
  </si>
  <si>
    <t>97,87*1,2</t>
  </si>
  <si>
    <t>181</t>
  </si>
  <si>
    <t>998776102</t>
  </si>
  <si>
    <t>Přesun hmot tonážní pro podlahy povlakové v objektech v do 12 m</t>
  </si>
  <si>
    <t>373582152</t>
  </si>
  <si>
    <t>182</t>
  </si>
  <si>
    <t>998776181</t>
  </si>
  <si>
    <t>Příplatek k přesunu hmot tonážní 776 prováděný bez použití mechanizace</t>
  </si>
  <si>
    <t>-583025490</t>
  </si>
  <si>
    <t>183</t>
  </si>
  <si>
    <t>781473810</t>
  </si>
  <si>
    <t>Demontáž obkladů z obkladaček keramických lepených</t>
  </si>
  <si>
    <t>-2097269186</t>
  </si>
  <si>
    <t>0,69*0,61</t>
  </si>
  <si>
    <t>(0,9+0,89)*2</t>
  </si>
  <si>
    <t>783</t>
  </si>
  <si>
    <t xml:space="preserve"> Dokončovací práce - nátěry</t>
  </si>
  <si>
    <t>184</t>
  </si>
  <si>
    <t>783301313</t>
  </si>
  <si>
    <t>Odmaštění zámečnických konstrukcí ředidlovým odmašťovačem</t>
  </si>
  <si>
    <t>-1393909147</t>
  </si>
  <si>
    <t>před nátěrem zárubní:</t>
  </si>
  <si>
    <t>(2,05*2+0,85)*0,4*6</t>
  </si>
  <si>
    <t>(2,05*2+0,75)*0,4*2</t>
  </si>
  <si>
    <t>koef.slož.x1,5:</t>
  </si>
  <si>
    <t>15,76*1,5</t>
  </si>
  <si>
    <t>185</t>
  </si>
  <si>
    <t>783314101</t>
  </si>
  <si>
    <t>Základní jednonásobný syntetický nátěr zámečnických konstrukcí</t>
  </si>
  <si>
    <t>-783837661</t>
  </si>
  <si>
    <t>186</t>
  </si>
  <si>
    <t>783317101</t>
  </si>
  <si>
    <t>Krycí jednonásobný syntetický standardní nátěr zámečnických konstrukcí</t>
  </si>
  <si>
    <t>-1785670973</t>
  </si>
  <si>
    <t>187</t>
  </si>
  <si>
    <t>783601317</t>
  </si>
  <si>
    <t>Odmaštění deskových otopných těles ředidlovým odmašťovačem</t>
  </si>
  <si>
    <t>123559338</t>
  </si>
  <si>
    <t>1*0,6*2</t>
  </si>
  <si>
    <t>1,4*0,6*2</t>
  </si>
  <si>
    <t>1,2*0,6*2</t>
  </si>
  <si>
    <t>1,4*0,6*2*2</t>
  </si>
  <si>
    <t>koef.obtížnosti x1,5:</t>
  </si>
  <si>
    <t>7,68*1,5</t>
  </si>
  <si>
    <t>188</t>
  </si>
  <si>
    <t>783601357</t>
  </si>
  <si>
    <t>Odmaštění ředidlovým odmašťovačem armatur DN do 100 mm</t>
  </si>
  <si>
    <t>-1914992416</t>
  </si>
  <si>
    <t>189</t>
  </si>
  <si>
    <t>783601411</t>
  </si>
  <si>
    <t>Ometení deskových otopných těles před provedením nátěru</t>
  </si>
  <si>
    <t>1438820610</t>
  </si>
  <si>
    <t>190</t>
  </si>
  <si>
    <t>783601715</t>
  </si>
  <si>
    <t>Odmaštění ředidlovým odmašťovačem potrubí DN do 50 mm</t>
  </si>
  <si>
    <t>1405497463</t>
  </si>
  <si>
    <t>191</t>
  </si>
  <si>
    <t>783614121</t>
  </si>
  <si>
    <t>Základní jednonásobný syntetický nátěr deskových otopných těles</t>
  </si>
  <si>
    <t>1033279821</t>
  </si>
  <si>
    <t>192</t>
  </si>
  <si>
    <t>783614501</t>
  </si>
  <si>
    <t>Základní jednonásobný syntetický nátěr armatur DN do 100 mm</t>
  </si>
  <si>
    <t>-1779563178</t>
  </si>
  <si>
    <t>193</t>
  </si>
  <si>
    <t>783614551</t>
  </si>
  <si>
    <t>Základní jednonásobný syntetický nátěr potrubí DN do 50 mm</t>
  </si>
  <si>
    <t>2017434511</t>
  </si>
  <si>
    <t>194</t>
  </si>
  <si>
    <t>783617127</t>
  </si>
  <si>
    <t>Krycí dvojnásobný syntetický nátěr deskových otopných těles</t>
  </si>
  <si>
    <t>255924136</t>
  </si>
  <si>
    <t>195</t>
  </si>
  <si>
    <t>783617501</t>
  </si>
  <si>
    <t>Krycí jednonásobný syntetický nátěr armatur DN do 100 mm</t>
  </si>
  <si>
    <t>580811733</t>
  </si>
  <si>
    <t>196</t>
  </si>
  <si>
    <t>783617601</t>
  </si>
  <si>
    <t>Krycí jednonásobný syntetický nátěr potrubí DN do 50 mm</t>
  </si>
  <si>
    <t>1235330150</t>
  </si>
  <si>
    <t>784</t>
  </si>
  <si>
    <t xml:space="preserve"> Dokončovací práce - malby a tapety</t>
  </si>
  <si>
    <t>197</t>
  </si>
  <si>
    <t>784111001</t>
  </si>
  <si>
    <t>Oprášení (ometení ) podkladu v místnostech výšky do 3,80 m</t>
  </si>
  <si>
    <t>691062821</t>
  </si>
  <si>
    <t>78,884+245,572</t>
  </si>
  <si>
    <t>198</t>
  </si>
  <si>
    <t>784111021</t>
  </si>
  <si>
    <t>Obroušení podkladu ze stěrky v místnostech výšky do 3,80 m</t>
  </si>
  <si>
    <t>1340471704</t>
  </si>
  <si>
    <t>Odstranění olejového nátěru v.1,3m:</t>
  </si>
  <si>
    <t>2,7*1,3</t>
  </si>
  <si>
    <t>(4,25+2,85)*2*1,3</t>
  </si>
  <si>
    <t>(2,85+0,9)*2*1,3</t>
  </si>
  <si>
    <t>(2,26+3,67)*2*1,3</t>
  </si>
  <si>
    <t>(2,26+1,54)*2*1,3</t>
  </si>
  <si>
    <t>(1,2+4,05+3,02)*1,3</t>
  </si>
  <si>
    <t>(4,05+2,25*2)*1,3</t>
  </si>
  <si>
    <t>199</t>
  </si>
  <si>
    <t>784121001</t>
  </si>
  <si>
    <t>Oškrabání malby v mísnostech výšky do 3,80 m</t>
  </si>
  <si>
    <t>1335490959</t>
  </si>
  <si>
    <t>všechny omítky:</t>
  </si>
  <si>
    <t>(5,16+4,05)*2*2,65</t>
  </si>
  <si>
    <t>(2,85+4,28)*2*2,65</t>
  </si>
  <si>
    <t>(2,25+3,695)*2*2,65</t>
  </si>
  <si>
    <t>1,01+1,03+1,04+1,09:</t>
  </si>
  <si>
    <t>(4,05+5,25)*2*2,65</t>
  </si>
  <si>
    <t>odpočet obroušeného olejového nátěru:</t>
  </si>
  <si>
    <t>-78,884</t>
  </si>
  <si>
    <t>stropy:</t>
  </si>
  <si>
    <t>7,46+2,91+2,95+1,03+2,71+8,31+12,2+20,90+8,85+12,26</t>
  </si>
  <si>
    <t>200</t>
  </si>
  <si>
    <t>784181111</t>
  </si>
  <si>
    <t>Základní silikátová jednonásobná penetrace podkladu v místnostech výšky do 3,80m</t>
  </si>
  <si>
    <t>42306031</t>
  </si>
  <si>
    <t>20,90</t>
  </si>
  <si>
    <t>Mezisoučet</t>
  </si>
  <si>
    <t>stěny:</t>
  </si>
  <si>
    <t>(4,28+2,85)*2*2,65</t>
  </si>
  <si>
    <t>1,4:</t>
  </si>
  <si>
    <t>(4,05+2,14)*2*2,65</t>
  </si>
  <si>
    <t>(4+1,84)*2*2,65</t>
  </si>
  <si>
    <t>201</t>
  </si>
  <si>
    <t>784321001</t>
  </si>
  <si>
    <t>Jednonásobné silikátové bílé malby v místnosti výšky do 3,80 m</t>
  </si>
  <si>
    <t>-652932208</t>
  </si>
  <si>
    <t>HZS</t>
  </si>
  <si>
    <t xml:space="preserve"> Hodinové zúčtovací sazby</t>
  </si>
  <si>
    <t>202</t>
  </si>
  <si>
    <t>HZS1292</t>
  </si>
  <si>
    <t>Hodinová zúčtovací sazba stavební dělník</t>
  </si>
  <si>
    <t>hod</t>
  </si>
  <si>
    <t>512</t>
  </si>
  <si>
    <t>1923673078</t>
  </si>
  <si>
    <t>další nespecifikované práce při demontážích stávajícího bytového jádra:</t>
  </si>
  <si>
    <t>stavební, např. řezání konstrukcí na díly, odstranění držáků, věšáků aj.: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</si>
  <si>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</si>
  <si>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</si>
  <si>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</si>
  <si>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</si>
  <si>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</si>
  <si>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odstranění gumové zarážky dveří:</t>
  </si>
  <si>
    <t>demontáž dřevěných kotvících desek garnyží:</t>
  </si>
  <si>
    <t>odstranění folií na sklech a očištění oken:</t>
  </si>
  <si>
    <t>203</t>
  </si>
  <si>
    <t>HZS2212</t>
  </si>
  <si>
    <t>Hodinová zúčtovací sazba instalatér odborný</t>
  </si>
  <si>
    <t>1919830899</t>
  </si>
  <si>
    <t>Ostatní drobné nepecifikované práce související s rozvody vody a kanalizace bytového jádra:</t>
  </si>
  <si>
    <t>instalatérské práce při dopojení kuchyňské linky:</t>
  </si>
  <si>
    <t>204</t>
  </si>
  <si>
    <t>HZS3111</t>
  </si>
  <si>
    <t>Hodinová zúčtovací sazba montér potrubí</t>
  </si>
  <si>
    <t>-401088864</t>
  </si>
  <si>
    <t>dopojení nových ventilátorů na stávající potrubí:</t>
  </si>
  <si>
    <t>4*2</t>
  </si>
  <si>
    <t>dopojení digestoře z kuchyně do stoupačky:</t>
  </si>
  <si>
    <t>205</t>
  </si>
  <si>
    <t>HZS4212</t>
  </si>
  <si>
    <t>Hodinová zúčtovací sazba revizní technik specialista</t>
  </si>
  <si>
    <t>666702557</t>
  </si>
  <si>
    <t>revize plynu:</t>
  </si>
  <si>
    <t>OST</t>
  </si>
  <si>
    <t>Ostatní</t>
  </si>
  <si>
    <t>206</t>
  </si>
  <si>
    <t>DMČ</t>
  </si>
  <si>
    <t xml:space="preserve">Demontáž stávajícího čidla autonomní detekce </t>
  </si>
  <si>
    <t>-922037734</t>
  </si>
  <si>
    <t>207</t>
  </si>
  <si>
    <t>MČ</t>
  </si>
  <si>
    <t>Montáž čidla autonomní detekce dle PBŘ</t>
  </si>
  <si>
    <t>-487957245</t>
  </si>
  <si>
    <t>208</t>
  </si>
  <si>
    <t>ČAD</t>
  </si>
  <si>
    <t>Čidlo autonomní detekce dle PBŘ</t>
  </si>
  <si>
    <t>-337062441</t>
  </si>
  <si>
    <t>209</t>
  </si>
  <si>
    <t>PPS</t>
  </si>
  <si>
    <t>Provizorní podepření stropu mezi 1.06a1.07-dle stat.posudku</t>
  </si>
  <si>
    <t>848519489</t>
  </si>
  <si>
    <t>VRN</t>
  </si>
  <si>
    <t xml:space="preserve"> Vedlejší rozpočtové náklady</t>
  </si>
  <si>
    <t>VRN3</t>
  </si>
  <si>
    <t xml:space="preserve"> Zařízení staveniště</t>
  </si>
  <si>
    <t>210</t>
  </si>
  <si>
    <t>030001000</t>
  </si>
  <si>
    <t>Zařízení staveniště</t>
  </si>
  <si>
    <t>1024</t>
  </si>
  <si>
    <t>1401198870</t>
  </si>
  <si>
    <t>VRN7</t>
  </si>
  <si>
    <t xml:space="preserve"> Provozní vlivy</t>
  </si>
  <si>
    <t>211</t>
  </si>
  <si>
    <t>070001000</t>
  </si>
  <si>
    <t>Provozní vlivy</t>
  </si>
  <si>
    <t>212334989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</si>
</sst>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3"/>
      <c r="AQ5" s="23"/>
      <c r="AR5" s="21"/>
      <c r="BE5" s="26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3"/>
      <c r="AQ6" s="23"/>
      <c r="AR6" s="21"/>
      <c r="BE6" s="26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7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7"/>
      <c r="BS10" s="18" t="s">
        <v>6</v>
      </c>
    </row>
    <row r="11" spans="2:71" s="1" customFormat="1" ht="18.4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6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7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67"/>
      <c r="BS13" s="18" t="s">
        <v>6</v>
      </c>
    </row>
    <row r="14" spans="2:71" ht="12.75">
      <c r="B14" s="22"/>
      <c r="C14" s="23"/>
      <c r="D14" s="23"/>
      <c r="E14" s="272" t="s">
        <v>28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6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7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30</v>
      </c>
      <c r="AO16" s="23"/>
      <c r="AP16" s="23"/>
      <c r="AQ16" s="23"/>
      <c r="AR16" s="21"/>
      <c r="BE16" s="267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32</v>
      </c>
      <c r="AO17" s="23"/>
      <c r="AP17" s="23"/>
      <c r="AQ17" s="23"/>
      <c r="AR17" s="21"/>
      <c r="BE17" s="26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7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67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7"/>
    </row>
    <row r="23" spans="2:57" s="1" customFormat="1" ht="16.5" customHeight="1">
      <c r="B23" s="22"/>
      <c r="C23" s="23"/>
      <c r="D23" s="23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3"/>
      <c r="AP23" s="23"/>
      <c r="AQ23" s="23"/>
      <c r="AR23" s="21"/>
      <c r="BE23" s="26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7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5">
        <f>ROUND(AG94,2)</f>
        <v>0</v>
      </c>
      <c r="AL26" s="276"/>
      <c r="AM26" s="276"/>
      <c r="AN26" s="276"/>
      <c r="AO26" s="276"/>
      <c r="AP26" s="37"/>
      <c r="AQ26" s="37"/>
      <c r="AR26" s="40"/>
      <c r="BE26" s="26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7" t="s">
        <v>38</v>
      </c>
      <c r="M28" s="277"/>
      <c r="N28" s="277"/>
      <c r="O28" s="277"/>
      <c r="P28" s="277"/>
      <c r="Q28" s="37"/>
      <c r="R28" s="37"/>
      <c r="S28" s="37"/>
      <c r="T28" s="37"/>
      <c r="U28" s="37"/>
      <c r="V28" s="37"/>
      <c r="W28" s="277" t="s">
        <v>39</v>
      </c>
      <c r="X28" s="277"/>
      <c r="Y28" s="277"/>
      <c r="Z28" s="277"/>
      <c r="AA28" s="277"/>
      <c r="AB28" s="277"/>
      <c r="AC28" s="277"/>
      <c r="AD28" s="277"/>
      <c r="AE28" s="277"/>
      <c r="AF28" s="37"/>
      <c r="AG28" s="37"/>
      <c r="AH28" s="37"/>
      <c r="AI28" s="37"/>
      <c r="AJ28" s="37"/>
      <c r="AK28" s="277" t="s">
        <v>40</v>
      </c>
      <c r="AL28" s="277"/>
      <c r="AM28" s="277"/>
      <c r="AN28" s="277"/>
      <c r="AO28" s="277"/>
      <c r="AP28" s="37"/>
      <c r="AQ28" s="37"/>
      <c r="AR28" s="40"/>
      <c r="BE28" s="267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280">
        <v>0.21</v>
      </c>
      <c r="M29" s="279"/>
      <c r="N29" s="279"/>
      <c r="O29" s="279"/>
      <c r="P29" s="279"/>
      <c r="Q29" s="42"/>
      <c r="R29" s="42"/>
      <c r="S29" s="42"/>
      <c r="T29" s="42"/>
      <c r="U29" s="42"/>
      <c r="V29" s="42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2"/>
      <c r="AG29" s="42"/>
      <c r="AH29" s="42"/>
      <c r="AI29" s="42"/>
      <c r="AJ29" s="42"/>
      <c r="AK29" s="278">
        <f>ROUND(AV94,2)</f>
        <v>0</v>
      </c>
      <c r="AL29" s="279"/>
      <c r="AM29" s="279"/>
      <c r="AN29" s="279"/>
      <c r="AO29" s="279"/>
      <c r="AP29" s="42"/>
      <c r="AQ29" s="42"/>
      <c r="AR29" s="43"/>
      <c r="BE29" s="268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280">
        <v>0.15</v>
      </c>
      <c r="M30" s="279"/>
      <c r="N30" s="279"/>
      <c r="O30" s="279"/>
      <c r="P30" s="279"/>
      <c r="Q30" s="42"/>
      <c r="R30" s="42"/>
      <c r="S30" s="42"/>
      <c r="T30" s="42"/>
      <c r="U30" s="42"/>
      <c r="V30" s="42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2"/>
      <c r="AG30" s="42"/>
      <c r="AH30" s="42"/>
      <c r="AI30" s="42"/>
      <c r="AJ30" s="42"/>
      <c r="AK30" s="278">
        <f>ROUND(AW94,2)</f>
        <v>0</v>
      </c>
      <c r="AL30" s="279"/>
      <c r="AM30" s="279"/>
      <c r="AN30" s="279"/>
      <c r="AO30" s="279"/>
      <c r="AP30" s="42"/>
      <c r="AQ30" s="42"/>
      <c r="AR30" s="43"/>
      <c r="BE30" s="268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280">
        <v>0.21</v>
      </c>
      <c r="M31" s="279"/>
      <c r="N31" s="279"/>
      <c r="O31" s="279"/>
      <c r="P31" s="279"/>
      <c r="Q31" s="42"/>
      <c r="R31" s="42"/>
      <c r="S31" s="42"/>
      <c r="T31" s="42"/>
      <c r="U31" s="42"/>
      <c r="V31" s="42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2"/>
      <c r="AG31" s="42"/>
      <c r="AH31" s="42"/>
      <c r="AI31" s="42"/>
      <c r="AJ31" s="42"/>
      <c r="AK31" s="278">
        <v>0</v>
      </c>
      <c r="AL31" s="279"/>
      <c r="AM31" s="279"/>
      <c r="AN31" s="279"/>
      <c r="AO31" s="279"/>
      <c r="AP31" s="42"/>
      <c r="AQ31" s="42"/>
      <c r="AR31" s="43"/>
      <c r="BE31" s="268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280">
        <v>0.15</v>
      </c>
      <c r="M32" s="279"/>
      <c r="N32" s="279"/>
      <c r="O32" s="279"/>
      <c r="P32" s="279"/>
      <c r="Q32" s="42"/>
      <c r="R32" s="42"/>
      <c r="S32" s="42"/>
      <c r="T32" s="42"/>
      <c r="U32" s="42"/>
      <c r="V32" s="42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2"/>
      <c r="AG32" s="42"/>
      <c r="AH32" s="42"/>
      <c r="AI32" s="42"/>
      <c r="AJ32" s="42"/>
      <c r="AK32" s="278">
        <v>0</v>
      </c>
      <c r="AL32" s="279"/>
      <c r="AM32" s="279"/>
      <c r="AN32" s="279"/>
      <c r="AO32" s="279"/>
      <c r="AP32" s="42"/>
      <c r="AQ32" s="42"/>
      <c r="AR32" s="43"/>
      <c r="BE32" s="268"/>
    </row>
    <row r="33" spans="2:57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280">
        <v>0</v>
      </c>
      <c r="M33" s="279"/>
      <c r="N33" s="279"/>
      <c r="O33" s="279"/>
      <c r="P33" s="279"/>
      <c r="Q33" s="42"/>
      <c r="R33" s="42"/>
      <c r="S33" s="42"/>
      <c r="T33" s="42"/>
      <c r="U33" s="42"/>
      <c r="V33" s="42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2"/>
      <c r="AG33" s="42"/>
      <c r="AH33" s="42"/>
      <c r="AI33" s="42"/>
      <c r="AJ33" s="42"/>
      <c r="AK33" s="278">
        <v>0</v>
      </c>
      <c r="AL33" s="279"/>
      <c r="AM33" s="279"/>
      <c r="AN33" s="279"/>
      <c r="AO33" s="279"/>
      <c r="AP33" s="42"/>
      <c r="AQ33" s="42"/>
      <c r="AR33" s="43"/>
      <c r="BE33" s="26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7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81" t="s">
        <v>49</v>
      </c>
      <c r="Y35" s="282"/>
      <c r="Z35" s="282"/>
      <c r="AA35" s="282"/>
      <c r="AB35" s="282"/>
      <c r="AC35" s="46"/>
      <c r="AD35" s="46"/>
      <c r="AE35" s="46"/>
      <c r="AF35" s="46"/>
      <c r="AG35" s="46"/>
      <c r="AH35" s="46"/>
      <c r="AI35" s="46"/>
      <c r="AJ35" s="46"/>
      <c r="AK35" s="283">
        <f>SUM(AK26:AK33)</f>
        <v>0</v>
      </c>
      <c r="AL35" s="282"/>
      <c r="AM35" s="282"/>
      <c r="AN35" s="282"/>
      <c r="AO35" s="28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P2101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5" t="str">
        <f>K6</f>
        <v>V.Vlasákové 2/966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7" t="str">
        <f>IF(AN8="","",AN8)</f>
        <v>23. 3. 2021</v>
      </c>
      <c r="AN87" s="287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88" t="str">
        <f>IF(E17="","",E17)</f>
        <v>Ing. Vladimír Slonka</v>
      </c>
      <c r="AN89" s="289"/>
      <c r="AO89" s="289"/>
      <c r="AP89" s="289"/>
      <c r="AQ89" s="37"/>
      <c r="AR89" s="40"/>
      <c r="AS89" s="290" t="s">
        <v>57</v>
      </c>
      <c r="AT89" s="29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88" t="str">
        <f>IF(E20="","",E20)</f>
        <v>Věra Grohmannová</v>
      </c>
      <c r="AN90" s="289"/>
      <c r="AO90" s="289"/>
      <c r="AP90" s="289"/>
      <c r="AQ90" s="37"/>
      <c r="AR90" s="40"/>
      <c r="AS90" s="292"/>
      <c r="AT90" s="29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4"/>
      <c r="AT91" s="29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6" t="s">
        <v>58</v>
      </c>
      <c r="D92" s="297"/>
      <c r="E92" s="297"/>
      <c r="F92" s="297"/>
      <c r="G92" s="297"/>
      <c r="H92" s="74"/>
      <c r="I92" s="298" t="s">
        <v>59</v>
      </c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9" t="s">
        <v>60</v>
      </c>
      <c r="AH92" s="297"/>
      <c r="AI92" s="297"/>
      <c r="AJ92" s="297"/>
      <c r="AK92" s="297"/>
      <c r="AL92" s="297"/>
      <c r="AM92" s="297"/>
      <c r="AN92" s="298" t="s">
        <v>61</v>
      </c>
      <c r="AO92" s="297"/>
      <c r="AP92" s="300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4">
        <f>ROUND(SUM(AG95:AG96),2)</f>
        <v>0</v>
      </c>
      <c r="AH94" s="304"/>
      <c r="AI94" s="304"/>
      <c r="AJ94" s="304"/>
      <c r="AK94" s="304"/>
      <c r="AL94" s="304"/>
      <c r="AM94" s="304"/>
      <c r="AN94" s="305">
        <f>SUM(AG94,AT94)</f>
        <v>0</v>
      </c>
      <c r="AO94" s="305"/>
      <c r="AP94" s="305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24.75" customHeight="1">
      <c r="A95" s="94" t="s">
        <v>81</v>
      </c>
      <c r="B95" s="95"/>
      <c r="C95" s="96"/>
      <c r="D95" s="303" t="s">
        <v>82</v>
      </c>
      <c r="E95" s="303"/>
      <c r="F95" s="303"/>
      <c r="G95" s="303"/>
      <c r="H95" s="303"/>
      <c r="I95" s="97"/>
      <c r="J95" s="303" t="s">
        <v>83</v>
      </c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1">
        <f>'SO 01 A II - INVESTICE'!J30</f>
        <v>0</v>
      </c>
      <c r="AH95" s="302"/>
      <c r="AI95" s="302"/>
      <c r="AJ95" s="302"/>
      <c r="AK95" s="302"/>
      <c r="AL95" s="302"/>
      <c r="AM95" s="302"/>
      <c r="AN95" s="301">
        <f>SUM(AG95,AT95)</f>
        <v>0</v>
      </c>
      <c r="AO95" s="302"/>
      <c r="AP95" s="302"/>
      <c r="AQ95" s="98" t="s">
        <v>84</v>
      </c>
      <c r="AR95" s="99"/>
      <c r="AS95" s="100">
        <v>0</v>
      </c>
      <c r="AT95" s="101">
        <f>ROUND(SUM(AV95:AW95),2)</f>
        <v>0</v>
      </c>
      <c r="AU95" s="102">
        <f>'SO 01 A II - INVESTICE'!P127</f>
        <v>0</v>
      </c>
      <c r="AV95" s="101">
        <f>'SO 01 A II - INVESTICE'!J33</f>
        <v>0</v>
      </c>
      <c r="AW95" s="101">
        <f>'SO 01 A II - INVESTICE'!J34</f>
        <v>0</v>
      </c>
      <c r="AX95" s="101">
        <f>'SO 01 A II - INVESTICE'!J35</f>
        <v>0</v>
      </c>
      <c r="AY95" s="101">
        <f>'SO 01 A II - INVESTICE'!J36</f>
        <v>0</v>
      </c>
      <c r="AZ95" s="101">
        <f>'SO 01 A II - INVESTICE'!F33</f>
        <v>0</v>
      </c>
      <c r="BA95" s="101">
        <f>'SO 01 A II - INVESTICE'!F34</f>
        <v>0</v>
      </c>
      <c r="BB95" s="101">
        <f>'SO 01 A II - INVESTICE'!F35</f>
        <v>0</v>
      </c>
      <c r="BC95" s="101">
        <f>'SO 01 A II - INVESTICE'!F36</f>
        <v>0</v>
      </c>
      <c r="BD95" s="103">
        <f>'SO 01 A II - INVESTICE'!F37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1</v>
      </c>
      <c r="CM95" s="104" t="s">
        <v>85</v>
      </c>
    </row>
    <row r="96" spans="1:91" s="7" customFormat="1" ht="24.75" customHeight="1">
      <c r="A96" s="94" t="s">
        <v>81</v>
      </c>
      <c r="B96" s="95"/>
      <c r="C96" s="96"/>
      <c r="D96" s="303" t="s">
        <v>87</v>
      </c>
      <c r="E96" s="303"/>
      <c r="F96" s="303"/>
      <c r="G96" s="303"/>
      <c r="H96" s="303"/>
      <c r="I96" s="97"/>
      <c r="J96" s="303" t="s">
        <v>88</v>
      </c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1">
        <f>'SO 01 B II - OPRAVA'!J30</f>
        <v>0</v>
      </c>
      <c r="AH96" s="302"/>
      <c r="AI96" s="302"/>
      <c r="AJ96" s="302"/>
      <c r="AK96" s="302"/>
      <c r="AL96" s="302"/>
      <c r="AM96" s="302"/>
      <c r="AN96" s="301">
        <f>SUM(AG96,AT96)</f>
        <v>0</v>
      </c>
      <c r="AO96" s="302"/>
      <c r="AP96" s="302"/>
      <c r="AQ96" s="98" t="s">
        <v>84</v>
      </c>
      <c r="AR96" s="99"/>
      <c r="AS96" s="105">
        <v>0</v>
      </c>
      <c r="AT96" s="106">
        <f>ROUND(SUM(AV96:AW96),2)</f>
        <v>0</v>
      </c>
      <c r="AU96" s="107">
        <f>'SO 01 B II - OPRAVA'!P142</f>
        <v>0</v>
      </c>
      <c r="AV96" s="106">
        <f>'SO 01 B II - OPRAVA'!J33</f>
        <v>0</v>
      </c>
      <c r="AW96" s="106">
        <f>'SO 01 B II - OPRAVA'!J34</f>
        <v>0</v>
      </c>
      <c r="AX96" s="106">
        <f>'SO 01 B II - OPRAVA'!J35</f>
        <v>0</v>
      </c>
      <c r="AY96" s="106">
        <f>'SO 01 B II - OPRAVA'!J36</f>
        <v>0</v>
      </c>
      <c r="AZ96" s="106">
        <f>'SO 01 B II - OPRAVA'!F33</f>
        <v>0</v>
      </c>
      <c r="BA96" s="106">
        <f>'SO 01 B II - OPRAVA'!F34</f>
        <v>0</v>
      </c>
      <c r="BB96" s="106">
        <f>'SO 01 B II - OPRAVA'!F35</f>
        <v>0</v>
      </c>
      <c r="BC96" s="106">
        <f>'SO 01 B II - OPRAVA'!F36</f>
        <v>0</v>
      </c>
      <c r="BD96" s="108">
        <f>'SO 01 B II - OPRAVA'!F37</f>
        <v>0</v>
      </c>
      <c r="BT96" s="104" t="s">
        <v>85</v>
      </c>
      <c r="BV96" s="104" t="s">
        <v>79</v>
      </c>
      <c r="BW96" s="104" t="s">
        <v>89</v>
      </c>
      <c r="BX96" s="104" t="s">
        <v>5</v>
      </c>
      <c r="CL96" s="104" t="s">
        <v>1</v>
      </c>
      <c r="CM96" s="104" t="s">
        <v>85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9yjXCDfRlHZ0CaYkD4CEccMDTf5QHioBO6pfAj49LQXdTxZhEjKMZQygSviCKVIkMPFGEMs0pTFZ5DWS1EZ4Ow==" saltValue="/x12KV3VbbbclP+Fu4D4v5+EzSFgjxJveSsEpAUikwQSQIVbwpsEtVkCLy9T/XczEblwxTv9O+Asoz+g/hA/8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A II - INVESTICE'!C2" display="/"/>
    <hyperlink ref="A96" location="'SO 01 B II - OPRAV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7" t="str">
        <f>'Rekapitulace stavby'!K6</f>
        <v>V.Vlasákové 2/966</v>
      </c>
      <c r="F7" s="308"/>
      <c r="G7" s="308"/>
      <c r="H7" s="308"/>
      <c r="L7" s="21"/>
    </row>
    <row r="8" spans="1:31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9" t="s">
        <v>92</v>
      </c>
      <c r="F9" s="310"/>
      <c r="G9" s="310"/>
      <c r="H9" s="31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23. 3. 2021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1" t="str">
        <f>'Rekapitulace stavby'!E14</f>
        <v>Vyplň údaj</v>
      </c>
      <c r="F18" s="312"/>
      <c r="G18" s="312"/>
      <c r="H18" s="312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26</v>
      </c>
      <c r="J21" s="114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26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3" t="s">
        <v>1</v>
      </c>
      <c r="F27" s="313"/>
      <c r="G27" s="313"/>
      <c r="H27" s="31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ROUND((SUM(BE127:BE233)),2)</f>
        <v>0</v>
      </c>
      <c r="G33" s="35"/>
      <c r="H33" s="35"/>
      <c r="I33" s="125">
        <v>0.21</v>
      </c>
      <c r="J33" s="124">
        <f>ROUND(((SUM(BE127:BE233))*I33),2)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ROUND((SUM(BF127:BF233)),2)</f>
        <v>0</v>
      </c>
      <c r="G34" s="35"/>
      <c r="H34" s="35"/>
      <c r="I34" s="125">
        <v>0.15</v>
      </c>
      <c r="J34" s="124">
        <f>ROUND(((SUM(BF127:BF233))*I34),2)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ROUND((SUM(BG127:BG233)),2)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ROUND((SUM(BH127:BH233)),2)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ROUND((SUM(BI127:BI233)),2)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4" t="str">
        <f>E7</f>
        <v>V.Vlasákové 2/966</v>
      </c>
      <c r="F85" s="315"/>
      <c r="G85" s="315"/>
      <c r="H85" s="31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5" t="str">
        <f>E9</f>
        <v>SO 01 A II - INVESTICE</v>
      </c>
      <c r="F87" s="316"/>
      <c r="G87" s="316"/>
      <c r="H87" s="31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23. 3. 2021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>Ing. Vladimír Slonka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Věra Grohmannová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0" customFormat="1" ht="19.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J129</f>
        <v>0</v>
      </c>
      <c r="K98" s="155"/>
      <c r="L98" s="159"/>
    </row>
    <row r="99" spans="2:12" s="10" customFormat="1" ht="19.9" customHeight="1">
      <c r="B99" s="154"/>
      <c r="C99" s="155"/>
      <c r="D99" s="156" t="s">
        <v>100</v>
      </c>
      <c r="E99" s="157"/>
      <c r="F99" s="157"/>
      <c r="G99" s="157"/>
      <c r="H99" s="157"/>
      <c r="I99" s="157"/>
      <c r="J99" s="158">
        <f>J132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101</v>
      </c>
      <c r="E100" s="157"/>
      <c r="F100" s="157"/>
      <c r="G100" s="157"/>
      <c r="H100" s="157"/>
      <c r="I100" s="157"/>
      <c r="J100" s="158">
        <f>J136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102</v>
      </c>
      <c r="E101" s="151"/>
      <c r="F101" s="151"/>
      <c r="G101" s="151"/>
      <c r="H101" s="151"/>
      <c r="I101" s="151"/>
      <c r="J101" s="152">
        <f>J140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103</v>
      </c>
      <c r="E102" s="157"/>
      <c r="F102" s="157"/>
      <c r="G102" s="157"/>
      <c r="H102" s="157"/>
      <c r="I102" s="157"/>
      <c r="J102" s="158">
        <f>J141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104</v>
      </c>
      <c r="E103" s="157"/>
      <c r="F103" s="157"/>
      <c r="G103" s="157"/>
      <c r="H103" s="157"/>
      <c r="I103" s="157"/>
      <c r="J103" s="158">
        <f>J168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105</v>
      </c>
      <c r="E104" s="157"/>
      <c r="F104" s="157"/>
      <c r="G104" s="157"/>
      <c r="H104" s="157"/>
      <c r="I104" s="157"/>
      <c r="J104" s="158">
        <f>J185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106</v>
      </c>
      <c r="E105" s="157"/>
      <c r="F105" s="157"/>
      <c r="G105" s="157"/>
      <c r="H105" s="157"/>
      <c r="I105" s="157"/>
      <c r="J105" s="158">
        <f>J191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107</v>
      </c>
      <c r="E106" s="157"/>
      <c r="F106" s="157"/>
      <c r="G106" s="157"/>
      <c r="H106" s="157"/>
      <c r="I106" s="157"/>
      <c r="J106" s="158">
        <f>J194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108</v>
      </c>
      <c r="E107" s="157"/>
      <c r="F107" s="157"/>
      <c r="G107" s="157"/>
      <c r="H107" s="157"/>
      <c r="I107" s="157"/>
      <c r="J107" s="158">
        <f>J204</f>
        <v>0</v>
      </c>
      <c r="K107" s="155"/>
      <c r="L107" s="159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109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14" t="str">
        <f>E7</f>
        <v>V.Vlasákové 2/966</v>
      </c>
      <c r="F117" s="315"/>
      <c r="G117" s="315"/>
      <c r="H117" s="31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91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85" t="str">
        <f>E9</f>
        <v>SO 01 A II - INVESTICE</v>
      </c>
      <c r="F119" s="316"/>
      <c r="G119" s="316"/>
      <c r="H119" s="316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 xml:space="preserve"> </v>
      </c>
      <c r="G121" s="37"/>
      <c r="H121" s="37"/>
      <c r="I121" s="30" t="s">
        <v>22</v>
      </c>
      <c r="J121" s="67" t="str">
        <f>IF(J12="","",J12)</f>
        <v>23. 3. 2021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5.7" customHeight="1">
      <c r="A123" s="35"/>
      <c r="B123" s="36"/>
      <c r="C123" s="30" t="s">
        <v>24</v>
      </c>
      <c r="D123" s="37"/>
      <c r="E123" s="37"/>
      <c r="F123" s="28" t="str">
        <f>E15</f>
        <v xml:space="preserve"> </v>
      </c>
      <c r="G123" s="37"/>
      <c r="H123" s="37"/>
      <c r="I123" s="30" t="s">
        <v>29</v>
      </c>
      <c r="J123" s="33" t="str">
        <f>E21</f>
        <v>Ing. Vladimír Slonka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27</v>
      </c>
      <c r="D124" s="37"/>
      <c r="E124" s="37"/>
      <c r="F124" s="28" t="str">
        <f>IF(E18="","",E18)</f>
        <v>Vyplň údaj</v>
      </c>
      <c r="G124" s="37"/>
      <c r="H124" s="37"/>
      <c r="I124" s="30" t="s">
        <v>34</v>
      </c>
      <c r="J124" s="33" t="str">
        <f>E24</f>
        <v>Věra Grohmannová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60"/>
      <c r="B126" s="161"/>
      <c r="C126" s="162" t="s">
        <v>110</v>
      </c>
      <c r="D126" s="163" t="s">
        <v>62</v>
      </c>
      <c r="E126" s="163" t="s">
        <v>58</v>
      </c>
      <c r="F126" s="163" t="s">
        <v>59</v>
      </c>
      <c r="G126" s="163" t="s">
        <v>111</v>
      </c>
      <c r="H126" s="163" t="s">
        <v>112</v>
      </c>
      <c r="I126" s="163" t="s">
        <v>113</v>
      </c>
      <c r="J126" s="164" t="s">
        <v>95</v>
      </c>
      <c r="K126" s="165" t="s">
        <v>114</v>
      </c>
      <c r="L126" s="166"/>
      <c r="M126" s="76" t="s">
        <v>1</v>
      </c>
      <c r="N126" s="77" t="s">
        <v>41</v>
      </c>
      <c r="O126" s="77" t="s">
        <v>115</v>
      </c>
      <c r="P126" s="77" t="s">
        <v>116</v>
      </c>
      <c r="Q126" s="77" t="s">
        <v>117</v>
      </c>
      <c r="R126" s="77" t="s">
        <v>118</v>
      </c>
      <c r="S126" s="77" t="s">
        <v>119</v>
      </c>
      <c r="T126" s="78" t="s">
        <v>120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1:63" s="2" customFormat="1" ht="22.9" customHeight="1">
      <c r="A127" s="35"/>
      <c r="B127" s="36"/>
      <c r="C127" s="83" t="s">
        <v>121</v>
      </c>
      <c r="D127" s="37"/>
      <c r="E127" s="37"/>
      <c r="F127" s="37"/>
      <c r="G127" s="37"/>
      <c r="H127" s="37"/>
      <c r="I127" s="37"/>
      <c r="J127" s="167">
        <f>BK127</f>
        <v>0</v>
      </c>
      <c r="K127" s="37"/>
      <c r="L127" s="40"/>
      <c r="M127" s="79"/>
      <c r="N127" s="168"/>
      <c r="O127" s="80"/>
      <c r="P127" s="169">
        <f>P128+P140</f>
        <v>0</v>
      </c>
      <c r="Q127" s="80"/>
      <c r="R127" s="169">
        <f>R128+R140</f>
        <v>2.9348790999999994</v>
      </c>
      <c r="S127" s="80"/>
      <c r="T127" s="170">
        <f>T128+T140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76</v>
      </c>
      <c r="AU127" s="18" t="s">
        <v>97</v>
      </c>
      <c r="BK127" s="171">
        <f>BK128+BK140</f>
        <v>0</v>
      </c>
    </row>
    <row r="128" spans="2:63" s="12" customFormat="1" ht="25.9" customHeight="1">
      <c r="B128" s="172"/>
      <c r="C128" s="173"/>
      <c r="D128" s="174" t="s">
        <v>76</v>
      </c>
      <c r="E128" s="175" t="s">
        <v>122</v>
      </c>
      <c r="F128" s="175" t="s">
        <v>123</v>
      </c>
      <c r="G128" s="173"/>
      <c r="H128" s="173"/>
      <c r="I128" s="176"/>
      <c r="J128" s="177">
        <f>BK128</f>
        <v>0</v>
      </c>
      <c r="K128" s="173"/>
      <c r="L128" s="178"/>
      <c r="M128" s="179"/>
      <c r="N128" s="180"/>
      <c r="O128" s="180"/>
      <c r="P128" s="181">
        <f>P129+P132+P136</f>
        <v>0</v>
      </c>
      <c r="Q128" s="180"/>
      <c r="R128" s="181">
        <f>R129+R132+R136</f>
        <v>0.15915059999999998</v>
      </c>
      <c r="S128" s="180"/>
      <c r="T128" s="182">
        <f>T129+T132+T136</f>
        <v>0</v>
      </c>
      <c r="AR128" s="183" t="s">
        <v>85</v>
      </c>
      <c r="AT128" s="184" t="s">
        <v>76</v>
      </c>
      <c r="AU128" s="184" t="s">
        <v>77</v>
      </c>
      <c r="AY128" s="183" t="s">
        <v>124</v>
      </c>
      <c r="BK128" s="185">
        <f>BK129+BK132+BK136</f>
        <v>0</v>
      </c>
    </row>
    <row r="129" spans="2:63" s="12" customFormat="1" ht="22.9" customHeight="1">
      <c r="B129" s="172"/>
      <c r="C129" s="173"/>
      <c r="D129" s="174" t="s">
        <v>76</v>
      </c>
      <c r="E129" s="186" t="s">
        <v>125</v>
      </c>
      <c r="F129" s="186" t="s">
        <v>126</v>
      </c>
      <c r="G129" s="173"/>
      <c r="H129" s="173"/>
      <c r="I129" s="176"/>
      <c r="J129" s="187">
        <f>BK129</f>
        <v>0</v>
      </c>
      <c r="K129" s="173"/>
      <c r="L129" s="178"/>
      <c r="M129" s="179"/>
      <c r="N129" s="180"/>
      <c r="O129" s="180"/>
      <c r="P129" s="181">
        <f>SUM(P130:P131)</f>
        <v>0</v>
      </c>
      <c r="Q129" s="180"/>
      <c r="R129" s="181">
        <f>SUM(R130:R131)</f>
        <v>0.08915759999999999</v>
      </c>
      <c r="S129" s="180"/>
      <c r="T129" s="182">
        <f>SUM(T130:T131)</f>
        <v>0</v>
      </c>
      <c r="AR129" s="183" t="s">
        <v>85</v>
      </c>
      <c r="AT129" s="184" t="s">
        <v>76</v>
      </c>
      <c r="AU129" s="184" t="s">
        <v>85</v>
      </c>
      <c r="AY129" s="183" t="s">
        <v>124</v>
      </c>
      <c r="BK129" s="185">
        <f>SUM(BK130:BK131)</f>
        <v>0</v>
      </c>
    </row>
    <row r="130" spans="1:65" s="2" customFormat="1" ht="24.2" customHeight="1">
      <c r="A130" s="35"/>
      <c r="B130" s="36"/>
      <c r="C130" s="188" t="s">
        <v>85</v>
      </c>
      <c r="D130" s="188" t="s">
        <v>127</v>
      </c>
      <c r="E130" s="189" t="s">
        <v>128</v>
      </c>
      <c r="F130" s="190" t="s">
        <v>129</v>
      </c>
      <c r="G130" s="191" t="s">
        <v>130</v>
      </c>
      <c r="H130" s="192">
        <v>1.392</v>
      </c>
      <c r="I130" s="193"/>
      <c r="J130" s="194">
        <f>ROUND(I130*H130,2)</f>
        <v>0</v>
      </c>
      <c r="K130" s="195"/>
      <c r="L130" s="40"/>
      <c r="M130" s="196" t="s">
        <v>1</v>
      </c>
      <c r="N130" s="197" t="s">
        <v>43</v>
      </c>
      <c r="O130" s="72"/>
      <c r="P130" s="198">
        <f>O130*H130</f>
        <v>0</v>
      </c>
      <c r="Q130" s="198">
        <v>0.06405</v>
      </c>
      <c r="R130" s="198">
        <f>Q130*H130</f>
        <v>0.08915759999999999</v>
      </c>
      <c r="S130" s="198">
        <v>0</v>
      </c>
      <c r="T130" s="19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131</v>
      </c>
      <c r="AT130" s="200" t="s">
        <v>127</v>
      </c>
      <c r="AU130" s="200" t="s">
        <v>132</v>
      </c>
      <c r="AY130" s="18" t="s">
        <v>124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18" t="s">
        <v>132</v>
      </c>
      <c r="BK130" s="201">
        <f>ROUND(I130*H130,2)</f>
        <v>0</v>
      </c>
      <c r="BL130" s="18" t="s">
        <v>131</v>
      </c>
      <c r="BM130" s="200" t="s">
        <v>133</v>
      </c>
    </row>
    <row r="131" spans="2:51" s="13" customFormat="1" ht="11.25">
      <c r="B131" s="202"/>
      <c r="C131" s="203"/>
      <c r="D131" s="204" t="s">
        <v>134</v>
      </c>
      <c r="E131" s="205" t="s">
        <v>1</v>
      </c>
      <c r="F131" s="206" t="s">
        <v>135</v>
      </c>
      <c r="G131" s="203"/>
      <c r="H131" s="207">
        <v>1.392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134</v>
      </c>
      <c r="AU131" s="213" t="s">
        <v>132</v>
      </c>
      <c r="AV131" s="13" t="s">
        <v>132</v>
      </c>
      <c r="AW131" s="13" t="s">
        <v>33</v>
      </c>
      <c r="AX131" s="13" t="s">
        <v>85</v>
      </c>
      <c r="AY131" s="213" t="s">
        <v>124</v>
      </c>
    </row>
    <row r="132" spans="2:63" s="12" customFormat="1" ht="22.9" customHeight="1">
      <c r="B132" s="172"/>
      <c r="C132" s="173"/>
      <c r="D132" s="174" t="s">
        <v>76</v>
      </c>
      <c r="E132" s="186" t="s">
        <v>136</v>
      </c>
      <c r="F132" s="186" t="s">
        <v>137</v>
      </c>
      <c r="G132" s="173"/>
      <c r="H132" s="173"/>
      <c r="I132" s="176"/>
      <c r="J132" s="187">
        <f>BK132</f>
        <v>0</v>
      </c>
      <c r="K132" s="173"/>
      <c r="L132" s="178"/>
      <c r="M132" s="179"/>
      <c r="N132" s="180"/>
      <c r="O132" s="180"/>
      <c r="P132" s="181">
        <f>SUM(P133:P135)</f>
        <v>0</v>
      </c>
      <c r="Q132" s="180"/>
      <c r="R132" s="181">
        <f>SUM(R133:R135)</f>
        <v>0.069993</v>
      </c>
      <c r="S132" s="180"/>
      <c r="T132" s="182">
        <f>SUM(T133:T135)</f>
        <v>0</v>
      </c>
      <c r="AR132" s="183" t="s">
        <v>85</v>
      </c>
      <c r="AT132" s="184" t="s">
        <v>76</v>
      </c>
      <c r="AU132" s="184" t="s">
        <v>85</v>
      </c>
      <c r="AY132" s="183" t="s">
        <v>124</v>
      </c>
      <c r="BK132" s="185">
        <f>SUM(BK133:BK135)</f>
        <v>0</v>
      </c>
    </row>
    <row r="133" spans="1:65" s="2" customFormat="1" ht="24.2" customHeight="1">
      <c r="A133" s="35"/>
      <c r="B133" s="36"/>
      <c r="C133" s="188" t="s">
        <v>132</v>
      </c>
      <c r="D133" s="188" t="s">
        <v>127</v>
      </c>
      <c r="E133" s="189" t="s">
        <v>138</v>
      </c>
      <c r="F133" s="190" t="s">
        <v>139</v>
      </c>
      <c r="G133" s="191" t="s">
        <v>140</v>
      </c>
      <c r="H133" s="192">
        <v>0.099</v>
      </c>
      <c r="I133" s="193"/>
      <c r="J133" s="194">
        <f>ROUND(I133*H133,2)</f>
        <v>0</v>
      </c>
      <c r="K133" s="195"/>
      <c r="L133" s="40"/>
      <c r="M133" s="196" t="s">
        <v>1</v>
      </c>
      <c r="N133" s="197" t="s">
        <v>43</v>
      </c>
      <c r="O133" s="72"/>
      <c r="P133" s="198">
        <f>O133*H133</f>
        <v>0</v>
      </c>
      <c r="Q133" s="198">
        <v>0.707</v>
      </c>
      <c r="R133" s="198">
        <f>Q133*H133</f>
        <v>0.069993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131</v>
      </c>
      <c r="AT133" s="200" t="s">
        <v>127</v>
      </c>
      <c r="AU133" s="200" t="s">
        <v>132</v>
      </c>
      <c r="AY133" s="18" t="s">
        <v>124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8" t="s">
        <v>132</v>
      </c>
      <c r="BK133" s="201">
        <f>ROUND(I133*H133,2)</f>
        <v>0</v>
      </c>
      <c r="BL133" s="18" t="s">
        <v>131</v>
      </c>
      <c r="BM133" s="200" t="s">
        <v>141</v>
      </c>
    </row>
    <row r="134" spans="2:51" s="14" customFormat="1" ht="22.5">
      <c r="B134" s="214"/>
      <c r="C134" s="215"/>
      <c r="D134" s="204" t="s">
        <v>134</v>
      </c>
      <c r="E134" s="216" t="s">
        <v>1</v>
      </c>
      <c r="F134" s="217" t="s">
        <v>142</v>
      </c>
      <c r="G134" s="215"/>
      <c r="H134" s="216" t="s">
        <v>1</v>
      </c>
      <c r="I134" s="218"/>
      <c r="J134" s="215"/>
      <c r="K134" s="215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134</v>
      </c>
      <c r="AU134" s="223" t="s">
        <v>132</v>
      </c>
      <c r="AV134" s="14" t="s">
        <v>85</v>
      </c>
      <c r="AW134" s="14" t="s">
        <v>33</v>
      </c>
      <c r="AX134" s="14" t="s">
        <v>77</v>
      </c>
      <c r="AY134" s="223" t="s">
        <v>124</v>
      </c>
    </row>
    <row r="135" spans="2:51" s="13" customFormat="1" ht="11.25">
      <c r="B135" s="202"/>
      <c r="C135" s="203"/>
      <c r="D135" s="204" t="s">
        <v>134</v>
      </c>
      <c r="E135" s="205" t="s">
        <v>1</v>
      </c>
      <c r="F135" s="206" t="s">
        <v>143</v>
      </c>
      <c r="G135" s="203"/>
      <c r="H135" s="207">
        <v>0.099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134</v>
      </c>
      <c r="AU135" s="213" t="s">
        <v>132</v>
      </c>
      <c r="AV135" s="13" t="s">
        <v>132</v>
      </c>
      <c r="AW135" s="13" t="s">
        <v>33</v>
      </c>
      <c r="AX135" s="13" t="s">
        <v>85</v>
      </c>
      <c r="AY135" s="213" t="s">
        <v>124</v>
      </c>
    </row>
    <row r="136" spans="2:63" s="12" customFormat="1" ht="22.9" customHeight="1">
      <c r="B136" s="172"/>
      <c r="C136" s="173"/>
      <c r="D136" s="174" t="s">
        <v>76</v>
      </c>
      <c r="E136" s="186" t="s">
        <v>144</v>
      </c>
      <c r="F136" s="186" t="s">
        <v>145</v>
      </c>
      <c r="G136" s="173"/>
      <c r="H136" s="173"/>
      <c r="I136" s="176"/>
      <c r="J136" s="187">
        <f>BK136</f>
        <v>0</v>
      </c>
      <c r="K136" s="173"/>
      <c r="L136" s="178"/>
      <c r="M136" s="179"/>
      <c r="N136" s="180"/>
      <c r="O136" s="180"/>
      <c r="P136" s="181">
        <f>SUM(P137:P139)</f>
        <v>0</v>
      </c>
      <c r="Q136" s="180"/>
      <c r="R136" s="181">
        <f>SUM(R137:R139)</f>
        <v>0</v>
      </c>
      <c r="S136" s="180"/>
      <c r="T136" s="182">
        <f>SUM(T137:T139)</f>
        <v>0</v>
      </c>
      <c r="AR136" s="183" t="s">
        <v>85</v>
      </c>
      <c r="AT136" s="184" t="s">
        <v>76</v>
      </c>
      <c r="AU136" s="184" t="s">
        <v>85</v>
      </c>
      <c r="AY136" s="183" t="s">
        <v>124</v>
      </c>
      <c r="BK136" s="185">
        <f>SUM(BK137:BK139)</f>
        <v>0</v>
      </c>
    </row>
    <row r="137" spans="1:65" s="2" customFormat="1" ht="14.45" customHeight="1">
      <c r="A137" s="35"/>
      <c r="B137" s="36"/>
      <c r="C137" s="188" t="s">
        <v>125</v>
      </c>
      <c r="D137" s="188" t="s">
        <v>127</v>
      </c>
      <c r="E137" s="189" t="s">
        <v>146</v>
      </c>
      <c r="F137" s="190" t="s">
        <v>147</v>
      </c>
      <c r="G137" s="191" t="s">
        <v>148</v>
      </c>
      <c r="H137" s="192">
        <v>0.159</v>
      </c>
      <c r="I137" s="193"/>
      <c r="J137" s="194">
        <f>ROUND(I137*H137,2)</f>
        <v>0</v>
      </c>
      <c r="K137" s="195"/>
      <c r="L137" s="40"/>
      <c r="M137" s="196" t="s">
        <v>1</v>
      </c>
      <c r="N137" s="197" t="s">
        <v>43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131</v>
      </c>
      <c r="AT137" s="200" t="s">
        <v>127</v>
      </c>
      <c r="AU137" s="200" t="s">
        <v>132</v>
      </c>
      <c r="AY137" s="18" t="s">
        <v>124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8" t="s">
        <v>132</v>
      </c>
      <c r="BK137" s="201">
        <f>ROUND(I137*H137,2)</f>
        <v>0</v>
      </c>
      <c r="BL137" s="18" t="s">
        <v>131</v>
      </c>
      <c r="BM137" s="200" t="s">
        <v>149</v>
      </c>
    </row>
    <row r="138" spans="1:65" s="2" customFormat="1" ht="24.2" customHeight="1">
      <c r="A138" s="35"/>
      <c r="B138" s="36"/>
      <c r="C138" s="188" t="s">
        <v>131</v>
      </c>
      <c r="D138" s="188" t="s">
        <v>127</v>
      </c>
      <c r="E138" s="189" t="s">
        <v>150</v>
      </c>
      <c r="F138" s="190" t="s">
        <v>151</v>
      </c>
      <c r="G138" s="191" t="s">
        <v>148</v>
      </c>
      <c r="H138" s="192">
        <v>0.159</v>
      </c>
      <c r="I138" s="193"/>
      <c r="J138" s="194">
        <f>ROUND(I138*H138,2)</f>
        <v>0</v>
      </c>
      <c r="K138" s="195"/>
      <c r="L138" s="40"/>
      <c r="M138" s="196" t="s">
        <v>1</v>
      </c>
      <c r="N138" s="197" t="s">
        <v>43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131</v>
      </c>
      <c r="AT138" s="200" t="s">
        <v>127</v>
      </c>
      <c r="AU138" s="200" t="s">
        <v>132</v>
      </c>
      <c r="AY138" s="18" t="s">
        <v>124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8" t="s">
        <v>132</v>
      </c>
      <c r="BK138" s="201">
        <f>ROUND(I138*H138,2)</f>
        <v>0</v>
      </c>
      <c r="BL138" s="18" t="s">
        <v>131</v>
      </c>
      <c r="BM138" s="200" t="s">
        <v>152</v>
      </c>
    </row>
    <row r="139" spans="1:65" s="2" customFormat="1" ht="24.2" customHeight="1">
      <c r="A139" s="35"/>
      <c r="B139" s="36"/>
      <c r="C139" s="188" t="s">
        <v>153</v>
      </c>
      <c r="D139" s="188" t="s">
        <v>127</v>
      </c>
      <c r="E139" s="189" t="s">
        <v>154</v>
      </c>
      <c r="F139" s="190" t="s">
        <v>155</v>
      </c>
      <c r="G139" s="191" t="s">
        <v>148</v>
      </c>
      <c r="H139" s="192">
        <v>0.159</v>
      </c>
      <c r="I139" s="193"/>
      <c r="J139" s="194">
        <f>ROUND(I139*H139,2)</f>
        <v>0</v>
      </c>
      <c r="K139" s="195"/>
      <c r="L139" s="40"/>
      <c r="M139" s="196" t="s">
        <v>1</v>
      </c>
      <c r="N139" s="197" t="s">
        <v>43</v>
      </c>
      <c r="O139" s="7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131</v>
      </c>
      <c r="AT139" s="200" t="s">
        <v>127</v>
      </c>
      <c r="AU139" s="200" t="s">
        <v>132</v>
      </c>
      <c r="AY139" s="18" t="s">
        <v>124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8" t="s">
        <v>132</v>
      </c>
      <c r="BK139" s="201">
        <f>ROUND(I139*H139,2)</f>
        <v>0</v>
      </c>
      <c r="BL139" s="18" t="s">
        <v>131</v>
      </c>
      <c r="BM139" s="200" t="s">
        <v>156</v>
      </c>
    </row>
    <row r="140" spans="2:63" s="12" customFormat="1" ht="25.9" customHeight="1">
      <c r="B140" s="172"/>
      <c r="C140" s="173"/>
      <c r="D140" s="174" t="s">
        <v>76</v>
      </c>
      <c r="E140" s="175" t="s">
        <v>157</v>
      </c>
      <c r="F140" s="175" t="s">
        <v>158</v>
      </c>
      <c r="G140" s="173"/>
      <c r="H140" s="173"/>
      <c r="I140" s="176"/>
      <c r="J140" s="177">
        <f>BK140</f>
        <v>0</v>
      </c>
      <c r="K140" s="173"/>
      <c r="L140" s="178"/>
      <c r="M140" s="179"/>
      <c r="N140" s="180"/>
      <c r="O140" s="180"/>
      <c r="P140" s="181">
        <f>P141+P168+P185+P191+P194+P204</f>
        <v>0</v>
      </c>
      <c r="Q140" s="180"/>
      <c r="R140" s="181">
        <f>R141+R168+R185+R191+R194+R204</f>
        <v>2.7757284999999996</v>
      </c>
      <c r="S140" s="180"/>
      <c r="T140" s="182">
        <f>T141+T168+T185+T191+T194+T204</f>
        <v>0</v>
      </c>
      <c r="AR140" s="183" t="s">
        <v>132</v>
      </c>
      <c r="AT140" s="184" t="s">
        <v>76</v>
      </c>
      <c r="AU140" s="184" t="s">
        <v>77</v>
      </c>
      <c r="AY140" s="183" t="s">
        <v>124</v>
      </c>
      <c r="BK140" s="185">
        <f>BK141+BK168+BK185+BK191+BK194+BK204</f>
        <v>0</v>
      </c>
    </row>
    <row r="141" spans="2:63" s="12" customFormat="1" ht="22.9" customHeight="1">
      <c r="B141" s="172"/>
      <c r="C141" s="173"/>
      <c r="D141" s="174" t="s">
        <v>76</v>
      </c>
      <c r="E141" s="186" t="s">
        <v>159</v>
      </c>
      <c r="F141" s="186" t="s">
        <v>160</v>
      </c>
      <c r="G141" s="173"/>
      <c r="H141" s="173"/>
      <c r="I141" s="176"/>
      <c r="J141" s="187">
        <f>BK141</f>
        <v>0</v>
      </c>
      <c r="K141" s="173"/>
      <c r="L141" s="178"/>
      <c r="M141" s="179"/>
      <c r="N141" s="180"/>
      <c r="O141" s="180"/>
      <c r="P141" s="181">
        <f>SUM(P142:P167)</f>
        <v>0</v>
      </c>
      <c r="Q141" s="180"/>
      <c r="R141" s="181">
        <f>SUM(R142:R167)</f>
        <v>0.132376</v>
      </c>
      <c r="S141" s="180"/>
      <c r="T141" s="182">
        <f>SUM(T142:T167)</f>
        <v>0</v>
      </c>
      <c r="AR141" s="183" t="s">
        <v>132</v>
      </c>
      <c r="AT141" s="184" t="s">
        <v>76</v>
      </c>
      <c r="AU141" s="184" t="s">
        <v>85</v>
      </c>
      <c r="AY141" s="183" t="s">
        <v>124</v>
      </c>
      <c r="BK141" s="185">
        <f>SUM(BK142:BK167)</f>
        <v>0</v>
      </c>
    </row>
    <row r="142" spans="1:65" s="2" customFormat="1" ht="24.2" customHeight="1">
      <c r="A142" s="35"/>
      <c r="B142" s="36"/>
      <c r="C142" s="188" t="s">
        <v>136</v>
      </c>
      <c r="D142" s="188" t="s">
        <v>127</v>
      </c>
      <c r="E142" s="189" t="s">
        <v>161</v>
      </c>
      <c r="F142" s="190" t="s">
        <v>162</v>
      </c>
      <c r="G142" s="191" t="s">
        <v>130</v>
      </c>
      <c r="H142" s="192">
        <v>5.74</v>
      </c>
      <c r="I142" s="193"/>
      <c r="J142" s="194">
        <f>ROUND(I142*H142,2)</f>
        <v>0</v>
      </c>
      <c r="K142" s="195"/>
      <c r="L142" s="40"/>
      <c r="M142" s="196" t="s">
        <v>1</v>
      </c>
      <c r="N142" s="197" t="s">
        <v>43</v>
      </c>
      <c r="O142" s="7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127</v>
      </c>
      <c r="AU142" s="200" t="s">
        <v>132</v>
      </c>
      <c r="AY142" s="18" t="s">
        <v>124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8" t="s">
        <v>132</v>
      </c>
      <c r="BK142" s="201">
        <f>ROUND(I142*H142,2)</f>
        <v>0</v>
      </c>
      <c r="BL142" s="18" t="s">
        <v>163</v>
      </c>
      <c r="BM142" s="200" t="s">
        <v>164</v>
      </c>
    </row>
    <row r="143" spans="2:51" s="14" customFormat="1" ht="11.25">
      <c r="B143" s="214"/>
      <c r="C143" s="215"/>
      <c r="D143" s="204" t="s">
        <v>134</v>
      </c>
      <c r="E143" s="216" t="s">
        <v>1</v>
      </c>
      <c r="F143" s="217" t="s">
        <v>165</v>
      </c>
      <c r="G143" s="215"/>
      <c r="H143" s="216" t="s">
        <v>1</v>
      </c>
      <c r="I143" s="218"/>
      <c r="J143" s="215"/>
      <c r="K143" s="215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134</v>
      </c>
      <c r="AU143" s="223" t="s">
        <v>132</v>
      </c>
      <c r="AV143" s="14" t="s">
        <v>85</v>
      </c>
      <c r="AW143" s="14" t="s">
        <v>33</v>
      </c>
      <c r="AX143" s="14" t="s">
        <v>77</v>
      </c>
      <c r="AY143" s="223" t="s">
        <v>124</v>
      </c>
    </row>
    <row r="144" spans="2:51" s="13" customFormat="1" ht="11.25">
      <c r="B144" s="202"/>
      <c r="C144" s="203"/>
      <c r="D144" s="204" t="s">
        <v>134</v>
      </c>
      <c r="E144" s="205" t="s">
        <v>1</v>
      </c>
      <c r="F144" s="206" t="s">
        <v>166</v>
      </c>
      <c r="G144" s="203"/>
      <c r="H144" s="207">
        <v>4.77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134</v>
      </c>
      <c r="AU144" s="213" t="s">
        <v>132</v>
      </c>
      <c r="AV144" s="13" t="s">
        <v>132</v>
      </c>
      <c r="AW144" s="13" t="s">
        <v>33</v>
      </c>
      <c r="AX144" s="13" t="s">
        <v>77</v>
      </c>
      <c r="AY144" s="213" t="s">
        <v>124</v>
      </c>
    </row>
    <row r="145" spans="2:51" s="13" customFormat="1" ht="11.25">
      <c r="B145" s="202"/>
      <c r="C145" s="203"/>
      <c r="D145" s="204" t="s">
        <v>134</v>
      </c>
      <c r="E145" s="205" t="s">
        <v>1</v>
      </c>
      <c r="F145" s="206" t="s">
        <v>167</v>
      </c>
      <c r="G145" s="203"/>
      <c r="H145" s="207">
        <v>0.97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134</v>
      </c>
      <c r="AU145" s="213" t="s">
        <v>132</v>
      </c>
      <c r="AV145" s="13" t="s">
        <v>132</v>
      </c>
      <c r="AW145" s="13" t="s">
        <v>33</v>
      </c>
      <c r="AX145" s="13" t="s">
        <v>77</v>
      </c>
      <c r="AY145" s="213" t="s">
        <v>124</v>
      </c>
    </row>
    <row r="146" spans="2:51" s="15" customFormat="1" ht="11.25">
      <c r="B146" s="224"/>
      <c r="C146" s="225"/>
      <c r="D146" s="204" t="s">
        <v>134</v>
      </c>
      <c r="E146" s="226" t="s">
        <v>1</v>
      </c>
      <c r="F146" s="227" t="s">
        <v>168</v>
      </c>
      <c r="G146" s="225"/>
      <c r="H146" s="228">
        <v>5.739999999999999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134</v>
      </c>
      <c r="AU146" s="234" t="s">
        <v>132</v>
      </c>
      <c r="AV146" s="15" t="s">
        <v>131</v>
      </c>
      <c r="AW146" s="15" t="s">
        <v>33</v>
      </c>
      <c r="AX146" s="15" t="s">
        <v>85</v>
      </c>
      <c r="AY146" s="234" t="s">
        <v>124</v>
      </c>
    </row>
    <row r="147" spans="1:65" s="2" customFormat="1" ht="24.2" customHeight="1">
      <c r="A147" s="35"/>
      <c r="B147" s="36"/>
      <c r="C147" s="188" t="s">
        <v>169</v>
      </c>
      <c r="D147" s="188" t="s">
        <v>127</v>
      </c>
      <c r="E147" s="189" t="s">
        <v>170</v>
      </c>
      <c r="F147" s="190" t="s">
        <v>171</v>
      </c>
      <c r="G147" s="191" t="s">
        <v>130</v>
      </c>
      <c r="H147" s="192">
        <v>26.058</v>
      </c>
      <c r="I147" s="193"/>
      <c r="J147" s="194">
        <f>ROUND(I147*H147,2)</f>
        <v>0</v>
      </c>
      <c r="K147" s="195"/>
      <c r="L147" s="40"/>
      <c r="M147" s="196" t="s">
        <v>1</v>
      </c>
      <c r="N147" s="197" t="s">
        <v>43</v>
      </c>
      <c r="O147" s="72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127</v>
      </c>
      <c r="AU147" s="200" t="s">
        <v>132</v>
      </c>
      <c r="AY147" s="18" t="s">
        <v>124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8" t="s">
        <v>132</v>
      </c>
      <c r="BK147" s="201">
        <f>ROUND(I147*H147,2)</f>
        <v>0</v>
      </c>
      <c r="BL147" s="18" t="s">
        <v>163</v>
      </c>
      <c r="BM147" s="200" t="s">
        <v>172</v>
      </c>
    </row>
    <row r="148" spans="2:51" s="13" customFormat="1" ht="11.25">
      <c r="B148" s="202"/>
      <c r="C148" s="203"/>
      <c r="D148" s="204" t="s">
        <v>134</v>
      </c>
      <c r="E148" s="205" t="s">
        <v>1</v>
      </c>
      <c r="F148" s="206" t="s">
        <v>173</v>
      </c>
      <c r="G148" s="203"/>
      <c r="H148" s="207">
        <v>0.79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134</v>
      </c>
      <c r="AU148" s="213" t="s">
        <v>132</v>
      </c>
      <c r="AV148" s="13" t="s">
        <v>132</v>
      </c>
      <c r="AW148" s="13" t="s">
        <v>33</v>
      </c>
      <c r="AX148" s="13" t="s">
        <v>77</v>
      </c>
      <c r="AY148" s="213" t="s">
        <v>124</v>
      </c>
    </row>
    <row r="149" spans="2:51" s="13" customFormat="1" ht="11.25">
      <c r="B149" s="202"/>
      <c r="C149" s="203"/>
      <c r="D149" s="204" t="s">
        <v>134</v>
      </c>
      <c r="E149" s="205" t="s">
        <v>1</v>
      </c>
      <c r="F149" s="206" t="s">
        <v>174</v>
      </c>
      <c r="G149" s="203"/>
      <c r="H149" s="207">
        <v>24.05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134</v>
      </c>
      <c r="AU149" s="213" t="s">
        <v>132</v>
      </c>
      <c r="AV149" s="13" t="s">
        <v>132</v>
      </c>
      <c r="AW149" s="13" t="s">
        <v>33</v>
      </c>
      <c r="AX149" s="13" t="s">
        <v>77</v>
      </c>
      <c r="AY149" s="213" t="s">
        <v>124</v>
      </c>
    </row>
    <row r="150" spans="2:51" s="13" customFormat="1" ht="11.25">
      <c r="B150" s="202"/>
      <c r="C150" s="203"/>
      <c r="D150" s="204" t="s">
        <v>134</v>
      </c>
      <c r="E150" s="205" t="s">
        <v>1</v>
      </c>
      <c r="F150" s="206" t="s">
        <v>175</v>
      </c>
      <c r="G150" s="203"/>
      <c r="H150" s="207">
        <v>1.218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134</v>
      </c>
      <c r="AU150" s="213" t="s">
        <v>132</v>
      </c>
      <c r="AV150" s="13" t="s">
        <v>132</v>
      </c>
      <c r="AW150" s="13" t="s">
        <v>33</v>
      </c>
      <c r="AX150" s="13" t="s">
        <v>77</v>
      </c>
      <c r="AY150" s="213" t="s">
        <v>124</v>
      </c>
    </row>
    <row r="151" spans="2:51" s="15" customFormat="1" ht="11.25">
      <c r="B151" s="224"/>
      <c r="C151" s="225"/>
      <c r="D151" s="204" t="s">
        <v>134</v>
      </c>
      <c r="E151" s="226" t="s">
        <v>1</v>
      </c>
      <c r="F151" s="227" t="s">
        <v>168</v>
      </c>
      <c r="G151" s="225"/>
      <c r="H151" s="228">
        <v>26.058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134</v>
      </c>
      <c r="AU151" s="234" t="s">
        <v>132</v>
      </c>
      <c r="AV151" s="15" t="s">
        <v>131</v>
      </c>
      <c r="AW151" s="15" t="s">
        <v>33</v>
      </c>
      <c r="AX151" s="15" t="s">
        <v>85</v>
      </c>
      <c r="AY151" s="234" t="s">
        <v>124</v>
      </c>
    </row>
    <row r="152" spans="1:65" s="2" customFormat="1" ht="24.2" customHeight="1">
      <c r="A152" s="35"/>
      <c r="B152" s="36"/>
      <c r="C152" s="235" t="s">
        <v>176</v>
      </c>
      <c r="D152" s="235" t="s">
        <v>177</v>
      </c>
      <c r="E152" s="236" t="s">
        <v>178</v>
      </c>
      <c r="F152" s="237" t="s">
        <v>179</v>
      </c>
      <c r="G152" s="238" t="s">
        <v>180</v>
      </c>
      <c r="H152" s="239">
        <v>129.736</v>
      </c>
      <c r="I152" s="240"/>
      <c r="J152" s="241">
        <f>ROUND(I152*H152,2)</f>
        <v>0</v>
      </c>
      <c r="K152" s="242"/>
      <c r="L152" s="243"/>
      <c r="M152" s="244" t="s">
        <v>1</v>
      </c>
      <c r="N152" s="245" t="s">
        <v>43</v>
      </c>
      <c r="O152" s="72"/>
      <c r="P152" s="198">
        <f>O152*H152</f>
        <v>0</v>
      </c>
      <c r="Q152" s="198">
        <v>0.001</v>
      </c>
      <c r="R152" s="198">
        <f>Q152*H152</f>
        <v>0.129736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181</v>
      </c>
      <c r="AT152" s="200" t="s">
        <v>177</v>
      </c>
      <c r="AU152" s="200" t="s">
        <v>132</v>
      </c>
      <c r="AY152" s="18" t="s">
        <v>124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8" t="s">
        <v>132</v>
      </c>
      <c r="BK152" s="201">
        <f>ROUND(I152*H152,2)</f>
        <v>0</v>
      </c>
      <c r="BL152" s="18" t="s">
        <v>163</v>
      </c>
      <c r="BM152" s="200" t="s">
        <v>182</v>
      </c>
    </row>
    <row r="153" spans="1:47" s="2" customFormat="1" ht="19.5">
      <c r="A153" s="35"/>
      <c r="B153" s="36"/>
      <c r="C153" s="37"/>
      <c r="D153" s="204" t="s">
        <v>183</v>
      </c>
      <c r="E153" s="37"/>
      <c r="F153" s="246" t="s">
        <v>184</v>
      </c>
      <c r="G153" s="37"/>
      <c r="H153" s="37"/>
      <c r="I153" s="247"/>
      <c r="J153" s="37"/>
      <c r="K153" s="37"/>
      <c r="L153" s="40"/>
      <c r="M153" s="248"/>
      <c r="N153" s="24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183</v>
      </c>
      <c r="AU153" s="18" t="s">
        <v>132</v>
      </c>
    </row>
    <row r="154" spans="2:51" s="14" customFormat="1" ht="11.25">
      <c r="B154" s="214"/>
      <c r="C154" s="215"/>
      <c r="D154" s="204" t="s">
        <v>134</v>
      </c>
      <c r="E154" s="216" t="s">
        <v>1</v>
      </c>
      <c r="F154" s="217" t="s">
        <v>185</v>
      </c>
      <c r="G154" s="215"/>
      <c r="H154" s="216" t="s">
        <v>1</v>
      </c>
      <c r="I154" s="218"/>
      <c r="J154" s="215"/>
      <c r="K154" s="215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134</v>
      </c>
      <c r="AU154" s="223" t="s">
        <v>132</v>
      </c>
      <c r="AV154" s="14" t="s">
        <v>85</v>
      </c>
      <c r="AW154" s="14" t="s">
        <v>33</v>
      </c>
      <c r="AX154" s="14" t="s">
        <v>77</v>
      </c>
      <c r="AY154" s="223" t="s">
        <v>124</v>
      </c>
    </row>
    <row r="155" spans="2:51" s="13" customFormat="1" ht="11.25">
      <c r="B155" s="202"/>
      <c r="C155" s="203"/>
      <c r="D155" s="204" t="s">
        <v>134</v>
      </c>
      <c r="E155" s="205" t="s">
        <v>1</v>
      </c>
      <c r="F155" s="206" t="s">
        <v>186</v>
      </c>
      <c r="G155" s="203"/>
      <c r="H155" s="207">
        <v>129.736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134</v>
      </c>
      <c r="AU155" s="213" t="s">
        <v>132</v>
      </c>
      <c r="AV155" s="13" t="s">
        <v>132</v>
      </c>
      <c r="AW155" s="13" t="s">
        <v>33</v>
      </c>
      <c r="AX155" s="13" t="s">
        <v>85</v>
      </c>
      <c r="AY155" s="213" t="s">
        <v>124</v>
      </c>
    </row>
    <row r="156" spans="1:65" s="2" customFormat="1" ht="24.2" customHeight="1">
      <c r="A156" s="35"/>
      <c r="B156" s="36"/>
      <c r="C156" s="188" t="s">
        <v>187</v>
      </c>
      <c r="D156" s="188" t="s">
        <v>127</v>
      </c>
      <c r="E156" s="189" t="s">
        <v>188</v>
      </c>
      <c r="F156" s="190" t="s">
        <v>189</v>
      </c>
      <c r="G156" s="191" t="s">
        <v>130</v>
      </c>
      <c r="H156" s="192">
        <v>31.798</v>
      </c>
      <c r="I156" s="193"/>
      <c r="J156" s="194">
        <f>ROUND(I156*H156,2)</f>
        <v>0</v>
      </c>
      <c r="K156" s="195"/>
      <c r="L156" s="40"/>
      <c r="M156" s="196" t="s">
        <v>1</v>
      </c>
      <c r="N156" s="197" t="s">
        <v>43</v>
      </c>
      <c r="O156" s="72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163</v>
      </c>
      <c r="AT156" s="200" t="s">
        <v>127</v>
      </c>
      <c r="AU156" s="200" t="s">
        <v>132</v>
      </c>
      <c r="AY156" s="18" t="s">
        <v>124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8" t="s">
        <v>132</v>
      </c>
      <c r="BK156" s="201">
        <f>ROUND(I156*H156,2)</f>
        <v>0</v>
      </c>
      <c r="BL156" s="18" t="s">
        <v>163</v>
      </c>
      <c r="BM156" s="200" t="s">
        <v>190</v>
      </c>
    </row>
    <row r="157" spans="2:51" s="13" customFormat="1" ht="11.25">
      <c r="B157" s="202"/>
      <c r="C157" s="203"/>
      <c r="D157" s="204" t="s">
        <v>134</v>
      </c>
      <c r="E157" s="205" t="s">
        <v>1</v>
      </c>
      <c r="F157" s="206" t="s">
        <v>191</v>
      </c>
      <c r="G157" s="203"/>
      <c r="H157" s="207">
        <v>31.798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134</v>
      </c>
      <c r="AU157" s="213" t="s">
        <v>132</v>
      </c>
      <c r="AV157" s="13" t="s">
        <v>132</v>
      </c>
      <c r="AW157" s="13" t="s">
        <v>33</v>
      </c>
      <c r="AX157" s="13" t="s">
        <v>85</v>
      </c>
      <c r="AY157" s="213" t="s">
        <v>124</v>
      </c>
    </row>
    <row r="158" spans="1:65" s="2" customFormat="1" ht="24.2" customHeight="1">
      <c r="A158" s="35"/>
      <c r="B158" s="36"/>
      <c r="C158" s="188" t="s">
        <v>192</v>
      </c>
      <c r="D158" s="188" t="s">
        <v>127</v>
      </c>
      <c r="E158" s="189" t="s">
        <v>193</v>
      </c>
      <c r="F158" s="190" t="s">
        <v>194</v>
      </c>
      <c r="G158" s="191" t="s">
        <v>195</v>
      </c>
      <c r="H158" s="192">
        <v>40.17</v>
      </c>
      <c r="I158" s="193"/>
      <c r="J158" s="194">
        <f>ROUND(I158*H158,2)</f>
        <v>0</v>
      </c>
      <c r="K158" s="195"/>
      <c r="L158" s="40"/>
      <c r="M158" s="196" t="s">
        <v>1</v>
      </c>
      <c r="N158" s="197" t="s">
        <v>43</v>
      </c>
      <c r="O158" s="72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163</v>
      </c>
      <c r="AT158" s="200" t="s">
        <v>127</v>
      </c>
      <c r="AU158" s="200" t="s">
        <v>132</v>
      </c>
      <c r="AY158" s="18" t="s">
        <v>124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8" t="s">
        <v>132</v>
      </c>
      <c r="BK158" s="201">
        <f>ROUND(I158*H158,2)</f>
        <v>0</v>
      </c>
      <c r="BL158" s="18" t="s">
        <v>163</v>
      </c>
      <c r="BM158" s="200" t="s">
        <v>196</v>
      </c>
    </row>
    <row r="159" spans="2:51" s="13" customFormat="1" ht="11.25">
      <c r="B159" s="202"/>
      <c r="C159" s="203"/>
      <c r="D159" s="204" t="s">
        <v>134</v>
      </c>
      <c r="E159" s="205" t="s">
        <v>1</v>
      </c>
      <c r="F159" s="206" t="s">
        <v>197</v>
      </c>
      <c r="G159" s="203"/>
      <c r="H159" s="207">
        <v>25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134</v>
      </c>
      <c r="AU159" s="213" t="s">
        <v>132</v>
      </c>
      <c r="AV159" s="13" t="s">
        <v>132</v>
      </c>
      <c r="AW159" s="13" t="s">
        <v>33</v>
      </c>
      <c r="AX159" s="13" t="s">
        <v>77</v>
      </c>
      <c r="AY159" s="213" t="s">
        <v>124</v>
      </c>
    </row>
    <row r="160" spans="2:51" s="13" customFormat="1" ht="11.25">
      <c r="B160" s="202"/>
      <c r="C160" s="203"/>
      <c r="D160" s="204" t="s">
        <v>134</v>
      </c>
      <c r="E160" s="205" t="s">
        <v>1</v>
      </c>
      <c r="F160" s="206" t="s">
        <v>198</v>
      </c>
      <c r="G160" s="203"/>
      <c r="H160" s="207">
        <v>3.95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134</v>
      </c>
      <c r="AU160" s="213" t="s">
        <v>132</v>
      </c>
      <c r="AV160" s="13" t="s">
        <v>132</v>
      </c>
      <c r="AW160" s="13" t="s">
        <v>33</v>
      </c>
      <c r="AX160" s="13" t="s">
        <v>77</v>
      </c>
      <c r="AY160" s="213" t="s">
        <v>124</v>
      </c>
    </row>
    <row r="161" spans="2:51" s="13" customFormat="1" ht="11.25">
      <c r="B161" s="202"/>
      <c r="C161" s="203"/>
      <c r="D161" s="204" t="s">
        <v>134</v>
      </c>
      <c r="E161" s="205" t="s">
        <v>1</v>
      </c>
      <c r="F161" s="206" t="s">
        <v>199</v>
      </c>
      <c r="G161" s="203"/>
      <c r="H161" s="207">
        <v>9.48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134</v>
      </c>
      <c r="AU161" s="213" t="s">
        <v>132</v>
      </c>
      <c r="AV161" s="13" t="s">
        <v>132</v>
      </c>
      <c r="AW161" s="13" t="s">
        <v>33</v>
      </c>
      <c r="AX161" s="13" t="s">
        <v>77</v>
      </c>
      <c r="AY161" s="213" t="s">
        <v>124</v>
      </c>
    </row>
    <row r="162" spans="2:51" s="13" customFormat="1" ht="11.25">
      <c r="B162" s="202"/>
      <c r="C162" s="203"/>
      <c r="D162" s="204" t="s">
        <v>134</v>
      </c>
      <c r="E162" s="205" t="s">
        <v>1</v>
      </c>
      <c r="F162" s="206" t="s">
        <v>200</v>
      </c>
      <c r="G162" s="203"/>
      <c r="H162" s="207">
        <v>1.74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134</v>
      </c>
      <c r="AU162" s="213" t="s">
        <v>132</v>
      </c>
      <c r="AV162" s="13" t="s">
        <v>132</v>
      </c>
      <c r="AW162" s="13" t="s">
        <v>33</v>
      </c>
      <c r="AX162" s="13" t="s">
        <v>77</v>
      </c>
      <c r="AY162" s="213" t="s">
        <v>124</v>
      </c>
    </row>
    <row r="163" spans="2:51" s="15" customFormat="1" ht="11.25">
      <c r="B163" s="224"/>
      <c r="C163" s="225"/>
      <c r="D163" s="204" t="s">
        <v>134</v>
      </c>
      <c r="E163" s="226" t="s">
        <v>1</v>
      </c>
      <c r="F163" s="227" t="s">
        <v>168</v>
      </c>
      <c r="G163" s="225"/>
      <c r="H163" s="228">
        <v>40.17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134</v>
      </c>
      <c r="AU163" s="234" t="s">
        <v>132</v>
      </c>
      <c r="AV163" s="15" t="s">
        <v>131</v>
      </c>
      <c r="AW163" s="15" t="s">
        <v>33</v>
      </c>
      <c r="AX163" s="15" t="s">
        <v>85</v>
      </c>
      <c r="AY163" s="234" t="s">
        <v>124</v>
      </c>
    </row>
    <row r="164" spans="1:65" s="2" customFormat="1" ht="24.2" customHeight="1">
      <c r="A164" s="35"/>
      <c r="B164" s="36"/>
      <c r="C164" s="188" t="s">
        <v>201</v>
      </c>
      <c r="D164" s="188" t="s">
        <v>127</v>
      </c>
      <c r="E164" s="189" t="s">
        <v>202</v>
      </c>
      <c r="F164" s="190" t="s">
        <v>203</v>
      </c>
      <c r="G164" s="191" t="s">
        <v>204</v>
      </c>
      <c r="H164" s="192">
        <v>10</v>
      </c>
      <c r="I164" s="193"/>
      <c r="J164" s="194">
        <f>ROUND(I164*H164,2)</f>
        <v>0</v>
      </c>
      <c r="K164" s="195"/>
      <c r="L164" s="40"/>
      <c r="M164" s="196" t="s">
        <v>1</v>
      </c>
      <c r="N164" s="197" t="s">
        <v>43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127</v>
      </c>
      <c r="AU164" s="200" t="s">
        <v>132</v>
      </c>
      <c r="AY164" s="18" t="s">
        <v>124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8" t="s">
        <v>132</v>
      </c>
      <c r="BK164" s="201">
        <f>ROUND(I164*H164,2)</f>
        <v>0</v>
      </c>
      <c r="BL164" s="18" t="s">
        <v>163</v>
      </c>
      <c r="BM164" s="200" t="s">
        <v>205</v>
      </c>
    </row>
    <row r="165" spans="1:65" s="2" customFormat="1" ht="14.45" customHeight="1">
      <c r="A165" s="35"/>
      <c r="B165" s="36"/>
      <c r="C165" s="235" t="s">
        <v>206</v>
      </c>
      <c r="D165" s="235" t="s">
        <v>177</v>
      </c>
      <c r="E165" s="236" t="s">
        <v>207</v>
      </c>
      <c r="F165" s="237" t="s">
        <v>208</v>
      </c>
      <c r="G165" s="238" t="s">
        <v>195</v>
      </c>
      <c r="H165" s="239">
        <v>44</v>
      </c>
      <c r="I165" s="240"/>
      <c r="J165" s="241">
        <f>ROUND(I165*H165,2)</f>
        <v>0</v>
      </c>
      <c r="K165" s="242"/>
      <c r="L165" s="243"/>
      <c r="M165" s="244" t="s">
        <v>1</v>
      </c>
      <c r="N165" s="245" t="s">
        <v>43</v>
      </c>
      <c r="O165" s="72"/>
      <c r="P165" s="198">
        <f>O165*H165</f>
        <v>0</v>
      </c>
      <c r="Q165" s="198">
        <v>6E-05</v>
      </c>
      <c r="R165" s="198">
        <f>Q165*H165</f>
        <v>0.00264</v>
      </c>
      <c r="S165" s="198">
        <v>0</v>
      </c>
      <c r="T165" s="19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181</v>
      </c>
      <c r="AT165" s="200" t="s">
        <v>177</v>
      </c>
      <c r="AU165" s="200" t="s">
        <v>132</v>
      </c>
      <c r="AY165" s="18" t="s">
        <v>124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132</v>
      </c>
      <c r="BK165" s="201">
        <f>ROUND(I165*H165,2)</f>
        <v>0</v>
      </c>
      <c r="BL165" s="18" t="s">
        <v>163</v>
      </c>
      <c r="BM165" s="200" t="s">
        <v>209</v>
      </c>
    </row>
    <row r="166" spans="1:65" s="2" customFormat="1" ht="24.2" customHeight="1">
      <c r="A166" s="35"/>
      <c r="B166" s="36"/>
      <c r="C166" s="188" t="s">
        <v>210</v>
      </c>
      <c r="D166" s="188" t="s">
        <v>127</v>
      </c>
      <c r="E166" s="189" t="s">
        <v>211</v>
      </c>
      <c r="F166" s="190" t="s">
        <v>212</v>
      </c>
      <c r="G166" s="191" t="s">
        <v>148</v>
      </c>
      <c r="H166" s="192">
        <v>0.132</v>
      </c>
      <c r="I166" s="193"/>
      <c r="J166" s="194">
        <f>ROUND(I166*H166,2)</f>
        <v>0</v>
      </c>
      <c r="K166" s="195"/>
      <c r="L166" s="40"/>
      <c r="M166" s="196" t="s">
        <v>1</v>
      </c>
      <c r="N166" s="197" t="s">
        <v>43</v>
      </c>
      <c r="O166" s="72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163</v>
      </c>
      <c r="AT166" s="200" t="s">
        <v>127</v>
      </c>
      <c r="AU166" s="200" t="s">
        <v>132</v>
      </c>
      <c r="AY166" s="18" t="s">
        <v>124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8" t="s">
        <v>132</v>
      </c>
      <c r="BK166" s="201">
        <f>ROUND(I166*H166,2)</f>
        <v>0</v>
      </c>
      <c r="BL166" s="18" t="s">
        <v>163</v>
      </c>
      <c r="BM166" s="200" t="s">
        <v>213</v>
      </c>
    </row>
    <row r="167" spans="1:65" s="2" customFormat="1" ht="24.2" customHeight="1">
      <c r="A167" s="35"/>
      <c r="B167" s="36"/>
      <c r="C167" s="188" t="s">
        <v>214</v>
      </c>
      <c r="D167" s="188" t="s">
        <v>127</v>
      </c>
      <c r="E167" s="189" t="s">
        <v>215</v>
      </c>
      <c r="F167" s="190" t="s">
        <v>216</v>
      </c>
      <c r="G167" s="191" t="s">
        <v>148</v>
      </c>
      <c r="H167" s="192">
        <v>0.132</v>
      </c>
      <c r="I167" s="193"/>
      <c r="J167" s="194">
        <f>ROUND(I167*H167,2)</f>
        <v>0</v>
      </c>
      <c r="K167" s="195"/>
      <c r="L167" s="40"/>
      <c r="M167" s="196" t="s">
        <v>1</v>
      </c>
      <c r="N167" s="197" t="s">
        <v>43</v>
      </c>
      <c r="O167" s="72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163</v>
      </c>
      <c r="AT167" s="200" t="s">
        <v>127</v>
      </c>
      <c r="AU167" s="200" t="s">
        <v>132</v>
      </c>
      <c r="AY167" s="18" t="s">
        <v>124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8" t="s">
        <v>132</v>
      </c>
      <c r="BK167" s="201">
        <f>ROUND(I167*H167,2)</f>
        <v>0</v>
      </c>
      <c r="BL167" s="18" t="s">
        <v>163</v>
      </c>
      <c r="BM167" s="200" t="s">
        <v>217</v>
      </c>
    </row>
    <row r="168" spans="2:63" s="12" customFormat="1" ht="22.9" customHeight="1">
      <c r="B168" s="172"/>
      <c r="C168" s="173"/>
      <c r="D168" s="174" t="s">
        <v>76</v>
      </c>
      <c r="E168" s="186" t="s">
        <v>218</v>
      </c>
      <c r="F168" s="186" t="s">
        <v>219</v>
      </c>
      <c r="G168" s="173"/>
      <c r="H168" s="173"/>
      <c r="I168" s="176"/>
      <c r="J168" s="187">
        <f>BK168</f>
        <v>0</v>
      </c>
      <c r="K168" s="173"/>
      <c r="L168" s="178"/>
      <c r="M168" s="179"/>
      <c r="N168" s="180"/>
      <c r="O168" s="180"/>
      <c r="P168" s="181">
        <f>SUM(P169:P184)</f>
        <v>0</v>
      </c>
      <c r="Q168" s="180"/>
      <c r="R168" s="181">
        <f>SUM(R169:R184)</f>
        <v>0.06396</v>
      </c>
      <c r="S168" s="180"/>
      <c r="T168" s="182">
        <f>SUM(T169:T184)</f>
        <v>0</v>
      </c>
      <c r="AR168" s="183" t="s">
        <v>132</v>
      </c>
      <c r="AT168" s="184" t="s">
        <v>76</v>
      </c>
      <c r="AU168" s="184" t="s">
        <v>85</v>
      </c>
      <c r="AY168" s="183" t="s">
        <v>124</v>
      </c>
      <c r="BK168" s="185">
        <f>SUM(BK169:BK184)</f>
        <v>0</v>
      </c>
    </row>
    <row r="169" spans="1:65" s="2" customFormat="1" ht="14.45" customHeight="1">
      <c r="A169" s="35"/>
      <c r="B169" s="36"/>
      <c r="C169" s="188" t="s">
        <v>8</v>
      </c>
      <c r="D169" s="188" t="s">
        <v>127</v>
      </c>
      <c r="E169" s="189" t="s">
        <v>220</v>
      </c>
      <c r="F169" s="190" t="s">
        <v>221</v>
      </c>
      <c r="G169" s="191" t="s">
        <v>222</v>
      </c>
      <c r="H169" s="192">
        <v>1</v>
      </c>
      <c r="I169" s="193"/>
      <c r="J169" s="194">
        <f aca="true" t="shared" si="0" ref="J169:J184">ROUND(I169*H169,2)</f>
        <v>0</v>
      </c>
      <c r="K169" s="195"/>
      <c r="L169" s="40"/>
      <c r="M169" s="196" t="s">
        <v>1</v>
      </c>
      <c r="N169" s="197" t="s">
        <v>43</v>
      </c>
      <c r="O169" s="72"/>
      <c r="P169" s="198">
        <f aca="true" t="shared" si="1" ref="P169:P184">O169*H169</f>
        <v>0</v>
      </c>
      <c r="Q169" s="198">
        <v>0.00157</v>
      </c>
      <c r="R169" s="198">
        <f aca="true" t="shared" si="2" ref="R169:R184">Q169*H169</f>
        <v>0.00157</v>
      </c>
      <c r="S169" s="198">
        <v>0</v>
      </c>
      <c r="T169" s="199">
        <f aca="true" t="shared" si="3" ref="T169:T184"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163</v>
      </c>
      <c r="AT169" s="200" t="s">
        <v>127</v>
      </c>
      <c r="AU169" s="200" t="s">
        <v>132</v>
      </c>
      <c r="AY169" s="18" t="s">
        <v>124</v>
      </c>
      <c r="BE169" s="201">
        <f aca="true" t="shared" si="4" ref="BE169:BE184">IF(N169="základní",J169,0)</f>
        <v>0</v>
      </c>
      <c r="BF169" s="201">
        <f aca="true" t="shared" si="5" ref="BF169:BF184">IF(N169="snížená",J169,0)</f>
        <v>0</v>
      </c>
      <c r="BG169" s="201">
        <f aca="true" t="shared" si="6" ref="BG169:BG184">IF(N169="zákl. přenesená",J169,0)</f>
        <v>0</v>
      </c>
      <c r="BH169" s="201">
        <f aca="true" t="shared" si="7" ref="BH169:BH184">IF(N169="sníž. přenesená",J169,0)</f>
        <v>0</v>
      </c>
      <c r="BI169" s="201">
        <f aca="true" t="shared" si="8" ref="BI169:BI184">IF(N169="nulová",J169,0)</f>
        <v>0</v>
      </c>
      <c r="BJ169" s="18" t="s">
        <v>132</v>
      </c>
      <c r="BK169" s="201">
        <f aca="true" t="shared" si="9" ref="BK169:BK184">ROUND(I169*H169,2)</f>
        <v>0</v>
      </c>
      <c r="BL169" s="18" t="s">
        <v>163</v>
      </c>
      <c r="BM169" s="200" t="s">
        <v>223</v>
      </c>
    </row>
    <row r="170" spans="1:65" s="2" customFormat="1" ht="24.2" customHeight="1">
      <c r="A170" s="35"/>
      <c r="B170" s="36"/>
      <c r="C170" s="188" t="s">
        <v>163</v>
      </c>
      <c r="D170" s="188" t="s">
        <v>127</v>
      </c>
      <c r="E170" s="189" t="s">
        <v>224</v>
      </c>
      <c r="F170" s="190" t="s">
        <v>225</v>
      </c>
      <c r="G170" s="191" t="s">
        <v>222</v>
      </c>
      <c r="H170" s="192">
        <v>1</v>
      </c>
      <c r="I170" s="193"/>
      <c r="J170" s="194">
        <f t="shared" si="0"/>
        <v>0</v>
      </c>
      <c r="K170" s="195"/>
      <c r="L170" s="40"/>
      <c r="M170" s="196" t="s">
        <v>1</v>
      </c>
      <c r="N170" s="197" t="s">
        <v>43</v>
      </c>
      <c r="O170" s="72"/>
      <c r="P170" s="198">
        <f t="shared" si="1"/>
        <v>0</v>
      </c>
      <c r="Q170" s="198">
        <v>0.01999</v>
      </c>
      <c r="R170" s="198">
        <f t="shared" si="2"/>
        <v>0.01999</v>
      </c>
      <c r="S170" s="198">
        <v>0</v>
      </c>
      <c r="T170" s="199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163</v>
      </c>
      <c r="AT170" s="200" t="s">
        <v>127</v>
      </c>
      <c r="AU170" s="200" t="s">
        <v>132</v>
      </c>
      <c r="AY170" s="18" t="s">
        <v>124</v>
      </c>
      <c r="BE170" s="201">
        <f t="shared" si="4"/>
        <v>0</v>
      </c>
      <c r="BF170" s="201">
        <f t="shared" si="5"/>
        <v>0</v>
      </c>
      <c r="BG170" s="201">
        <f t="shared" si="6"/>
        <v>0</v>
      </c>
      <c r="BH170" s="201">
        <f t="shared" si="7"/>
        <v>0</v>
      </c>
      <c r="BI170" s="201">
        <f t="shared" si="8"/>
        <v>0</v>
      </c>
      <c r="BJ170" s="18" t="s">
        <v>132</v>
      </c>
      <c r="BK170" s="201">
        <f t="shared" si="9"/>
        <v>0</v>
      </c>
      <c r="BL170" s="18" t="s">
        <v>163</v>
      </c>
      <c r="BM170" s="200" t="s">
        <v>226</v>
      </c>
    </row>
    <row r="171" spans="1:65" s="2" customFormat="1" ht="24.2" customHeight="1">
      <c r="A171" s="35"/>
      <c r="B171" s="36"/>
      <c r="C171" s="188" t="s">
        <v>227</v>
      </c>
      <c r="D171" s="188" t="s">
        <v>127</v>
      </c>
      <c r="E171" s="189" t="s">
        <v>228</v>
      </c>
      <c r="F171" s="190" t="s">
        <v>229</v>
      </c>
      <c r="G171" s="191" t="s">
        <v>222</v>
      </c>
      <c r="H171" s="192">
        <v>1</v>
      </c>
      <c r="I171" s="193"/>
      <c r="J171" s="194">
        <f t="shared" si="0"/>
        <v>0</v>
      </c>
      <c r="K171" s="195"/>
      <c r="L171" s="40"/>
      <c r="M171" s="196" t="s">
        <v>1</v>
      </c>
      <c r="N171" s="197" t="s">
        <v>43</v>
      </c>
      <c r="O171" s="72"/>
      <c r="P171" s="198">
        <f t="shared" si="1"/>
        <v>0</v>
      </c>
      <c r="Q171" s="198">
        <v>0.00196</v>
      </c>
      <c r="R171" s="198">
        <f t="shared" si="2"/>
        <v>0.00196</v>
      </c>
      <c r="S171" s="198">
        <v>0</v>
      </c>
      <c r="T171" s="199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163</v>
      </c>
      <c r="AT171" s="200" t="s">
        <v>127</v>
      </c>
      <c r="AU171" s="200" t="s">
        <v>132</v>
      </c>
      <c r="AY171" s="18" t="s">
        <v>124</v>
      </c>
      <c r="BE171" s="201">
        <f t="shared" si="4"/>
        <v>0</v>
      </c>
      <c r="BF171" s="201">
        <f t="shared" si="5"/>
        <v>0</v>
      </c>
      <c r="BG171" s="201">
        <f t="shared" si="6"/>
        <v>0</v>
      </c>
      <c r="BH171" s="201">
        <f t="shared" si="7"/>
        <v>0</v>
      </c>
      <c r="BI171" s="201">
        <f t="shared" si="8"/>
        <v>0</v>
      </c>
      <c r="BJ171" s="18" t="s">
        <v>132</v>
      </c>
      <c r="BK171" s="201">
        <f t="shared" si="9"/>
        <v>0</v>
      </c>
      <c r="BL171" s="18" t="s">
        <v>163</v>
      </c>
      <c r="BM171" s="200" t="s">
        <v>230</v>
      </c>
    </row>
    <row r="172" spans="1:65" s="2" customFormat="1" ht="24.2" customHeight="1">
      <c r="A172" s="35"/>
      <c r="B172" s="36"/>
      <c r="C172" s="188" t="s">
        <v>231</v>
      </c>
      <c r="D172" s="188" t="s">
        <v>127</v>
      </c>
      <c r="E172" s="189" t="s">
        <v>232</v>
      </c>
      <c r="F172" s="190" t="s">
        <v>233</v>
      </c>
      <c r="G172" s="191" t="s">
        <v>204</v>
      </c>
      <c r="H172" s="192">
        <v>1</v>
      </c>
      <c r="I172" s="193"/>
      <c r="J172" s="194">
        <f t="shared" si="0"/>
        <v>0</v>
      </c>
      <c r="K172" s="195"/>
      <c r="L172" s="40"/>
      <c r="M172" s="196" t="s">
        <v>1</v>
      </c>
      <c r="N172" s="197" t="s">
        <v>43</v>
      </c>
      <c r="O172" s="72"/>
      <c r="P172" s="198">
        <f t="shared" si="1"/>
        <v>0</v>
      </c>
      <c r="Q172" s="198">
        <v>0.00128</v>
      </c>
      <c r="R172" s="198">
        <f t="shared" si="2"/>
        <v>0.00128</v>
      </c>
      <c r="S172" s="198">
        <v>0</v>
      </c>
      <c r="T172" s="199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163</v>
      </c>
      <c r="AT172" s="200" t="s">
        <v>127</v>
      </c>
      <c r="AU172" s="200" t="s">
        <v>132</v>
      </c>
      <c r="AY172" s="18" t="s">
        <v>124</v>
      </c>
      <c r="BE172" s="201">
        <f t="shared" si="4"/>
        <v>0</v>
      </c>
      <c r="BF172" s="201">
        <f t="shared" si="5"/>
        <v>0</v>
      </c>
      <c r="BG172" s="201">
        <f t="shared" si="6"/>
        <v>0</v>
      </c>
      <c r="BH172" s="201">
        <f t="shared" si="7"/>
        <v>0</v>
      </c>
      <c r="BI172" s="201">
        <f t="shared" si="8"/>
        <v>0</v>
      </c>
      <c r="BJ172" s="18" t="s">
        <v>132</v>
      </c>
      <c r="BK172" s="201">
        <f t="shared" si="9"/>
        <v>0</v>
      </c>
      <c r="BL172" s="18" t="s">
        <v>163</v>
      </c>
      <c r="BM172" s="200" t="s">
        <v>234</v>
      </c>
    </row>
    <row r="173" spans="1:65" s="2" customFormat="1" ht="14.45" customHeight="1">
      <c r="A173" s="35"/>
      <c r="B173" s="36"/>
      <c r="C173" s="188" t="s">
        <v>235</v>
      </c>
      <c r="D173" s="188" t="s">
        <v>127</v>
      </c>
      <c r="E173" s="189" t="s">
        <v>236</v>
      </c>
      <c r="F173" s="190" t="s">
        <v>237</v>
      </c>
      <c r="G173" s="191" t="s">
        <v>222</v>
      </c>
      <c r="H173" s="192">
        <v>1</v>
      </c>
      <c r="I173" s="193"/>
      <c r="J173" s="194">
        <f t="shared" si="0"/>
        <v>0</v>
      </c>
      <c r="K173" s="195"/>
      <c r="L173" s="40"/>
      <c r="M173" s="196" t="s">
        <v>1</v>
      </c>
      <c r="N173" s="197" t="s">
        <v>43</v>
      </c>
      <c r="O173" s="72"/>
      <c r="P173" s="198">
        <f t="shared" si="1"/>
        <v>0</v>
      </c>
      <c r="Q173" s="198">
        <v>0.00017</v>
      </c>
      <c r="R173" s="198">
        <f t="shared" si="2"/>
        <v>0.00017</v>
      </c>
      <c r="S173" s="198">
        <v>0</v>
      </c>
      <c r="T173" s="199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163</v>
      </c>
      <c r="AT173" s="200" t="s">
        <v>127</v>
      </c>
      <c r="AU173" s="200" t="s">
        <v>132</v>
      </c>
      <c r="AY173" s="18" t="s">
        <v>124</v>
      </c>
      <c r="BE173" s="201">
        <f t="shared" si="4"/>
        <v>0</v>
      </c>
      <c r="BF173" s="201">
        <f t="shared" si="5"/>
        <v>0</v>
      </c>
      <c r="BG173" s="201">
        <f t="shared" si="6"/>
        <v>0</v>
      </c>
      <c r="BH173" s="201">
        <f t="shared" si="7"/>
        <v>0</v>
      </c>
      <c r="BI173" s="201">
        <f t="shared" si="8"/>
        <v>0</v>
      </c>
      <c r="BJ173" s="18" t="s">
        <v>132</v>
      </c>
      <c r="BK173" s="201">
        <f t="shared" si="9"/>
        <v>0</v>
      </c>
      <c r="BL173" s="18" t="s">
        <v>163</v>
      </c>
      <c r="BM173" s="200" t="s">
        <v>238</v>
      </c>
    </row>
    <row r="174" spans="1:65" s="2" customFormat="1" ht="24.2" customHeight="1">
      <c r="A174" s="35"/>
      <c r="B174" s="36"/>
      <c r="C174" s="235" t="s">
        <v>239</v>
      </c>
      <c r="D174" s="235" t="s">
        <v>177</v>
      </c>
      <c r="E174" s="236" t="s">
        <v>240</v>
      </c>
      <c r="F174" s="237" t="s">
        <v>241</v>
      </c>
      <c r="G174" s="238" t="s">
        <v>204</v>
      </c>
      <c r="H174" s="239">
        <v>1</v>
      </c>
      <c r="I174" s="240"/>
      <c r="J174" s="241">
        <f t="shared" si="0"/>
        <v>0</v>
      </c>
      <c r="K174" s="242"/>
      <c r="L174" s="243"/>
      <c r="M174" s="244" t="s">
        <v>1</v>
      </c>
      <c r="N174" s="245" t="s">
        <v>43</v>
      </c>
      <c r="O174" s="72"/>
      <c r="P174" s="198">
        <f t="shared" si="1"/>
        <v>0</v>
      </c>
      <c r="Q174" s="198">
        <v>0.01</v>
      </c>
      <c r="R174" s="198">
        <f t="shared" si="2"/>
        <v>0.01</v>
      </c>
      <c r="S174" s="198">
        <v>0</v>
      </c>
      <c r="T174" s="199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181</v>
      </c>
      <c r="AT174" s="200" t="s">
        <v>177</v>
      </c>
      <c r="AU174" s="200" t="s">
        <v>132</v>
      </c>
      <c r="AY174" s="18" t="s">
        <v>124</v>
      </c>
      <c r="BE174" s="201">
        <f t="shared" si="4"/>
        <v>0</v>
      </c>
      <c r="BF174" s="201">
        <f t="shared" si="5"/>
        <v>0</v>
      </c>
      <c r="BG174" s="201">
        <f t="shared" si="6"/>
        <v>0</v>
      </c>
      <c r="BH174" s="201">
        <f t="shared" si="7"/>
        <v>0</v>
      </c>
      <c r="BI174" s="201">
        <f t="shared" si="8"/>
        <v>0</v>
      </c>
      <c r="BJ174" s="18" t="s">
        <v>132</v>
      </c>
      <c r="BK174" s="201">
        <f t="shared" si="9"/>
        <v>0</v>
      </c>
      <c r="BL174" s="18" t="s">
        <v>163</v>
      </c>
      <c r="BM174" s="200" t="s">
        <v>242</v>
      </c>
    </row>
    <row r="175" spans="1:65" s="2" customFormat="1" ht="24.2" customHeight="1">
      <c r="A175" s="35"/>
      <c r="B175" s="36"/>
      <c r="C175" s="188" t="s">
        <v>7</v>
      </c>
      <c r="D175" s="188" t="s">
        <v>127</v>
      </c>
      <c r="E175" s="189" t="s">
        <v>243</v>
      </c>
      <c r="F175" s="190" t="s">
        <v>244</v>
      </c>
      <c r="G175" s="191" t="s">
        <v>222</v>
      </c>
      <c r="H175" s="192">
        <v>1</v>
      </c>
      <c r="I175" s="193"/>
      <c r="J175" s="194">
        <f t="shared" si="0"/>
        <v>0</v>
      </c>
      <c r="K175" s="195"/>
      <c r="L175" s="40"/>
      <c r="M175" s="196" t="s">
        <v>1</v>
      </c>
      <c r="N175" s="197" t="s">
        <v>43</v>
      </c>
      <c r="O175" s="72"/>
      <c r="P175" s="198">
        <f t="shared" si="1"/>
        <v>0</v>
      </c>
      <c r="Q175" s="198">
        <v>0.00214</v>
      </c>
      <c r="R175" s="198">
        <f t="shared" si="2"/>
        <v>0.00214</v>
      </c>
      <c r="S175" s="198">
        <v>0</v>
      </c>
      <c r="T175" s="199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163</v>
      </c>
      <c r="AT175" s="200" t="s">
        <v>127</v>
      </c>
      <c r="AU175" s="200" t="s">
        <v>132</v>
      </c>
      <c r="AY175" s="18" t="s">
        <v>124</v>
      </c>
      <c r="BE175" s="201">
        <f t="shared" si="4"/>
        <v>0</v>
      </c>
      <c r="BF175" s="201">
        <f t="shared" si="5"/>
        <v>0</v>
      </c>
      <c r="BG175" s="201">
        <f t="shared" si="6"/>
        <v>0</v>
      </c>
      <c r="BH175" s="201">
        <f t="shared" si="7"/>
        <v>0</v>
      </c>
      <c r="BI175" s="201">
        <f t="shared" si="8"/>
        <v>0</v>
      </c>
      <c r="BJ175" s="18" t="s">
        <v>132</v>
      </c>
      <c r="BK175" s="201">
        <f t="shared" si="9"/>
        <v>0</v>
      </c>
      <c r="BL175" s="18" t="s">
        <v>163</v>
      </c>
      <c r="BM175" s="200" t="s">
        <v>245</v>
      </c>
    </row>
    <row r="176" spans="1:65" s="2" customFormat="1" ht="24.2" customHeight="1">
      <c r="A176" s="35"/>
      <c r="B176" s="36"/>
      <c r="C176" s="235" t="s">
        <v>246</v>
      </c>
      <c r="D176" s="235" t="s">
        <v>177</v>
      </c>
      <c r="E176" s="236" t="s">
        <v>247</v>
      </c>
      <c r="F176" s="237" t="s">
        <v>248</v>
      </c>
      <c r="G176" s="238" t="s">
        <v>204</v>
      </c>
      <c r="H176" s="239">
        <v>1</v>
      </c>
      <c r="I176" s="240"/>
      <c r="J176" s="241">
        <f t="shared" si="0"/>
        <v>0</v>
      </c>
      <c r="K176" s="242"/>
      <c r="L176" s="243"/>
      <c r="M176" s="244" t="s">
        <v>1</v>
      </c>
      <c r="N176" s="245" t="s">
        <v>43</v>
      </c>
      <c r="O176" s="72"/>
      <c r="P176" s="198">
        <f t="shared" si="1"/>
        <v>0</v>
      </c>
      <c r="Q176" s="198">
        <v>0.00489</v>
      </c>
      <c r="R176" s="198">
        <f t="shared" si="2"/>
        <v>0.00489</v>
      </c>
      <c r="S176" s="198">
        <v>0</v>
      </c>
      <c r="T176" s="199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181</v>
      </c>
      <c r="AT176" s="200" t="s">
        <v>177</v>
      </c>
      <c r="AU176" s="200" t="s">
        <v>132</v>
      </c>
      <c r="AY176" s="18" t="s">
        <v>124</v>
      </c>
      <c r="BE176" s="201">
        <f t="shared" si="4"/>
        <v>0</v>
      </c>
      <c r="BF176" s="201">
        <f t="shared" si="5"/>
        <v>0</v>
      </c>
      <c r="BG176" s="201">
        <f t="shared" si="6"/>
        <v>0</v>
      </c>
      <c r="BH176" s="201">
        <f t="shared" si="7"/>
        <v>0</v>
      </c>
      <c r="BI176" s="201">
        <f t="shared" si="8"/>
        <v>0</v>
      </c>
      <c r="BJ176" s="18" t="s">
        <v>132</v>
      </c>
      <c r="BK176" s="201">
        <f t="shared" si="9"/>
        <v>0</v>
      </c>
      <c r="BL176" s="18" t="s">
        <v>163</v>
      </c>
      <c r="BM176" s="200" t="s">
        <v>249</v>
      </c>
    </row>
    <row r="177" spans="1:65" s="2" customFormat="1" ht="14.45" customHeight="1">
      <c r="A177" s="35"/>
      <c r="B177" s="36"/>
      <c r="C177" s="188" t="s">
        <v>250</v>
      </c>
      <c r="D177" s="188" t="s">
        <v>127</v>
      </c>
      <c r="E177" s="189" t="s">
        <v>251</v>
      </c>
      <c r="F177" s="190" t="s">
        <v>252</v>
      </c>
      <c r="G177" s="191" t="s">
        <v>222</v>
      </c>
      <c r="H177" s="192">
        <v>10</v>
      </c>
      <c r="I177" s="193"/>
      <c r="J177" s="194">
        <f t="shared" si="0"/>
        <v>0</v>
      </c>
      <c r="K177" s="195"/>
      <c r="L177" s="40"/>
      <c r="M177" s="196" t="s">
        <v>1</v>
      </c>
      <c r="N177" s="197" t="s">
        <v>43</v>
      </c>
      <c r="O177" s="72"/>
      <c r="P177" s="198">
        <f t="shared" si="1"/>
        <v>0</v>
      </c>
      <c r="Q177" s="198">
        <v>0.00189</v>
      </c>
      <c r="R177" s="198">
        <f t="shared" si="2"/>
        <v>0.0189</v>
      </c>
      <c r="S177" s="198">
        <v>0</v>
      </c>
      <c r="T177" s="199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163</v>
      </c>
      <c r="AT177" s="200" t="s">
        <v>127</v>
      </c>
      <c r="AU177" s="200" t="s">
        <v>132</v>
      </c>
      <c r="AY177" s="18" t="s">
        <v>124</v>
      </c>
      <c r="BE177" s="201">
        <f t="shared" si="4"/>
        <v>0</v>
      </c>
      <c r="BF177" s="201">
        <f t="shared" si="5"/>
        <v>0</v>
      </c>
      <c r="BG177" s="201">
        <f t="shared" si="6"/>
        <v>0</v>
      </c>
      <c r="BH177" s="201">
        <f t="shared" si="7"/>
        <v>0</v>
      </c>
      <c r="BI177" s="201">
        <f t="shared" si="8"/>
        <v>0</v>
      </c>
      <c r="BJ177" s="18" t="s">
        <v>132</v>
      </c>
      <c r="BK177" s="201">
        <f t="shared" si="9"/>
        <v>0</v>
      </c>
      <c r="BL177" s="18" t="s">
        <v>163</v>
      </c>
      <c r="BM177" s="200" t="s">
        <v>253</v>
      </c>
    </row>
    <row r="178" spans="1:65" s="2" customFormat="1" ht="24.2" customHeight="1">
      <c r="A178" s="35"/>
      <c r="B178" s="36"/>
      <c r="C178" s="188" t="s">
        <v>254</v>
      </c>
      <c r="D178" s="188" t="s">
        <v>127</v>
      </c>
      <c r="E178" s="189" t="s">
        <v>255</v>
      </c>
      <c r="F178" s="190" t="s">
        <v>256</v>
      </c>
      <c r="G178" s="191" t="s">
        <v>204</v>
      </c>
      <c r="H178" s="192">
        <v>2</v>
      </c>
      <c r="I178" s="193"/>
      <c r="J178" s="194">
        <f t="shared" si="0"/>
        <v>0</v>
      </c>
      <c r="K178" s="195"/>
      <c r="L178" s="40"/>
      <c r="M178" s="196" t="s">
        <v>1</v>
      </c>
      <c r="N178" s="197" t="s">
        <v>43</v>
      </c>
      <c r="O178" s="72"/>
      <c r="P178" s="198">
        <f t="shared" si="1"/>
        <v>0</v>
      </c>
      <c r="Q178" s="198">
        <v>0.00013</v>
      </c>
      <c r="R178" s="198">
        <f t="shared" si="2"/>
        <v>0.00026</v>
      </c>
      <c r="S178" s="198">
        <v>0</v>
      </c>
      <c r="T178" s="199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163</v>
      </c>
      <c r="AT178" s="200" t="s">
        <v>127</v>
      </c>
      <c r="AU178" s="200" t="s">
        <v>132</v>
      </c>
      <c r="AY178" s="18" t="s">
        <v>124</v>
      </c>
      <c r="BE178" s="201">
        <f t="shared" si="4"/>
        <v>0</v>
      </c>
      <c r="BF178" s="201">
        <f t="shared" si="5"/>
        <v>0</v>
      </c>
      <c r="BG178" s="201">
        <f t="shared" si="6"/>
        <v>0</v>
      </c>
      <c r="BH178" s="201">
        <f t="shared" si="7"/>
        <v>0</v>
      </c>
      <c r="BI178" s="201">
        <f t="shared" si="8"/>
        <v>0</v>
      </c>
      <c r="BJ178" s="18" t="s">
        <v>132</v>
      </c>
      <c r="BK178" s="201">
        <f t="shared" si="9"/>
        <v>0</v>
      </c>
      <c r="BL178" s="18" t="s">
        <v>163</v>
      </c>
      <c r="BM178" s="200" t="s">
        <v>257</v>
      </c>
    </row>
    <row r="179" spans="1:65" s="2" customFormat="1" ht="24.2" customHeight="1">
      <c r="A179" s="35"/>
      <c r="B179" s="36"/>
      <c r="C179" s="188" t="s">
        <v>258</v>
      </c>
      <c r="D179" s="188" t="s">
        <v>127</v>
      </c>
      <c r="E179" s="189" t="s">
        <v>259</v>
      </c>
      <c r="F179" s="190" t="s">
        <v>260</v>
      </c>
      <c r="G179" s="191" t="s">
        <v>222</v>
      </c>
      <c r="H179" s="192">
        <v>1</v>
      </c>
      <c r="I179" s="193"/>
      <c r="J179" s="194">
        <f t="shared" si="0"/>
        <v>0</v>
      </c>
      <c r="K179" s="195"/>
      <c r="L179" s="40"/>
      <c r="M179" s="196" t="s">
        <v>1</v>
      </c>
      <c r="N179" s="197" t="s">
        <v>43</v>
      </c>
      <c r="O179" s="72"/>
      <c r="P179" s="198">
        <f t="shared" si="1"/>
        <v>0</v>
      </c>
      <c r="Q179" s="198">
        <v>0.0018</v>
      </c>
      <c r="R179" s="198">
        <f t="shared" si="2"/>
        <v>0.0018</v>
      </c>
      <c r="S179" s="198">
        <v>0</v>
      </c>
      <c r="T179" s="199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0" t="s">
        <v>163</v>
      </c>
      <c r="AT179" s="200" t="s">
        <v>127</v>
      </c>
      <c r="AU179" s="200" t="s">
        <v>132</v>
      </c>
      <c r="AY179" s="18" t="s">
        <v>124</v>
      </c>
      <c r="BE179" s="201">
        <f t="shared" si="4"/>
        <v>0</v>
      </c>
      <c r="BF179" s="201">
        <f t="shared" si="5"/>
        <v>0</v>
      </c>
      <c r="BG179" s="201">
        <f t="shared" si="6"/>
        <v>0</v>
      </c>
      <c r="BH179" s="201">
        <f t="shared" si="7"/>
        <v>0</v>
      </c>
      <c r="BI179" s="201">
        <f t="shared" si="8"/>
        <v>0</v>
      </c>
      <c r="BJ179" s="18" t="s">
        <v>132</v>
      </c>
      <c r="BK179" s="201">
        <f t="shared" si="9"/>
        <v>0</v>
      </c>
      <c r="BL179" s="18" t="s">
        <v>163</v>
      </c>
      <c r="BM179" s="200" t="s">
        <v>261</v>
      </c>
    </row>
    <row r="180" spans="1:65" s="2" customFormat="1" ht="14.45" customHeight="1">
      <c r="A180" s="35"/>
      <c r="B180" s="36"/>
      <c r="C180" s="235" t="s">
        <v>262</v>
      </c>
      <c r="D180" s="235" t="s">
        <v>177</v>
      </c>
      <c r="E180" s="236" t="s">
        <v>263</v>
      </c>
      <c r="F180" s="237" t="s">
        <v>264</v>
      </c>
      <c r="G180" s="238" t="s">
        <v>204</v>
      </c>
      <c r="H180" s="239">
        <v>1</v>
      </c>
      <c r="I180" s="240"/>
      <c r="J180" s="241">
        <f t="shared" si="0"/>
        <v>0</v>
      </c>
      <c r="K180" s="242"/>
      <c r="L180" s="243"/>
      <c r="M180" s="244" t="s">
        <v>1</v>
      </c>
      <c r="N180" s="245" t="s">
        <v>43</v>
      </c>
      <c r="O180" s="72"/>
      <c r="P180" s="198">
        <f t="shared" si="1"/>
        <v>0</v>
      </c>
      <c r="Q180" s="198">
        <v>0</v>
      </c>
      <c r="R180" s="198">
        <f t="shared" si="2"/>
        <v>0</v>
      </c>
      <c r="S180" s="198">
        <v>0</v>
      </c>
      <c r="T180" s="199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0" t="s">
        <v>181</v>
      </c>
      <c r="AT180" s="200" t="s">
        <v>177</v>
      </c>
      <c r="AU180" s="200" t="s">
        <v>132</v>
      </c>
      <c r="AY180" s="18" t="s">
        <v>124</v>
      </c>
      <c r="BE180" s="201">
        <f t="shared" si="4"/>
        <v>0</v>
      </c>
      <c r="BF180" s="201">
        <f t="shared" si="5"/>
        <v>0</v>
      </c>
      <c r="BG180" s="201">
        <f t="shared" si="6"/>
        <v>0</v>
      </c>
      <c r="BH180" s="201">
        <f t="shared" si="7"/>
        <v>0</v>
      </c>
      <c r="BI180" s="201">
        <f t="shared" si="8"/>
        <v>0</v>
      </c>
      <c r="BJ180" s="18" t="s">
        <v>132</v>
      </c>
      <c r="BK180" s="201">
        <f t="shared" si="9"/>
        <v>0</v>
      </c>
      <c r="BL180" s="18" t="s">
        <v>163</v>
      </c>
      <c r="BM180" s="200" t="s">
        <v>265</v>
      </c>
    </row>
    <row r="181" spans="1:65" s="2" customFormat="1" ht="14.45" customHeight="1">
      <c r="A181" s="35"/>
      <c r="B181" s="36"/>
      <c r="C181" s="188" t="s">
        <v>266</v>
      </c>
      <c r="D181" s="188" t="s">
        <v>127</v>
      </c>
      <c r="E181" s="189" t="s">
        <v>267</v>
      </c>
      <c r="F181" s="190" t="s">
        <v>268</v>
      </c>
      <c r="G181" s="191" t="s">
        <v>204</v>
      </c>
      <c r="H181" s="192">
        <v>4</v>
      </c>
      <c r="I181" s="193"/>
      <c r="J181" s="194">
        <f t="shared" si="0"/>
        <v>0</v>
      </c>
      <c r="K181" s="195"/>
      <c r="L181" s="40"/>
      <c r="M181" s="196" t="s">
        <v>1</v>
      </c>
      <c r="N181" s="197" t="s">
        <v>43</v>
      </c>
      <c r="O181" s="72"/>
      <c r="P181" s="198">
        <f t="shared" si="1"/>
        <v>0</v>
      </c>
      <c r="Q181" s="198">
        <v>0.00014</v>
      </c>
      <c r="R181" s="198">
        <f t="shared" si="2"/>
        <v>0.00056</v>
      </c>
      <c r="S181" s="198">
        <v>0</v>
      </c>
      <c r="T181" s="199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163</v>
      </c>
      <c r="AT181" s="200" t="s">
        <v>127</v>
      </c>
      <c r="AU181" s="200" t="s">
        <v>132</v>
      </c>
      <c r="AY181" s="18" t="s">
        <v>124</v>
      </c>
      <c r="BE181" s="201">
        <f t="shared" si="4"/>
        <v>0</v>
      </c>
      <c r="BF181" s="201">
        <f t="shared" si="5"/>
        <v>0</v>
      </c>
      <c r="BG181" s="201">
        <f t="shared" si="6"/>
        <v>0</v>
      </c>
      <c r="BH181" s="201">
        <f t="shared" si="7"/>
        <v>0</v>
      </c>
      <c r="BI181" s="201">
        <f t="shared" si="8"/>
        <v>0</v>
      </c>
      <c r="BJ181" s="18" t="s">
        <v>132</v>
      </c>
      <c r="BK181" s="201">
        <f t="shared" si="9"/>
        <v>0</v>
      </c>
      <c r="BL181" s="18" t="s">
        <v>163</v>
      </c>
      <c r="BM181" s="200" t="s">
        <v>269</v>
      </c>
    </row>
    <row r="182" spans="1:65" s="2" customFormat="1" ht="24.2" customHeight="1">
      <c r="A182" s="35"/>
      <c r="B182" s="36"/>
      <c r="C182" s="235" t="s">
        <v>270</v>
      </c>
      <c r="D182" s="235" t="s">
        <v>177</v>
      </c>
      <c r="E182" s="236" t="s">
        <v>271</v>
      </c>
      <c r="F182" s="237" t="s">
        <v>272</v>
      </c>
      <c r="G182" s="238" t="s">
        <v>204</v>
      </c>
      <c r="H182" s="239">
        <v>1</v>
      </c>
      <c r="I182" s="240"/>
      <c r="J182" s="241">
        <f t="shared" si="0"/>
        <v>0</v>
      </c>
      <c r="K182" s="242"/>
      <c r="L182" s="243"/>
      <c r="M182" s="244" t="s">
        <v>1</v>
      </c>
      <c r="N182" s="245" t="s">
        <v>43</v>
      </c>
      <c r="O182" s="72"/>
      <c r="P182" s="198">
        <f t="shared" si="1"/>
        <v>0</v>
      </c>
      <c r="Q182" s="198">
        <v>0.00044</v>
      </c>
      <c r="R182" s="198">
        <f t="shared" si="2"/>
        <v>0.00044</v>
      </c>
      <c r="S182" s="198">
        <v>0</v>
      </c>
      <c r="T182" s="199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181</v>
      </c>
      <c r="AT182" s="200" t="s">
        <v>177</v>
      </c>
      <c r="AU182" s="200" t="s">
        <v>132</v>
      </c>
      <c r="AY182" s="18" t="s">
        <v>124</v>
      </c>
      <c r="BE182" s="201">
        <f t="shared" si="4"/>
        <v>0</v>
      </c>
      <c r="BF182" s="201">
        <f t="shared" si="5"/>
        <v>0</v>
      </c>
      <c r="BG182" s="201">
        <f t="shared" si="6"/>
        <v>0</v>
      </c>
      <c r="BH182" s="201">
        <f t="shared" si="7"/>
        <v>0</v>
      </c>
      <c r="BI182" s="201">
        <f t="shared" si="8"/>
        <v>0</v>
      </c>
      <c r="BJ182" s="18" t="s">
        <v>132</v>
      </c>
      <c r="BK182" s="201">
        <f t="shared" si="9"/>
        <v>0</v>
      </c>
      <c r="BL182" s="18" t="s">
        <v>163</v>
      </c>
      <c r="BM182" s="200" t="s">
        <v>273</v>
      </c>
    </row>
    <row r="183" spans="1:65" s="2" customFormat="1" ht="24.2" customHeight="1">
      <c r="A183" s="35"/>
      <c r="B183" s="36"/>
      <c r="C183" s="188" t="s">
        <v>274</v>
      </c>
      <c r="D183" s="188" t="s">
        <v>127</v>
      </c>
      <c r="E183" s="189" t="s">
        <v>275</v>
      </c>
      <c r="F183" s="190" t="s">
        <v>276</v>
      </c>
      <c r="G183" s="191" t="s">
        <v>148</v>
      </c>
      <c r="H183" s="192">
        <v>0.064</v>
      </c>
      <c r="I183" s="193"/>
      <c r="J183" s="194">
        <f t="shared" si="0"/>
        <v>0</v>
      </c>
      <c r="K183" s="195"/>
      <c r="L183" s="40"/>
      <c r="M183" s="196" t="s">
        <v>1</v>
      </c>
      <c r="N183" s="197" t="s">
        <v>43</v>
      </c>
      <c r="O183" s="72"/>
      <c r="P183" s="198">
        <f t="shared" si="1"/>
        <v>0</v>
      </c>
      <c r="Q183" s="198">
        <v>0</v>
      </c>
      <c r="R183" s="198">
        <f t="shared" si="2"/>
        <v>0</v>
      </c>
      <c r="S183" s="198">
        <v>0</v>
      </c>
      <c r="T183" s="199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163</v>
      </c>
      <c r="AT183" s="200" t="s">
        <v>127</v>
      </c>
      <c r="AU183" s="200" t="s">
        <v>132</v>
      </c>
      <c r="AY183" s="18" t="s">
        <v>124</v>
      </c>
      <c r="BE183" s="201">
        <f t="shared" si="4"/>
        <v>0</v>
      </c>
      <c r="BF183" s="201">
        <f t="shared" si="5"/>
        <v>0</v>
      </c>
      <c r="BG183" s="201">
        <f t="shared" si="6"/>
        <v>0</v>
      </c>
      <c r="BH183" s="201">
        <f t="shared" si="7"/>
        <v>0</v>
      </c>
      <c r="BI183" s="201">
        <f t="shared" si="8"/>
        <v>0</v>
      </c>
      <c r="BJ183" s="18" t="s">
        <v>132</v>
      </c>
      <c r="BK183" s="201">
        <f t="shared" si="9"/>
        <v>0</v>
      </c>
      <c r="BL183" s="18" t="s">
        <v>163</v>
      </c>
      <c r="BM183" s="200" t="s">
        <v>277</v>
      </c>
    </row>
    <row r="184" spans="1:65" s="2" customFormat="1" ht="24.2" customHeight="1">
      <c r="A184" s="35"/>
      <c r="B184" s="36"/>
      <c r="C184" s="188" t="s">
        <v>278</v>
      </c>
      <c r="D184" s="188" t="s">
        <v>127</v>
      </c>
      <c r="E184" s="189" t="s">
        <v>279</v>
      </c>
      <c r="F184" s="190" t="s">
        <v>280</v>
      </c>
      <c r="G184" s="191" t="s">
        <v>148</v>
      </c>
      <c r="H184" s="192">
        <v>0.064</v>
      </c>
      <c r="I184" s="193"/>
      <c r="J184" s="194">
        <f t="shared" si="0"/>
        <v>0</v>
      </c>
      <c r="K184" s="195"/>
      <c r="L184" s="40"/>
      <c r="M184" s="196" t="s">
        <v>1</v>
      </c>
      <c r="N184" s="197" t="s">
        <v>43</v>
      </c>
      <c r="O184" s="72"/>
      <c r="P184" s="198">
        <f t="shared" si="1"/>
        <v>0</v>
      </c>
      <c r="Q184" s="198">
        <v>0</v>
      </c>
      <c r="R184" s="198">
        <f t="shared" si="2"/>
        <v>0</v>
      </c>
      <c r="S184" s="198">
        <v>0</v>
      </c>
      <c r="T184" s="199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0" t="s">
        <v>163</v>
      </c>
      <c r="AT184" s="200" t="s">
        <v>127</v>
      </c>
      <c r="AU184" s="200" t="s">
        <v>132</v>
      </c>
      <c r="AY184" s="18" t="s">
        <v>124</v>
      </c>
      <c r="BE184" s="201">
        <f t="shared" si="4"/>
        <v>0</v>
      </c>
      <c r="BF184" s="201">
        <f t="shared" si="5"/>
        <v>0</v>
      </c>
      <c r="BG184" s="201">
        <f t="shared" si="6"/>
        <v>0</v>
      </c>
      <c r="BH184" s="201">
        <f t="shared" si="7"/>
        <v>0</v>
      </c>
      <c r="BI184" s="201">
        <f t="shared" si="8"/>
        <v>0</v>
      </c>
      <c r="BJ184" s="18" t="s">
        <v>132</v>
      </c>
      <c r="BK184" s="201">
        <f t="shared" si="9"/>
        <v>0</v>
      </c>
      <c r="BL184" s="18" t="s">
        <v>163</v>
      </c>
      <c r="BM184" s="200" t="s">
        <v>281</v>
      </c>
    </row>
    <row r="185" spans="2:63" s="12" customFormat="1" ht="22.9" customHeight="1">
      <c r="B185" s="172"/>
      <c r="C185" s="173"/>
      <c r="D185" s="174" t="s">
        <v>76</v>
      </c>
      <c r="E185" s="186" t="s">
        <v>282</v>
      </c>
      <c r="F185" s="186" t="s">
        <v>283</v>
      </c>
      <c r="G185" s="173"/>
      <c r="H185" s="173"/>
      <c r="I185" s="176"/>
      <c r="J185" s="187">
        <f>BK185</f>
        <v>0</v>
      </c>
      <c r="K185" s="173"/>
      <c r="L185" s="178"/>
      <c r="M185" s="179"/>
      <c r="N185" s="180"/>
      <c r="O185" s="180"/>
      <c r="P185" s="181">
        <f>SUM(P186:P190)</f>
        <v>0</v>
      </c>
      <c r="Q185" s="180"/>
      <c r="R185" s="181">
        <f>SUM(R186:R190)</f>
        <v>0.0722666</v>
      </c>
      <c r="S185" s="180"/>
      <c r="T185" s="182">
        <f>SUM(T186:T190)</f>
        <v>0</v>
      </c>
      <c r="AR185" s="183" t="s">
        <v>132</v>
      </c>
      <c r="AT185" s="184" t="s">
        <v>76</v>
      </c>
      <c r="AU185" s="184" t="s">
        <v>85</v>
      </c>
      <c r="AY185" s="183" t="s">
        <v>124</v>
      </c>
      <c r="BK185" s="185">
        <f>SUM(BK186:BK190)</f>
        <v>0</v>
      </c>
    </row>
    <row r="186" spans="1:65" s="2" customFormat="1" ht="24.2" customHeight="1">
      <c r="A186" s="35"/>
      <c r="B186" s="36"/>
      <c r="C186" s="188" t="s">
        <v>284</v>
      </c>
      <c r="D186" s="188" t="s">
        <v>127</v>
      </c>
      <c r="E186" s="189" t="s">
        <v>285</v>
      </c>
      <c r="F186" s="190" t="s">
        <v>286</v>
      </c>
      <c r="G186" s="191" t="s">
        <v>130</v>
      </c>
      <c r="H186" s="192">
        <v>5.74</v>
      </c>
      <c r="I186" s="193"/>
      <c r="J186" s="194">
        <f>ROUND(I186*H186,2)</f>
        <v>0</v>
      </c>
      <c r="K186" s="195"/>
      <c r="L186" s="40"/>
      <c r="M186" s="196" t="s">
        <v>1</v>
      </c>
      <c r="N186" s="197" t="s">
        <v>43</v>
      </c>
      <c r="O186" s="72"/>
      <c r="P186" s="198">
        <f>O186*H186</f>
        <v>0</v>
      </c>
      <c r="Q186" s="198">
        <v>0.01259</v>
      </c>
      <c r="R186" s="198">
        <f>Q186*H186</f>
        <v>0.0722666</v>
      </c>
      <c r="S186" s="198">
        <v>0</v>
      </c>
      <c r="T186" s="19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0" t="s">
        <v>163</v>
      </c>
      <c r="AT186" s="200" t="s">
        <v>127</v>
      </c>
      <c r="AU186" s="200" t="s">
        <v>132</v>
      </c>
      <c r="AY186" s="18" t="s">
        <v>124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8" t="s">
        <v>132</v>
      </c>
      <c r="BK186" s="201">
        <f>ROUND(I186*H186,2)</f>
        <v>0</v>
      </c>
      <c r="BL186" s="18" t="s">
        <v>163</v>
      </c>
      <c r="BM186" s="200" t="s">
        <v>287</v>
      </c>
    </row>
    <row r="187" spans="2:51" s="14" customFormat="1" ht="11.25">
      <c r="B187" s="214"/>
      <c r="C187" s="215"/>
      <c r="D187" s="204" t="s">
        <v>134</v>
      </c>
      <c r="E187" s="216" t="s">
        <v>1</v>
      </c>
      <c r="F187" s="217" t="s">
        <v>288</v>
      </c>
      <c r="G187" s="215"/>
      <c r="H187" s="216" t="s">
        <v>1</v>
      </c>
      <c r="I187" s="218"/>
      <c r="J187" s="215"/>
      <c r="K187" s="215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134</v>
      </c>
      <c r="AU187" s="223" t="s">
        <v>132</v>
      </c>
      <c r="AV187" s="14" t="s">
        <v>85</v>
      </c>
      <c r="AW187" s="14" t="s">
        <v>33</v>
      </c>
      <c r="AX187" s="14" t="s">
        <v>77</v>
      </c>
      <c r="AY187" s="223" t="s">
        <v>124</v>
      </c>
    </row>
    <row r="188" spans="2:51" s="13" customFormat="1" ht="11.25">
      <c r="B188" s="202"/>
      <c r="C188" s="203"/>
      <c r="D188" s="204" t="s">
        <v>134</v>
      </c>
      <c r="E188" s="205" t="s">
        <v>1</v>
      </c>
      <c r="F188" s="206" t="s">
        <v>289</v>
      </c>
      <c r="G188" s="203"/>
      <c r="H188" s="207">
        <v>5.74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134</v>
      </c>
      <c r="AU188" s="213" t="s">
        <v>132</v>
      </c>
      <c r="AV188" s="13" t="s">
        <v>132</v>
      </c>
      <c r="AW188" s="13" t="s">
        <v>33</v>
      </c>
      <c r="AX188" s="13" t="s">
        <v>85</v>
      </c>
      <c r="AY188" s="213" t="s">
        <v>124</v>
      </c>
    </row>
    <row r="189" spans="1:65" s="2" customFormat="1" ht="24.2" customHeight="1">
      <c r="A189" s="35"/>
      <c r="B189" s="36"/>
      <c r="C189" s="188" t="s">
        <v>181</v>
      </c>
      <c r="D189" s="188" t="s">
        <v>127</v>
      </c>
      <c r="E189" s="189" t="s">
        <v>290</v>
      </c>
      <c r="F189" s="190" t="s">
        <v>291</v>
      </c>
      <c r="G189" s="191" t="s">
        <v>148</v>
      </c>
      <c r="H189" s="192">
        <v>0.072</v>
      </c>
      <c r="I189" s="193"/>
      <c r="J189" s="194">
        <f>ROUND(I189*H189,2)</f>
        <v>0</v>
      </c>
      <c r="K189" s="195"/>
      <c r="L189" s="40"/>
      <c r="M189" s="196" t="s">
        <v>1</v>
      </c>
      <c r="N189" s="197" t="s">
        <v>43</v>
      </c>
      <c r="O189" s="72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163</v>
      </c>
      <c r="AT189" s="200" t="s">
        <v>127</v>
      </c>
      <c r="AU189" s="200" t="s">
        <v>132</v>
      </c>
      <c r="AY189" s="18" t="s">
        <v>124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8" t="s">
        <v>132</v>
      </c>
      <c r="BK189" s="201">
        <f>ROUND(I189*H189,2)</f>
        <v>0</v>
      </c>
      <c r="BL189" s="18" t="s">
        <v>163</v>
      </c>
      <c r="BM189" s="200" t="s">
        <v>292</v>
      </c>
    </row>
    <row r="190" spans="1:65" s="2" customFormat="1" ht="24.2" customHeight="1">
      <c r="A190" s="35"/>
      <c r="B190" s="36"/>
      <c r="C190" s="188" t="s">
        <v>293</v>
      </c>
      <c r="D190" s="188" t="s">
        <v>127</v>
      </c>
      <c r="E190" s="189" t="s">
        <v>294</v>
      </c>
      <c r="F190" s="190" t="s">
        <v>295</v>
      </c>
      <c r="G190" s="191" t="s">
        <v>148</v>
      </c>
      <c r="H190" s="192">
        <v>0.072</v>
      </c>
      <c r="I190" s="193"/>
      <c r="J190" s="194">
        <f>ROUND(I190*H190,2)</f>
        <v>0</v>
      </c>
      <c r="K190" s="195"/>
      <c r="L190" s="40"/>
      <c r="M190" s="196" t="s">
        <v>1</v>
      </c>
      <c r="N190" s="197" t="s">
        <v>43</v>
      </c>
      <c r="O190" s="72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0" t="s">
        <v>163</v>
      </c>
      <c r="AT190" s="200" t="s">
        <v>127</v>
      </c>
      <c r="AU190" s="200" t="s">
        <v>132</v>
      </c>
      <c r="AY190" s="18" t="s">
        <v>124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8" t="s">
        <v>132</v>
      </c>
      <c r="BK190" s="201">
        <f>ROUND(I190*H190,2)</f>
        <v>0</v>
      </c>
      <c r="BL190" s="18" t="s">
        <v>163</v>
      </c>
      <c r="BM190" s="200" t="s">
        <v>296</v>
      </c>
    </row>
    <row r="191" spans="2:63" s="12" customFormat="1" ht="22.9" customHeight="1">
      <c r="B191" s="172"/>
      <c r="C191" s="173"/>
      <c r="D191" s="174" t="s">
        <v>76</v>
      </c>
      <c r="E191" s="186" t="s">
        <v>297</v>
      </c>
      <c r="F191" s="186" t="s">
        <v>298</v>
      </c>
      <c r="G191" s="173"/>
      <c r="H191" s="173"/>
      <c r="I191" s="176"/>
      <c r="J191" s="187">
        <f>BK191</f>
        <v>0</v>
      </c>
      <c r="K191" s="173"/>
      <c r="L191" s="178"/>
      <c r="M191" s="179"/>
      <c r="N191" s="180"/>
      <c r="O191" s="180"/>
      <c r="P191" s="181">
        <f>SUM(P192:P193)</f>
        <v>0</v>
      </c>
      <c r="Q191" s="180"/>
      <c r="R191" s="181">
        <f>SUM(R192:R193)</f>
        <v>0</v>
      </c>
      <c r="S191" s="180"/>
      <c r="T191" s="182">
        <f>SUM(T192:T193)</f>
        <v>0</v>
      </c>
      <c r="AR191" s="183" t="s">
        <v>132</v>
      </c>
      <c r="AT191" s="184" t="s">
        <v>76</v>
      </c>
      <c r="AU191" s="184" t="s">
        <v>85</v>
      </c>
      <c r="AY191" s="183" t="s">
        <v>124</v>
      </c>
      <c r="BK191" s="185">
        <f>SUM(BK192:BK193)</f>
        <v>0</v>
      </c>
    </row>
    <row r="192" spans="1:65" s="2" customFormat="1" ht="24.2" customHeight="1">
      <c r="A192" s="35"/>
      <c r="B192" s="36"/>
      <c r="C192" s="188" t="s">
        <v>299</v>
      </c>
      <c r="D192" s="188" t="s">
        <v>127</v>
      </c>
      <c r="E192" s="189" t="s">
        <v>300</v>
      </c>
      <c r="F192" s="190" t="s">
        <v>301</v>
      </c>
      <c r="G192" s="191" t="s">
        <v>302</v>
      </c>
      <c r="H192" s="192">
        <v>1</v>
      </c>
      <c r="I192" s="193"/>
      <c r="J192" s="194">
        <f>ROUND(I192*H192,2)</f>
        <v>0</v>
      </c>
      <c r="K192" s="195"/>
      <c r="L192" s="40"/>
      <c r="M192" s="196" t="s">
        <v>1</v>
      </c>
      <c r="N192" s="197" t="s">
        <v>43</v>
      </c>
      <c r="O192" s="72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0" t="s">
        <v>163</v>
      </c>
      <c r="AT192" s="200" t="s">
        <v>127</v>
      </c>
      <c r="AU192" s="200" t="s">
        <v>132</v>
      </c>
      <c r="AY192" s="18" t="s">
        <v>124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8" t="s">
        <v>132</v>
      </c>
      <c r="BK192" s="201">
        <f>ROUND(I192*H192,2)</f>
        <v>0</v>
      </c>
      <c r="BL192" s="18" t="s">
        <v>163</v>
      </c>
      <c r="BM192" s="200" t="s">
        <v>303</v>
      </c>
    </row>
    <row r="193" spans="1:65" s="2" customFormat="1" ht="14.45" customHeight="1">
      <c r="A193" s="35"/>
      <c r="B193" s="36"/>
      <c r="C193" s="188" t="s">
        <v>304</v>
      </c>
      <c r="D193" s="188" t="s">
        <v>127</v>
      </c>
      <c r="E193" s="189" t="s">
        <v>305</v>
      </c>
      <c r="F193" s="190" t="s">
        <v>306</v>
      </c>
      <c r="G193" s="191" t="s">
        <v>302</v>
      </c>
      <c r="H193" s="192">
        <v>1</v>
      </c>
      <c r="I193" s="193"/>
      <c r="J193" s="194">
        <f>ROUND(I193*H193,2)</f>
        <v>0</v>
      </c>
      <c r="K193" s="195"/>
      <c r="L193" s="40"/>
      <c r="M193" s="196" t="s">
        <v>1</v>
      </c>
      <c r="N193" s="197" t="s">
        <v>43</v>
      </c>
      <c r="O193" s="72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0" t="s">
        <v>163</v>
      </c>
      <c r="AT193" s="200" t="s">
        <v>127</v>
      </c>
      <c r="AU193" s="200" t="s">
        <v>132</v>
      </c>
      <c r="AY193" s="18" t="s">
        <v>124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8" t="s">
        <v>132</v>
      </c>
      <c r="BK193" s="201">
        <f>ROUND(I193*H193,2)</f>
        <v>0</v>
      </c>
      <c r="BL193" s="18" t="s">
        <v>163</v>
      </c>
      <c r="BM193" s="200" t="s">
        <v>307</v>
      </c>
    </row>
    <row r="194" spans="2:63" s="12" customFormat="1" ht="22.9" customHeight="1">
      <c r="B194" s="172"/>
      <c r="C194" s="173"/>
      <c r="D194" s="174" t="s">
        <v>76</v>
      </c>
      <c r="E194" s="186" t="s">
        <v>308</v>
      </c>
      <c r="F194" s="186" t="s">
        <v>309</v>
      </c>
      <c r="G194" s="173"/>
      <c r="H194" s="173"/>
      <c r="I194" s="176"/>
      <c r="J194" s="187">
        <f>BK194</f>
        <v>0</v>
      </c>
      <c r="K194" s="173"/>
      <c r="L194" s="178"/>
      <c r="M194" s="179"/>
      <c r="N194" s="180"/>
      <c r="O194" s="180"/>
      <c r="P194" s="181">
        <f>SUM(P195:P203)</f>
        <v>0</v>
      </c>
      <c r="Q194" s="180"/>
      <c r="R194" s="181">
        <f>SUM(R195:R203)</f>
        <v>0.3501974</v>
      </c>
      <c r="S194" s="180"/>
      <c r="T194" s="182">
        <f>SUM(T195:T203)</f>
        <v>0</v>
      </c>
      <c r="AR194" s="183" t="s">
        <v>132</v>
      </c>
      <c r="AT194" s="184" t="s">
        <v>76</v>
      </c>
      <c r="AU194" s="184" t="s">
        <v>85</v>
      </c>
      <c r="AY194" s="183" t="s">
        <v>124</v>
      </c>
      <c r="BK194" s="185">
        <f>SUM(BK195:BK203)</f>
        <v>0</v>
      </c>
    </row>
    <row r="195" spans="1:65" s="2" customFormat="1" ht="24.2" customHeight="1">
      <c r="A195" s="35"/>
      <c r="B195" s="36"/>
      <c r="C195" s="188" t="s">
        <v>310</v>
      </c>
      <c r="D195" s="188" t="s">
        <v>127</v>
      </c>
      <c r="E195" s="189" t="s">
        <v>311</v>
      </c>
      <c r="F195" s="190" t="s">
        <v>312</v>
      </c>
      <c r="G195" s="191" t="s">
        <v>130</v>
      </c>
      <c r="H195" s="192">
        <v>5.74</v>
      </c>
      <c r="I195" s="193"/>
      <c r="J195" s="194">
        <f>ROUND(I195*H195,2)</f>
        <v>0</v>
      </c>
      <c r="K195" s="195"/>
      <c r="L195" s="40"/>
      <c r="M195" s="196" t="s">
        <v>1</v>
      </c>
      <c r="N195" s="197" t="s">
        <v>43</v>
      </c>
      <c r="O195" s="72"/>
      <c r="P195" s="198">
        <f>O195*H195</f>
        <v>0</v>
      </c>
      <c r="Q195" s="198">
        <v>0.03767</v>
      </c>
      <c r="R195" s="198">
        <f>Q195*H195</f>
        <v>0.21622580000000002</v>
      </c>
      <c r="S195" s="198">
        <v>0</v>
      </c>
      <c r="T195" s="19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0" t="s">
        <v>163</v>
      </c>
      <c r="AT195" s="200" t="s">
        <v>127</v>
      </c>
      <c r="AU195" s="200" t="s">
        <v>132</v>
      </c>
      <c r="AY195" s="18" t="s">
        <v>124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8" t="s">
        <v>132</v>
      </c>
      <c r="BK195" s="201">
        <f>ROUND(I195*H195,2)</f>
        <v>0</v>
      </c>
      <c r="BL195" s="18" t="s">
        <v>163</v>
      </c>
      <c r="BM195" s="200" t="s">
        <v>313</v>
      </c>
    </row>
    <row r="196" spans="2:51" s="13" customFormat="1" ht="11.25">
      <c r="B196" s="202"/>
      <c r="C196" s="203"/>
      <c r="D196" s="204" t="s">
        <v>134</v>
      </c>
      <c r="E196" s="205" t="s">
        <v>1</v>
      </c>
      <c r="F196" s="206" t="s">
        <v>166</v>
      </c>
      <c r="G196" s="203"/>
      <c r="H196" s="207">
        <v>4.77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134</v>
      </c>
      <c r="AU196" s="213" t="s">
        <v>132</v>
      </c>
      <c r="AV196" s="13" t="s">
        <v>132</v>
      </c>
      <c r="AW196" s="13" t="s">
        <v>33</v>
      </c>
      <c r="AX196" s="13" t="s">
        <v>77</v>
      </c>
      <c r="AY196" s="213" t="s">
        <v>124</v>
      </c>
    </row>
    <row r="197" spans="2:51" s="13" customFormat="1" ht="11.25">
      <c r="B197" s="202"/>
      <c r="C197" s="203"/>
      <c r="D197" s="204" t="s">
        <v>134</v>
      </c>
      <c r="E197" s="205" t="s">
        <v>1</v>
      </c>
      <c r="F197" s="206" t="s">
        <v>167</v>
      </c>
      <c r="G197" s="203"/>
      <c r="H197" s="207">
        <v>0.97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134</v>
      </c>
      <c r="AU197" s="213" t="s">
        <v>132</v>
      </c>
      <c r="AV197" s="13" t="s">
        <v>132</v>
      </c>
      <c r="AW197" s="13" t="s">
        <v>33</v>
      </c>
      <c r="AX197" s="13" t="s">
        <v>77</v>
      </c>
      <c r="AY197" s="213" t="s">
        <v>124</v>
      </c>
    </row>
    <row r="198" spans="2:51" s="15" customFormat="1" ht="11.25">
      <c r="B198" s="224"/>
      <c r="C198" s="225"/>
      <c r="D198" s="204" t="s">
        <v>134</v>
      </c>
      <c r="E198" s="226" t="s">
        <v>1</v>
      </c>
      <c r="F198" s="227" t="s">
        <v>168</v>
      </c>
      <c r="G198" s="225"/>
      <c r="H198" s="228">
        <v>5.739999999999999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134</v>
      </c>
      <c r="AU198" s="234" t="s">
        <v>132</v>
      </c>
      <c r="AV198" s="15" t="s">
        <v>131</v>
      </c>
      <c r="AW198" s="15" t="s">
        <v>33</v>
      </c>
      <c r="AX198" s="15" t="s">
        <v>85</v>
      </c>
      <c r="AY198" s="234" t="s">
        <v>124</v>
      </c>
    </row>
    <row r="199" spans="1:65" s="2" customFormat="1" ht="14.45" customHeight="1">
      <c r="A199" s="35"/>
      <c r="B199" s="36"/>
      <c r="C199" s="188" t="s">
        <v>314</v>
      </c>
      <c r="D199" s="188" t="s">
        <v>127</v>
      </c>
      <c r="E199" s="189" t="s">
        <v>315</v>
      </c>
      <c r="F199" s="190" t="s">
        <v>316</v>
      </c>
      <c r="G199" s="191" t="s">
        <v>130</v>
      </c>
      <c r="H199" s="192">
        <v>5.74</v>
      </c>
      <c r="I199" s="193"/>
      <c r="J199" s="194">
        <f>ROUND(I199*H199,2)</f>
        <v>0</v>
      </c>
      <c r="K199" s="195"/>
      <c r="L199" s="40"/>
      <c r="M199" s="196" t="s">
        <v>1</v>
      </c>
      <c r="N199" s="197" t="s">
        <v>43</v>
      </c>
      <c r="O199" s="72"/>
      <c r="P199" s="198">
        <f>O199*H199</f>
        <v>0</v>
      </c>
      <c r="Q199" s="198">
        <v>0.0003</v>
      </c>
      <c r="R199" s="198">
        <f>Q199*H199</f>
        <v>0.001722</v>
      </c>
      <c r="S199" s="198">
        <v>0</v>
      </c>
      <c r="T199" s="19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0" t="s">
        <v>163</v>
      </c>
      <c r="AT199" s="200" t="s">
        <v>127</v>
      </c>
      <c r="AU199" s="200" t="s">
        <v>132</v>
      </c>
      <c r="AY199" s="18" t="s">
        <v>124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8" t="s">
        <v>132</v>
      </c>
      <c r="BK199" s="201">
        <f>ROUND(I199*H199,2)</f>
        <v>0</v>
      </c>
      <c r="BL199" s="18" t="s">
        <v>163</v>
      </c>
      <c r="BM199" s="200" t="s">
        <v>317</v>
      </c>
    </row>
    <row r="200" spans="1:65" s="2" customFormat="1" ht="14.45" customHeight="1">
      <c r="A200" s="35"/>
      <c r="B200" s="36"/>
      <c r="C200" s="235" t="s">
        <v>318</v>
      </c>
      <c r="D200" s="235" t="s">
        <v>177</v>
      </c>
      <c r="E200" s="236" t="s">
        <v>319</v>
      </c>
      <c r="F200" s="237" t="s">
        <v>320</v>
      </c>
      <c r="G200" s="238" t="s">
        <v>130</v>
      </c>
      <c r="H200" s="239">
        <v>6.888</v>
      </c>
      <c r="I200" s="240"/>
      <c r="J200" s="241">
        <f>ROUND(I200*H200,2)</f>
        <v>0</v>
      </c>
      <c r="K200" s="242"/>
      <c r="L200" s="243"/>
      <c r="M200" s="244" t="s">
        <v>1</v>
      </c>
      <c r="N200" s="245" t="s">
        <v>43</v>
      </c>
      <c r="O200" s="72"/>
      <c r="P200" s="198">
        <f>O200*H200</f>
        <v>0</v>
      </c>
      <c r="Q200" s="198">
        <v>0.0192</v>
      </c>
      <c r="R200" s="198">
        <f>Q200*H200</f>
        <v>0.1322496</v>
      </c>
      <c r="S200" s="198">
        <v>0</v>
      </c>
      <c r="T200" s="19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0" t="s">
        <v>181</v>
      </c>
      <c r="AT200" s="200" t="s">
        <v>177</v>
      </c>
      <c r="AU200" s="200" t="s">
        <v>132</v>
      </c>
      <c r="AY200" s="18" t="s">
        <v>124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8" t="s">
        <v>132</v>
      </c>
      <c r="BK200" s="201">
        <f>ROUND(I200*H200,2)</f>
        <v>0</v>
      </c>
      <c r="BL200" s="18" t="s">
        <v>163</v>
      </c>
      <c r="BM200" s="200" t="s">
        <v>321</v>
      </c>
    </row>
    <row r="201" spans="2:51" s="13" customFormat="1" ht="11.25">
      <c r="B201" s="202"/>
      <c r="C201" s="203"/>
      <c r="D201" s="204" t="s">
        <v>134</v>
      </c>
      <c r="E201" s="205" t="s">
        <v>1</v>
      </c>
      <c r="F201" s="206" t="s">
        <v>322</v>
      </c>
      <c r="G201" s="203"/>
      <c r="H201" s="207">
        <v>6.888</v>
      </c>
      <c r="I201" s="208"/>
      <c r="J201" s="203"/>
      <c r="K201" s="203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134</v>
      </c>
      <c r="AU201" s="213" t="s">
        <v>132</v>
      </c>
      <c r="AV201" s="13" t="s">
        <v>132</v>
      </c>
      <c r="AW201" s="13" t="s">
        <v>33</v>
      </c>
      <c r="AX201" s="13" t="s">
        <v>85</v>
      </c>
      <c r="AY201" s="213" t="s">
        <v>124</v>
      </c>
    </row>
    <row r="202" spans="1:65" s="2" customFormat="1" ht="24.2" customHeight="1">
      <c r="A202" s="35"/>
      <c r="B202" s="36"/>
      <c r="C202" s="188" t="s">
        <v>323</v>
      </c>
      <c r="D202" s="188" t="s">
        <v>127</v>
      </c>
      <c r="E202" s="189" t="s">
        <v>324</v>
      </c>
      <c r="F202" s="190" t="s">
        <v>325</v>
      </c>
      <c r="G202" s="191" t="s">
        <v>148</v>
      </c>
      <c r="H202" s="192">
        <v>0.35</v>
      </c>
      <c r="I202" s="193"/>
      <c r="J202" s="194">
        <f>ROUND(I202*H202,2)</f>
        <v>0</v>
      </c>
      <c r="K202" s="195"/>
      <c r="L202" s="40"/>
      <c r="M202" s="196" t="s">
        <v>1</v>
      </c>
      <c r="N202" s="197" t="s">
        <v>43</v>
      </c>
      <c r="O202" s="72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163</v>
      </c>
      <c r="AT202" s="200" t="s">
        <v>127</v>
      </c>
      <c r="AU202" s="200" t="s">
        <v>132</v>
      </c>
      <c r="AY202" s="18" t="s">
        <v>124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8" t="s">
        <v>132</v>
      </c>
      <c r="BK202" s="201">
        <f>ROUND(I202*H202,2)</f>
        <v>0</v>
      </c>
      <c r="BL202" s="18" t="s">
        <v>163</v>
      </c>
      <c r="BM202" s="200" t="s">
        <v>326</v>
      </c>
    </row>
    <row r="203" spans="1:65" s="2" customFormat="1" ht="24.2" customHeight="1">
      <c r="A203" s="35"/>
      <c r="B203" s="36"/>
      <c r="C203" s="188" t="s">
        <v>327</v>
      </c>
      <c r="D203" s="188" t="s">
        <v>127</v>
      </c>
      <c r="E203" s="189" t="s">
        <v>328</v>
      </c>
      <c r="F203" s="190" t="s">
        <v>329</v>
      </c>
      <c r="G203" s="191" t="s">
        <v>148</v>
      </c>
      <c r="H203" s="192">
        <v>0.35</v>
      </c>
      <c r="I203" s="193"/>
      <c r="J203" s="194">
        <f>ROUND(I203*H203,2)</f>
        <v>0</v>
      </c>
      <c r="K203" s="195"/>
      <c r="L203" s="40"/>
      <c r="M203" s="196" t="s">
        <v>1</v>
      </c>
      <c r="N203" s="197" t="s">
        <v>43</v>
      </c>
      <c r="O203" s="72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0" t="s">
        <v>163</v>
      </c>
      <c r="AT203" s="200" t="s">
        <v>127</v>
      </c>
      <c r="AU203" s="200" t="s">
        <v>132</v>
      </c>
      <c r="AY203" s="18" t="s">
        <v>124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8" t="s">
        <v>132</v>
      </c>
      <c r="BK203" s="201">
        <f>ROUND(I203*H203,2)</f>
        <v>0</v>
      </c>
      <c r="BL203" s="18" t="s">
        <v>163</v>
      </c>
      <c r="BM203" s="200" t="s">
        <v>330</v>
      </c>
    </row>
    <row r="204" spans="2:63" s="12" customFormat="1" ht="22.9" customHeight="1">
      <c r="B204" s="172"/>
      <c r="C204" s="173"/>
      <c r="D204" s="174" t="s">
        <v>76</v>
      </c>
      <c r="E204" s="186" t="s">
        <v>331</v>
      </c>
      <c r="F204" s="186" t="s">
        <v>332</v>
      </c>
      <c r="G204" s="173"/>
      <c r="H204" s="173"/>
      <c r="I204" s="176"/>
      <c r="J204" s="187">
        <f>BK204</f>
        <v>0</v>
      </c>
      <c r="K204" s="173"/>
      <c r="L204" s="178"/>
      <c r="M204" s="179"/>
      <c r="N204" s="180"/>
      <c r="O204" s="180"/>
      <c r="P204" s="181">
        <f>SUM(P205:P233)</f>
        <v>0</v>
      </c>
      <c r="Q204" s="180"/>
      <c r="R204" s="181">
        <f>SUM(R205:R233)</f>
        <v>2.1569285</v>
      </c>
      <c r="S204" s="180"/>
      <c r="T204" s="182">
        <f>SUM(T205:T233)</f>
        <v>0</v>
      </c>
      <c r="AR204" s="183" t="s">
        <v>132</v>
      </c>
      <c r="AT204" s="184" t="s">
        <v>76</v>
      </c>
      <c r="AU204" s="184" t="s">
        <v>85</v>
      </c>
      <c r="AY204" s="183" t="s">
        <v>124</v>
      </c>
      <c r="BK204" s="185">
        <f>SUM(BK205:BK233)</f>
        <v>0</v>
      </c>
    </row>
    <row r="205" spans="1:65" s="2" customFormat="1" ht="24.2" customHeight="1">
      <c r="A205" s="35"/>
      <c r="B205" s="36"/>
      <c r="C205" s="188" t="s">
        <v>333</v>
      </c>
      <c r="D205" s="188" t="s">
        <v>127</v>
      </c>
      <c r="E205" s="189" t="s">
        <v>334</v>
      </c>
      <c r="F205" s="190" t="s">
        <v>335</v>
      </c>
      <c r="G205" s="191" t="s">
        <v>195</v>
      </c>
      <c r="H205" s="192">
        <v>13.63</v>
      </c>
      <c r="I205" s="193"/>
      <c r="J205" s="194">
        <f>ROUND(I205*H205,2)</f>
        <v>0</v>
      </c>
      <c r="K205" s="195"/>
      <c r="L205" s="40"/>
      <c r="M205" s="196" t="s">
        <v>1</v>
      </c>
      <c r="N205" s="197" t="s">
        <v>43</v>
      </c>
      <c r="O205" s="72"/>
      <c r="P205" s="198">
        <f>O205*H205</f>
        <v>0</v>
      </c>
      <c r="Q205" s="198">
        <v>0.00035</v>
      </c>
      <c r="R205" s="198">
        <f>Q205*H205</f>
        <v>0.0047705000000000004</v>
      </c>
      <c r="S205" s="198">
        <v>0</v>
      </c>
      <c r="T205" s="19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0" t="s">
        <v>163</v>
      </c>
      <c r="AT205" s="200" t="s">
        <v>127</v>
      </c>
      <c r="AU205" s="200" t="s">
        <v>132</v>
      </c>
      <c r="AY205" s="18" t="s">
        <v>124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8" t="s">
        <v>132</v>
      </c>
      <c r="BK205" s="201">
        <f>ROUND(I205*H205,2)</f>
        <v>0</v>
      </c>
      <c r="BL205" s="18" t="s">
        <v>163</v>
      </c>
      <c r="BM205" s="200" t="s">
        <v>336</v>
      </c>
    </row>
    <row r="206" spans="2:51" s="13" customFormat="1" ht="11.25">
      <c r="B206" s="202"/>
      <c r="C206" s="203"/>
      <c r="D206" s="204" t="s">
        <v>134</v>
      </c>
      <c r="E206" s="205" t="s">
        <v>1</v>
      </c>
      <c r="F206" s="206" t="s">
        <v>198</v>
      </c>
      <c r="G206" s="203"/>
      <c r="H206" s="207">
        <v>3.95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134</v>
      </c>
      <c r="AU206" s="213" t="s">
        <v>132</v>
      </c>
      <c r="AV206" s="13" t="s">
        <v>132</v>
      </c>
      <c r="AW206" s="13" t="s">
        <v>33</v>
      </c>
      <c r="AX206" s="13" t="s">
        <v>77</v>
      </c>
      <c r="AY206" s="213" t="s">
        <v>124</v>
      </c>
    </row>
    <row r="207" spans="2:51" s="13" customFormat="1" ht="11.25">
      <c r="B207" s="202"/>
      <c r="C207" s="203"/>
      <c r="D207" s="204" t="s">
        <v>134</v>
      </c>
      <c r="E207" s="205" t="s">
        <v>1</v>
      </c>
      <c r="F207" s="206" t="s">
        <v>337</v>
      </c>
      <c r="G207" s="203"/>
      <c r="H207" s="207">
        <v>9.68</v>
      </c>
      <c r="I207" s="208"/>
      <c r="J207" s="203"/>
      <c r="K207" s="203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134</v>
      </c>
      <c r="AU207" s="213" t="s">
        <v>132</v>
      </c>
      <c r="AV207" s="13" t="s">
        <v>132</v>
      </c>
      <c r="AW207" s="13" t="s">
        <v>33</v>
      </c>
      <c r="AX207" s="13" t="s">
        <v>77</v>
      </c>
      <c r="AY207" s="213" t="s">
        <v>124</v>
      </c>
    </row>
    <row r="208" spans="2:51" s="15" customFormat="1" ht="11.25">
      <c r="B208" s="224"/>
      <c r="C208" s="225"/>
      <c r="D208" s="204" t="s">
        <v>134</v>
      </c>
      <c r="E208" s="226" t="s">
        <v>1</v>
      </c>
      <c r="F208" s="227" t="s">
        <v>168</v>
      </c>
      <c r="G208" s="225"/>
      <c r="H208" s="228">
        <v>13.629999999999999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134</v>
      </c>
      <c r="AU208" s="234" t="s">
        <v>132</v>
      </c>
      <c r="AV208" s="15" t="s">
        <v>131</v>
      </c>
      <c r="AW208" s="15" t="s">
        <v>33</v>
      </c>
      <c r="AX208" s="15" t="s">
        <v>85</v>
      </c>
      <c r="AY208" s="234" t="s">
        <v>124</v>
      </c>
    </row>
    <row r="209" spans="1:65" s="2" customFormat="1" ht="14.45" customHeight="1">
      <c r="A209" s="35"/>
      <c r="B209" s="36"/>
      <c r="C209" s="235" t="s">
        <v>338</v>
      </c>
      <c r="D209" s="235" t="s">
        <v>177</v>
      </c>
      <c r="E209" s="236" t="s">
        <v>339</v>
      </c>
      <c r="F209" s="237" t="s">
        <v>340</v>
      </c>
      <c r="G209" s="238" t="s">
        <v>204</v>
      </c>
      <c r="H209" s="239">
        <v>54.52</v>
      </c>
      <c r="I209" s="240"/>
      <c r="J209" s="241">
        <f>ROUND(I209*H209,2)</f>
        <v>0</v>
      </c>
      <c r="K209" s="242"/>
      <c r="L209" s="243"/>
      <c r="M209" s="244" t="s">
        <v>1</v>
      </c>
      <c r="N209" s="245" t="s">
        <v>43</v>
      </c>
      <c r="O209" s="72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0" t="s">
        <v>181</v>
      </c>
      <c r="AT209" s="200" t="s">
        <v>177</v>
      </c>
      <c r="AU209" s="200" t="s">
        <v>132</v>
      </c>
      <c r="AY209" s="18" t="s">
        <v>124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8" t="s">
        <v>132</v>
      </c>
      <c r="BK209" s="201">
        <f>ROUND(I209*H209,2)</f>
        <v>0</v>
      </c>
      <c r="BL209" s="18" t="s">
        <v>163</v>
      </c>
      <c r="BM209" s="200" t="s">
        <v>341</v>
      </c>
    </row>
    <row r="210" spans="2:51" s="13" customFormat="1" ht="11.25">
      <c r="B210" s="202"/>
      <c r="C210" s="203"/>
      <c r="D210" s="204" t="s">
        <v>134</v>
      </c>
      <c r="E210" s="205" t="s">
        <v>1</v>
      </c>
      <c r="F210" s="206" t="s">
        <v>342</v>
      </c>
      <c r="G210" s="203"/>
      <c r="H210" s="207">
        <v>54.52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134</v>
      </c>
      <c r="AU210" s="213" t="s">
        <v>132</v>
      </c>
      <c r="AV210" s="13" t="s">
        <v>132</v>
      </c>
      <c r="AW210" s="13" t="s">
        <v>33</v>
      </c>
      <c r="AX210" s="13" t="s">
        <v>85</v>
      </c>
      <c r="AY210" s="213" t="s">
        <v>124</v>
      </c>
    </row>
    <row r="211" spans="1:65" s="2" customFormat="1" ht="24.2" customHeight="1">
      <c r="A211" s="35"/>
      <c r="B211" s="36"/>
      <c r="C211" s="188" t="s">
        <v>343</v>
      </c>
      <c r="D211" s="188" t="s">
        <v>127</v>
      </c>
      <c r="E211" s="189" t="s">
        <v>344</v>
      </c>
      <c r="F211" s="190" t="s">
        <v>345</v>
      </c>
      <c r="G211" s="191" t="s">
        <v>130</v>
      </c>
      <c r="H211" s="192">
        <v>37.525</v>
      </c>
      <c r="I211" s="193"/>
      <c r="J211" s="194">
        <f>ROUND(I211*H211,2)</f>
        <v>0</v>
      </c>
      <c r="K211" s="195"/>
      <c r="L211" s="40"/>
      <c r="M211" s="196" t="s">
        <v>1</v>
      </c>
      <c r="N211" s="197" t="s">
        <v>43</v>
      </c>
      <c r="O211" s="72"/>
      <c r="P211" s="198">
        <f>O211*H211</f>
        <v>0</v>
      </c>
      <c r="Q211" s="198">
        <v>0.03362</v>
      </c>
      <c r="R211" s="198">
        <f>Q211*H211</f>
        <v>1.2615904999999998</v>
      </c>
      <c r="S211" s="198">
        <v>0</v>
      </c>
      <c r="T211" s="19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0" t="s">
        <v>163</v>
      </c>
      <c r="AT211" s="200" t="s">
        <v>127</v>
      </c>
      <c r="AU211" s="200" t="s">
        <v>132</v>
      </c>
      <c r="AY211" s="18" t="s">
        <v>124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8" t="s">
        <v>132</v>
      </c>
      <c r="BK211" s="201">
        <f>ROUND(I211*H211,2)</f>
        <v>0</v>
      </c>
      <c r="BL211" s="18" t="s">
        <v>163</v>
      </c>
      <c r="BM211" s="200" t="s">
        <v>346</v>
      </c>
    </row>
    <row r="212" spans="2:51" s="14" customFormat="1" ht="11.25">
      <c r="B212" s="214"/>
      <c r="C212" s="215"/>
      <c r="D212" s="204" t="s">
        <v>134</v>
      </c>
      <c r="E212" s="216" t="s">
        <v>1</v>
      </c>
      <c r="F212" s="217" t="s">
        <v>347</v>
      </c>
      <c r="G212" s="215"/>
      <c r="H212" s="216" t="s">
        <v>1</v>
      </c>
      <c r="I212" s="218"/>
      <c r="J212" s="215"/>
      <c r="K212" s="215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134</v>
      </c>
      <c r="AU212" s="223" t="s">
        <v>132</v>
      </c>
      <c r="AV212" s="14" t="s">
        <v>85</v>
      </c>
      <c r="AW212" s="14" t="s">
        <v>33</v>
      </c>
      <c r="AX212" s="14" t="s">
        <v>77</v>
      </c>
      <c r="AY212" s="223" t="s">
        <v>124</v>
      </c>
    </row>
    <row r="213" spans="2:51" s="13" customFormat="1" ht="11.25">
      <c r="B213" s="202"/>
      <c r="C213" s="203"/>
      <c r="D213" s="204" t="s">
        <v>134</v>
      </c>
      <c r="E213" s="205" t="s">
        <v>1</v>
      </c>
      <c r="F213" s="206" t="s">
        <v>348</v>
      </c>
      <c r="G213" s="203"/>
      <c r="H213" s="207">
        <v>9.875</v>
      </c>
      <c r="I213" s="208"/>
      <c r="J213" s="203"/>
      <c r="K213" s="203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134</v>
      </c>
      <c r="AU213" s="213" t="s">
        <v>132</v>
      </c>
      <c r="AV213" s="13" t="s">
        <v>132</v>
      </c>
      <c r="AW213" s="13" t="s">
        <v>33</v>
      </c>
      <c r="AX213" s="13" t="s">
        <v>77</v>
      </c>
      <c r="AY213" s="213" t="s">
        <v>124</v>
      </c>
    </row>
    <row r="214" spans="2:51" s="14" customFormat="1" ht="11.25">
      <c r="B214" s="214"/>
      <c r="C214" s="215"/>
      <c r="D214" s="204" t="s">
        <v>134</v>
      </c>
      <c r="E214" s="216" t="s">
        <v>1</v>
      </c>
      <c r="F214" s="217" t="s">
        <v>349</v>
      </c>
      <c r="G214" s="215"/>
      <c r="H214" s="216" t="s">
        <v>1</v>
      </c>
      <c r="I214" s="218"/>
      <c r="J214" s="215"/>
      <c r="K214" s="215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134</v>
      </c>
      <c r="AU214" s="223" t="s">
        <v>132</v>
      </c>
      <c r="AV214" s="14" t="s">
        <v>85</v>
      </c>
      <c r="AW214" s="14" t="s">
        <v>33</v>
      </c>
      <c r="AX214" s="14" t="s">
        <v>77</v>
      </c>
      <c r="AY214" s="223" t="s">
        <v>124</v>
      </c>
    </row>
    <row r="215" spans="2:51" s="13" customFormat="1" ht="11.25">
      <c r="B215" s="202"/>
      <c r="C215" s="203"/>
      <c r="D215" s="204" t="s">
        <v>134</v>
      </c>
      <c r="E215" s="205" t="s">
        <v>1</v>
      </c>
      <c r="F215" s="206" t="s">
        <v>350</v>
      </c>
      <c r="G215" s="203"/>
      <c r="H215" s="207">
        <v>24.2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134</v>
      </c>
      <c r="AU215" s="213" t="s">
        <v>132</v>
      </c>
      <c r="AV215" s="13" t="s">
        <v>132</v>
      </c>
      <c r="AW215" s="13" t="s">
        <v>33</v>
      </c>
      <c r="AX215" s="13" t="s">
        <v>77</v>
      </c>
      <c r="AY215" s="213" t="s">
        <v>124</v>
      </c>
    </row>
    <row r="216" spans="2:51" s="14" customFormat="1" ht="11.25">
      <c r="B216" s="214"/>
      <c r="C216" s="215"/>
      <c r="D216" s="204" t="s">
        <v>134</v>
      </c>
      <c r="E216" s="216" t="s">
        <v>1</v>
      </c>
      <c r="F216" s="217" t="s">
        <v>351</v>
      </c>
      <c r="G216" s="215"/>
      <c r="H216" s="216" t="s">
        <v>1</v>
      </c>
      <c r="I216" s="218"/>
      <c r="J216" s="215"/>
      <c r="K216" s="215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134</v>
      </c>
      <c r="AU216" s="223" t="s">
        <v>132</v>
      </c>
      <c r="AV216" s="14" t="s">
        <v>85</v>
      </c>
      <c r="AW216" s="14" t="s">
        <v>33</v>
      </c>
      <c r="AX216" s="14" t="s">
        <v>77</v>
      </c>
      <c r="AY216" s="223" t="s">
        <v>124</v>
      </c>
    </row>
    <row r="217" spans="2:51" s="13" customFormat="1" ht="11.25">
      <c r="B217" s="202"/>
      <c r="C217" s="203"/>
      <c r="D217" s="204" t="s">
        <v>134</v>
      </c>
      <c r="E217" s="205" t="s">
        <v>1</v>
      </c>
      <c r="F217" s="206" t="s">
        <v>352</v>
      </c>
      <c r="G217" s="203"/>
      <c r="H217" s="207">
        <v>3.45</v>
      </c>
      <c r="I217" s="208"/>
      <c r="J217" s="203"/>
      <c r="K217" s="203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134</v>
      </c>
      <c r="AU217" s="213" t="s">
        <v>132</v>
      </c>
      <c r="AV217" s="13" t="s">
        <v>132</v>
      </c>
      <c r="AW217" s="13" t="s">
        <v>33</v>
      </c>
      <c r="AX217" s="13" t="s">
        <v>77</v>
      </c>
      <c r="AY217" s="213" t="s">
        <v>124</v>
      </c>
    </row>
    <row r="218" spans="2:51" s="15" customFormat="1" ht="11.25">
      <c r="B218" s="224"/>
      <c r="C218" s="225"/>
      <c r="D218" s="204" t="s">
        <v>134</v>
      </c>
      <c r="E218" s="226" t="s">
        <v>1</v>
      </c>
      <c r="F218" s="227" t="s">
        <v>168</v>
      </c>
      <c r="G218" s="225"/>
      <c r="H218" s="228">
        <v>37.525000000000006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134</v>
      </c>
      <c r="AU218" s="234" t="s">
        <v>132</v>
      </c>
      <c r="AV218" s="15" t="s">
        <v>131</v>
      </c>
      <c r="AW218" s="15" t="s">
        <v>33</v>
      </c>
      <c r="AX218" s="15" t="s">
        <v>85</v>
      </c>
      <c r="AY218" s="234" t="s">
        <v>124</v>
      </c>
    </row>
    <row r="219" spans="1:65" s="2" customFormat="1" ht="24.2" customHeight="1">
      <c r="A219" s="35"/>
      <c r="B219" s="36"/>
      <c r="C219" s="235" t="s">
        <v>353</v>
      </c>
      <c r="D219" s="235" t="s">
        <v>177</v>
      </c>
      <c r="E219" s="236" t="s">
        <v>354</v>
      </c>
      <c r="F219" s="237" t="s">
        <v>355</v>
      </c>
      <c r="G219" s="238" t="s">
        <v>130</v>
      </c>
      <c r="H219" s="239">
        <v>40.89</v>
      </c>
      <c r="I219" s="240"/>
      <c r="J219" s="241">
        <f>ROUND(I219*H219,2)</f>
        <v>0</v>
      </c>
      <c r="K219" s="242"/>
      <c r="L219" s="243"/>
      <c r="M219" s="244" t="s">
        <v>1</v>
      </c>
      <c r="N219" s="245" t="s">
        <v>43</v>
      </c>
      <c r="O219" s="72"/>
      <c r="P219" s="198">
        <f>O219*H219</f>
        <v>0</v>
      </c>
      <c r="Q219" s="198">
        <v>0.0155</v>
      </c>
      <c r="R219" s="198">
        <f>Q219*H219</f>
        <v>0.633795</v>
      </c>
      <c r="S219" s="198">
        <v>0</v>
      </c>
      <c r="T219" s="19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0" t="s">
        <v>181</v>
      </c>
      <c r="AT219" s="200" t="s">
        <v>177</v>
      </c>
      <c r="AU219" s="200" t="s">
        <v>132</v>
      </c>
      <c r="AY219" s="18" t="s">
        <v>124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8" t="s">
        <v>132</v>
      </c>
      <c r="BK219" s="201">
        <f>ROUND(I219*H219,2)</f>
        <v>0</v>
      </c>
      <c r="BL219" s="18" t="s">
        <v>163</v>
      </c>
      <c r="BM219" s="200" t="s">
        <v>356</v>
      </c>
    </row>
    <row r="220" spans="2:51" s="13" customFormat="1" ht="11.25">
      <c r="B220" s="202"/>
      <c r="C220" s="203"/>
      <c r="D220" s="204" t="s">
        <v>134</v>
      </c>
      <c r="E220" s="205" t="s">
        <v>1</v>
      </c>
      <c r="F220" s="206" t="s">
        <v>357</v>
      </c>
      <c r="G220" s="203"/>
      <c r="H220" s="207">
        <v>40.89</v>
      </c>
      <c r="I220" s="208"/>
      <c r="J220" s="203"/>
      <c r="K220" s="203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134</v>
      </c>
      <c r="AU220" s="213" t="s">
        <v>132</v>
      </c>
      <c r="AV220" s="13" t="s">
        <v>132</v>
      </c>
      <c r="AW220" s="13" t="s">
        <v>33</v>
      </c>
      <c r="AX220" s="13" t="s">
        <v>85</v>
      </c>
      <c r="AY220" s="213" t="s">
        <v>124</v>
      </c>
    </row>
    <row r="221" spans="1:65" s="2" customFormat="1" ht="14.45" customHeight="1">
      <c r="A221" s="35"/>
      <c r="B221" s="36"/>
      <c r="C221" s="188" t="s">
        <v>358</v>
      </c>
      <c r="D221" s="188" t="s">
        <v>127</v>
      </c>
      <c r="E221" s="189" t="s">
        <v>359</v>
      </c>
      <c r="F221" s="190" t="s">
        <v>360</v>
      </c>
      <c r="G221" s="191" t="s">
        <v>130</v>
      </c>
      <c r="H221" s="192">
        <v>37.525</v>
      </c>
      <c r="I221" s="193"/>
      <c r="J221" s="194">
        <f>ROUND(I221*H221,2)</f>
        <v>0</v>
      </c>
      <c r="K221" s="195"/>
      <c r="L221" s="40"/>
      <c r="M221" s="196" t="s">
        <v>1</v>
      </c>
      <c r="N221" s="197" t="s">
        <v>43</v>
      </c>
      <c r="O221" s="72"/>
      <c r="P221" s="198">
        <f>O221*H221</f>
        <v>0</v>
      </c>
      <c r="Q221" s="198">
        <v>0.0003</v>
      </c>
      <c r="R221" s="198">
        <f>Q221*H221</f>
        <v>0.011257499999999998</v>
      </c>
      <c r="S221" s="198">
        <v>0</v>
      </c>
      <c r="T221" s="19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0" t="s">
        <v>163</v>
      </c>
      <c r="AT221" s="200" t="s">
        <v>127</v>
      </c>
      <c r="AU221" s="200" t="s">
        <v>132</v>
      </c>
      <c r="AY221" s="18" t="s">
        <v>124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8" t="s">
        <v>132</v>
      </c>
      <c r="BK221" s="201">
        <f>ROUND(I221*H221,2)</f>
        <v>0</v>
      </c>
      <c r="BL221" s="18" t="s">
        <v>163</v>
      </c>
      <c r="BM221" s="200" t="s">
        <v>361</v>
      </c>
    </row>
    <row r="222" spans="1:65" s="2" customFormat="1" ht="14.45" customHeight="1">
      <c r="A222" s="35"/>
      <c r="B222" s="36"/>
      <c r="C222" s="188" t="s">
        <v>362</v>
      </c>
      <c r="D222" s="188" t="s">
        <v>127</v>
      </c>
      <c r="E222" s="189" t="s">
        <v>363</v>
      </c>
      <c r="F222" s="190" t="s">
        <v>364</v>
      </c>
      <c r="G222" s="191" t="s">
        <v>302</v>
      </c>
      <c r="H222" s="192">
        <v>1</v>
      </c>
      <c r="I222" s="193"/>
      <c r="J222" s="194">
        <f>ROUND(I222*H222,2)</f>
        <v>0</v>
      </c>
      <c r="K222" s="195"/>
      <c r="L222" s="40"/>
      <c r="M222" s="196" t="s">
        <v>1</v>
      </c>
      <c r="N222" s="197" t="s">
        <v>43</v>
      </c>
      <c r="O222" s="72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0" t="s">
        <v>163</v>
      </c>
      <c r="AT222" s="200" t="s">
        <v>127</v>
      </c>
      <c r="AU222" s="200" t="s">
        <v>132</v>
      </c>
      <c r="AY222" s="18" t="s">
        <v>124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8" t="s">
        <v>132</v>
      </c>
      <c r="BK222" s="201">
        <f>ROUND(I222*H222,2)</f>
        <v>0</v>
      </c>
      <c r="BL222" s="18" t="s">
        <v>163</v>
      </c>
      <c r="BM222" s="200" t="s">
        <v>365</v>
      </c>
    </row>
    <row r="223" spans="1:65" s="2" customFormat="1" ht="14.45" customHeight="1">
      <c r="A223" s="35"/>
      <c r="B223" s="36"/>
      <c r="C223" s="235" t="s">
        <v>366</v>
      </c>
      <c r="D223" s="235" t="s">
        <v>177</v>
      </c>
      <c r="E223" s="236" t="s">
        <v>367</v>
      </c>
      <c r="F223" s="237" t="s">
        <v>368</v>
      </c>
      <c r="G223" s="238" t="s">
        <v>180</v>
      </c>
      <c r="H223" s="239">
        <v>207.672</v>
      </c>
      <c r="I223" s="240"/>
      <c r="J223" s="241">
        <f>ROUND(I223*H223,2)</f>
        <v>0</v>
      </c>
      <c r="K223" s="242"/>
      <c r="L223" s="243"/>
      <c r="M223" s="244" t="s">
        <v>1</v>
      </c>
      <c r="N223" s="245" t="s">
        <v>43</v>
      </c>
      <c r="O223" s="72"/>
      <c r="P223" s="198">
        <f>O223*H223</f>
        <v>0</v>
      </c>
      <c r="Q223" s="198">
        <v>0.001</v>
      </c>
      <c r="R223" s="198">
        <f>Q223*H223</f>
        <v>0.207672</v>
      </c>
      <c r="S223" s="198">
        <v>0</v>
      </c>
      <c r="T223" s="19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0" t="s">
        <v>181</v>
      </c>
      <c r="AT223" s="200" t="s">
        <v>177</v>
      </c>
      <c r="AU223" s="200" t="s">
        <v>132</v>
      </c>
      <c r="AY223" s="18" t="s">
        <v>124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8" t="s">
        <v>132</v>
      </c>
      <c r="BK223" s="201">
        <f>ROUND(I223*H223,2)</f>
        <v>0</v>
      </c>
      <c r="BL223" s="18" t="s">
        <v>163</v>
      </c>
      <c r="BM223" s="200" t="s">
        <v>369</v>
      </c>
    </row>
    <row r="224" spans="2:51" s="14" customFormat="1" ht="11.25">
      <c r="B224" s="214"/>
      <c r="C224" s="215"/>
      <c r="D224" s="204" t="s">
        <v>134</v>
      </c>
      <c r="E224" s="216" t="s">
        <v>1</v>
      </c>
      <c r="F224" s="217" t="s">
        <v>370</v>
      </c>
      <c r="G224" s="215"/>
      <c r="H224" s="216" t="s">
        <v>1</v>
      </c>
      <c r="I224" s="218"/>
      <c r="J224" s="215"/>
      <c r="K224" s="215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134</v>
      </c>
      <c r="AU224" s="223" t="s">
        <v>132</v>
      </c>
      <c r="AV224" s="14" t="s">
        <v>85</v>
      </c>
      <c r="AW224" s="14" t="s">
        <v>33</v>
      </c>
      <c r="AX224" s="14" t="s">
        <v>77</v>
      </c>
      <c r="AY224" s="223" t="s">
        <v>124</v>
      </c>
    </row>
    <row r="225" spans="2:51" s="13" customFormat="1" ht="11.25">
      <c r="B225" s="202"/>
      <c r="C225" s="203"/>
      <c r="D225" s="204" t="s">
        <v>134</v>
      </c>
      <c r="E225" s="205" t="s">
        <v>1</v>
      </c>
      <c r="F225" s="206" t="s">
        <v>371</v>
      </c>
      <c r="G225" s="203"/>
      <c r="H225" s="207">
        <v>207.672</v>
      </c>
      <c r="I225" s="208"/>
      <c r="J225" s="203"/>
      <c r="K225" s="203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134</v>
      </c>
      <c r="AU225" s="213" t="s">
        <v>132</v>
      </c>
      <c r="AV225" s="13" t="s">
        <v>132</v>
      </c>
      <c r="AW225" s="13" t="s">
        <v>33</v>
      </c>
      <c r="AX225" s="13" t="s">
        <v>85</v>
      </c>
      <c r="AY225" s="213" t="s">
        <v>124</v>
      </c>
    </row>
    <row r="226" spans="1:65" s="2" customFormat="1" ht="14.45" customHeight="1">
      <c r="A226" s="35"/>
      <c r="B226" s="36"/>
      <c r="C226" s="235" t="s">
        <v>372</v>
      </c>
      <c r="D226" s="235" t="s">
        <v>177</v>
      </c>
      <c r="E226" s="236" t="s">
        <v>373</v>
      </c>
      <c r="F226" s="237" t="s">
        <v>374</v>
      </c>
      <c r="G226" s="238" t="s">
        <v>180</v>
      </c>
      <c r="H226" s="239">
        <v>36.343</v>
      </c>
      <c r="I226" s="240"/>
      <c r="J226" s="241">
        <f>ROUND(I226*H226,2)</f>
        <v>0</v>
      </c>
      <c r="K226" s="242"/>
      <c r="L226" s="243"/>
      <c r="M226" s="244" t="s">
        <v>1</v>
      </c>
      <c r="N226" s="245" t="s">
        <v>43</v>
      </c>
      <c r="O226" s="72"/>
      <c r="P226" s="198">
        <f>O226*H226</f>
        <v>0</v>
      </c>
      <c r="Q226" s="198">
        <v>0.001</v>
      </c>
      <c r="R226" s="198">
        <f>Q226*H226</f>
        <v>0.03634300000000001</v>
      </c>
      <c r="S226" s="198">
        <v>0</v>
      </c>
      <c r="T226" s="19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0" t="s">
        <v>181</v>
      </c>
      <c r="AT226" s="200" t="s">
        <v>177</v>
      </c>
      <c r="AU226" s="200" t="s">
        <v>132</v>
      </c>
      <c r="AY226" s="18" t="s">
        <v>124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8" t="s">
        <v>132</v>
      </c>
      <c r="BK226" s="201">
        <f>ROUND(I226*H226,2)</f>
        <v>0</v>
      </c>
      <c r="BL226" s="18" t="s">
        <v>163</v>
      </c>
      <c r="BM226" s="200" t="s">
        <v>375</v>
      </c>
    </row>
    <row r="227" spans="2:51" s="14" customFormat="1" ht="11.25">
      <c r="B227" s="214"/>
      <c r="C227" s="215"/>
      <c r="D227" s="204" t="s">
        <v>134</v>
      </c>
      <c r="E227" s="216" t="s">
        <v>1</v>
      </c>
      <c r="F227" s="217" t="s">
        <v>376</v>
      </c>
      <c r="G227" s="215"/>
      <c r="H227" s="216" t="s">
        <v>1</v>
      </c>
      <c r="I227" s="218"/>
      <c r="J227" s="215"/>
      <c r="K227" s="215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134</v>
      </c>
      <c r="AU227" s="223" t="s">
        <v>132</v>
      </c>
      <c r="AV227" s="14" t="s">
        <v>85</v>
      </c>
      <c r="AW227" s="14" t="s">
        <v>33</v>
      </c>
      <c r="AX227" s="14" t="s">
        <v>77</v>
      </c>
      <c r="AY227" s="223" t="s">
        <v>124</v>
      </c>
    </row>
    <row r="228" spans="2:51" s="13" customFormat="1" ht="11.25">
      <c r="B228" s="202"/>
      <c r="C228" s="203"/>
      <c r="D228" s="204" t="s">
        <v>134</v>
      </c>
      <c r="E228" s="205" t="s">
        <v>1</v>
      </c>
      <c r="F228" s="206" t="s">
        <v>377</v>
      </c>
      <c r="G228" s="203"/>
      <c r="H228" s="207">
        <v>36.343</v>
      </c>
      <c r="I228" s="208"/>
      <c r="J228" s="203"/>
      <c r="K228" s="203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134</v>
      </c>
      <c r="AU228" s="213" t="s">
        <v>132</v>
      </c>
      <c r="AV228" s="13" t="s">
        <v>132</v>
      </c>
      <c r="AW228" s="13" t="s">
        <v>33</v>
      </c>
      <c r="AX228" s="13" t="s">
        <v>85</v>
      </c>
      <c r="AY228" s="213" t="s">
        <v>124</v>
      </c>
    </row>
    <row r="229" spans="1:65" s="2" customFormat="1" ht="14.45" customHeight="1">
      <c r="A229" s="35"/>
      <c r="B229" s="36"/>
      <c r="C229" s="235" t="s">
        <v>378</v>
      </c>
      <c r="D229" s="235" t="s">
        <v>177</v>
      </c>
      <c r="E229" s="236" t="s">
        <v>379</v>
      </c>
      <c r="F229" s="237" t="s">
        <v>380</v>
      </c>
      <c r="G229" s="238" t="s">
        <v>381</v>
      </c>
      <c r="H229" s="239">
        <v>1.5</v>
      </c>
      <c r="I229" s="240"/>
      <c r="J229" s="241">
        <f>ROUND(I229*H229,2)</f>
        <v>0</v>
      </c>
      <c r="K229" s="242"/>
      <c r="L229" s="243"/>
      <c r="M229" s="244" t="s">
        <v>1</v>
      </c>
      <c r="N229" s="245" t="s">
        <v>43</v>
      </c>
      <c r="O229" s="72"/>
      <c r="P229" s="198">
        <f>O229*H229</f>
        <v>0</v>
      </c>
      <c r="Q229" s="198">
        <v>0.001</v>
      </c>
      <c r="R229" s="198">
        <f>Q229*H229</f>
        <v>0.0015</v>
      </c>
      <c r="S229" s="198">
        <v>0</v>
      </c>
      <c r="T229" s="19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0" t="s">
        <v>181</v>
      </c>
      <c r="AT229" s="200" t="s">
        <v>177</v>
      </c>
      <c r="AU229" s="200" t="s">
        <v>132</v>
      </c>
      <c r="AY229" s="18" t="s">
        <v>124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8" t="s">
        <v>132</v>
      </c>
      <c r="BK229" s="201">
        <f>ROUND(I229*H229,2)</f>
        <v>0</v>
      </c>
      <c r="BL229" s="18" t="s">
        <v>163</v>
      </c>
      <c r="BM229" s="200" t="s">
        <v>382</v>
      </c>
    </row>
    <row r="230" spans="2:51" s="14" customFormat="1" ht="11.25">
      <c r="B230" s="214"/>
      <c r="C230" s="215"/>
      <c r="D230" s="204" t="s">
        <v>134</v>
      </c>
      <c r="E230" s="216" t="s">
        <v>1</v>
      </c>
      <c r="F230" s="217" t="s">
        <v>383</v>
      </c>
      <c r="G230" s="215"/>
      <c r="H230" s="216" t="s">
        <v>1</v>
      </c>
      <c r="I230" s="218"/>
      <c r="J230" s="215"/>
      <c r="K230" s="215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134</v>
      </c>
      <c r="AU230" s="223" t="s">
        <v>132</v>
      </c>
      <c r="AV230" s="14" t="s">
        <v>85</v>
      </c>
      <c r="AW230" s="14" t="s">
        <v>33</v>
      </c>
      <c r="AX230" s="14" t="s">
        <v>77</v>
      </c>
      <c r="AY230" s="223" t="s">
        <v>124</v>
      </c>
    </row>
    <row r="231" spans="2:51" s="13" customFormat="1" ht="11.25">
      <c r="B231" s="202"/>
      <c r="C231" s="203"/>
      <c r="D231" s="204" t="s">
        <v>134</v>
      </c>
      <c r="E231" s="205" t="s">
        <v>1</v>
      </c>
      <c r="F231" s="206" t="s">
        <v>384</v>
      </c>
      <c r="G231" s="203"/>
      <c r="H231" s="207">
        <v>1.5</v>
      </c>
      <c r="I231" s="208"/>
      <c r="J231" s="203"/>
      <c r="K231" s="203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134</v>
      </c>
      <c r="AU231" s="213" t="s">
        <v>132</v>
      </c>
      <c r="AV231" s="13" t="s">
        <v>132</v>
      </c>
      <c r="AW231" s="13" t="s">
        <v>33</v>
      </c>
      <c r="AX231" s="13" t="s">
        <v>85</v>
      </c>
      <c r="AY231" s="213" t="s">
        <v>124</v>
      </c>
    </row>
    <row r="232" spans="1:65" s="2" customFormat="1" ht="24.2" customHeight="1">
      <c r="A232" s="35"/>
      <c r="B232" s="36"/>
      <c r="C232" s="188" t="s">
        <v>385</v>
      </c>
      <c r="D232" s="188" t="s">
        <v>127</v>
      </c>
      <c r="E232" s="189" t="s">
        <v>386</v>
      </c>
      <c r="F232" s="190" t="s">
        <v>387</v>
      </c>
      <c r="G232" s="191" t="s">
        <v>148</v>
      </c>
      <c r="H232" s="192">
        <v>2.157</v>
      </c>
      <c r="I232" s="193"/>
      <c r="J232" s="194">
        <f>ROUND(I232*H232,2)</f>
        <v>0</v>
      </c>
      <c r="K232" s="195"/>
      <c r="L232" s="40"/>
      <c r="M232" s="196" t="s">
        <v>1</v>
      </c>
      <c r="N232" s="197" t="s">
        <v>43</v>
      </c>
      <c r="O232" s="72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163</v>
      </c>
      <c r="AT232" s="200" t="s">
        <v>127</v>
      </c>
      <c r="AU232" s="200" t="s">
        <v>132</v>
      </c>
      <c r="AY232" s="18" t="s">
        <v>124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8" t="s">
        <v>132</v>
      </c>
      <c r="BK232" s="201">
        <f>ROUND(I232*H232,2)</f>
        <v>0</v>
      </c>
      <c r="BL232" s="18" t="s">
        <v>163</v>
      </c>
      <c r="BM232" s="200" t="s">
        <v>388</v>
      </c>
    </row>
    <row r="233" spans="1:65" s="2" customFormat="1" ht="24.2" customHeight="1">
      <c r="A233" s="35"/>
      <c r="B233" s="36"/>
      <c r="C233" s="188" t="s">
        <v>389</v>
      </c>
      <c r="D233" s="188" t="s">
        <v>127</v>
      </c>
      <c r="E233" s="189" t="s">
        <v>390</v>
      </c>
      <c r="F233" s="190" t="s">
        <v>391</v>
      </c>
      <c r="G233" s="191" t="s">
        <v>148</v>
      </c>
      <c r="H233" s="192">
        <v>2.157</v>
      </c>
      <c r="I233" s="193"/>
      <c r="J233" s="194">
        <f>ROUND(I233*H233,2)</f>
        <v>0</v>
      </c>
      <c r="K233" s="195"/>
      <c r="L233" s="40"/>
      <c r="M233" s="250" t="s">
        <v>1</v>
      </c>
      <c r="N233" s="251" t="s">
        <v>43</v>
      </c>
      <c r="O233" s="252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0" t="s">
        <v>163</v>
      </c>
      <c r="AT233" s="200" t="s">
        <v>127</v>
      </c>
      <c r="AU233" s="200" t="s">
        <v>132</v>
      </c>
      <c r="AY233" s="18" t="s">
        <v>124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8" t="s">
        <v>132</v>
      </c>
      <c r="BK233" s="201">
        <f>ROUND(I233*H233,2)</f>
        <v>0</v>
      </c>
      <c r="BL233" s="18" t="s">
        <v>163</v>
      </c>
      <c r="BM233" s="200" t="s">
        <v>392</v>
      </c>
    </row>
    <row r="234" spans="1:31" s="2" customFormat="1" ht="6.95" customHeight="1">
      <c r="A234" s="35"/>
      <c r="B234" s="55"/>
      <c r="C234" s="56"/>
      <c r="D234" s="56"/>
      <c r="E234" s="56"/>
      <c r="F234" s="56"/>
      <c r="G234" s="56"/>
      <c r="H234" s="56"/>
      <c r="I234" s="56"/>
      <c r="J234" s="56"/>
      <c r="K234" s="56"/>
      <c r="L234" s="40"/>
      <c r="M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</row>
  </sheetData>
  <sheetProtection algorithmName="SHA-512" hashValue="IsccrlBAAtST6A5qXfAIJuOcR1/5foRexNMnoWcmeJy7PSgtK2PjfaVjP8S1kGKN5EUURpqv9Yo1r6OF+Jmhlw==" saltValue="gpCmipeQZTEFBO0y6X1eMjPZhZi278NVTK4ubEHx2F2FHyNgme9VK5IU8F+CVNDnIYHPUpl2SCil4Oyo/Ab4LQ==" spinCount="100000" sheet="1" objects="1" scenarios="1" formatColumns="0" formatRows="0" autoFilter="0"/>
  <autoFilter ref="C126:K23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7" t="str">
        <f>'Rekapitulace stavby'!K6</f>
        <v>V.Vlasákové 2/966</v>
      </c>
      <c r="F7" s="308"/>
      <c r="G7" s="308"/>
      <c r="H7" s="308"/>
      <c r="L7" s="21"/>
    </row>
    <row r="8" spans="1:31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9" t="s">
        <v>393</v>
      </c>
      <c r="F9" s="310"/>
      <c r="G9" s="310"/>
      <c r="H9" s="31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23. 3. 2021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1" t="str">
        <f>'Rekapitulace stavby'!E14</f>
        <v>Vyplň údaj</v>
      </c>
      <c r="F18" s="312"/>
      <c r="G18" s="312"/>
      <c r="H18" s="312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26</v>
      </c>
      <c r="J21" s="114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35</v>
      </c>
      <c r="F24" s="35"/>
      <c r="G24" s="35"/>
      <c r="H24" s="35"/>
      <c r="I24" s="113" t="s">
        <v>26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3" t="s">
        <v>1</v>
      </c>
      <c r="F27" s="313"/>
      <c r="G27" s="313"/>
      <c r="H27" s="31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ROUND(J142,2)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ROUND((SUM(BE142:BE618)),2)</f>
        <v>0</v>
      </c>
      <c r="G33" s="35"/>
      <c r="H33" s="35"/>
      <c r="I33" s="125">
        <v>0.21</v>
      </c>
      <c r="J33" s="124">
        <f>ROUND(((SUM(BE142:BE618))*I33),2)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ROUND((SUM(BF142:BF618)),2)</f>
        <v>0</v>
      </c>
      <c r="G34" s="35"/>
      <c r="H34" s="35"/>
      <c r="I34" s="125">
        <v>0.15</v>
      </c>
      <c r="J34" s="124">
        <f>ROUND(((SUM(BF142:BF618))*I34),2)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ROUND((SUM(BG142:BG618)),2)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ROUND((SUM(BH142:BH618)),2)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ROUND((SUM(BI142:BI618)),2)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50</v>
      </c>
      <c r="E50" s="134"/>
      <c r="F50" s="134"/>
      <c r="G50" s="133" t="s">
        <v>51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52</v>
      </c>
      <c r="E61" s="136"/>
      <c r="F61" s="137" t="s">
        <v>53</v>
      </c>
      <c r="G61" s="135" t="s">
        <v>52</v>
      </c>
      <c r="H61" s="136"/>
      <c r="I61" s="136"/>
      <c r="J61" s="138" t="s">
        <v>53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54</v>
      </c>
      <c r="E65" s="139"/>
      <c r="F65" s="139"/>
      <c r="G65" s="133" t="s">
        <v>55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52</v>
      </c>
      <c r="E76" s="136"/>
      <c r="F76" s="137" t="s">
        <v>53</v>
      </c>
      <c r="G76" s="135" t="s">
        <v>52</v>
      </c>
      <c r="H76" s="136"/>
      <c r="I76" s="136"/>
      <c r="J76" s="138" t="s">
        <v>53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4" t="str">
        <f>E7</f>
        <v>V.Vlasákové 2/966</v>
      </c>
      <c r="F85" s="315"/>
      <c r="G85" s="315"/>
      <c r="H85" s="31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5" t="str">
        <f>E9</f>
        <v>SO 01 B II - OPRAVA</v>
      </c>
      <c r="F87" s="316"/>
      <c r="G87" s="316"/>
      <c r="H87" s="31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23. 3. 2021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>Ing. Vladimír Slonka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Věra Grohmannová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J142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J143</f>
        <v>0</v>
      </c>
      <c r="K97" s="149"/>
      <c r="L97" s="153"/>
    </row>
    <row r="98" spans="2:12" s="10" customFormat="1" ht="19.9" customHeight="1">
      <c r="B98" s="154"/>
      <c r="C98" s="155"/>
      <c r="D98" s="156" t="s">
        <v>100</v>
      </c>
      <c r="E98" s="157"/>
      <c r="F98" s="157"/>
      <c r="G98" s="157"/>
      <c r="H98" s="157"/>
      <c r="I98" s="157"/>
      <c r="J98" s="158">
        <f>J144</f>
        <v>0</v>
      </c>
      <c r="K98" s="155"/>
      <c r="L98" s="159"/>
    </row>
    <row r="99" spans="2:12" s="10" customFormat="1" ht="19.9" customHeight="1">
      <c r="B99" s="154"/>
      <c r="C99" s="155"/>
      <c r="D99" s="156" t="s">
        <v>394</v>
      </c>
      <c r="E99" s="157"/>
      <c r="F99" s="157"/>
      <c r="G99" s="157"/>
      <c r="H99" s="157"/>
      <c r="I99" s="157"/>
      <c r="J99" s="158">
        <f>J187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395</v>
      </c>
      <c r="E100" s="157"/>
      <c r="F100" s="157"/>
      <c r="G100" s="157"/>
      <c r="H100" s="157"/>
      <c r="I100" s="157"/>
      <c r="J100" s="158">
        <f>J212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101</v>
      </c>
      <c r="E101" s="157"/>
      <c r="F101" s="157"/>
      <c r="G101" s="157"/>
      <c r="H101" s="157"/>
      <c r="I101" s="157"/>
      <c r="J101" s="158">
        <f>J221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102</v>
      </c>
      <c r="E102" s="151"/>
      <c r="F102" s="151"/>
      <c r="G102" s="151"/>
      <c r="H102" s="151"/>
      <c r="I102" s="151"/>
      <c r="J102" s="152">
        <f>J225</f>
        <v>0</v>
      </c>
      <c r="K102" s="149"/>
      <c r="L102" s="153"/>
    </row>
    <row r="103" spans="2:12" s="10" customFormat="1" ht="19.9" customHeight="1">
      <c r="B103" s="154"/>
      <c r="C103" s="155"/>
      <c r="D103" s="156" t="s">
        <v>396</v>
      </c>
      <c r="E103" s="157"/>
      <c r="F103" s="157"/>
      <c r="G103" s="157"/>
      <c r="H103" s="157"/>
      <c r="I103" s="157"/>
      <c r="J103" s="158">
        <f>J226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397</v>
      </c>
      <c r="E104" s="157"/>
      <c r="F104" s="157"/>
      <c r="G104" s="157"/>
      <c r="H104" s="157"/>
      <c r="I104" s="157"/>
      <c r="J104" s="158">
        <f>J234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398</v>
      </c>
      <c r="E105" s="157"/>
      <c r="F105" s="157"/>
      <c r="G105" s="157"/>
      <c r="H105" s="157"/>
      <c r="I105" s="157"/>
      <c r="J105" s="158">
        <f>J247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104</v>
      </c>
      <c r="E106" s="157"/>
      <c r="F106" s="157"/>
      <c r="G106" s="157"/>
      <c r="H106" s="157"/>
      <c r="I106" s="157"/>
      <c r="J106" s="158">
        <f>J257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399</v>
      </c>
      <c r="E107" s="157"/>
      <c r="F107" s="157"/>
      <c r="G107" s="157"/>
      <c r="H107" s="157"/>
      <c r="I107" s="157"/>
      <c r="J107" s="158">
        <f>J277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400</v>
      </c>
      <c r="E108" s="157"/>
      <c r="F108" s="157"/>
      <c r="G108" s="157"/>
      <c r="H108" s="157"/>
      <c r="I108" s="157"/>
      <c r="J108" s="158">
        <f>J282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401</v>
      </c>
      <c r="E109" s="157"/>
      <c r="F109" s="157"/>
      <c r="G109" s="157"/>
      <c r="H109" s="157"/>
      <c r="I109" s="157"/>
      <c r="J109" s="158">
        <f>J331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402</v>
      </c>
      <c r="E110" s="157"/>
      <c r="F110" s="157"/>
      <c r="G110" s="157"/>
      <c r="H110" s="157"/>
      <c r="I110" s="157"/>
      <c r="J110" s="158">
        <f>J338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105</v>
      </c>
      <c r="E111" s="157"/>
      <c r="F111" s="157"/>
      <c r="G111" s="157"/>
      <c r="H111" s="157"/>
      <c r="I111" s="157"/>
      <c r="J111" s="158">
        <f>J346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106</v>
      </c>
      <c r="E112" s="157"/>
      <c r="F112" s="157"/>
      <c r="G112" s="157"/>
      <c r="H112" s="157"/>
      <c r="I112" s="157"/>
      <c r="J112" s="158">
        <f>J366</f>
        <v>0</v>
      </c>
      <c r="K112" s="155"/>
      <c r="L112" s="159"/>
    </row>
    <row r="113" spans="2:12" s="10" customFormat="1" ht="19.9" customHeight="1">
      <c r="B113" s="154"/>
      <c r="C113" s="155"/>
      <c r="D113" s="156" t="s">
        <v>403</v>
      </c>
      <c r="E113" s="157"/>
      <c r="F113" s="157"/>
      <c r="G113" s="157"/>
      <c r="H113" s="157"/>
      <c r="I113" s="157"/>
      <c r="J113" s="158">
        <f>J408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404</v>
      </c>
      <c r="E114" s="157"/>
      <c r="F114" s="157"/>
      <c r="G114" s="157"/>
      <c r="H114" s="157"/>
      <c r="I114" s="157"/>
      <c r="J114" s="158">
        <f>J411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108</v>
      </c>
      <c r="E115" s="157"/>
      <c r="F115" s="157"/>
      <c r="G115" s="157"/>
      <c r="H115" s="157"/>
      <c r="I115" s="157"/>
      <c r="J115" s="158">
        <f>J467</f>
        <v>0</v>
      </c>
      <c r="K115" s="155"/>
      <c r="L115" s="159"/>
    </row>
    <row r="116" spans="2:12" s="10" customFormat="1" ht="19.9" customHeight="1">
      <c r="B116" s="154"/>
      <c r="C116" s="155"/>
      <c r="D116" s="156" t="s">
        <v>405</v>
      </c>
      <c r="E116" s="157"/>
      <c r="F116" s="157"/>
      <c r="G116" s="157"/>
      <c r="H116" s="157"/>
      <c r="I116" s="157"/>
      <c r="J116" s="158">
        <f>J474</f>
        <v>0</v>
      </c>
      <c r="K116" s="155"/>
      <c r="L116" s="159"/>
    </row>
    <row r="117" spans="2:12" s="10" customFormat="1" ht="19.9" customHeight="1">
      <c r="B117" s="154"/>
      <c r="C117" s="155"/>
      <c r="D117" s="156" t="s">
        <v>406</v>
      </c>
      <c r="E117" s="157"/>
      <c r="F117" s="157"/>
      <c r="G117" s="157"/>
      <c r="H117" s="157"/>
      <c r="I117" s="157"/>
      <c r="J117" s="158">
        <f>J501</f>
        <v>0</v>
      </c>
      <c r="K117" s="155"/>
      <c r="L117" s="159"/>
    </row>
    <row r="118" spans="2:12" s="9" customFormat="1" ht="24.95" customHeight="1">
      <c r="B118" s="148"/>
      <c r="C118" s="149"/>
      <c r="D118" s="150" t="s">
        <v>407</v>
      </c>
      <c r="E118" s="151"/>
      <c r="F118" s="151"/>
      <c r="G118" s="151"/>
      <c r="H118" s="151"/>
      <c r="I118" s="151"/>
      <c r="J118" s="152">
        <f>J571</f>
        <v>0</v>
      </c>
      <c r="K118" s="149"/>
      <c r="L118" s="153"/>
    </row>
    <row r="119" spans="2:12" s="9" customFormat="1" ht="24.95" customHeight="1">
      <c r="B119" s="148"/>
      <c r="C119" s="149"/>
      <c r="D119" s="150" t="s">
        <v>408</v>
      </c>
      <c r="E119" s="151"/>
      <c r="F119" s="151"/>
      <c r="G119" s="151"/>
      <c r="H119" s="151"/>
      <c r="I119" s="151"/>
      <c r="J119" s="152">
        <f>J609</f>
        <v>0</v>
      </c>
      <c r="K119" s="149"/>
      <c r="L119" s="153"/>
    </row>
    <row r="120" spans="2:12" s="9" customFormat="1" ht="24.95" customHeight="1">
      <c r="B120" s="148"/>
      <c r="C120" s="149"/>
      <c r="D120" s="150" t="s">
        <v>409</v>
      </c>
      <c r="E120" s="151"/>
      <c r="F120" s="151"/>
      <c r="G120" s="151"/>
      <c r="H120" s="151"/>
      <c r="I120" s="151"/>
      <c r="J120" s="152">
        <f>J614</f>
        <v>0</v>
      </c>
      <c r="K120" s="149"/>
      <c r="L120" s="153"/>
    </row>
    <row r="121" spans="2:12" s="10" customFormat="1" ht="19.9" customHeight="1">
      <c r="B121" s="154"/>
      <c r="C121" s="155"/>
      <c r="D121" s="156" t="s">
        <v>410</v>
      </c>
      <c r="E121" s="157"/>
      <c r="F121" s="157"/>
      <c r="G121" s="157"/>
      <c r="H121" s="157"/>
      <c r="I121" s="157"/>
      <c r="J121" s="158">
        <f>J615</f>
        <v>0</v>
      </c>
      <c r="K121" s="155"/>
      <c r="L121" s="159"/>
    </row>
    <row r="122" spans="2:12" s="10" customFormat="1" ht="19.9" customHeight="1">
      <c r="B122" s="154"/>
      <c r="C122" s="155"/>
      <c r="D122" s="156" t="s">
        <v>411</v>
      </c>
      <c r="E122" s="157"/>
      <c r="F122" s="157"/>
      <c r="G122" s="157"/>
      <c r="H122" s="157"/>
      <c r="I122" s="157"/>
      <c r="J122" s="158">
        <f>J617</f>
        <v>0</v>
      </c>
      <c r="K122" s="155"/>
      <c r="L122" s="159"/>
    </row>
    <row r="123" spans="1:31" s="2" customFormat="1" ht="21.7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8" spans="1:31" s="2" customFormat="1" ht="6.95" customHeight="1">
      <c r="A128" s="35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4.95" customHeight="1">
      <c r="A129" s="35"/>
      <c r="B129" s="36"/>
      <c r="C129" s="24" t="s">
        <v>109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16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314" t="str">
        <f>E7</f>
        <v>V.Vlasákové 2/966</v>
      </c>
      <c r="F132" s="315"/>
      <c r="G132" s="315"/>
      <c r="H132" s="315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30" t="s">
        <v>91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6.5" customHeight="1">
      <c r="A134" s="35"/>
      <c r="B134" s="36"/>
      <c r="C134" s="37"/>
      <c r="D134" s="37"/>
      <c r="E134" s="285" t="str">
        <f>E9</f>
        <v>SO 01 B II - OPRAVA</v>
      </c>
      <c r="F134" s="316"/>
      <c r="G134" s="316"/>
      <c r="H134" s="316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2" customHeight="1">
      <c r="A136" s="35"/>
      <c r="B136" s="36"/>
      <c r="C136" s="30" t="s">
        <v>20</v>
      </c>
      <c r="D136" s="37"/>
      <c r="E136" s="37"/>
      <c r="F136" s="28" t="str">
        <f>F12</f>
        <v xml:space="preserve"> </v>
      </c>
      <c r="G136" s="37"/>
      <c r="H136" s="37"/>
      <c r="I136" s="30" t="s">
        <v>22</v>
      </c>
      <c r="J136" s="67" t="str">
        <f>IF(J12="","",J12)</f>
        <v>23. 3. 2021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5.7" customHeight="1">
      <c r="A138" s="35"/>
      <c r="B138" s="36"/>
      <c r="C138" s="30" t="s">
        <v>24</v>
      </c>
      <c r="D138" s="37"/>
      <c r="E138" s="37"/>
      <c r="F138" s="28" t="str">
        <f>E15</f>
        <v xml:space="preserve"> </v>
      </c>
      <c r="G138" s="37"/>
      <c r="H138" s="37"/>
      <c r="I138" s="30" t="s">
        <v>29</v>
      </c>
      <c r="J138" s="33" t="str">
        <f>E21</f>
        <v>Ing. Vladimír Slonka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5.2" customHeight="1">
      <c r="A139" s="35"/>
      <c r="B139" s="36"/>
      <c r="C139" s="30" t="s">
        <v>27</v>
      </c>
      <c r="D139" s="37"/>
      <c r="E139" s="37"/>
      <c r="F139" s="28" t="str">
        <f>IF(E18="","",E18)</f>
        <v>Vyplň údaj</v>
      </c>
      <c r="G139" s="37"/>
      <c r="H139" s="37"/>
      <c r="I139" s="30" t="s">
        <v>34</v>
      </c>
      <c r="J139" s="33" t="str">
        <f>E24</f>
        <v>Věra Grohmannová</v>
      </c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0.35" customHeight="1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11" customFormat="1" ht="29.25" customHeight="1">
      <c r="A141" s="160"/>
      <c r="B141" s="161"/>
      <c r="C141" s="162" t="s">
        <v>110</v>
      </c>
      <c r="D141" s="163" t="s">
        <v>62</v>
      </c>
      <c r="E141" s="163" t="s">
        <v>58</v>
      </c>
      <c r="F141" s="163" t="s">
        <v>59</v>
      </c>
      <c r="G141" s="163" t="s">
        <v>111</v>
      </c>
      <c r="H141" s="163" t="s">
        <v>112</v>
      </c>
      <c r="I141" s="163" t="s">
        <v>113</v>
      </c>
      <c r="J141" s="164" t="s">
        <v>95</v>
      </c>
      <c r="K141" s="165" t="s">
        <v>114</v>
      </c>
      <c r="L141" s="166"/>
      <c r="M141" s="76" t="s">
        <v>1</v>
      </c>
      <c r="N141" s="77" t="s">
        <v>41</v>
      </c>
      <c r="O141" s="77" t="s">
        <v>115</v>
      </c>
      <c r="P141" s="77" t="s">
        <v>116</v>
      </c>
      <c r="Q141" s="77" t="s">
        <v>117</v>
      </c>
      <c r="R141" s="77" t="s">
        <v>118</v>
      </c>
      <c r="S141" s="77" t="s">
        <v>119</v>
      </c>
      <c r="T141" s="78" t="s">
        <v>120</v>
      </c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</row>
    <row r="142" spans="1:63" s="2" customFormat="1" ht="22.9" customHeight="1">
      <c r="A142" s="35"/>
      <c r="B142" s="36"/>
      <c r="C142" s="83" t="s">
        <v>121</v>
      </c>
      <c r="D142" s="37"/>
      <c r="E142" s="37"/>
      <c r="F142" s="37"/>
      <c r="G142" s="37"/>
      <c r="H142" s="37"/>
      <c r="I142" s="37"/>
      <c r="J142" s="167">
        <f>BK142</f>
        <v>0</v>
      </c>
      <c r="K142" s="37"/>
      <c r="L142" s="40"/>
      <c r="M142" s="79"/>
      <c r="N142" s="168"/>
      <c r="O142" s="80"/>
      <c r="P142" s="169">
        <f>P143+P225+P571+P609+P614</f>
        <v>0</v>
      </c>
      <c r="Q142" s="80"/>
      <c r="R142" s="169">
        <f>R143+R225+R571+R609+R614</f>
        <v>12.80021451</v>
      </c>
      <c r="S142" s="80"/>
      <c r="T142" s="170">
        <f>T143+T225+T571+T609+T614</f>
        <v>5.967893719999999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76</v>
      </c>
      <c r="AU142" s="18" t="s">
        <v>97</v>
      </c>
      <c r="BK142" s="171">
        <f>BK143+BK225+BK571+BK609+BK614</f>
        <v>0</v>
      </c>
    </row>
    <row r="143" spans="2:63" s="12" customFormat="1" ht="25.9" customHeight="1">
      <c r="B143" s="172"/>
      <c r="C143" s="173"/>
      <c r="D143" s="174" t="s">
        <v>76</v>
      </c>
      <c r="E143" s="175" t="s">
        <v>122</v>
      </c>
      <c r="F143" s="175" t="s">
        <v>123</v>
      </c>
      <c r="G143" s="173"/>
      <c r="H143" s="173"/>
      <c r="I143" s="176"/>
      <c r="J143" s="177">
        <f>BK143</f>
        <v>0</v>
      </c>
      <c r="K143" s="173"/>
      <c r="L143" s="178"/>
      <c r="M143" s="179"/>
      <c r="N143" s="180"/>
      <c r="O143" s="180"/>
      <c r="P143" s="181">
        <f>P144+P187+P212+P221</f>
        <v>0</v>
      </c>
      <c r="Q143" s="180"/>
      <c r="R143" s="181">
        <f>R144+R187+R212+R221</f>
        <v>10.01180446</v>
      </c>
      <c r="S143" s="180"/>
      <c r="T143" s="182">
        <f>T144+T187+T212+T221</f>
        <v>4.8793</v>
      </c>
      <c r="AR143" s="183" t="s">
        <v>85</v>
      </c>
      <c r="AT143" s="184" t="s">
        <v>76</v>
      </c>
      <c r="AU143" s="184" t="s">
        <v>77</v>
      </c>
      <c r="AY143" s="183" t="s">
        <v>124</v>
      </c>
      <c r="BK143" s="185">
        <f>BK144+BK187+BK212+BK221</f>
        <v>0</v>
      </c>
    </row>
    <row r="144" spans="2:63" s="12" customFormat="1" ht="22.9" customHeight="1">
      <c r="B144" s="172"/>
      <c r="C144" s="173"/>
      <c r="D144" s="174" t="s">
        <v>76</v>
      </c>
      <c r="E144" s="186" t="s">
        <v>136</v>
      </c>
      <c r="F144" s="186" t="s">
        <v>137</v>
      </c>
      <c r="G144" s="173"/>
      <c r="H144" s="173"/>
      <c r="I144" s="176"/>
      <c r="J144" s="187">
        <f>BK144</f>
        <v>0</v>
      </c>
      <c r="K144" s="173"/>
      <c r="L144" s="178"/>
      <c r="M144" s="179"/>
      <c r="N144" s="180"/>
      <c r="O144" s="180"/>
      <c r="P144" s="181">
        <f>SUM(P145:P186)</f>
        <v>0</v>
      </c>
      <c r="Q144" s="180"/>
      <c r="R144" s="181">
        <f>SUM(R145:R186)</f>
        <v>10.007628460000001</v>
      </c>
      <c r="S144" s="180"/>
      <c r="T144" s="182">
        <f>SUM(T145:T186)</f>
        <v>0</v>
      </c>
      <c r="AR144" s="183" t="s">
        <v>85</v>
      </c>
      <c r="AT144" s="184" t="s">
        <v>76</v>
      </c>
      <c r="AU144" s="184" t="s">
        <v>85</v>
      </c>
      <c r="AY144" s="183" t="s">
        <v>124</v>
      </c>
      <c r="BK144" s="185">
        <f>SUM(BK145:BK186)</f>
        <v>0</v>
      </c>
    </row>
    <row r="145" spans="1:65" s="2" customFormat="1" ht="24.2" customHeight="1">
      <c r="A145" s="35"/>
      <c r="B145" s="36"/>
      <c r="C145" s="188" t="s">
        <v>85</v>
      </c>
      <c r="D145" s="188" t="s">
        <v>127</v>
      </c>
      <c r="E145" s="189" t="s">
        <v>412</v>
      </c>
      <c r="F145" s="190" t="s">
        <v>413</v>
      </c>
      <c r="G145" s="191" t="s">
        <v>130</v>
      </c>
      <c r="H145" s="192">
        <v>73.62</v>
      </c>
      <c r="I145" s="193"/>
      <c r="J145" s="194">
        <f>ROUND(I145*H145,2)</f>
        <v>0</v>
      </c>
      <c r="K145" s="195"/>
      <c r="L145" s="40"/>
      <c r="M145" s="196" t="s">
        <v>1</v>
      </c>
      <c r="N145" s="197" t="s">
        <v>43</v>
      </c>
      <c r="O145" s="72"/>
      <c r="P145" s="198">
        <f>O145*H145</f>
        <v>0</v>
      </c>
      <c r="Q145" s="198">
        <v>0.00026</v>
      </c>
      <c r="R145" s="198">
        <f>Q145*H145</f>
        <v>0.0191412</v>
      </c>
      <c r="S145" s="198">
        <v>0</v>
      </c>
      <c r="T145" s="19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131</v>
      </c>
      <c r="AT145" s="200" t="s">
        <v>127</v>
      </c>
      <c r="AU145" s="200" t="s">
        <v>132</v>
      </c>
      <c r="AY145" s="18" t="s">
        <v>124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8" t="s">
        <v>132</v>
      </c>
      <c r="BK145" s="201">
        <f>ROUND(I145*H145,2)</f>
        <v>0</v>
      </c>
      <c r="BL145" s="18" t="s">
        <v>131</v>
      </c>
      <c r="BM145" s="200" t="s">
        <v>414</v>
      </c>
    </row>
    <row r="146" spans="1:65" s="2" customFormat="1" ht="24.2" customHeight="1">
      <c r="A146" s="35"/>
      <c r="B146" s="36"/>
      <c r="C146" s="188" t="s">
        <v>132</v>
      </c>
      <c r="D146" s="188" t="s">
        <v>127</v>
      </c>
      <c r="E146" s="189" t="s">
        <v>415</v>
      </c>
      <c r="F146" s="190" t="s">
        <v>416</v>
      </c>
      <c r="G146" s="191" t="s">
        <v>130</v>
      </c>
      <c r="H146" s="192">
        <v>73.62</v>
      </c>
      <c r="I146" s="193"/>
      <c r="J146" s="194">
        <f>ROUND(I146*H146,2)</f>
        <v>0</v>
      </c>
      <c r="K146" s="195"/>
      <c r="L146" s="40"/>
      <c r="M146" s="196" t="s">
        <v>1</v>
      </c>
      <c r="N146" s="197" t="s">
        <v>43</v>
      </c>
      <c r="O146" s="72"/>
      <c r="P146" s="198">
        <f>O146*H146</f>
        <v>0</v>
      </c>
      <c r="Q146" s="198">
        <v>0.00438</v>
      </c>
      <c r="R146" s="198">
        <f>Q146*H146</f>
        <v>0.3224556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131</v>
      </c>
      <c r="AT146" s="200" t="s">
        <v>127</v>
      </c>
      <c r="AU146" s="200" t="s">
        <v>132</v>
      </c>
      <c r="AY146" s="18" t="s">
        <v>124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8" t="s">
        <v>132</v>
      </c>
      <c r="BK146" s="201">
        <f>ROUND(I146*H146,2)</f>
        <v>0</v>
      </c>
      <c r="BL146" s="18" t="s">
        <v>131</v>
      </c>
      <c r="BM146" s="200" t="s">
        <v>417</v>
      </c>
    </row>
    <row r="147" spans="1:65" s="2" customFormat="1" ht="24.2" customHeight="1">
      <c r="A147" s="35"/>
      <c r="B147" s="36"/>
      <c r="C147" s="188" t="s">
        <v>125</v>
      </c>
      <c r="D147" s="188" t="s">
        <v>127</v>
      </c>
      <c r="E147" s="189" t="s">
        <v>418</v>
      </c>
      <c r="F147" s="190" t="s">
        <v>419</v>
      </c>
      <c r="G147" s="191" t="s">
        <v>130</v>
      </c>
      <c r="H147" s="192">
        <v>73.62</v>
      </c>
      <c r="I147" s="193"/>
      <c r="J147" s="194">
        <f>ROUND(I147*H147,2)</f>
        <v>0</v>
      </c>
      <c r="K147" s="195"/>
      <c r="L147" s="40"/>
      <c r="M147" s="196" t="s">
        <v>1</v>
      </c>
      <c r="N147" s="197" t="s">
        <v>43</v>
      </c>
      <c r="O147" s="72"/>
      <c r="P147" s="198">
        <f>O147*H147</f>
        <v>0</v>
      </c>
      <c r="Q147" s="198">
        <v>0.003</v>
      </c>
      <c r="R147" s="198">
        <f>Q147*H147</f>
        <v>0.22086000000000003</v>
      </c>
      <c r="S147" s="198">
        <v>0</v>
      </c>
      <c r="T147" s="19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131</v>
      </c>
      <c r="AT147" s="200" t="s">
        <v>127</v>
      </c>
      <c r="AU147" s="200" t="s">
        <v>132</v>
      </c>
      <c r="AY147" s="18" t="s">
        <v>124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8" t="s">
        <v>132</v>
      </c>
      <c r="BK147" s="201">
        <f>ROUND(I147*H147,2)</f>
        <v>0</v>
      </c>
      <c r="BL147" s="18" t="s">
        <v>131</v>
      </c>
      <c r="BM147" s="200" t="s">
        <v>420</v>
      </c>
    </row>
    <row r="148" spans="1:65" s="2" customFormat="1" ht="24.2" customHeight="1">
      <c r="A148" s="35"/>
      <c r="B148" s="36"/>
      <c r="C148" s="188" t="s">
        <v>131</v>
      </c>
      <c r="D148" s="188" t="s">
        <v>127</v>
      </c>
      <c r="E148" s="189" t="s">
        <v>421</v>
      </c>
      <c r="F148" s="190" t="s">
        <v>422</v>
      </c>
      <c r="G148" s="191" t="s">
        <v>130</v>
      </c>
      <c r="H148" s="192">
        <v>73.62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43</v>
      </c>
      <c r="O148" s="72"/>
      <c r="P148" s="198">
        <f>O148*H148</f>
        <v>0</v>
      </c>
      <c r="Q148" s="198">
        <v>0.0148</v>
      </c>
      <c r="R148" s="198">
        <f>Q148*H148</f>
        <v>1.089576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131</v>
      </c>
      <c r="AT148" s="200" t="s">
        <v>127</v>
      </c>
      <c r="AU148" s="200" t="s">
        <v>132</v>
      </c>
      <c r="AY148" s="18" t="s">
        <v>124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132</v>
      </c>
      <c r="BK148" s="201">
        <f>ROUND(I148*H148,2)</f>
        <v>0</v>
      </c>
      <c r="BL148" s="18" t="s">
        <v>131</v>
      </c>
      <c r="BM148" s="200" t="s">
        <v>423</v>
      </c>
    </row>
    <row r="149" spans="2:51" s="14" customFormat="1" ht="11.25">
      <c r="B149" s="214"/>
      <c r="C149" s="215"/>
      <c r="D149" s="204" t="s">
        <v>134</v>
      </c>
      <c r="E149" s="216" t="s">
        <v>1</v>
      </c>
      <c r="F149" s="217" t="s">
        <v>424</v>
      </c>
      <c r="G149" s="215"/>
      <c r="H149" s="216" t="s">
        <v>1</v>
      </c>
      <c r="I149" s="218"/>
      <c r="J149" s="215"/>
      <c r="K149" s="215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134</v>
      </c>
      <c r="AU149" s="223" t="s">
        <v>132</v>
      </c>
      <c r="AV149" s="14" t="s">
        <v>85</v>
      </c>
      <c r="AW149" s="14" t="s">
        <v>33</v>
      </c>
      <c r="AX149" s="14" t="s">
        <v>77</v>
      </c>
      <c r="AY149" s="223" t="s">
        <v>124</v>
      </c>
    </row>
    <row r="150" spans="2:51" s="13" customFormat="1" ht="11.25">
      <c r="B150" s="202"/>
      <c r="C150" s="203"/>
      <c r="D150" s="204" t="s">
        <v>134</v>
      </c>
      <c r="E150" s="205" t="s">
        <v>1</v>
      </c>
      <c r="F150" s="206" t="s">
        <v>425</v>
      </c>
      <c r="G150" s="203"/>
      <c r="H150" s="207">
        <v>79.36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134</v>
      </c>
      <c r="AU150" s="213" t="s">
        <v>132</v>
      </c>
      <c r="AV150" s="13" t="s">
        <v>132</v>
      </c>
      <c r="AW150" s="13" t="s">
        <v>33</v>
      </c>
      <c r="AX150" s="13" t="s">
        <v>77</v>
      </c>
      <c r="AY150" s="213" t="s">
        <v>124</v>
      </c>
    </row>
    <row r="151" spans="2:51" s="14" customFormat="1" ht="11.25">
      <c r="B151" s="214"/>
      <c r="C151" s="215"/>
      <c r="D151" s="204" t="s">
        <v>134</v>
      </c>
      <c r="E151" s="216" t="s">
        <v>1</v>
      </c>
      <c r="F151" s="217" t="s">
        <v>426</v>
      </c>
      <c r="G151" s="215"/>
      <c r="H151" s="216" t="s">
        <v>1</v>
      </c>
      <c r="I151" s="218"/>
      <c r="J151" s="215"/>
      <c r="K151" s="215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134</v>
      </c>
      <c r="AU151" s="223" t="s">
        <v>132</v>
      </c>
      <c r="AV151" s="14" t="s">
        <v>85</v>
      </c>
      <c r="AW151" s="14" t="s">
        <v>33</v>
      </c>
      <c r="AX151" s="14" t="s">
        <v>77</v>
      </c>
      <c r="AY151" s="223" t="s">
        <v>124</v>
      </c>
    </row>
    <row r="152" spans="2:51" s="13" customFormat="1" ht="11.25">
      <c r="B152" s="202"/>
      <c r="C152" s="203"/>
      <c r="D152" s="204" t="s">
        <v>134</v>
      </c>
      <c r="E152" s="205" t="s">
        <v>1</v>
      </c>
      <c r="F152" s="206" t="s">
        <v>427</v>
      </c>
      <c r="G152" s="203"/>
      <c r="H152" s="207">
        <v>-4.77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134</v>
      </c>
      <c r="AU152" s="213" t="s">
        <v>132</v>
      </c>
      <c r="AV152" s="13" t="s">
        <v>132</v>
      </c>
      <c r="AW152" s="13" t="s">
        <v>33</v>
      </c>
      <c r="AX152" s="13" t="s">
        <v>77</v>
      </c>
      <c r="AY152" s="213" t="s">
        <v>124</v>
      </c>
    </row>
    <row r="153" spans="2:51" s="13" customFormat="1" ht="11.25">
      <c r="B153" s="202"/>
      <c r="C153" s="203"/>
      <c r="D153" s="204" t="s">
        <v>134</v>
      </c>
      <c r="E153" s="205" t="s">
        <v>1</v>
      </c>
      <c r="F153" s="206" t="s">
        <v>428</v>
      </c>
      <c r="G153" s="203"/>
      <c r="H153" s="207">
        <v>-0.97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134</v>
      </c>
      <c r="AU153" s="213" t="s">
        <v>132</v>
      </c>
      <c r="AV153" s="13" t="s">
        <v>132</v>
      </c>
      <c r="AW153" s="13" t="s">
        <v>33</v>
      </c>
      <c r="AX153" s="13" t="s">
        <v>77</v>
      </c>
      <c r="AY153" s="213" t="s">
        <v>124</v>
      </c>
    </row>
    <row r="154" spans="2:51" s="15" customFormat="1" ht="11.25">
      <c r="B154" s="224"/>
      <c r="C154" s="225"/>
      <c r="D154" s="204" t="s">
        <v>134</v>
      </c>
      <c r="E154" s="226" t="s">
        <v>1</v>
      </c>
      <c r="F154" s="227" t="s">
        <v>168</v>
      </c>
      <c r="G154" s="225"/>
      <c r="H154" s="228">
        <v>73.62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134</v>
      </c>
      <c r="AU154" s="234" t="s">
        <v>132</v>
      </c>
      <c r="AV154" s="15" t="s">
        <v>131</v>
      </c>
      <c r="AW154" s="15" t="s">
        <v>33</v>
      </c>
      <c r="AX154" s="15" t="s">
        <v>85</v>
      </c>
      <c r="AY154" s="234" t="s">
        <v>124</v>
      </c>
    </row>
    <row r="155" spans="1:65" s="2" customFormat="1" ht="24.2" customHeight="1">
      <c r="A155" s="35"/>
      <c r="B155" s="36"/>
      <c r="C155" s="188" t="s">
        <v>153</v>
      </c>
      <c r="D155" s="188" t="s">
        <v>127</v>
      </c>
      <c r="E155" s="189" t="s">
        <v>429</v>
      </c>
      <c r="F155" s="190" t="s">
        <v>430</v>
      </c>
      <c r="G155" s="191" t="s">
        <v>130</v>
      </c>
      <c r="H155" s="192">
        <v>244.199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43</v>
      </c>
      <c r="O155" s="72"/>
      <c r="P155" s="198">
        <f>O155*H155</f>
        <v>0</v>
      </c>
      <c r="Q155" s="198">
        <v>0.00026</v>
      </c>
      <c r="R155" s="198">
        <f>Q155*H155</f>
        <v>0.06349173999999999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131</v>
      </c>
      <c r="AT155" s="200" t="s">
        <v>127</v>
      </c>
      <c r="AU155" s="200" t="s">
        <v>132</v>
      </c>
      <c r="AY155" s="18" t="s">
        <v>124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132</v>
      </c>
      <c r="BK155" s="201">
        <f>ROUND(I155*H155,2)</f>
        <v>0</v>
      </c>
      <c r="BL155" s="18" t="s">
        <v>131</v>
      </c>
      <c r="BM155" s="200" t="s">
        <v>431</v>
      </c>
    </row>
    <row r="156" spans="1:65" s="2" customFormat="1" ht="24.2" customHeight="1">
      <c r="A156" s="35"/>
      <c r="B156" s="36"/>
      <c r="C156" s="188" t="s">
        <v>136</v>
      </c>
      <c r="D156" s="188" t="s">
        <v>127</v>
      </c>
      <c r="E156" s="189" t="s">
        <v>432</v>
      </c>
      <c r="F156" s="190" t="s">
        <v>433</v>
      </c>
      <c r="G156" s="191" t="s">
        <v>130</v>
      </c>
      <c r="H156" s="192">
        <v>244.199</v>
      </c>
      <c r="I156" s="193"/>
      <c r="J156" s="194">
        <f>ROUND(I156*H156,2)</f>
        <v>0</v>
      </c>
      <c r="K156" s="195"/>
      <c r="L156" s="40"/>
      <c r="M156" s="196" t="s">
        <v>1</v>
      </c>
      <c r="N156" s="197" t="s">
        <v>43</v>
      </c>
      <c r="O156" s="72"/>
      <c r="P156" s="198">
        <f>O156*H156</f>
        <v>0</v>
      </c>
      <c r="Q156" s="198">
        <v>0.00438</v>
      </c>
      <c r="R156" s="198">
        <f>Q156*H156</f>
        <v>1.0695916200000002</v>
      </c>
      <c r="S156" s="198">
        <v>0</v>
      </c>
      <c r="T156" s="19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131</v>
      </c>
      <c r="AT156" s="200" t="s">
        <v>127</v>
      </c>
      <c r="AU156" s="200" t="s">
        <v>132</v>
      </c>
      <c r="AY156" s="18" t="s">
        <v>124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8" t="s">
        <v>132</v>
      </c>
      <c r="BK156" s="201">
        <f>ROUND(I156*H156,2)</f>
        <v>0</v>
      </c>
      <c r="BL156" s="18" t="s">
        <v>131</v>
      </c>
      <c r="BM156" s="200" t="s">
        <v>434</v>
      </c>
    </row>
    <row r="157" spans="1:65" s="2" customFormat="1" ht="24.2" customHeight="1">
      <c r="A157" s="35"/>
      <c r="B157" s="36"/>
      <c r="C157" s="188" t="s">
        <v>169</v>
      </c>
      <c r="D157" s="188" t="s">
        <v>127</v>
      </c>
      <c r="E157" s="189" t="s">
        <v>435</v>
      </c>
      <c r="F157" s="190" t="s">
        <v>436</v>
      </c>
      <c r="G157" s="191" t="s">
        <v>130</v>
      </c>
      <c r="H157" s="192">
        <v>237.449</v>
      </c>
      <c r="I157" s="193"/>
      <c r="J157" s="194">
        <f>ROUND(I157*H157,2)</f>
        <v>0</v>
      </c>
      <c r="K157" s="195"/>
      <c r="L157" s="40"/>
      <c r="M157" s="196" t="s">
        <v>1</v>
      </c>
      <c r="N157" s="197" t="s">
        <v>43</v>
      </c>
      <c r="O157" s="72"/>
      <c r="P157" s="198">
        <f>O157*H157</f>
        <v>0</v>
      </c>
      <c r="Q157" s="198">
        <v>0.003</v>
      </c>
      <c r="R157" s="198">
        <f>Q157*H157</f>
        <v>0.7123470000000001</v>
      </c>
      <c r="S157" s="198">
        <v>0</v>
      </c>
      <c r="T157" s="19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131</v>
      </c>
      <c r="AT157" s="200" t="s">
        <v>127</v>
      </c>
      <c r="AU157" s="200" t="s">
        <v>132</v>
      </c>
      <c r="AY157" s="18" t="s">
        <v>124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8" t="s">
        <v>132</v>
      </c>
      <c r="BK157" s="201">
        <f>ROUND(I157*H157,2)</f>
        <v>0</v>
      </c>
      <c r="BL157" s="18" t="s">
        <v>131</v>
      </c>
      <c r="BM157" s="200" t="s">
        <v>437</v>
      </c>
    </row>
    <row r="158" spans="2:51" s="13" customFormat="1" ht="11.25">
      <c r="B158" s="202"/>
      <c r="C158" s="203"/>
      <c r="D158" s="204" t="s">
        <v>134</v>
      </c>
      <c r="E158" s="205" t="s">
        <v>1</v>
      </c>
      <c r="F158" s="206" t="s">
        <v>438</v>
      </c>
      <c r="G158" s="203"/>
      <c r="H158" s="207">
        <v>244.199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134</v>
      </c>
      <c r="AU158" s="213" t="s">
        <v>132</v>
      </c>
      <c r="AV158" s="13" t="s">
        <v>132</v>
      </c>
      <c r="AW158" s="13" t="s">
        <v>33</v>
      </c>
      <c r="AX158" s="13" t="s">
        <v>77</v>
      </c>
      <c r="AY158" s="213" t="s">
        <v>124</v>
      </c>
    </row>
    <row r="159" spans="2:51" s="14" customFormat="1" ht="11.25">
      <c r="B159" s="214"/>
      <c r="C159" s="215"/>
      <c r="D159" s="204" t="s">
        <v>134</v>
      </c>
      <c r="E159" s="216" t="s">
        <v>1</v>
      </c>
      <c r="F159" s="217" t="s">
        <v>439</v>
      </c>
      <c r="G159" s="215"/>
      <c r="H159" s="216" t="s">
        <v>1</v>
      </c>
      <c r="I159" s="218"/>
      <c r="J159" s="215"/>
      <c r="K159" s="215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134</v>
      </c>
      <c r="AU159" s="223" t="s">
        <v>132</v>
      </c>
      <c r="AV159" s="14" t="s">
        <v>85</v>
      </c>
      <c r="AW159" s="14" t="s">
        <v>33</v>
      </c>
      <c r="AX159" s="14" t="s">
        <v>77</v>
      </c>
      <c r="AY159" s="223" t="s">
        <v>124</v>
      </c>
    </row>
    <row r="160" spans="2:51" s="14" customFormat="1" ht="11.25">
      <c r="B160" s="214"/>
      <c r="C160" s="215"/>
      <c r="D160" s="204" t="s">
        <v>134</v>
      </c>
      <c r="E160" s="216" t="s">
        <v>1</v>
      </c>
      <c r="F160" s="217" t="s">
        <v>440</v>
      </c>
      <c r="G160" s="215"/>
      <c r="H160" s="216" t="s">
        <v>1</v>
      </c>
      <c r="I160" s="218"/>
      <c r="J160" s="215"/>
      <c r="K160" s="215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134</v>
      </c>
      <c r="AU160" s="223" t="s">
        <v>132</v>
      </c>
      <c r="AV160" s="14" t="s">
        <v>85</v>
      </c>
      <c r="AW160" s="14" t="s">
        <v>33</v>
      </c>
      <c r="AX160" s="14" t="s">
        <v>77</v>
      </c>
      <c r="AY160" s="223" t="s">
        <v>124</v>
      </c>
    </row>
    <row r="161" spans="2:51" s="13" customFormat="1" ht="11.25">
      <c r="B161" s="202"/>
      <c r="C161" s="203"/>
      <c r="D161" s="204" t="s">
        <v>134</v>
      </c>
      <c r="E161" s="205" t="s">
        <v>1</v>
      </c>
      <c r="F161" s="206" t="s">
        <v>441</v>
      </c>
      <c r="G161" s="203"/>
      <c r="H161" s="207">
        <v>-3.5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134</v>
      </c>
      <c r="AU161" s="213" t="s">
        <v>132</v>
      </c>
      <c r="AV161" s="13" t="s">
        <v>132</v>
      </c>
      <c r="AW161" s="13" t="s">
        <v>33</v>
      </c>
      <c r="AX161" s="13" t="s">
        <v>77</v>
      </c>
      <c r="AY161" s="213" t="s">
        <v>124</v>
      </c>
    </row>
    <row r="162" spans="2:51" s="14" customFormat="1" ht="11.25">
      <c r="B162" s="214"/>
      <c r="C162" s="215"/>
      <c r="D162" s="204" t="s">
        <v>134</v>
      </c>
      <c r="E162" s="216" t="s">
        <v>1</v>
      </c>
      <c r="F162" s="217" t="s">
        <v>442</v>
      </c>
      <c r="G162" s="215"/>
      <c r="H162" s="216" t="s">
        <v>1</v>
      </c>
      <c r="I162" s="218"/>
      <c r="J162" s="215"/>
      <c r="K162" s="215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134</v>
      </c>
      <c r="AU162" s="223" t="s">
        <v>132</v>
      </c>
      <c r="AV162" s="14" t="s">
        <v>85</v>
      </c>
      <c r="AW162" s="14" t="s">
        <v>33</v>
      </c>
      <c r="AX162" s="14" t="s">
        <v>77</v>
      </c>
      <c r="AY162" s="223" t="s">
        <v>124</v>
      </c>
    </row>
    <row r="163" spans="2:51" s="13" customFormat="1" ht="11.25">
      <c r="B163" s="202"/>
      <c r="C163" s="203"/>
      <c r="D163" s="204" t="s">
        <v>134</v>
      </c>
      <c r="E163" s="205" t="s">
        <v>1</v>
      </c>
      <c r="F163" s="206" t="s">
        <v>443</v>
      </c>
      <c r="G163" s="203"/>
      <c r="H163" s="207">
        <v>-3.25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134</v>
      </c>
      <c r="AU163" s="213" t="s">
        <v>132</v>
      </c>
      <c r="AV163" s="13" t="s">
        <v>132</v>
      </c>
      <c r="AW163" s="13" t="s">
        <v>33</v>
      </c>
      <c r="AX163" s="13" t="s">
        <v>77</v>
      </c>
      <c r="AY163" s="213" t="s">
        <v>124</v>
      </c>
    </row>
    <row r="164" spans="2:51" s="15" customFormat="1" ht="11.25">
      <c r="B164" s="224"/>
      <c r="C164" s="225"/>
      <c r="D164" s="204" t="s">
        <v>134</v>
      </c>
      <c r="E164" s="226" t="s">
        <v>1</v>
      </c>
      <c r="F164" s="227" t="s">
        <v>168</v>
      </c>
      <c r="G164" s="225"/>
      <c r="H164" s="228">
        <v>237.449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134</v>
      </c>
      <c r="AU164" s="234" t="s">
        <v>132</v>
      </c>
      <c r="AV164" s="15" t="s">
        <v>131</v>
      </c>
      <c r="AW164" s="15" t="s">
        <v>33</v>
      </c>
      <c r="AX164" s="15" t="s">
        <v>85</v>
      </c>
      <c r="AY164" s="234" t="s">
        <v>124</v>
      </c>
    </row>
    <row r="165" spans="1:65" s="2" customFormat="1" ht="24.2" customHeight="1">
      <c r="A165" s="35"/>
      <c r="B165" s="36"/>
      <c r="C165" s="188" t="s">
        <v>176</v>
      </c>
      <c r="D165" s="188" t="s">
        <v>127</v>
      </c>
      <c r="E165" s="189" t="s">
        <v>444</v>
      </c>
      <c r="F165" s="190" t="s">
        <v>445</v>
      </c>
      <c r="G165" s="191" t="s">
        <v>130</v>
      </c>
      <c r="H165" s="192">
        <v>244.199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43</v>
      </c>
      <c r="O165" s="72"/>
      <c r="P165" s="198">
        <f>O165*H165</f>
        <v>0</v>
      </c>
      <c r="Q165" s="198">
        <v>0.0247</v>
      </c>
      <c r="R165" s="198">
        <f>Q165*H165</f>
        <v>6.0317153</v>
      </c>
      <c r="S165" s="198">
        <v>0</v>
      </c>
      <c r="T165" s="19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131</v>
      </c>
      <c r="AT165" s="200" t="s">
        <v>127</v>
      </c>
      <c r="AU165" s="200" t="s">
        <v>132</v>
      </c>
      <c r="AY165" s="18" t="s">
        <v>124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132</v>
      </c>
      <c r="BK165" s="201">
        <f>ROUND(I165*H165,2)</f>
        <v>0</v>
      </c>
      <c r="BL165" s="18" t="s">
        <v>131</v>
      </c>
      <c r="BM165" s="200" t="s">
        <v>446</v>
      </c>
    </row>
    <row r="166" spans="2:51" s="14" customFormat="1" ht="22.5">
      <c r="B166" s="214"/>
      <c r="C166" s="215"/>
      <c r="D166" s="204" t="s">
        <v>134</v>
      </c>
      <c r="E166" s="216" t="s">
        <v>1</v>
      </c>
      <c r="F166" s="217" t="s">
        <v>447</v>
      </c>
      <c r="G166" s="215"/>
      <c r="H166" s="216" t="s">
        <v>1</v>
      </c>
      <c r="I166" s="218"/>
      <c r="J166" s="215"/>
      <c r="K166" s="215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134</v>
      </c>
      <c r="AU166" s="223" t="s">
        <v>132</v>
      </c>
      <c r="AV166" s="14" t="s">
        <v>85</v>
      </c>
      <c r="AW166" s="14" t="s">
        <v>33</v>
      </c>
      <c r="AX166" s="14" t="s">
        <v>77</v>
      </c>
      <c r="AY166" s="223" t="s">
        <v>124</v>
      </c>
    </row>
    <row r="167" spans="2:51" s="14" customFormat="1" ht="11.25">
      <c r="B167" s="214"/>
      <c r="C167" s="215"/>
      <c r="D167" s="204" t="s">
        <v>134</v>
      </c>
      <c r="E167" s="216" t="s">
        <v>1</v>
      </c>
      <c r="F167" s="217" t="s">
        <v>448</v>
      </c>
      <c r="G167" s="215"/>
      <c r="H167" s="216" t="s">
        <v>1</v>
      </c>
      <c r="I167" s="218"/>
      <c r="J167" s="215"/>
      <c r="K167" s="215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134</v>
      </c>
      <c r="AU167" s="223" t="s">
        <v>132</v>
      </c>
      <c r="AV167" s="14" t="s">
        <v>85</v>
      </c>
      <c r="AW167" s="14" t="s">
        <v>33</v>
      </c>
      <c r="AX167" s="14" t="s">
        <v>77</v>
      </c>
      <c r="AY167" s="223" t="s">
        <v>124</v>
      </c>
    </row>
    <row r="168" spans="2:51" s="13" customFormat="1" ht="11.25">
      <c r="B168" s="202"/>
      <c r="C168" s="203"/>
      <c r="D168" s="204" t="s">
        <v>134</v>
      </c>
      <c r="E168" s="205" t="s">
        <v>1</v>
      </c>
      <c r="F168" s="206" t="s">
        <v>449</v>
      </c>
      <c r="G168" s="203"/>
      <c r="H168" s="207">
        <v>37.816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134</v>
      </c>
      <c r="AU168" s="213" t="s">
        <v>132</v>
      </c>
      <c r="AV168" s="13" t="s">
        <v>132</v>
      </c>
      <c r="AW168" s="13" t="s">
        <v>33</v>
      </c>
      <c r="AX168" s="13" t="s">
        <v>77</v>
      </c>
      <c r="AY168" s="213" t="s">
        <v>124</v>
      </c>
    </row>
    <row r="169" spans="2:51" s="14" customFormat="1" ht="11.25">
      <c r="B169" s="214"/>
      <c r="C169" s="215"/>
      <c r="D169" s="204" t="s">
        <v>134</v>
      </c>
      <c r="E169" s="216" t="s">
        <v>1</v>
      </c>
      <c r="F169" s="217" t="s">
        <v>450</v>
      </c>
      <c r="G169" s="215"/>
      <c r="H169" s="216" t="s">
        <v>1</v>
      </c>
      <c r="I169" s="218"/>
      <c r="J169" s="215"/>
      <c r="K169" s="215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134</v>
      </c>
      <c r="AU169" s="223" t="s">
        <v>132</v>
      </c>
      <c r="AV169" s="14" t="s">
        <v>85</v>
      </c>
      <c r="AW169" s="14" t="s">
        <v>33</v>
      </c>
      <c r="AX169" s="14" t="s">
        <v>77</v>
      </c>
      <c r="AY169" s="223" t="s">
        <v>124</v>
      </c>
    </row>
    <row r="170" spans="2:51" s="13" customFormat="1" ht="11.25">
      <c r="B170" s="202"/>
      <c r="C170" s="203"/>
      <c r="D170" s="204" t="s">
        <v>134</v>
      </c>
      <c r="E170" s="205" t="s">
        <v>1</v>
      </c>
      <c r="F170" s="206" t="s">
        <v>451</v>
      </c>
      <c r="G170" s="203"/>
      <c r="H170" s="207">
        <v>48.813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134</v>
      </c>
      <c r="AU170" s="213" t="s">
        <v>132</v>
      </c>
      <c r="AV170" s="13" t="s">
        <v>132</v>
      </c>
      <c r="AW170" s="13" t="s">
        <v>33</v>
      </c>
      <c r="AX170" s="13" t="s">
        <v>77</v>
      </c>
      <c r="AY170" s="213" t="s">
        <v>124</v>
      </c>
    </row>
    <row r="171" spans="2:51" s="14" customFormat="1" ht="11.25">
      <c r="B171" s="214"/>
      <c r="C171" s="215"/>
      <c r="D171" s="204" t="s">
        <v>134</v>
      </c>
      <c r="E171" s="216" t="s">
        <v>1</v>
      </c>
      <c r="F171" s="217" t="s">
        <v>452</v>
      </c>
      <c r="G171" s="215"/>
      <c r="H171" s="216" t="s">
        <v>1</v>
      </c>
      <c r="I171" s="218"/>
      <c r="J171" s="215"/>
      <c r="K171" s="215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134</v>
      </c>
      <c r="AU171" s="223" t="s">
        <v>132</v>
      </c>
      <c r="AV171" s="14" t="s">
        <v>85</v>
      </c>
      <c r="AW171" s="14" t="s">
        <v>33</v>
      </c>
      <c r="AX171" s="14" t="s">
        <v>77</v>
      </c>
      <c r="AY171" s="223" t="s">
        <v>124</v>
      </c>
    </row>
    <row r="172" spans="2:51" s="13" customFormat="1" ht="11.25">
      <c r="B172" s="202"/>
      <c r="C172" s="203"/>
      <c r="D172" s="204" t="s">
        <v>134</v>
      </c>
      <c r="E172" s="205" t="s">
        <v>1</v>
      </c>
      <c r="F172" s="206" t="s">
        <v>453</v>
      </c>
      <c r="G172" s="203"/>
      <c r="H172" s="207">
        <v>37.63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134</v>
      </c>
      <c r="AU172" s="213" t="s">
        <v>132</v>
      </c>
      <c r="AV172" s="13" t="s">
        <v>132</v>
      </c>
      <c r="AW172" s="13" t="s">
        <v>33</v>
      </c>
      <c r="AX172" s="13" t="s">
        <v>77</v>
      </c>
      <c r="AY172" s="213" t="s">
        <v>124</v>
      </c>
    </row>
    <row r="173" spans="2:51" s="13" customFormat="1" ht="11.25">
      <c r="B173" s="202"/>
      <c r="C173" s="203"/>
      <c r="D173" s="204" t="s">
        <v>134</v>
      </c>
      <c r="E173" s="205" t="s">
        <v>1</v>
      </c>
      <c r="F173" s="206" t="s">
        <v>454</v>
      </c>
      <c r="G173" s="203"/>
      <c r="H173" s="207">
        <v>19.875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134</v>
      </c>
      <c r="AU173" s="213" t="s">
        <v>132</v>
      </c>
      <c r="AV173" s="13" t="s">
        <v>132</v>
      </c>
      <c r="AW173" s="13" t="s">
        <v>33</v>
      </c>
      <c r="AX173" s="13" t="s">
        <v>77</v>
      </c>
      <c r="AY173" s="213" t="s">
        <v>124</v>
      </c>
    </row>
    <row r="174" spans="2:51" s="14" customFormat="1" ht="11.25">
      <c r="B174" s="214"/>
      <c r="C174" s="215"/>
      <c r="D174" s="204" t="s">
        <v>134</v>
      </c>
      <c r="E174" s="216" t="s">
        <v>1</v>
      </c>
      <c r="F174" s="217" t="s">
        <v>455</v>
      </c>
      <c r="G174" s="215"/>
      <c r="H174" s="216" t="s">
        <v>1</v>
      </c>
      <c r="I174" s="218"/>
      <c r="J174" s="215"/>
      <c r="K174" s="215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134</v>
      </c>
      <c r="AU174" s="223" t="s">
        <v>132</v>
      </c>
      <c r="AV174" s="14" t="s">
        <v>85</v>
      </c>
      <c r="AW174" s="14" t="s">
        <v>33</v>
      </c>
      <c r="AX174" s="14" t="s">
        <v>77</v>
      </c>
      <c r="AY174" s="223" t="s">
        <v>124</v>
      </c>
    </row>
    <row r="175" spans="2:51" s="13" customFormat="1" ht="11.25">
      <c r="B175" s="202"/>
      <c r="C175" s="203"/>
      <c r="D175" s="204" t="s">
        <v>134</v>
      </c>
      <c r="E175" s="205" t="s">
        <v>1</v>
      </c>
      <c r="F175" s="206" t="s">
        <v>456</v>
      </c>
      <c r="G175" s="203"/>
      <c r="H175" s="207">
        <v>31.509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134</v>
      </c>
      <c r="AU175" s="213" t="s">
        <v>132</v>
      </c>
      <c r="AV175" s="13" t="s">
        <v>132</v>
      </c>
      <c r="AW175" s="13" t="s">
        <v>33</v>
      </c>
      <c r="AX175" s="13" t="s">
        <v>77</v>
      </c>
      <c r="AY175" s="213" t="s">
        <v>124</v>
      </c>
    </row>
    <row r="176" spans="2:51" s="13" customFormat="1" ht="11.25">
      <c r="B176" s="202"/>
      <c r="C176" s="203"/>
      <c r="D176" s="204" t="s">
        <v>134</v>
      </c>
      <c r="E176" s="205" t="s">
        <v>1</v>
      </c>
      <c r="F176" s="206" t="s">
        <v>457</v>
      </c>
      <c r="G176" s="203"/>
      <c r="H176" s="207">
        <v>19.796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134</v>
      </c>
      <c r="AU176" s="213" t="s">
        <v>132</v>
      </c>
      <c r="AV176" s="13" t="s">
        <v>132</v>
      </c>
      <c r="AW176" s="13" t="s">
        <v>33</v>
      </c>
      <c r="AX176" s="13" t="s">
        <v>77</v>
      </c>
      <c r="AY176" s="213" t="s">
        <v>124</v>
      </c>
    </row>
    <row r="177" spans="2:51" s="14" customFormat="1" ht="11.25">
      <c r="B177" s="214"/>
      <c r="C177" s="215"/>
      <c r="D177" s="204" t="s">
        <v>134</v>
      </c>
      <c r="E177" s="216" t="s">
        <v>1</v>
      </c>
      <c r="F177" s="217" t="s">
        <v>458</v>
      </c>
      <c r="G177" s="215"/>
      <c r="H177" s="216" t="s">
        <v>1</v>
      </c>
      <c r="I177" s="218"/>
      <c r="J177" s="215"/>
      <c r="K177" s="215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134</v>
      </c>
      <c r="AU177" s="223" t="s">
        <v>132</v>
      </c>
      <c r="AV177" s="14" t="s">
        <v>85</v>
      </c>
      <c r="AW177" s="14" t="s">
        <v>33</v>
      </c>
      <c r="AX177" s="14" t="s">
        <v>77</v>
      </c>
      <c r="AY177" s="223" t="s">
        <v>124</v>
      </c>
    </row>
    <row r="178" spans="2:51" s="13" customFormat="1" ht="11.25">
      <c r="B178" s="202"/>
      <c r="C178" s="203"/>
      <c r="D178" s="204" t="s">
        <v>134</v>
      </c>
      <c r="E178" s="205" t="s">
        <v>1</v>
      </c>
      <c r="F178" s="206" t="s">
        <v>459</v>
      </c>
      <c r="G178" s="203"/>
      <c r="H178" s="207">
        <v>48.76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134</v>
      </c>
      <c r="AU178" s="213" t="s">
        <v>132</v>
      </c>
      <c r="AV178" s="13" t="s">
        <v>132</v>
      </c>
      <c r="AW178" s="13" t="s">
        <v>33</v>
      </c>
      <c r="AX178" s="13" t="s">
        <v>77</v>
      </c>
      <c r="AY178" s="213" t="s">
        <v>124</v>
      </c>
    </row>
    <row r="179" spans="2:51" s="15" customFormat="1" ht="11.25">
      <c r="B179" s="224"/>
      <c r="C179" s="225"/>
      <c r="D179" s="204" t="s">
        <v>134</v>
      </c>
      <c r="E179" s="226" t="s">
        <v>1</v>
      </c>
      <c r="F179" s="227" t="s">
        <v>168</v>
      </c>
      <c r="G179" s="225"/>
      <c r="H179" s="228">
        <v>244.199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134</v>
      </c>
      <c r="AU179" s="234" t="s">
        <v>132</v>
      </c>
      <c r="AV179" s="15" t="s">
        <v>131</v>
      </c>
      <c r="AW179" s="15" t="s">
        <v>33</v>
      </c>
      <c r="AX179" s="15" t="s">
        <v>85</v>
      </c>
      <c r="AY179" s="234" t="s">
        <v>124</v>
      </c>
    </row>
    <row r="180" spans="1:65" s="2" customFormat="1" ht="14.45" customHeight="1">
      <c r="A180" s="35"/>
      <c r="B180" s="36"/>
      <c r="C180" s="188" t="s">
        <v>187</v>
      </c>
      <c r="D180" s="188" t="s">
        <v>127</v>
      </c>
      <c r="E180" s="189" t="s">
        <v>460</v>
      </c>
      <c r="F180" s="190" t="s">
        <v>461</v>
      </c>
      <c r="G180" s="191" t="s">
        <v>204</v>
      </c>
      <c r="H180" s="192">
        <v>8</v>
      </c>
      <c r="I180" s="193"/>
      <c r="J180" s="194">
        <f>ROUND(I180*H180,2)</f>
        <v>0</v>
      </c>
      <c r="K180" s="195"/>
      <c r="L180" s="40"/>
      <c r="M180" s="196" t="s">
        <v>1</v>
      </c>
      <c r="N180" s="197" t="s">
        <v>43</v>
      </c>
      <c r="O180" s="72"/>
      <c r="P180" s="198">
        <f>O180*H180</f>
        <v>0</v>
      </c>
      <c r="Q180" s="198">
        <v>0.04684</v>
      </c>
      <c r="R180" s="198">
        <f>Q180*H180</f>
        <v>0.37472</v>
      </c>
      <c r="S180" s="198">
        <v>0</v>
      </c>
      <c r="T180" s="19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0" t="s">
        <v>131</v>
      </c>
      <c r="AT180" s="200" t="s">
        <v>127</v>
      </c>
      <c r="AU180" s="200" t="s">
        <v>132</v>
      </c>
      <c r="AY180" s="18" t="s">
        <v>124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8" t="s">
        <v>132</v>
      </c>
      <c r="BK180" s="201">
        <f>ROUND(I180*H180,2)</f>
        <v>0</v>
      </c>
      <c r="BL180" s="18" t="s">
        <v>131</v>
      </c>
      <c r="BM180" s="200" t="s">
        <v>462</v>
      </c>
    </row>
    <row r="181" spans="2:51" s="13" customFormat="1" ht="11.25">
      <c r="B181" s="202"/>
      <c r="C181" s="203"/>
      <c r="D181" s="204" t="s">
        <v>134</v>
      </c>
      <c r="E181" s="205" t="s">
        <v>1</v>
      </c>
      <c r="F181" s="206" t="s">
        <v>176</v>
      </c>
      <c r="G181" s="203"/>
      <c r="H181" s="207">
        <v>8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134</v>
      </c>
      <c r="AU181" s="213" t="s">
        <v>132</v>
      </c>
      <c r="AV181" s="13" t="s">
        <v>132</v>
      </c>
      <c r="AW181" s="13" t="s">
        <v>33</v>
      </c>
      <c r="AX181" s="13" t="s">
        <v>85</v>
      </c>
      <c r="AY181" s="213" t="s">
        <v>124</v>
      </c>
    </row>
    <row r="182" spans="1:65" s="2" customFormat="1" ht="14.45" customHeight="1">
      <c r="A182" s="35"/>
      <c r="B182" s="36"/>
      <c r="C182" s="235" t="s">
        <v>192</v>
      </c>
      <c r="D182" s="235" t="s">
        <v>177</v>
      </c>
      <c r="E182" s="236" t="s">
        <v>463</v>
      </c>
      <c r="F182" s="237" t="s">
        <v>464</v>
      </c>
      <c r="G182" s="238" t="s">
        <v>204</v>
      </c>
      <c r="H182" s="239">
        <v>2</v>
      </c>
      <c r="I182" s="240"/>
      <c r="J182" s="241">
        <f>ROUND(I182*H182,2)</f>
        <v>0</v>
      </c>
      <c r="K182" s="242"/>
      <c r="L182" s="243"/>
      <c r="M182" s="244" t="s">
        <v>1</v>
      </c>
      <c r="N182" s="245" t="s">
        <v>43</v>
      </c>
      <c r="O182" s="72"/>
      <c r="P182" s="198">
        <f>O182*H182</f>
        <v>0</v>
      </c>
      <c r="Q182" s="198">
        <v>0.02064</v>
      </c>
      <c r="R182" s="198">
        <f>Q182*H182</f>
        <v>0.04128</v>
      </c>
      <c r="S182" s="198">
        <v>0</v>
      </c>
      <c r="T182" s="19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176</v>
      </c>
      <c r="AT182" s="200" t="s">
        <v>177</v>
      </c>
      <c r="AU182" s="200" t="s">
        <v>132</v>
      </c>
      <c r="AY182" s="18" t="s">
        <v>124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8" t="s">
        <v>132</v>
      </c>
      <c r="BK182" s="201">
        <f>ROUND(I182*H182,2)</f>
        <v>0</v>
      </c>
      <c r="BL182" s="18" t="s">
        <v>131</v>
      </c>
      <c r="BM182" s="200" t="s">
        <v>465</v>
      </c>
    </row>
    <row r="183" spans="2:51" s="13" customFormat="1" ht="11.25">
      <c r="B183" s="202"/>
      <c r="C183" s="203"/>
      <c r="D183" s="204" t="s">
        <v>134</v>
      </c>
      <c r="E183" s="203"/>
      <c r="F183" s="206" t="s">
        <v>466</v>
      </c>
      <c r="G183" s="203"/>
      <c r="H183" s="207">
        <v>2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134</v>
      </c>
      <c r="AU183" s="213" t="s">
        <v>132</v>
      </c>
      <c r="AV183" s="13" t="s">
        <v>132</v>
      </c>
      <c r="AW183" s="13" t="s">
        <v>4</v>
      </c>
      <c r="AX183" s="13" t="s">
        <v>85</v>
      </c>
      <c r="AY183" s="213" t="s">
        <v>124</v>
      </c>
    </row>
    <row r="184" spans="1:65" s="2" customFormat="1" ht="24.2" customHeight="1">
      <c r="A184" s="35"/>
      <c r="B184" s="36"/>
      <c r="C184" s="235" t="s">
        <v>201</v>
      </c>
      <c r="D184" s="235" t="s">
        <v>177</v>
      </c>
      <c r="E184" s="236" t="s">
        <v>467</v>
      </c>
      <c r="F184" s="237" t="s">
        <v>468</v>
      </c>
      <c r="G184" s="238" t="s">
        <v>204</v>
      </c>
      <c r="H184" s="239">
        <v>5</v>
      </c>
      <c r="I184" s="240"/>
      <c r="J184" s="241">
        <f>ROUND(I184*H184,2)</f>
        <v>0</v>
      </c>
      <c r="K184" s="242"/>
      <c r="L184" s="243"/>
      <c r="M184" s="244" t="s">
        <v>1</v>
      </c>
      <c r="N184" s="245" t="s">
        <v>43</v>
      </c>
      <c r="O184" s="72"/>
      <c r="P184" s="198">
        <f>O184*H184</f>
        <v>0</v>
      </c>
      <c r="Q184" s="198">
        <v>0.01249</v>
      </c>
      <c r="R184" s="198">
        <f>Q184*H184</f>
        <v>0.06245</v>
      </c>
      <c r="S184" s="198">
        <v>0</v>
      </c>
      <c r="T184" s="19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0" t="s">
        <v>176</v>
      </c>
      <c r="AT184" s="200" t="s">
        <v>177</v>
      </c>
      <c r="AU184" s="200" t="s">
        <v>132</v>
      </c>
      <c r="AY184" s="18" t="s">
        <v>124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8" t="s">
        <v>132</v>
      </c>
      <c r="BK184" s="201">
        <f>ROUND(I184*H184,2)</f>
        <v>0</v>
      </c>
      <c r="BL184" s="18" t="s">
        <v>131</v>
      </c>
      <c r="BM184" s="200" t="s">
        <v>469</v>
      </c>
    </row>
    <row r="185" spans="2:51" s="13" customFormat="1" ht="11.25">
      <c r="B185" s="202"/>
      <c r="C185" s="203"/>
      <c r="D185" s="204" t="s">
        <v>134</v>
      </c>
      <c r="E185" s="203"/>
      <c r="F185" s="206" t="s">
        <v>470</v>
      </c>
      <c r="G185" s="203"/>
      <c r="H185" s="207">
        <v>5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134</v>
      </c>
      <c r="AU185" s="213" t="s">
        <v>132</v>
      </c>
      <c r="AV185" s="13" t="s">
        <v>132</v>
      </c>
      <c r="AW185" s="13" t="s">
        <v>4</v>
      </c>
      <c r="AX185" s="13" t="s">
        <v>85</v>
      </c>
      <c r="AY185" s="213" t="s">
        <v>124</v>
      </c>
    </row>
    <row r="186" spans="1:65" s="2" customFormat="1" ht="24.2" customHeight="1">
      <c r="A186" s="35"/>
      <c r="B186" s="36"/>
      <c r="C186" s="235" t="s">
        <v>206</v>
      </c>
      <c r="D186" s="235" t="s">
        <v>177</v>
      </c>
      <c r="E186" s="236" t="s">
        <v>471</v>
      </c>
      <c r="F186" s="237" t="s">
        <v>472</v>
      </c>
      <c r="G186" s="238" t="s">
        <v>204</v>
      </c>
      <c r="H186" s="239">
        <v>1</v>
      </c>
      <c r="I186" s="240"/>
      <c r="J186" s="241">
        <f>ROUND(I186*H186,2)</f>
        <v>0</v>
      </c>
      <c r="K186" s="242"/>
      <c r="L186" s="243"/>
      <c r="M186" s="244" t="s">
        <v>1</v>
      </c>
      <c r="N186" s="245" t="s">
        <v>43</v>
      </c>
      <c r="O186" s="72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0" t="s">
        <v>176</v>
      </c>
      <c r="AT186" s="200" t="s">
        <v>177</v>
      </c>
      <c r="AU186" s="200" t="s">
        <v>132</v>
      </c>
      <c r="AY186" s="18" t="s">
        <v>124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8" t="s">
        <v>132</v>
      </c>
      <c r="BK186" s="201">
        <f>ROUND(I186*H186,2)</f>
        <v>0</v>
      </c>
      <c r="BL186" s="18" t="s">
        <v>131</v>
      </c>
      <c r="BM186" s="200" t="s">
        <v>473</v>
      </c>
    </row>
    <row r="187" spans="2:63" s="12" customFormat="1" ht="22.9" customHeight="1">
      <c r="B187" s="172"/>
      <c r="C187" s="173"/>
      <c r="D187" s="174" t="s">
        <v>76</v>
      </c>
      <c r="E187" s="186" t="s">
        <v>187</v>
      </c>
      <c r="F187" s="186" t="s">
        <v>474</v>
      </c>
      <c r="G187" s="173"/>
      <c r="H187" s="173"/>
      <c r="I187" s="176"/>
      <c r="J187" s="187">
        <f>BK187</f>
        <v>0</v>
      </c>
      <c r="K187" s="173"/>
      <c r="L187" s="178"/>
      <c r="M187" s="179"/>
      <c r="N187" s="180"/>
      <c r="O187" s="180"/>
      <c r="P187" s="181">
        <f>SUM(P188:P211)</f>
        <v>0</v>
      </c>
      <c r="Q187" s="180"/>
      <c r="R187" s="181">
        <f>SUM(R188:R211)</f>
        <v>0.004176</v>
      </c>
      <c r="S187" s="180"/>
      <c r="T187" s="182">
        <f>SUM(T188:T211)</f>
        <v>4.8793</v>
      </c>
      <c r="AR187" s="183" t="s">
        <v>85</v>
      </c>
      <c r="AT187" s="184" t="s">
        <v>76</v>
      </c>
      <c r="AU187" s="184" t="s">
        <v>85</v>
      </c>
      <c r="AY187" s="183" t="s">
        <v>124</v>
      </c>
      <c r="BK187" s="185">
        <f>SUM(BK188:BK211)</f>
        <v>0</v>
      </c>
    </row>
    <row r="188" spans="1:65" s="2" customFormat="1" ht="24.2" customHeight="1">
      <c r="A188" s="35"/>
      <c r="B188" s="36"/>
      <c r="C188" s="188" t="s">
        <v>210</v>
      </c>
      <c r="D188" s="188" t="s">
        <v>127</v>
      </c>
      <c r="E188" s="189" t="s">
        <v>475</v>
      </c>
      <c r="F188" s="190" t="s">
        <v>476</v>
      </c>
      <c r="G188" s="191" t="s">
        <v>204</v>
      </c>
      <c r="H188" s="192">
        <v>9</v>
      </c>
      <c r="I188" s="193"/>
      <c r="J188" s="194">
        <f>ROUND(I188*H188,2)</f>
        <v>0</v>
      </c>
      <c r="K188" s="195"/>
      <c r="L188" s="40"/>
      <c r="M188" s="196" t="s">
        <v>1</v>
      </c>
      <c r="N188" s="197" t="s">
        <v>43</v>
      </c>
      <c r="O188" s="72"/>
      <c r="P188" s="198">
        <f>O188*H188</f>
        <v>0</v>
      </c>
      <c r="Q188" s="198">
        <v>0</v>
      </c>
      <c r="R188" s="198">
        <f>Q188*H188</f>
        <v>0</v>
      </c>
      <c r="S188" s="198">
        <v>0.024</v>
      </c>
      <c r="T188" s="199">
        <f>S188*H188</f>
        <v>0.216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0" t="s">
        <v>163</v>
      </c>
      <c r="AT188" s="200" t="s">
        <v>127</v>
      </c>
      <c r="AU188" s="200" t="s">
        <v>132</v>
      </c>
      <c r="AY188" s="18" t="s">
        <v>124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8" t="s">
        <v>132</v>
      </c>
      <c r="BK188" s="201">
        <f>ROUND(I188*H188,2)</f>
        <v>0</v>
      </c>
      <c r="BL188" s="18" t="s">
        <v>163</v>
      </c>
      <c r="BM188" s="200" t="s">
        <v>477</v>
      </c>
    </row>
    <row r="189" spans="1:65" s="2" customFormat="1" ht="24.2" customHeight="1">
      <c r="A189" s="35"/>
      <c r="B189" s="36"/>
      <c r="C189" s="188" t="s">
        <v>214</v>
      </c>
      <c r="D189" s="188" t="s">
        <v>127</v>
      </c>
      <c r="E189" s="189" t="s">
        <v>478</v>
      </c>
      <c r="F189" s="190" t="s">
        <v>479</v>
      </c>
      <c r="G189" s="191" t="s">
        <v>130</v>
      </c>
      <c r="H189" s="192">
        <v>100</v>
      </c>
      <c r="I189" s="193"/>
      <c r="J189" s="194">
        <f>ROUND(I189*H189,2)</f>
        <v>0</v>
      </c>
      <c r="K189" s="195"/>
      <c r="L189" s="40"/>
      <c r="M189" s="196" t="s">
        <v>1</v>
      </c>
      <c r="N189" s="197" t="s">
        <v>43</v>
      </c>
      <c r="O189" s="72"/>
      <c r="P189" s="198">
        <f>O189*H189</f>
        <v>0</v>
      </c>
      <c r="Q189" s="198">
        <v>4E-05</v>
      </c>
      <c r="R189" s="198">
        <f>Q189*H189</f>
        <v>0.004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131</v>
      </c>
      <c r="AT189" s="200" t="s">
        <v>127</v>
      </c>
      <c r="AU189" s="200" t="s">
        <v>132</v>
      </c>
      <c r="AY189" s="18" t="s">
        <v>124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8" t="s">
        <v>132</v>
      </c>
      <c r="BK189" s="201">
        <f>ROUND(I189*H189,2)</f>
        <v>0</v>
      </c>
      <c r="BL189" s="18" t="s">
        <v>131</v>
      </c>
      <c r="BM189" s="200" t="s">
        <v>480</v>
      </c>
    </row>
    <row r="190" spans="1:65" s="2" customFormat="1" ht="14.45" customHeight="1">
      <c r="A190" s="35"/>
      <c r="B190" s="36"/>
      <c r="C190" s="188" t="s">
        <v>8</v>
      </c>
      <c r="D190" s="188" t="s">
        <v>127</v>
      </c>
      <c r="E190" s="189" t="s">
        <v>481</v>
      </c>
      <c r="F190" s="190" t="s">
        <v>482</v>
      </c>
      <c r="G190" s="191" t="s">
        <v>130</v>
      </c>
      <c r="H190" s="192">
        <v>1.905</v>
      </c>
      <c r="I190" s="193"/>
      <c r="J190" s="194">
        <f>ROUND(I190*H190,2)</f>
        <v>0</v>
      </c>
      <c r="K190" s="195"/>
      <c r="L190" s="40"/>
      <c r="M190" s="196" t="s">
        <v>1</v>
      </c>
      <c r="N190" s="197" t="s">
        <v>43</v>
      </c>
      <c r="O190" s="72"/>
      <c r="P190" s="198">
        <f>O190*H190</f>
        <v>0</v>
      </c>
      <c r="Q190" s="198">
        <v>0</v>
      </c>
      <c r="R190" s="198">
        <f>Q190*H190</f>
        <v>0</v>
      </c>
      <c r="S190" s="198">
        <v>0.324</v>
      </c>
      <c r="T190" s="199">
        <f>S190*H190</f>
        <v>0.61722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0" t="s">
        <v>131</v>
      </c>
      <c r="AT190" s="200" t="s">
        <v>127</v>
      </c>
      <c r="AU190" s="200" t="s">
        <v>132</v>
      </c>
      <c r="AY190" s="18" t="s">
        <v>124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8" t="s">
        <v>132</v>
      </c>
      <c r="BK190" s="201">
        <f>ROUND(I190*H190,2)</f>
        <v>0</v>
      </c>
      <c r="BL190" s="18" t="s">
        <v>131</v>
      </c>
      <c r="BM190" s="200" t="s">
        <v>483</v>
      </c>
    </row>
    <row r="191" spans="2:51" s="14" customFormat="1" ht="11.25">
      <c r="B191" s="214"/>
      <c r="C191" s="215"/>
      <c r="D191" s="204" t="s">
        <v>134</v>
      </c>
      <c r="E191" s="216" t="s">
        <v>1</v>
      </c>
      <c r="F191" s="217" t="s">
        <v>484</v>
      </c>
      <c r="G191" s="215"/>
      <c r="H191" s="216" t="s">
        <v>1</v>
      </c>
      <c r="I191" s="218"/>
      <c r="J191" s="215"/>
      <c r="K191" s="215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134</v>
      </c>
      <c r="AU191" s="223" t="s">
        <v>132</v>
      </c>
      <c r="AV191" s="14" t="s">
        <v>85</v>
      </c>
      <c r="AW191" s="14" t="s">
        <v>33</v>
      </c>
      <c r="AX191" s="14" t="s">
        <v>77</v>
      </c>
      <c r="AY191" s="223" t="s">
        <v>124</v>
      </c>
    </row>
    <row r="192" spans="2:51" s="13" customFormat="1" ht="11.25">
      <c r="B192" s="202"/>
      <c r="C192" s="203"/>
      <c r="D192" s="204" t="s">
        <v>134</v>
      </c>
      <c r="E192" s="205" t="s">
        <v>1</v>
      </c>
      <c r="F192" s="206" t="s">
        <v>485</v>
      </c>
      <c r="G192" s="203"/>
      <c r="H192" s="207">
        <v>1.59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134</v>
      </c>
      <c r="AU192" s="213" t="s">
        <v>132</v>
      </c>
      <c r="AV192" s="13" t="s">
        <v>132</v>
      </c>
      <c r="AW192" s="13" t="s">
        <v>33</v>
      </c>
      <c r="AX192" s="13" t="s">
        <v>77</v>
      </c>
      <c r="AY192" s="213" t="s">
        <v>124</v>
      </c>
    </row>
    <row r="193" spans="2:51" s="14" customFormat="1" ht="11.25">
      <c r="B193" s="214"/>
      <c r="C193" s="215"/>
      <c r="D193" s="204" t="s">
        <v>134</v>
      </c>
      <c r="E193" s="216" t="s">
        <v>1</v>
      </c>
      <c r="F193" s="217" t="s">
        <v>486</v>
      </c>
      <c r="G193" s="215"/>
      <c r="H193" s="216" t="s">
        <v>1</v>
      </c>
      <c r="I193" s="218"/>
      <c r="J193" s="215"/>
      <c r="K193" s="215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134</v>
      </c>
      <c r="AU193" s="223" t="s">
        <v>132</v>
      </c>
      <c r="AV193" s="14" t="s">
        <v>85</v>
      </c>
      <c r="AW193" s="14" t="s">
        <v>33</v>
      </c>
      <c r="AX193" s="14" t="s">
        <v>77</v>
      </c>
      <c r="AY193" s="223" t="s">
        <v>124</v>
      </c>
    </row>
    <row r="194" spans="2:51" s="13" customFormat="1" ht="11.25">
      <c r="B194" s="202"/>
      <c r="C194" s="203"/>
      <c r="D194" s="204" t="s">
        <v>134</v>
      </c>
      <c r="E194" s="205" t="s">
        <v>1</v>
      </c>
      <c r="F194" s="206" t="s">
        <v>487</v>
      </c>
      <c r="G194" s="203"/>
      <c r="H194" s="207">
        <v>0.315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134</v>
      </c>
      <c r="AU194" s="213" t="s">
        <v>132</v>
      </c>
      <c r="AV194" s="13" t="s">
        <v>132</v>
      </c>
      <c r="AW194" s="13" t="s">
        <v>33</v>
      </c>
      <c r="AX194" s="13" t="s">
        <v>77</v>
      </c>
      <c r="AY194" s="213" t="s">
        <v>124</v>
      </c>
    </row>
    <row r="195" spans="2:51" s="15" customFormat="1" ht="11.25">
      <c r="B195" s="224"/>
      <c r="C195" s="225"/>
      <c r="D195" s="204" t="s">
        <v>134</v>
      </c>
      <c r="E195" s="226" t="s">
        <v>1</v>
      </c>
      <c r="F195" s="227" t="s">
        <v>168</v>
      </c>
      <c r="G195" s="225"/>
      <c r="H195" s="228">
        <v>1.905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134</v>
      </c>
      <c r="AU195" s="234" t="s">
        <v>132</v>
      </c>
      <c r="AV195" s="15" t="s">
        <v>131</v>
      </c>
      <c r="AW195" s="15" t="s">
        <v>33</v>
      </c>
      <c r="AX195" s="15" t="s">
        <v>85</v>
      </c>
      <c r="AY195" s="234" t="s">
        <v>124</v>
      </c>
    </row>
    <row r="196" spans="1:65" s="2" customFormat="1" ht="14.45" customHeight="1">
      <c r="A196" s="35"/>
      <c r="B196" s="36"/>
      <c r="C196" s="188" t="s">
        <v>163</v>
      </c>
      <c r="D196" s="188" t="s">
        <v>127</v>
      </c>
      <c r="E196" s="189" t="s">
        <v>488</v>
      </c>
      <c r="F196" s="190" t="s">
        <v>489</v>
      </c>
      <c r="G196" s="191" t="s">
        <v>130</v>
      </c>
      <c r="H196" s="192">
        <v>30.409</v>
      </c>
      <c r="I196" s="193"/>
      <c r="J196" s="194">
        <f>ROUND(I196*H196,2)</f>
        <v>0</v>
      </c>
      <c r="K196" s="195"/>
      <c r="L196" s="40"/>
      <c r="M196" s="196" t="s">
        <v>1</v>
      </c>
      <c r="N196" s="197" t="s">
        <v>43</v>
      </c>
      <c r="O196" s="72"/>
      <c r="P196" s="198">
        <f>O196*H196</f>
        <v>0</v>
      </c>
      <c r="Q196" s="198">
        <v>0</v>
      </c>
      <c r="R196" s="198">
        <f>Q196*H196</f>
        <v>0</v>
      </c>
      <c r="S196" s="198">
        <v>0.1</v>
      </c>
      <c r="T196" s="199">
        <f>S196*H196</f>
        <v>3.0409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0" t="s">
        <v>131</v>
      </c>
      <c r="AT196" s="200" t="s">
        <v>127</v>
      </c>
      <c r="AU196" s="200" t="s">
        <v>132</v>
      </c>
      <c r="AY196" s="18" t="s">
        <v>124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8" t="s">
        <v>132</v>
      </c>
      <c r="BK196" s="201">
        <f>ROUND(I196*H196,2)</f>
        <v>0</v>
      </c>
      <c r="BL196" s="18" t="s">
        <v>131</v>
      </c>
      <c r="BM196" s="200" t="s">
        <v>490</v>
      </c>
    </row>
    <row r="197" spans="2:51" s="13" customFormat="1" ht="11.25">
      <c r="B197" s="202"/>
      <c r="C197" s="203"/>
      <c r="D197" s="204" t="s">
        <v>134</v>
      </c>
      <c r="E197" s="205" t="s">
        <v>1</v>
      </c>
      <c r="F197" s="206" t="s">
        <v>491</v>
      </c>
      <c r="G197" s="203"/>
      <c r="H197" s="207">
        <v>30.409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134</v>
      </c>
      <c r="AU197" s="213" t="s">
        <v>132</v>
      </c>
      <c r="AV197" s="13" t="s">
        <v>132</v>
      </c>
      <c r="AW197" s="13" t="s">
        <v>33</v>
      </c>
      <c r="AX197" s="13" t="s">
        <v>85</v>
      </c>
      <c r="AY197" s="213" t="s">
        <v>124</v>
      </c>
    </row>
    <row r="198" spans="1:65" s="2" customFormat="1" ht="14.45" customHeight="1">
      <c r="A198" s="35"/>
      <c r="B198" s="36"/>
      <c r="C198" s="188" t="s">
        <v>227</v>
      </c>
      <c r="D198" s="188" t="s">
        <v>127</v>
      </c>
      <c r="E198" s="189" t="s">
        <v>492</v>
      </c>
      <c r="F198" s="190" t="s">
        <v>493</v>
      </c>
      <c r="G198" s="191" t="s">
        <v>130</v>
      </c>
      <c r="H198" s="192">
        <v>79.36</v>
      </c>
      <c r="I198" s="193"/>
      <c r="J198" s="194">
        <f>ROUND(I198*H198,2)</f>
        <v>0</v>
      </c>
      <c r="K198" s="195"/>
      <c r="L198" s="40"/>
      <c r="M198" s="196" t="s">
        <v>1</v>
      </c>
      <c r="N198" s="197" t="s">
        <v>43</v>
      </c>
      <c r="O198" s="72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0" t="s">
        <v>131</v>
      </c>
      <c r="AT198" s="200" t="s">
        <v>127</v>
      </c>
      <c r="AU198" s="200" t="s">
        <v>132</v>
      </c>
      <c r="AY198" s="18" t="s">
        <v>124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8" t="s">
        <v>132</v>
      </c>
      <c r="BK198" s="201">
        <f>ROUND(I198*H198,2)</f>
        <v>0</v>
      </c>
      <c r="BL198" s="18" t="s">
        <v>131</v>
      </c>
      <c r="BM198" s="200" t="s">
        <v>494</v>
      </c>
    </row>
    <row r="199" spans="2:51" s="14" customFormat="1" ht="11.25">
      <c r="B199" s="214"/>
      <c r="C199" s="215"/>
      <c r="D199" s="204" t="s">
        <v>134</v>
      </c>
      <c r="E199" s="216" t="s">
        <v>1</v>
      </c>
      <c r="F199" s="217" t="s">
        <v>495</v>
      </c>
      <c r="G199" s="215"/>
      <c r="H199" s="216" t="s">
        <v>1</v>
      </c>
      <c r="I199" s="218"/>
      <c r="J199" s="215"/>
      <c r="K199" s="215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134</v>
      </c>
      <c r="AU199" s="223" t="s">
        <v>132</v>
      </c>
      <c r="AV199" s="14" t="s">
        <v>85</v>
      </c>
      <c r="AW199" s="14" t="s">
        <v>33</v>
      </c>
      <c r="AX199" s="14" t="s">
        <v>77</v>
      </c>
      <c r="AY199" s="223" t="s">
        <v>124</v>
      </c>
    </row>
    <row r="200" spans="2:51" s="13" customFormat="1" ht="11.25">
      <c r="B200" s="202"/>
      <c r="C200" s="203"/>
      <c r="D200" s="204" t="s">
        <v>134</v>
      </c>
      <c r="E200" s="205" t="s">
        <v>1</v>
      </c>
      <c r="F200" s="206" t="s">
        <v>496</v>
      </c>
      <c r="G200" s="203"/>
      <c r="H200" s="207">
        <v>79.36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134</v>
      </c>
      <c r="AU200" s="213" t="s">
        <v>132</v>
      </c>
      <c r="AV200" s="13" t="s">
        <v>132</v>
      </c>
      <c r="AW200" s="13" t="s">
        <v>33</v>
      </c>
      <c r="AX200" s="13" t="s">
        <v>85</v>
      </c>
      <c r="AY200" s="213" t="s">
        <v>124</v>
      </c>
    </row>
    <row r="201" spans="1:65" s="2" customFormat="1" ht="24.2" customHeight="1">
      <c r="A201" s="35"/>
      <c r="B201" s="36"/>
      <c r="C201" s="188" t="s">
        <v>231</v>
      </c>
      <c r="D201" s="188" t="s">
        <v>127</v>
      </c>
      <c r="E201" s="189" t="s">
        <v>497</v>
      </c>
      <c r="F201" s="190" t="s">
        <v>498</v>
      </c>
      <c r="G201" s="191" t="s">
        <v>130</v>
      </c>
      <c r="H201" s="192">
        <v>317.44</v>
      </c>
      <c r="I201" s="193"/>
      <c r="J201" s="194">
        <f>ROUND(I201*H201,2)</f>
        <v>0</v>
      </c>
      <c r="K201" s="195"/>
      <c r="L201" s="40"/>
      <c r="M201" s="196" t="s">
        <v>1</v>
      </c>
      <c r="N201" s="197" t="s">
        <v>43</v>
      </c>
      <c r="O201" s="72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0" t="s">
        <v>131</v>
      </c>
      <c r="AT201" s="200" t="s">
        <v>127</v>
      </c>
      <c r="AU201" s="200" t="s">
        <v>132</v>
      </c>
      <c r="AY201" s="18" t="s">
        <v>124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8" t="s">
        <v>132</v>
      </c>
      <c r="BK201" s="201">
        <f>ROUND(I201*H201,2)</f>
        <v>0</v>
      </c>
      <c r="BL201" s="18" t="s">
        <v>131</v>
      </c>
      <c r="BM201" s="200" t="s">
        <v>499</v>
      </c>
    </row>
    <row r="202" spans="2:51" s="14" customFormat="1" ht="11.25">
      <c r="B202" s="214"/>
      <c r="C202" s="215"/>
      <c r="D202" s="204" t="s">
        <v>134</v>
      </c>
      <c r="E202" s="216" t="s">
        <v>1</v>
      </c>
      <c r="F202" s="217" t="s">
        <v>500</v>
      </c>
      <c r="G202" s="215"/>
      <c r="H202" s="216" t="s">
        <v>1</v>
      </c>
      <c r="I202" s="218"/>
      <c r="J202" s="215"/>
      <c r="K202" s="215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134</v>
      </c>
      <c r="AU202" s="223" t="s">
        <v>132</v>
      </c>
      <c r="AV202" s="14" t="s">
        <v>85</v>
      </c>
      <c r="AW202" s="14" t="s">
        <v>33</v>
      </c>
      <c r="AX202" s="14" t="s">
        <v>77</v>
      </c>
      <c r="AY202" s="223" t="s">
        <v>124</v>
      </c>
    </row>
    <row r="203" spans="2:51" s="13" customFormat="1" ht="11.25">
      <c r="B203" s="202"/>
      <c r="C203" s="203"/>
      <c r="D203" s="204" t="s">
        <v>134</v>
      </c>
      <c r="E203" s="205" t="s">
        <v>1</v>
      </c>
      <c r="F203" s="206" t="s">
        <v>501</v>
      </c>
      <c r="G203" s="203"/>
      <c r="H203" s="207">
        <v>317.44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134</v>
      </c>
      <c r="AU203" s="213" t="s">
        <v>132</v>
      </c>
      <c r="AV203" s="13" t="s">
        <v>132</v>
      </c>
      <c r="AW203" s="13" t="s">
        <v>33</v>
      </c>
      <c r="AX203" s="13" t="s">
        <v>85</v>
      </c>
      <c r="AY203" s="213" t="s">
        <v>124</v>
      </c>
    </row>
    <row r="204" spans="1:65" s="2" customFormat="1" ht="14.45" customHeight="1">
      <c r="A204" s="35"/>
      <c r="B204" s="36"/>
      <c r="C204" s="188" t="s">
        <v>235</v>
      </c>
      <c r="D204" s="188" t="s">
        <v>127</v>
      </c>
      <c r="E204" s="189" t="s">
        <v>502</v>
      </c>
      <c r="F204" s="190" t="s">
        <v>503</v>
      </c>
      <c r="G204" s="191" t="s">
        <v>130</v>
      </c>
      <c r="H204" s="192">
        <v>12.805</v>
      </c>
      <c r="I204" s="193"/>
      <c r="J204" s="194">
        <f>ROUND(I204*H204,2)</f>
        <v>0</v>
      </c>
      <c r="K204" s="195"/>
      <c r="L204" s="40"/>
      <c r="M204" s="196" t="s">
        <v>1</v>
      </c>
      <c r="N204" s="197" t="s">
        <v>43</v>
      </c>
      <c r="O204" s="72"/>
      <c r="P204" s="198">
        <f>O204*H204</f>
        <v>0</v>
      </c>
      <c r="Q204" s="198">
        <v>0</v>
      </c>
      <c r="R204" s="198">
        <f>Q204*H204</f>
        <v>0</v>
      </c>
      <c r="S204" s="198">
        <v>0.076</v>
      </c>
      <c r="T204" s="199">
        <f>S204*H204</f>
        <v>0.9731799999999999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0" t="s">
        <v>131</v>
      </c>
      <c r="AT204" s="200" t="s">
        <v>127</v>
      </c>
      <c r="AU204" s="200" t="s">
        <v>132</v>
      </c>
      <c r="AY204" s="18" t="s">
        <v>124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8" t="s">
        <v>132</v>
      </c>
      <c r="BK204" s="201">
        <f>ROUND(I204*H204,2)</f>
        <v>0</v>
      </c>
      <c r="BL204" s="18" t="s">
        <v>131</v>
      </c>
      <c r="BM204" s="200" t="s">
        <v>504</v>
      </c>
    </row>
    <row r="205" spans="2:51" s="14" customFormat="1" ht="11.25">
      <c r="B205" s="214"/>
      <c r="C205" s="215"/>
      <c r="D205" s="204" t="s">
        <v>134</v>
      </c>
      <c r="E205" s="216" t="s">
        <v>1</v>
      </c>
      <c r="F205" s="217" t="s">
        <v>505</v>
      </c>
      <c r="G205" s="215"/>
      <c r="H205" s="216" t="s">
        <v>1</v>
      </c>
      <c r="I205" s="218"/>
      <c r="J205" s="215"/>
      <c r="K205" s="215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134</v>
      </c>
      <c r="AU205" s="223" t="s">
        <v>132</v>
      </c>
      <c r="AV205" s="14" t="s">
        <v>85</v>
      </c>
      <c r="AW205" s="14" t="s">
        <v>33</v>
      </c>
      <c r="AX205" s="14" t="s">
        <v>77</v>
      </c>
      <c r="AY205" s="223" t="s">
        <v>124</v>
      </c>
    </row>
    <row r="206" spans="2:51" s="13" customFormat="1" ht="11.25">
      <c r="B206" s="202"/>
      <c r="C206" s="203"/>
      <c r="D206" s="204" t="s">
        <v>134</v>
      </c>
      <c r="E206" s="205" t="s">
        <v>1</v>
      </c>
      <c r="F206" s="206" t="s">
        <v>506</v>
      </c>
      <c r="G206" s="203"/>
      <c r="H206" s="207">
        <v>3.546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134</v>
      </c>
      <c r="AU206" s="213" t="s">
        <v>132</v>
      </c>
      <c r="AV206" s="13" t="s">
        <v>132</v>
      </c>
      <c r="AW206" s="13" t="s">
        <v>33</v>
      </c>
      <c r="AX206" s="13" t="s">
        <v>77</v>
      </c>
      <c r="AY206" s="213" t="s">
        <v>124</v>
      </c>
    </row>
    <row r="207" spans="2:51" s="13" customFormat="1" ht="11.25">
      <c r="B207" s="202"/>
      <c r="C207" s="203"/>
      <c r="D207" s="204" t="s">
        <v>134</v>
      </c>
      <c r="E207" s="205" t="s">
        <v>1</v>
      </c>
      <c r="F207" s="206" t="s">
        <v>507</v>
      </c>
      <c r="G207" s="203"/>
      <c r="H207" s="207">
        <v>1.379</v>
      </c>
      <c r="I207" s="208"/>
      <c r="J207" s="203"/>
      <c r="K207" s="203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134</v>
      </c>
      <c r="AU207" s="213" t="s">
        <v>132</v>
      </c>
      <c r="AV207" s="13" t="s">
        <v>132</v>
      </c>
      <c r="AW207" s="13" t="s">
        <v>33</v>
      </c>
      <c r="AX207" s="13" t="s">
        <v>77</v>
      </c>
      <c r="AY207" s="213" t="s">
        <v>124</v>
      </c>
    </row>
    <row r="208" spans="2:51" s="13" customFormat="1" ht="11.25">
      <c r="B208" s="202"/>
      <c r="C208" s="203"/>
      <c r="D208" s="204" t="s">
        <v>134</v>
      </c>
      <c r="E208" s="205" t="s">
        <v>1</v>
      </c>
      <c r="F208" s="206" t="s">
        <v>508</v>
      </c>
      <c r="G208" s="203"/>
      <c r="H208" s="207">
        <v>7.88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134</v>
      </c>
      <c r="AU208" s="213" t="s">
        <v>132</v>
      </c>
      <c r="AV208" s="13" t="s">
        <v>132</v>
      </c>
      <c r="AW208" s="13" t="s">
        <v>33</v>
      </c>
      <c r="AX208" s="13" t="s">
        <v>77</v>
      </c>
      <c r="AY208" s="213" t="s">
        <v>124</v>
      </c>
    </row>
    <row r="209" spans="2:51" s="15" customFormat="1" ht="11.25">
      <c r="B209" s="224"/>
      <c r="C209" s="225"/>
      <c r="D209" s="204" t="s">
        <v>134</v>
      </c>
      <c r="E209" s="226" t="s">
        <v>1</v>
      </c>
      <c r="F209" s="227" t="s">
        <v>168</v>
      </c>
      <c r="G209" s="225"/>
      <c r="H209" s="228">
        <v>12.805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134</v>
      </c>
      <c r="AU209" s="234" t="s">
        <v>132</v>
      </c>
      <c r="AV209" s="15" t="s">
        <v>131</v>
      </c>
      <c r="AW209" s="15" t="s">
        <v>33</v>
      </c>
      <c r="AX209" s="15" t="s">
        <v>85</v>
      </c>
      <c r="AY209" s="234" t="s">
        <v>124</v>
      </c>
    </row>
    <row r="210" spans="1:65" s="2" customFormat="1" ht="24.2" customHeight="1">
      <c r="A210" s="35"/>
      <c r="B210" s="36"/>
      <c r="C210" s="188" t="s">
        <v>239</v>
      </c>
      <c r="D210" s="188" t="s">
        <v>127</v>
      </c>
      <c r="E210" s="189" t="s">
        <v>509</v>
      </c>
      <c r="F210" s="190" t="s">
        <v>510</v>
      </c>
      <c r="G210" s="191" t="s">
        <v>204</v>
      </c>
      <c r="H210" s="192">
        <v>1</v>
      </c>
      <c r="I210" s="193"/>
      <c r="J210" s="194">
        <f>ROUND(I210*H210,2)</f>
        <v>0</v>
      </c>
      <c r="K210" s="195"/>
      <c r="L210" s="40"/>
      <c r="M210" s="196" t="s">
        <v>1</v>
      </c>
      <c r="N210" s="197" t="s">
        <v>43</v>
      </c>
      <c r="O210" s="72"/>
      <c r="P210" s="198">
        <f>O210*H210</f>
        <v>0</v>
      </c>
      <c r="Q210" s="198">
        <v>0</v>
      </c>
      <c r="R210" s="198">
        <f>Q210*H210</f>
        <v>0</v>
      </c>
      <c r="S210" s="198">
        <v>0.032</v>
      </c>
      <c r="T210" s="199">
        <f>S210*H210</f>
        <v>0.032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0" t="s">
        <v>131</v>
      </c>
      <c r="AT210" s="200" t="s">
        <v>127</v>
      </c>
      <c r="AU210" s="200" t="s">
        <v>132</v>
      </c>
      <c r="AY210" s="18" t="s">
        <v>124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8" t="s">
        <v>132</v>
      </c>
      <c r="BK210" s="201">
        <f>ROUND(I210*H210,2)</f>
        <v>0</v>
      </c>
      <c r="BL210" s="18" t="s">
        <v>131</v>
      </c>
      <c r="BM210" s="200" t="s">
        <v>511</v>
      </c>
    </row>
    <row r="211" spans="1:65" s="2" customFormat="1" ht="14.45" customHeight="1">
      <c r="A211" s="35"/>
      <c r="B211" s="36"/>
      <c r="C211" s="188" t="s">
        <v>7</v>
      </c>
      <c r="D211" s="188" t="s">
        <v>127</v>
      </c>
      <c r="E211" s="189" t="s">
        <v>512</v>
      </c>
      <c r="F211" s="190" t="s">
        <v>513</v>
      </c>
      <c r="G211" s="191" t="s">
        <v>195</v>
      </c>
      <c r="H211" s="192">
        <v>2.2</v>
      </c>
      <c r="I211" s="193"/>
      <c r="J211" s="194">
        <f>ROUND(I211*H211,2)</f>
        <v>0</v>
      </c>
      <c r="K211" s="195"/>
      <c r="L211" s="40"/>
      <c r="M211" s="196" t="s">
        <v>1</v>
      </c>
      <c r="N211" s="197" t="s">
        <v>43</v>
      </c>
      <c r="O211" s="72"/>
      <c r="P211" s="198">
        <f>O211*H211</f>
        <v>0</v>
      </c>
      <c r="Q211" s="198">
        <v>8E-05</v>
      </c>
      <c r="R211" s="198">
        <f>Q211*H211</f>
        <v>0.00017600000000000002</v>
      </c>
      <c r="S211" s="198">
        <v>0</v>
      </c>
      <c r="T211" s="19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0" t="s">
        <v>131</v>
      </c>
      <c r="AT211" s="200" t="s">
        <v>127</v>
      </c>
      <c r="AU211" s="200" t="s">
        <v>132</v>
      </c>
      <c r="AY211" s="18" t="s">
        <v>124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8" t="s">
        <v>132</v>
      </c>
      <c r="BK211" s="201">
        <f>ROUND(I211*H211,2)</f>
        <v>0</v>
      </c>
      <c r="BL211" s="18" t="s">
        <v>131</v>
      </c>
      <c r="BM211" s="200" t="s">
        <v>514</v>
      </c>
    </row>
    <row r="212" spans="2:63" s="12" customFormat="1" ht="22.9" customHeight="1">
      <c r="B212" s="172"/>
      <c r="C212" s="173"/>
      <c r="D212" s="174" t="s">
        <v>76</v>
      </c>
      <c r="E212" s="186" t="s">
        <v>515</v>
      </c>
      <c r="F212" s="186" t="s">
        <v>516</v>
      </c>
      <c r="G212" s="173"/>
      <c r="H212" s="173"/>
      <c r="I212" s="176"/>
      <c r="J212" s="187">
        <f>BK212</f>
        <v>0</v>
      </c>
      <c r="K212" s="173"/>
      <c r="L212" s="178"/>
      <c r="M212" s="179"/>
      <c r="N212" s="180"/>
      <c r="O212" s="180"/>
      <c r="P212" s="181">
        <f>SUM(P213:P220)</f>
        <v>0</v>
      </c>
      <c r="Q212" s="180"/>
      <c r="R212" s="181">
        <f>SUM(R213:R220)</f>
        <v>0</v>
      </c>
      <c r="S212" s="180"/>
      <c r="T212" s="182">
        <f>SUM(T213:T220)</f>
        <v>0</v>
      </c>
      <c r="AR212" s="183" t="s">
        <v>85</v>
      </c>
      <c r="AT212" s="184" t="s">
        <v>76</v>
      </c>
      <c r="AU212" s="184" t="s">
        <v>85</v>
      </c>
      <c r="AY212" s="183" t="s">
        <v>124</v>
      </c>
      <c r="BK212" s="185">
        <f>SUM(BK213:BK220)</f>
        <v>0</v>
      </c>
    </row>
    <row r="213" spans="1:65" s="2" customFormat="1" ht="24.2" customHeight="1">
      <c r="A213" s="35"/>
      <c r="B213" s="36"/>
      <c r="C213" s="188" t="s">
        <v>246</v>
      </c>
      <c r="D213" s="188" t="s">
        <v>127</v>
      </c>
      <c r="E213" s="189" t="s">
        <v>517</v>
      </c>
      <c r="F213" s="190" t="s">
        <v>518</v>
      </c>
      <c r="G213" s="191" t="s">
        <v>148</v>
      </c>
      <c r="H213" s="192">
        <v>5.968</v>
      </c>
      <c r="I213" s="193"/>
      <c r="J213" s="194">
        <f>ROUND(I213*H213,2)</f>
        <v>0</v>
      </c>
      <c r="K213" s="195"/>
      <c r="L213" s="40"/>
      <c r="M213" s="196" t="s">
        <v>1</v>
      </c>
      <c r="N213" s="197" t="s">
        <v>43</v>
      </c>
      <c r="O213" s="72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0" t="s">
        <v>131</v>
      </c>
      <c r="AT213" s="200" t="s">
        <v>127</v>
      </c>
      <c r="AU213" s="200" t="s">
        <v>132</v>
      </c>
      <c r="AY213" s="18" t="s">
        <v>124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8" t="s">
        <v>132</v>
      </c>
      <c r="BK213" s="201">
        <f>ROUND(I213*H213,2)</f>
        <v>0</v>
      </c>
      <c r="BL213" s="18" t="s">
        <v>131</v>
      </c>
      <c r="BM213" s="200" t="s">
        <v>519</v>
      </c>
    </row>
    <row r="214" spans="1:65" s="2" customFormat="1" ht="24.2" customHeight="1">
      <c r="A214" s="35"/>
      <c r="B214" s="36"/>
      <c r="C214" s="188" t="s">
        <v>250</v>
      </c>
      <c r="D214" s="188" t="s">
        <v>127</v>
      </c>
      <c r="E214" s="189" t="s">
        <v>520</v>
      </c>
      <c r="F214" s="190" t="s">
        <v>521</v>
      </c>
      <c r="G214" s="191" t="s">
        <v>148</v>
      </c>
      <c r="H214" s="192">
        <v>35.808</v>
      </c>
      <c r="I214" s="193"/>
      <c r="J214" s="194">
        <f>ROUND(I214*H214,2)</f>
        <v>0</v>
      </c>
      <c r="K214" s="195"/>
      <c r="L214" s="40"/>
      <c r="M214" s="196" t="s">
        <v>1</v>
      </c>
      <c r="N214" s="197" t="s">
        <v>43</v>
      </c>
      <c r="O214" s="72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131</v>
      </c>
      <c r="AT214" s="200" t="s">
        <v>127</v>
      </c>
      <c r="AU214" s="200" t="s">
        <v>132</v>
      </c>
      <c r="AY214" s="18" t="s">
        <v>124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8" t="s">
        <v>132</v>
      </c>
      <c r="BK214" s="201">
        <f>ROUND(I214*H214,2)</f>
        <v>0</v>
      </c>
      <c r="BL214" s="18" t="s">
        <v>131</v>
      </c>
      <c r="BM214" s="200" t="s">
        <v>522</v>
      </c>
    </row>
    <row r="215" spans="2:51" s="13" customFormat="1" ht="11.25">
      <c r="B215" s="202"/>
      <c r="C215" s="203"/>
      <c r="D215" s="204" t="s">
        <v>134</v>
      </c>
      <c r="E215" s="203"/>
      <c r="F215" s="206" t="s">
        <v>523</v>
      </c>
      <c r="G215" s="203"/>
      <c r="H215" s="207">
        <v>35.808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134</v>
      </c>
      <c r="AU215" s="213" t="s">
        <v>132</v>
      </c>
      <c r="AV215" s="13" t="s">
        <v>132</v>
      </c>
      <c r="AW215" s="13" t="s">
        <v>4</v>
      </c>
      <c r="AX215" s="13" t="s">
        <v>85</v>
      </c>
      <c r="AY215" s="213" t="s">
        <v>124</v>
      </c>
    </row>
    <row r="216" spans="1:65" s="2" customFormat="1" ht="24.2" customHeight="1">
      <c r="A216" s="35"/>
      <c r="B216" s="36"/>
      <c r="C216" s="188" t="s">
        <v>254</v>
      </c>
      <c r="D216" s="188" t="s">
        <v>127</v>
      </c>
      <c r="E216" s="189" t="s">
        <v>524</v>
      </c>
      <c r="F216" s="190" t="s">
        <v>525</v>
      </c>
      <c r="G216" s="191" t="s">
        <v>148</v>
      </c>
      <c r="H216" s="192">
        <v>5.968</v>
      </c>
      <c r="I216" s="193"/>
      <c r="J216" s="194">
        <f>ROUND(I216*H216,2)</f>
        <v>0</v>
      </c>
      <c r="K216" s="195"/>
      <c r="L216" s="40"/>
      <c r="M216" s="196" t="s">
        <v>1</v>
      </c>
      <c r="N216" s="197" t="s">
        <v>43</v>
      </c>
      <c r="O216" s="72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0" t="s">
        <v>131</v>
      </c>
      <c r="AT216" s="200" t="s">
        <v>127</v>
      </c>
      <c r="AU216" s="200" t="s">
        <v>132</v>
      </c>
      <c r="AY216" s="18" t="s">
        <v>124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8" t="s">
        <v>132</v>
      </c>
      <c r="BK216" s="201">
        <f>ROUND(I216*H216,2)</f>
        <v>0</v>
      </c>
      <c r="BL216" s="18" t="s">
        <v>131</v>
      </c>
      <c r="BM216" s="200" t="s">
        <v>526</v>
      </c>
    </row>
    <row r="217" spans="1:65" s="2" customFormat="1" ht="24.2" customHeight="1">
      <c r="A217" s="35"/>
      <c r="B217" s="36"/>
      <c r="C217" s="188" t="s">
        <v>258</v>
      </c>
      <c r="D217" s="188" t="s">
        <v>127</v>
      </c>
      <c r="E217" s="189" t="s">
        <v>527</v>
      </c>
      <c r="F217" s="190" t="s">
        <v>528</v>
      </c>
      <c r="G217" s="191" t="s">
        <v>148</v>
      </c>
      <c r="H217" s="192">
        <v>53.712</v>
      </c>
      <c r="I217" s="193"/>
      <c r="J217" s="194">
        <f>ROUND(I217*H217,2)</f>
        <v>0</v>
      </c>
      <c r="K217" s="195"/>
      <c r="L217" s="40"/>
      <c r="M217" s="196" t="s">
        <v>1</v>
      </c>
      <c r="N217" s="197" t="s">
        <v>43</v>
      </c>
      <c r="O217" s="72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0" t="s">
        <v>131</v>
      </c>
      <c r="AT217" s="200" t="s">
        <v>127</v>
      </c>
      <c r="AU217" s="200" t="s">
        <v>132</v>
      </c>
      <c r="AY217" s="18" t="s">
        <v>124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8" t="s">
        <v>132</v>
      </c>
      <c r="BK217" s="201">
        <f>ROUND(I217*H217,2)</f>
        <v>0</v>
      </c>
      <c r="BL217" s="18" t="s">
        <v>131</v>
      </c>
      <c r="BM217" s="200" t="s">
        <v>529</v>
      </c>
    </row>
    <row r="218" spans="2:51" s="13" customFormat="1" ht="11.25">
      <c r="B218" s="202"/>
      <c r="C218" s="203"/>
      <c r="D218" s="204" t="s">
        <v>134</v>
      </c>
      <c r="E218" s="203"/>
      <c r="F218" s="206" t="s">
        <v>530</v>
      </c>
      <c r="G218" s="203"/>
      <c r="H218" s="207">
        <v>53.712</v>
      </c>
      <c r="I218" s="208"/>
      <c r="J218" s="203"/>
      <c r="K218" s="203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134</v>
      </c>
      <c r="AU218" s="213" t="s">
        <v>132</v>
      </c>
      <c r="AV218" s="13" t="s">
        <v>132</v>
      </c>
      <c r="AW218" s="13" t="s">
        <v>4</v>
      </c>
      <c r="AX218" s="13" t="s">
        <v>85</v>
      </c>
      <c r="AY218" s="213" t="s">
        <v>124</v>
      </c>
    </row>
    <row r="219" spans="1:65" s="2" customFormat="1" ht="24.2" customHeight="1">
      <c r="A219" s="35"/>
      <c r="B219" s="36"/>
      <c r="C219" s="188" t="s">
        <v>262</v>
      </c>
      <c r="D219" s="188" t="s">
        <v>127</v>
      </c>
      <c r="E219" s="189" t="s">
        <v>531</v>
      </c>
      <c r="F219" s="190" t="s">
        <v>532</v>
      </c>
      <c r="G219" s="191" t="s">
        <v>148</v>
      </c>
      <c r="H219" s="192">
        <v>5.729</v>
      </c>
      <c r="I219" s="193"/>
      <c r="J219" s="194">
        <f>ROUND(I219*H219,2)</f>
        <v>0</v>
      </c>
      <c r="K219" s="195"/>
      <c r="L219" s="40"/>
      <c r="M219" s="196" t="s">
        <v>1</v>
      </c>
      <c r="N219" s="197" t="s">
        <v>43</v>
      </c>
      <c r="O219" s="72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0" t="s">
        <v>131</v>
      </c>
      <c r="AT219" s="200" t="s">
        <v>127</v>
      </c>
      <c r="AU219" s="200" t="s">
        <v>132</v>
      </c>
      <c r="AY219" s="18" t="s">
        <v>124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8" t="s">
        <v>132</v>
      </c>
      <c r="BK219" s="201">
        <f>ROUND(I219*H219,2)</f>
        <v>0</v>
      </c>
      <c r="BL219" s="18" t="s">
        <v>131</v>
      </c>
      <c r="BM219" s="200" t="s">
        <v>533</v>
      </c>
    </row>
    <row r="220" spans="1:65" s="2" customFormat="1" ht="37.9" customHeight="1">
      <c r="A220" s="35"/>
      <c r="B220" s="36"/>
      <c r="C220" s="188" t="s">
        <v>266</v>
      </c>
      <c r="D220" s="188" t="s">
        <v>127</v>
      </c>
      <c r="E220" s="189" t="s">
        <v>534</v>
      </c>
      <c r="F220" s="190" t="s">
        <v>535</v>
      </c>
      <c r="G220" s="191" t="s">
        <v>148</v>
      </c>
      <c r="H220" s="192">
        <v>0.239</v>
      </c>
      <c r="I220" s="193"/>
      <c r="J220" s="194">
        <f>ROUND(I220*H220,2)</f>
        <v>0</v>
      </c>
      <c r="K220" s="195"/>
      <c r="L220" s="40"/>
      <c r="M220" s="196" t="s">
        <v>1</v>
      </c>
      <c r="N220" s="197" t="s">
        <v>43</v>
      </c>
      <c r="O220" s="72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0" t="s">
        <v>131</v>
      </c>
      <c r="AT220" s="200" t="s">
        <v>127</v>
      </c>
      <c r="AU220" s="200" t="s">
        <v>132</v>
      </c>
      <c r="AY220" s="18" t="s">
        <v>124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8" t="s">
        <v>132</v>
      </c>
      <c r="BK220" s="201">
        <f>ROUND(I220*H220,2)</f>
        <v>0</v>
      </c>
      <c r="BL220" s="18" t="s">
        <v>131</v>
      </c>
      <c r="BM220" s="200" t="s">
        <v>536</v>
      </c>
    </row>
    <row r="221" spans="2:63" s="12" customFormat="1" ht="22.9" customHeight="1">
      <c r="B221" s="172"/>
      <c r="C221" s="173"/>
      <c r="D221" s="174" t="s">
        <v>76</v>
      </c>
      <c r="E221" s="186" t="s">
        <v>144</v>
      </c>
      <c r="F221" s="186" t="s">
        <v>145</v>
      </c>
      <c r="G221" s="173"/>
      <c r="H221" s="173"/>
      <c r="I221" s="176"/>
      <c r="J221" s="187">
        <f>BK221</f>
        <v>0</v>
      </c>
      <c r="K221" s="173"/>
      <c r="L221" s="178"/>
      <c r="M221" s="179"/>
      <c r="N221" s="180"/>
      <c r="O221" s="180"/>
      <c r="P221" s="181">
        <f>SUM(P222:P224)</f>
        <v>0</v>
      </c>
      <c r="Q221" s="180"/>
      <c r="R221" s="181">
        <f>SUM(R222:R224)</f>
        <v>0</v>
      </c>
      <c r="S221" s="180"/>
      <c r="T221" s="182">
        <f>SUM(T222:T224)</f>
        <v>0</v>
      </c>
      <c r="AR221" s="183" t="s">
        <v>85</v>
      </c>
      <c r="AT221" s="184" t="s">
        <v>76</v>
      </c>
      <c r="AU221" s="184" t="s">
        <v>85</v>
      </c>
      <c r="AY221" s="183" t="s">
        <v>124</v>
      </c>
      <c r="BK221" s="185">
        <f>SUM(BK222:BK224)</f>
        <v>0</v>
      </c>
    </row>
    <row r="222" spans="1:65" s="2" customFormat="1" ht="14.45" customHeight="1">
      <c r="A222" s="35"/>
      <c r="B222" s="36"/>
      <c r="C222" s="188" t="s">
        <v>270</v>
      </c>
      <c r="D222" s="188" t="s">
        <v>127</v>
      </c>
      <c r="E222" s="189" t="s">
        <v>146</v>
      </c>
      <c r="F222" s="190" t="s">
        <v>147</v>
      </c>
      <c r="G222" s="191" t="s">
        <v>148</v>
      </c>
      <c r="H222" s="192">
        <v>10.012</v>
      </c>
      <c r="I222" s="193"/>
      <c r="J222" s="194">
        <f>ROUND(I222*H222,2)</f>
        <v>0</v>
      </c>
      <c r="K222" s="195"/>
      <c r="L222" s="40"/>
      <c r="M222" s="196" t="s">
        <v>1</v>
      </c>
      <c r="N222" s="197" t="s">
        <v>43</v>
      </c>
      <c r="O222" s="72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0" t="s">
        <v>131</v>
      </c>
      <c r="AT222" s="200" t="s">
        <v>127</v>
      </c>
      <c r="AU222" s="200" t="s">
        <v>132</v>
      </c>
      <c r="AY222" s="18" t="s">
        <v>124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8" t="s">
        <v>132</v>
      </c>
      <c r="BK222" s="201">
        <f>ROUND(I222*H222,2)</f>
        <v>0</v>
      </c>
      <c r="BL222" s="18" t="s">
        <v>131</v>
      </c>
      <c r="BM222" s="200" t="s">
        <v>149</v>
      </c>
    </row>
    <row r="223" spans="1:65" s="2" customFormat="1" ht="24.2" customHeight="1">
      <c r="A223" s="35"/>
      <c r="B223" s="36"/>
      <c r="C223" s="188" t="s">
        <v>274</v>
      </c>
      <c r="D223" s="188" t="s">
        <v>127</v>
      </c>
      <c r="E223" s="189" t="s">
        <v>150</v>
      </c>
      <c r="F223" s="190" t="s">
        <v>151</v>
      </c>
      <c r="G223" s="191" t="s">
        <v>148</v>
      </c>
      <c r="H223" s="192">
        <v>10.012</v>
      </c>
      <c r="I223" s="193"/>
      <c r="J223" s="194">
        <f>ROUND(I223*H223,2)</f>
        <v>0</v>
      </c>
      <c r="K223" s="195"/>
      <c r="L223" s="40"/>
      <c r="M223" s="196" t="s">
        <v>1</v>
      </c>
      <c r="N223" s="197" t="s">
        <v>43</v>
      </c>
      <c r="O223" s="72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0" t="s">
        <v>131</v>
      </c>
      <c r="AT223" s="200" t="s">
        <v>127</v>
      </c>
      <c r="AU223" s="200" t="s">
        <v>132</v>
      </c>
      <c r="AY223" s="18" t="s">
        <v>124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8" t="s">
        <v>132</v>
      </c>
      <c r="BK223" s="201">
        <f>ROUND(I223*H223,2)</f>
        <v>0</v>
      </c>
      <c r="BL223" s="18" t="s">
        <v>131</v>
      </c>
      <c r="BM223" s="200" t="s">
        <v>152</v>
      </c>
    </row>
    <row r="224" spans="1:65" s="2" customFormat="1" ht="24.2" customHeight="1">
      <c r="A224" s="35"/>
      <c r="B224" s="36"/>
      <c r="C224" s="188" t="s">
        <v>278</v>
      </c>
      <c r="D224" s="188" t="s">
        <v>127</v>
      </c>
      <c r="E224" s="189" t="s">
        <v>154</v>
      </c>
      <c r="F224" s="190" t="s">
        <v>155</v>
      </c>
      <c r="G224" s="191" t="s">
        <v>148</v>
      </c>
      <c r="H224" s="192">
        <v>10.012</v>
      </c>
      <c r="I224" s="193"/>
      <c r="J224" s="194">
        <f>ROUND(I224*H224,2)</f>
        <v>0</v>
      </c>
      <c r="K224" s="195"/>
      <c r="L224" s="40"/>
      <c r="M224" s="196" t="s">
        <v>1</v>
      </c>
      <c r="N224" s="197" t="s">
        <v>43</v>
      </c>
      <c r="O224" s="72"/>
      <c r="P224" s="198">
        <f>O224*H224</f>
        <v>0</v>
      </c>
      <c r="Q224" s="198">
        <v>0</v>
      </c>
      <c r="R224" s="198">
        <f>Q224*H224</f>
        <v>0</v>
      </c>
      <c r="S224" s="198">
        <v>0</v>
      </c>
      <c r="T224" s="19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0" t="s">
        <v>131</v>
      </c>
      <c r="AT224" s="200" t="s">
        <v>127</v>
      </c>
      <c r="AU224" s="200" t="s">
        <v>132</v>
      </c>
      <c r="AY224" s="18" t="s">
        <v>124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8" t="s">
        <v>132</v>
      </c>
      <c r="BK224" s="201">
        <f>ROUND(I224*H224,2)</f>
        <v>0</v>
      </c>
      <c r="BL224" s="18" t="s">
        <v>131</v>
      </c>
      <c r="BM224" s="200" t="s">
        <v>156</v>
      </c>
    </row>
    <row r="225" spans="2:63" s="12" customFormat="1" ht="25.9" customHeight="1">
      <c r="B225" s="172"/>
      <c r="C225" s="173"/>
      <c r="D225" s="174" t="s">
        <v>76</v>
      </c>
      <c r="E225" s="175" t="s">
        <v>157</v>
      </c>
      <c r="F225" s="175" t="s">
        <v>158</v>
      </c>
      <c r="G225" s="173"/>
      <c r="H225" s="173"/>
      <c r="I225" s="176"/>
      <c r="J225" s="177">
        <f>BK225</f>
        <v>0</v>
      </c>
      <c r="K225" s="173"/>
      <c r="L225" s="178"/>
      <c r="M225" s="179"/>
      <c r="N225" s="180"/>
      <c r="O225" s="180"/>
      <c r="P225" s="181">
        <f>P226+P234+P247+P257+P277+P282+P331+P338+P346+P366+P408+P411+P467+P474+P501</f>
        <v>0</v>
      </c>
      <c r="Q225" s="180"/>
      <c r="R225" s="181">
        <f>R226+R234+R247+R257+R277+R282+R331+R338+R346+R366+R408+R411+R467+R474+R501</f>
        <v>2.7884100500000004</v>
      </c>
      <c r="S225" s="180"/>
      <c r="T225" s="182">
        <f>T226+T234+T247+T257+T277+T282+T331+T338+T346+T366+T408+T411+T467+T474+T501</f>
        <v>1.08859372</v>
      </c>
      <c r="AR225" s="183" t="s">
        <v>132</v>
      </c>
      <c r="AT225" s="184" t="s">
        <v>76</v>
      </c>
      <c r="AU225" s="184" t="s">
        <v>77</v>
      </c>
      <c r="AY225" s="183" t="s">
        <v>124</v>
      </c>
      <c r="BK225" s="185">
        <f>BK226+BK234+BK247+BK257+BK277+BK282+BK331+BK338+BK346+BK366+BK408+BK411+BK467+BK474+BK501</f>
        <v>0</v>
      </c>
    </row>
    <row r="226" spans="2:63" s="12" customFormat="1" ht="22.9" customHeight="1">
      <c r="B226" s="172"/>
      <c r="C226" s="173"/>
      <c r="D226" s="174" t="s">
        <v>76</v>
      </c>
      <c r="E226" s="186" t="s">
        <v>537</v>
      </c>
      <c r="F226" s="186" t="s">
        <v>538</v>
      </c>
      <c r="G226" s="173"/>
      <c r="H226" s="173"/>
      <c r="I226" s="176"/>
      <c r="J226" s="187">
        <f>BK226</f>
        <v>0</v>
      </c>
      <c r="K226" s="173"/>
      <c r="L226" s="178"/>
      <c r="M226" s="179"/>
      <c r="N226" s="180"/>
      <c r="O226" s="180"/>
      <c r="P226" s="181">
        <f>SUM(P227:P233)</f>
        <v>0</v>
      </c>
      <c r="Q226" s="180"/>
      <c r="R226" s="181">
        <f>SUM(R227:R233)</f>
        <v>0.04035</v>
      </c>
      <c r="S226" s="180"/>
      <c r="T226" s="182">
        <f>SUM(T227:T233)</f>
        <v>0.01584</v>
      </c>
      <c r="AR226" s="183" t="s">
        <v>132</v>
      </c>
      <c r="AT226" s="184" t="s">
        <v>76</v>
      </c>
      <c r="AU226" s="184" t="s">
        <v>85</v>
      </c>
      <c r="AY226" s="183" t="s">
        <v>124</v>
      </c>
      <c r="BK226" s="185">
        <f>SUM(BK227:BK233)</f>
        <v>0</v>
      </c>
    </row>
    <row r="227" spans="1:65" s="2" customFormat="1" ht="14.45" customHeight="1">
      <c r="A227" s="35"/>
      <c r="B227" s="36"/>
      <c r="C227" s="188" t="s">
        <v>284</v>
      </c>
      <c r="D227" s="188" t="s">
        <v>127</v>
      </c>
      <c r="E227" s="189" t="s">
        <v>539</v>
      </c>
      <c r="F227" s="190" t="s">
        <v>540</v>
      </c>
      <c r="G227" s="191" t="s">
        <v>195</v>
      </c>
      <c r="H227" s="192">
        <v>8</v>
      </c>
      <c r="I227" s="193"/>
      <c r="J227" s="194">
        <f aca="true" t="shared" si="0" ref="J227:J233">ROUND(I227*H227,2)</f>
        <v>0</v>
      </c>
      <c r="K227" s="195"/>
      <c r="L227" s="40"/>
      <c r="M227" s="196" t="s">
        <v>1</v>
      </c>
      <c r="N227" s="197" t="s">
        <v>43</v>
      </c>
      <c r="O227" s="72"/>
      <c r="P227" s="198">
        <f aca="true" t="shared" si="1" ref="P227:P233">O227*H227</f>
        <v>0</v>
      </c>
      <c r="Q227" s="198">
        <v>0</v>
      </c>
      <c r="R227" s="198">
        <f aca="true" t="shared" si="2" ref="R227:R233">Q227*H227</f>
        <v>0</v>
      </c>
      <c r="S227" s="198">
        <v>0.00198</v>
      </c>
      <c r="T227" s="199">
        <f aca="true" t="shared" si="3" ref="T227:T233">S227*H227</f>
        <v>0.01584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127</v>
      </c>
      <c r="AU227" s="200" t="s">
        <v>132</v>
      </c>
      <c r="AY227" s="18" t="s">
        <v>124</v>
      </c>
      <c r="BE227" s="201">
        <f aca="true" t="shared" si="4" ref="BE227:BE233">IF(N227="základní",J227,0)</f>
        <v>0</v>
      </c>
      <c r="BF227" s="201">
        <f aca="true" t="shared" si="5" ref="BF227:BF233">IF(N227="snížená",J227,0)</f>
        <v>0</v>
      </c>
      <c r="BG227" s="201">
        <f aca="true" t="shared" si="6" ref="BG227:BG233">IF(N227="zákl. přenesená",J227,0)</f>
        <v>0</v>
      </c>
      <c r="BH227" s="201">
        <f aca="true" t="shared" si="7" ref="BH227:BH233">IF(N227="sníž. přenesená",J227,0)</f>
        <v>0</v>
      </c>
      <c r="BI227" s="201">
        <f aca="true" t="shared" si="8" ref="BI227:BI233">IF(N227="nulová",J227,0)</f>
        <v>0</v>
      </c>
      <c r="BJ227" s="18" t="s">
        <v>132</v>
      </c>
      <c r="BK227" s="201">
        <f aca="true" t="shared" si="9" ref="BK227:BK233">ROUND(I227*H227,2)</f>
        <v>0</v>
      </c>
      <c r="BL227" s="18" t="s">
        <v>163</v>
      </c>
      <c r="BM227" s="200" t="s">
        <v>541</v>
      </c>
    </row>
    <row r="228" spans="1:65" s="2" customFormat="1" ht="14.45" customHeight="1">
      <c r="A228" s="35"/>
      <c r="B228" s="36"/>
      <c r="C228" s="188" t="s">
        <v>181</v>
      </c>
      <c r="D228" s="188" t="s">
        <v>127</v>
      </c>
      <c r="E228" s="189" t="s">
        <v>542</v>
      </c>
      <c r="F228" s="190" t="s">
        <v>543</v>
      </c>
      <c r="G228" s="191" t="s">
        <v>195</v>
      </c>
      <c r="H228" s="192">
        <v>3</v>
      </c>
      <c r="I228" s="193"/>
      <c r="J228" s="194">
        <f t="shared" si="0"/>
        <v>0</v>
      </c>
      <c r="K228" s="195"/>
      <c r="L228" s="40"/>
      <c r="M228" s="196" t="s">
        <v>1</v>
      </c>
      <c r="N228" s="197" t="s">
        <v>43</v>
      </c>
      <c r="O228" s="72"/>
      <c r="P228" s="198">
        <f t="shared" si="1"/>
        <v>0</v>
      </c>
      <c r="Q228" s="198">
        <v>0.00177</v>
      </c>
      <c r="R228" s="198">
        <f t="shared" si="2"/>
        <v>0.0053100000000000005</v>
      </c>
      <c r="S228" s="198">
        <v>0</v>
      </c>
      <c r="T228" s="199">
        <f t="shared" si="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0" t="s">
        <v>163</v>
      </c>
      <c r="AT228" s="200" t="s">
        <v>127</v>
      </c>
      <c r="AU228" s="200" t="s">
        <v>132</v>
      </c>
      <c r="AY228" s="18" t="s">
        <v>124</v>
      </c>
      <c r="BE228" s="201">
        <f t="shared" si="4"/>
        <v>0</v>
      </c>
      <c r="BF228" s="201">
        <f t="shared" si="5"/>
        <v>0</v>
      </c>
      <c r="BG228" s="201">
        <f t="shared" si="6"/>
        <v>0</v>
      </c>
      <c r="BH228" s="201">
        <f t="shared" si="7"/>
        <v>0</v>
      </c>
      <c r="BI228" s="201">
        <f t="shared" si="8"/>
        <v>0</v>
      </c>
      <c r="BJ228" s="18" t="s">
        <v>132</v>
      </c>
      <c r="BK228" s="201">
        <f t="shared" si="9"/>
        <v>0</v>
      </c>
      <c r="BL228" s="18" t="s">
        <v>163</v>
      </c>
      <c r="BM228" s="200" t="s">
        <v>544</v>
      </c>
    </row>
    <row r="229" spans="1:65" s="2" customFormat="1" ht="14.45" customHeight="1">
      <c r="A229" s="35"/>
      <c r="B229" s="36"/>
      <c r="C229" s="188" t="s">
        <v>293</v>
      </c>
      <c r="D229" s="188" t="s">
        <v>127</v>
      </c>
      <c r="E229" s="189" t="s">
        <v>545</v>
      </c>
      <c r="F229" s="190" t="s">
        <v>546</v>
      </c>
      <c r="G229" s="191" t="s">
        <v>195</v>
      </c>
      <c r="H229" s="192">
        <v>12</v>
      </c>
      <c r="I229" s="193"/>
      <c r="J229" s="194">
        <f t="shared" si="0"/>
        <v>0</v>
      </c>
      <c r="K229" s="195"/>
      <c r="L229" s="40"/>
      <c r="M229" s="196" t="s">
        <v>1</v>
      </c>
      <c r="N229" s="197" t="s">
        <v>43</v>
      </c>
      <c r="O229" s="72"/>
      <c r="P229" s="198">
        <f t="shared" si="1"/>
        <v>0</v>
      </c>
      <c r="Q229" s="198">
        <v>0.00215</v>
      </c>
      <c r="R229" s="198">
        <f t="shared" si="2"/>
        <v>0.0258</v>
      </c>
      <c r="S229" s="198">
        <v>0</v>
      </c>
      <c r="T229" s="199">
        <f t="shared" si="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0" t="s">
        <v>163</v>
      </c>
      <c r="AT229" s="200" t="s">
        <v>127</v>
      </c>
      <c r="AU229" s="200" t="s">
        <v>132</v>
      </c>
      <c r="AY229" s="18" t="s">
        <v>124</v>
      </c>
      <c r="BE229" s="201">
        <f t="shared" si="4"/>
        <v>0</v>
      </c>
      <c r="BF229" s="201">
        <f t="shared" si="5"/>
        <v>0</v>
      </c>
      <c r="BG229" s="201">
        <f t="shared" si="6"/>
        <v>0</v>
      </c>
      <c r="BH229" s="201">
        <f t="shared" si="7"/>
        <v>0</v>
      </c>
      <c r="BI229" s="201">
        <f t="shared" si="8"/>
        <v>0</v>
      </c>
      <c r="BJ229" s="18" t="s">
        <v>132</v>
      </c>
      <c r="BK229" s="201">
        <f t="shared" si="9"/>
        <v>0</v>
      </c>
      <c r="BL229" s="18" t="s">
        <v>163</v>
      </c>
      <c r="BM229" s="200" t="s">
        <v>547</v>
      </c>
    </row>
    <row r="230" spans="1:65" s="2" customFormat="1" ht="14.45" customHeight="1">
      <c r="A230" s="35"/>
      <c r="B230" s="36"/>
      <c r="C230" s="188" t="s">
        <v>299</v>
      </c>
      <c r="D230" s="188" t="s">
        <v>127</v>
      </c>
      <c r="E230" s="189" t="s">
        <v>548</v>
      </c>
      <c r="F230" s="190" t="s">
        <v>549</v>
      </c>
      <c r="G230" s="191" t="s">
        <v>195</v>
      </c>
      <c r="H230" s="192">
        <v>12</v>
      </c>
      <c r="I230" s="193"/>
      <c r="J230" s="194">
        <f t="shared" si="0"/>
        <v>0</v>
      </c>
      <c r="K230" s="195"/>
      <c r="L230" s="40"/>
      <c r="M230" s="196" t="s">
        <v>1</v>
      </c>
      <c r="N230" s="197" t="s">
        <v>43</v>
      </c>
      <c r="O230" s="72"/>
      <c r="P230" s="198">
        <f t="shared" si="1"/>
        <v>0</v>
      </c>
      <c r="Q230" s="198">
        <v>0.00077</v>
      </c>
      <c r="R230" s="198">
        <f t="shared" si="2"/>
        <v>0.00924</v>
      </c>
      <c r="S230" s="198">
        <v>0</v>
      </c>
      <c r="T230" s="199">
        <f t="shared" si="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163</v>
      </c>
      <c r="AT230" s="200" t="s">
        <v>127</v>
      </c>
      <c r="AU230" s="200" t="s">
        <v>132</v>
      </c>
      <c r="AY230" s="18" t="s">
        <v>124</v>
      </c>
      <c r="BE230" s="201">
        <f t="shared" si="4"/>
        <v>0</v>
      </c>
      <c r="BF230" s="201">
        <f t="shared" si="5"/>
        <v>0</v>
      </c>
      <c r="BG230" s="201">
        <f t="shared" si="6"/>
        <v>0</v>
      </c>
      <c r="BH230" s="201">
        <f t="shared" si="7"/>
        <v>0</v>
      </c>
      <c r="BI230" s="201">
        <f t="shared" si="8"/>
        <v>0</v>
      </c>
      <c r="BJ230" s="18" t="s">
        <v>132</v>
      </c>
      <c r="BK230" s="201">
        <f t="shared" si="9"/>
        <v>0</v>
      </c>
      <c r="BL230" s="18" t="s">
        <v>163</v>
      </c>
      <c r="BM230" s="200" t="s">
        <v>550</v>
      </c>
    </row>
    <row r="231" spans="1:65" s="2" customFormat="1" ht="14.45" customHeight="1">
      <c r="A231" s="35"/>
      <c r="B231" s="36"/>
      <c r="C231" s="188" t="s">
        <v>304</v>
      </c>
      <c r="D231" s="188" t="s">
        <v>127</v>
      </c>
      <c r="E231" s="189" t="s">
        <v>551</v>
      </c>
      <c r="F231" s="190" t="s">
        <v>552</v>
      </c>
      <c r="G231" s="191" t="s">
        <v>195</v>
      </c>
      <c r="H231" s="192">
        <v>27</v>
      </c>
      <c r="I231" s="193"/>
      <c r="J231" s="194">
        <f t="shared" si="0"/>
        <v>0</v>
      </c>
      <c r="K231" s="195"/>
      <c r="L231" s="40"/>
      <c r="M231" s="196" t="s">
        <v>1</v>
      </c>
      <c r="N231" s="197" t="s">
        <v>43</v>
      </c>
      <c r="O231" s="72"/>
      <c r="P231" s="198">
        <f t="shared" si="1"/>
        <v>0</v>
      </c>
      <c r="Q231" s="198">
        <v>0</v>
      </c>
      <c r="R231" s="198">
        <f t="shared" si="2"/>
        <v>0</v>
      </c>
      <c r="S231" s="198">
        <v>0</v>
      </c>
      <c r="T231" s="199">
        <f t="shared" si="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0" t="s">
        <v>163</v>
      </c>
      <c r="AT231" s="200" t="s">
        <v>127</v>
      </c>
      <c r="AU231" s="200" t="s">
        <v>132</v>
      </c>
      <c r="AY231" s="18" t="s">
        <v>124</v>
      </c>
      <c r="BE231" s="201">
        <f t="shared" si="4"/>
        <v>0</v>
      </c>
      <c r="BF231" s="201">
        <f t="shared" si="5"/>
        <v>0</v>
      </c>
      <c r="BG231" s="201">
        <f t="shared" si="6"/>
        <v>0</v>
      </c>
      <c r="BH231" s="201">
        <f t="shared" si="7"/>
        <v>0</v>
      </c>
      <c r="BI231" s="201">
        <f t="shared" si="8"/>
        <v>0</v>
      </c>
      <c r="BJ231" s="18" t="s">
        <v>132</v>
      </c>
      <c r="BK231" s="201">
        <f t="shared" si="9"/>
        <v>0</v>
      </c>
      <c r="BL231" s="18" t="s">
        <v>163</v>
      </c>
      <c r="BM231" s="200" t="s">
        <v>553</v>
      </c>
    </row>
    <row r="232" spans="1:65" s="2" customFormat="1" ht="24.2" customHeight="1">
      <c r="A232" s="35"/>
      <c r="B232" s="36"/>
      <c r="C232" s="188" t="s">
        <v>310</v>
      </c>
      <c r="D232" s="188" t="s">
        <v>127</v>
      </c>
      <c r="E232" s="189" t="s">
        <v>554</v>
      </c>
      <c r="F232" s="190" t="s">
        <v>555</v>
      </c>
      <c r="G232" s="191" t="s">
        <v>148</v>
      </c>
      <c r="H232" s="192">
        <v>0.04</v>
      </c>
      <c r="I232" s="193"/>
      <c r="J232" s="194">
        <f t="shared" si="0"/>
        <v>0</v>
      </c>
      <c r="K232" s="195"/>
      <c r="L232" s="40"/>
      <c r="M232" s="196" t="s">
        <v>1</v>
      </c>
      <c r="N232" s="197" t="s">
        <v>43</v>
      </c>
      <c r="O232" s="72"/>
      <c r="P232" s="198">
        <f t="shared" si="1"/>
        <v>0</v>
      </c>
      <c r="Q232" s="198">
        <v>0</v>
      </c>
      <c r="R232" s="198">
        <f t="shared" si="2"/>
        <v>0</v>
      </c>
      <c r="S232" s="198">
        <v>0</v>
      </c>
      <c r="T232" s="199">
        <f t="shared" si="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163</v>
      </c>
      <c r="AT232" s="200" t="s">
        <v>127</v>
      </c>
      <c r="AU232" s="200" t="s">
        <v>132</v>
      </c>
      <c r="AY232" s="18" t="s">
        <v>124</v>
      </c>
      <c r="BE232" s="201">
        <f t="shared" si="4"/>
        <v>0</v>
      </c>
      <c r="BF232" s="201">
        <f t="shared" si="5"/>
        <v>0</v>
      </c>
      <c r="BG232" s="201">
        <f t="shared" si="6"/>
        <v>0</v>
      </c>
      <c r="BH232" s="201">
        <f t="shared" si="7"/>
        <v>0</v>
      </c>
      <c r="BI232" s="201">
        <f t="shared" si="8"/>
        <v>0</v>
      </c>
      <c r="BJ232" s="18" t="s">
        <v>132</v>
      </c>
      <c r="BK232" s="201">
        <f t="shared" si="9"/>
        <v>0</v>
      </c>
      <c r="BL232" s="18" t="s">
        <v>163</v>
      </c>
      <c r="BM232" s="200" t="s">
        <v>556</v>
      </c>
    </row>
    <row r="233" spans="1:65" s="2" customFormat="1" ht="24.2" customHeight="1">
      <c r="A233" s="35"/>
      <c r="B233" s="36"/>
      <c r="C233" s="188" t="s">
        <v>314</v>
      </c>
      <c r="D233" s="188" t="s">
        <v>127</v>
      </c>
      <c r="E233" s="189" t="s">
        <v>557</v>
      </c>
      <c r="F233" s="190" t="s">
        <v>558</v>
      </c>
      <c r="G233" s="191" t="s">
        <v>148</v>
      </c>
      <c r="H233" s="192">
        <v>0.04</v>
      </c>
      <c r="I233" s="193"/>
      <c r="J233" s="194">
        <f t="shared" si="0"/>
        <v>0</v>
      </c>
      <c r="K233" s="195"/>
      <c r="L233" s="40"/>
      <c r="M233" s="196" t="s">
        <v>1</v>
      </c>
      <c r="N233" s="197" t="s">
        <v>43</v>
      </c>
      <c r="O233" s="72"/>
      <c r="P233" s="198">
        <f t="shared" si="1"/>
        <v>0</v>
      </c>
      <c r="Q233" s="198">
        <v>0</v>
      </c>
      <c r="R233" s="198">
        <f t="shared" si="2"/>
        <v>0</v>
      </c>
      <c r="S233" s="198">
        <v>0</v>
      </c>
      <c r="T233" s="199">
        <f t="shared" si="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0" t="s">
        <v>163</v>
      </c>
      <c r="AT233" s="200" t="s">
        <v>127</v>
      </c>
      <c r="AU233" s="200" t="s">
        <v>132</v>
      </c>
      <c r="AY233" s="18" t="s">
        <v>124</v>
      </c>
      <c r="BE233" s="201">
        <f t="shared" si="4"/>
        <v>0</v>
      </c>
      <c r="BF233" s="201">
        <f t="shared" si="5"/>
        <v>0</v>
      </c>
      <c r="BG233" s="201">
        <f t="shared" si="6"/>
        <v>0</v>
      </c>
      <c r="BH233" s="201">
        <f t="shared" si="7"/>
        <v>0</v>
      </c>
      <c r="BI233" s="201">
        <f t="shared" si="8"/>
        <v>0</v>
      </c>
      <c r="BJ233" s="18" t="s">
        <v>132</v>
      </c>
      <c r="BK233" s="201">
        <f t="shared" si="9"/>
        <v>0</v>
      </c>
      <c r="BL233" s="18" t="s">
        <v>163</v>
      </c>
      <c r="BM233" s="200" t="s">
        <v>559</v>
      </c>
    </row>
    <row r="234" spans="2:63" s="12" customFormat="1" ht="22.9" customHeight="1">
      <c r="B234" s="172"/>
      <c r="C234" s="173"/>
      <c r="D234" s="174" t="s">
        <v>76</v>
      </c>
      <c r="E234" s="186" t="s">
        <v>560</v>
      </c>
      <c r="F234" s="186" t="s">
        <v>561</v>
      </c>
      <c r="G234" s="173"/>
      <c r="H234" s="173"/>
      <c r="I234" s="176"/>
      <c r="J234" s="187">
        <f>BK234</f>
        <v>0</v>
      </c>
      <c r="K234" s="173"/>
      <c r="L234" s="178"/>
      <c r="M234" s="179"/>
      <c r="N234" s="180"/>
      <c r="O234" s="180"/>
      <c r="P234" s="181">
        <f>SUM(P235:P246)</f>
        <v>0</v>
      </c>
      <c r="Q234" s="180"/>
      <c r="R234" s="181">
        <f>SUM(R235:R246)</f>
        <v>0.032959999999999996</v>
      </c>
      <c r="S234" s="180"/>
      <c r="T234" s="182">
        <f>SUM(T235:T246)</f>
        <v>0.005599999999999999</v>
      </c>
      <c r="AR234" s="183" t="s">
        <v>132</v>
      </c>
      <c r="AT234" s="184" t="s">
        <v>76</v>
      </c>
      <c r="AU234" s="184" t="s">
        <v>85</v>
      </c>
      <c r="AY234" s="183" t="s">
        <v>124</v>
      </c>
      <c r="BK234" s="185">
        <f>SUM(BK235:BK246)</f>
        <v>0</v>
      </c>
    </row>
    <row r="235" spans="1:65" s="2" customFormat="1" ht="14.45" customHeight="1">
      <c r="A235" s="35"/>
      <c r="B235" s="36"/>
      <c r="C235" s="188" t="s">
        <v>318</v>
      </c>
      <c r="D235" s="188" t="s">
        <v>127</v>
      </c>
      <c r="E235" s="189" t="s">
        <v>562</v>
      </c>
      <c r="F235" s="190" t="s">
        <v>563</v>
      </c>
      <c r="G235" s="191" t="s">
        <v>195</v>
      </c>
      <c r="H235" s="192">
        <v>20</v>
      </c>
      <c r="I235" s="193"/>
      <c r="J235" s="194">
        <f aca="true" t="shared" si="10" ref="J235:J246">ROUND(I235*H235,2)</f>
        <v>0</v>
      </c>
      <c r="K235" s="195"/>
      <c r="L235" s="40"/>
      <c r="M235" s="196" t="s">
        <v>1</v>
      </c>
      <c r="N235" s="197" t="s">
        <v>43</v>
      </c>
      <c r="O235" s="72"/>
      <c r="P235" s="198">
        <f aca="true" t="shared" si="11" ref="P235:P246">O235*H235</f>
        <v>0</v>
      </c>
      <c r="Q235" s="198">
        <v>0</v>
      </c>
      <c r="R235" s="198">
        <f aca="true" t="shared" si="12" ref="R235:R246">Q235*H235</f>
        <v>0</v>
      </c>
      <c r="S235" s="198">
        <v>0.00028</v>
      </c>
      <c r="T235" s="199">
        <f aca="true" t="shared" si="13" ref="T235:T246">S235*H235</f>
        <v>0.005599999999999999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0" t="s">
        <v>163</v>
      </c>
      <c r="AT235" s="200" t="s">
        <v>127</v>
      </c>
      <c r="AU235" s="200" t="s">
        <v>132</v>
      </c>
      <c r="AY235" s="18" t="s">
        <v>124</v>
      </c>
      <c r="BE235" s="201">
        <f aca="true" t="shared" si="14" ref="BE235:BE246">IF(N235="základní",J235,0)</f>
        <v>0</v>
      </c>
      <c r="BF235" s="201">
        <f aca="true" t="shared" si="15" ref="BF235:BF246">IF(N235="snížená",J235,0)</f>
        <v>0</v>
      </c>
      <c r="BG235" s="201">
        <f aca="true" t="shared" si="16" ref="BG235:BG246">IF(N235="zákl. přenesená",J235,0)</f>
        <v>0</v>
      </c>
      <c r="BH235" s="201">
        <f aca="true" t="shared" si="17" ref="BH235:BH246">IF(N235="sníž. přenesená",J235,0)</f>
        <v>0</v>
      </c>
      <c r="BI235" s="201">
        <f aca="true" t="shared" si="18" ref="BI235:BI246">IF(N235="nulová",J235,0)</f>
        <v>0</v>
      </c>
      <c r="BJ235" s="18" t="s">
        <v>132</v>
      </c>
      <c r="BK235" s="201">
        <f aca="true" t="shared" si="19" ref="BK235:BK246">ROUND(I235*H235,2)</f>
        <v>0</v>
      </c>
      <c r="BL235" s="18" t="s">
        <v>163</v>
      </c>
      <c r="BM235" s="200" t="s">
        <v>564</v>
      </c>
    </row>
    <row r="236" spans="1:65" s="2" customFormat="1" ht="24.2" customHeight="1">
      <c r="A236" s="35"/>
      <c r="B236" s="36"/>
      <c r="C236" s="188" t="s">
        <v>323</v>
      </c>
      <c r="D236" s="188" t="s">
        <v>127</v>
      </c>
      <c r="E236" s="189" t="s">
        <v>565</v>
      </c>
      <c r="F236" s="190" t="s">
        <v>566</v>
      </c>
      <c r="G236" s="191" t="s">
        <v>195</v>
      </c>
      <c r="H236" s="192">
        <v>30</v>
      </c>
      <c r="I236" s="193"/>
      <c r="J236" s="194">
        <f t="shared" si="10"/>
        <v>0</v>
      </c>
      <c r="K236" s="195"/>
      <c r="L236" s="40"/>
      <c r="M236" s="196" t="s">
        <v>1</v>
      </c>
      <c r="N236" s="197" t="s">
        <v>43</v>
      </c>
      <c r="O236" s="72"/>
      <c r="P236" s="198">
        <f t="shared" si="11"/>
        <v>0</v>
      </c>
      <c r="Q236" s="198">
        <v>0.00042</v>
      </c>
      <c r="R236" s="198">
        <f t="shared" si="12"/>
        <v>0.0126</v>
      </c>
      <c r="S236" s="198">
        <v>0</v>
      </c>
      <c r="T236" s="199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163</v>
      </c>
      <c r="AT236" s="200" t="s">
        <v>127</v>
      </c>
      <c r="AU236" s="200" t="s">
        <v>132</v>
      </c>
      <c r="AY236" s="18" t="s">
        <v>124</v>
      </c>
      <c r="BE236" s="201">
        <f t="shared" si="14"/>
        <v>0</v>
      </c>
      <c r="BF236" s="201">
        <f t="shared" si="15"/>
        <v>0</v>
      </c>
      <c r="BG236" s="201">
        <f t="shared" si="16"/>
        <v>0</v>
      </c>
      <c r="BH236" s="201">
        <f t="shared" si="17"/>
        <v>0</v>
      </c>
      <c r="BI236" s="201">
        <f t="shared" si="18"/>
        <v>0</v>
      </c>
      <c r="BJ236" s="18" t="s">
        <v>132</v>
      </c>
      <c r="BK236" s="201">
        <f t="shared" si="19"/>
        <v>0</v>
      </c>
      <c r="BL236" s="18" t="s">
        <v>163</v>
      </c>
      <c r="BM236" s="200" t="s">
        <v>567</v>
      </c>
    </row>
    <row r="237" spans="1:65" s="2" customFormat="1" ht="24.2" customHeight="1">
      <c r="A237" s="35"/>
      <c r="B237" s="36"/>
      <c r="C237" s="235" t="s">
        <v>327</v>
      </c>
      <c r="D237" s="235" t="s">
        <v>177</v>
      </c>
      <c r="E237" s="236" t="s">
        <v>568</v>
      </c>
      <c r="F237" s="237" t="s">
        <v>569</v>
      </c>
      <c r="G237" s="238" t="s">
        <v>195</v>
      </c>
      <c r="H237" s="239">
        <v>4</v>
      </c>
      <c r="I237" s="240"/>
      <c r="J237" s="241">
        <f t="shared" si="10"/>
        <v>0</v>
      </c>
      <c r="K237" s="242"/>
      <c r="L237" s="243"/>
      <c r="M237" s="244" t="s">
        <v>1</v>
      </c>
      <c r="N237" s="245" t="s">
        <v>43</v>
      </c>
      <c r="O237" s="72"/>
      <c r="P237" s="198">
        <f t="shared" si="11"/>
        <v>0</v>
      </c>
      <c r="Q237" s="198">
        <v>0.00011</v>
      </c>
      <c r="R237" s="198">
        <f t="shared" si="12"/>
        <v>0.00044</v>
      </c>
      <c r="S237" s="198">
        <v>0</v>
      </c>
      <c r="T237" s="199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181</v>
      </c>
      <c r="AT237" s="200" t="s">
        <v>177</v>
      </c>
      <c r="AU237" s="200" t="s">
        <v>132</v>
      </c>
      <c r="AY237" s="18" t="s">
        <v>124</v>
      </c>
      <c r="BE237" s="201">
        <f t="shared" si="14"/>
        <v>0</v>
      </c>
      <c r="BF237" s="201">
        <f t="shared" si="15"/>
        <v>0</v>
      </c>
      <c r="BG237" s="201">
        <f t="shared" si="16"/>
        <v>0</v>
      </c>
      <c r="BH237" s="201">
        <f t="shared" si="17"/>
        <v>0</v>
      </c>
      <c r="BI237" s="201">
        <f t="shared" si="18"/>
        <v>0</v>
      </c>
      <c r="BJ237" s="18" t="s">
        <v>132</v>
      </c>
      <c r="BK237" s="201">
        <f t="shared" si="19"/>
        <v>0</v>
      </c>
      <c r="BL237" s="18" t="s">
        <v>163</v>
      </c>
      <c r="BM237" s="200" t="s">
        <v>570</v>
      </c>
    </row>
    <row r="238" spans="1:65" s="2" customFormat="1" ht="24.2" customHeight="1">
      <c r="A238" s="35"/>
      <c r="B238" s="36"/>
      <c r="C238" s="235" t="s">
        <v>333</v>
      </c>
      <c r="D238" s="235" t="s">
        <v>177</v>
      </c>
      <c r="E238" s="236" t="s">
        <v>571</v>
      </c>
      <c r="F238" s="237" t="s">
        <v>572</v>
      </c>
      <c r="G238" s="238" t="s">
        <v>195</v>
      </c>
      <c r="H238" s="239">
        <v>14</v>
      </c>
      <c r="I238" s="240"/>
      <c r="J238" s="241">
        <f t="shared" si="10"/>
        <v>0</v>
      </c>
      <c r="K238" s="242"/>
      <c r="L238" s="243"/>
      <c r="M238" s="244" t="s">
        <v>1</v>
      </c>
      <c r="N238" s="245" t="s">
        <v>43</v>
      </c>
      <c r="O238" s="72"/>
      <c r="P238" s="198">
        <f t="shared" si="11"/>
        <v>0</v>
      </c>
      <c r="Q238" s="198">
        <v>0.00017</v>
      </c>
      <c r="R238" s="198">
        <f t="shared" si="12"/>
        <v>0.00238</v>
      </c>
      <c r="S238" s="198">
        <v>0</v>
      </c>
      <c r="T238" s="199">
        <f t="shared" si="1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0" t="s">
        <v>181</v>
      </c>
      <c r="AT238" s="200" t="s">
        <v>177</v>
      </c>
      <c r="AU238" s="200" t="s">
        <v>132</v>
      </c>
      <c r="AY238" s="18" t="s">
        <v>124</v>
      </c>
      <c r="BE238" s="201">
        <f t="shared" si="14"/>
        <v>0</v>
      </c>
      <c r="BF238" s="201">
        <f t="shared" si="15"/>
        <v>0</v>
      </c>
      <c r="BG238" s="201">
        <f t="shared" si="16"/>
        <v>0</v>
      </c>
      <c r="BH238" s="201">
        <f t="shared" si="17"/>
        <v>0</v>
      </c>
      <c r="BI238" s="201">
        <f t="shared" si="18"/>
        <v>0</v>
      </c>
      <c r="BJ238" s="18" t="s">
        <v>132</v>
      </c>
      <c r="BK238" s="201">
        <f t="shared" si="19"/>
        <v>0</v>
      </c>
      <c r="BL238" s="18" t="s">
        <v>163</v>
      </c>
      <c r="BM238" s="200" t="s">
        <v>573</v>
      </c>
    </row>
    <row r="239" spans="1:65" s="2" customFormat="1" ht="24.2" customHeight="1">
      <c r="A239" s="35"/>
      <c r="B239" s="36"/>
      <c r="C239" s="235" t="s">
        <v>338</v>
      </c>
      <c r="D239" s="235" t="s">
        <v>177</v>
      </c>
      <c r="E239" s="236" t="s">
        <v>574</v>
      </c>
      <c r="F239" s="237" t="s">
        <v>575</v>
      </c>
      <c r="G239" s="238" t="s">
        <v>195</v>
      </c>
      <c r="H239" s="239">
        <v>12</v>
      </c>
      <c r="I239" s="240"/>
      <c r="J239" s="241">
        <f t="shared" si="10"/>
        <v>0</v>
      </c>
      <c r="K239" s="242"/>
      <c r="L239" s="243"/>
      <c r="M239" s="244" t="s">
        <v>1</v>
      </c>
      <c r="N239" s="245" t="s">
        <v>43</v>
      </c>
      <c r="O239" s="72"/>
      <c r="P239" s="198">
        <f t="shared" si="11"/>
        <v>0</v>
      </c>
      <c r="Q239" s="198">
        <v>0.00027</v>
      </c>
      <c r="R239" s="198">
        <f t="shared" si="12"/>
        <v>0.00324</v>
      </c>
      <c r="S239" s="198">
        <v>0</v>
      </c>
      <c r="T239" s="199">
        <f t="shared" si="1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181</v>
      </c>
      <c r="AT239" s="200" t="s">
        <v>177</v>
      </c>
      <c r="AU239" s="200" t="s">
        <v>132</v>
      </c>
      <c r="AY239" s="18" t="s">
        <v>124</v>
      </c>
      <c r="BE239" s="201">
        <f t="shared" si="14"/>
        <v>0</v>
      </c>
      <c r="BF239" s="201">
        <f t="shared" si="15"/>
        <v>0</v>
      </c>
      <c r="BG239" s="201">
        <f t="shared" si="16"/>
        <v>0</v>
      </c>
      <c r="BH239" s="201">
        <f t="shared" si="17"/>
        <v>0</v>
      </c>
      <c r="BI239" s="201">
        <f t="shared" si="18"/>
        <v>0</v>
      </c>
      <c r="BJ239" s="18" t="s">
        <v>132</v>
      </c>
      <c r="BK239" s="201">
        <f t="shared" si="19"/>
        <v>0</v>
      </c>
      <c r="BL239" s="18" t="s">
        <v>163</v>
      </c>
      <c r="BM239" s="200" t="s">
        <v>576</v>
      </c>
    </row>
    <row r="240" spans="1:65" s="2" customFormat="1" ht="24.2" customHeight="1">
      <c r="A240" s="35"/>
      <c r="B240" s="36"/>
      <c r="C240" s="188" t="s">
        <v>343</v>
      </c>
      <c r="D240" s="188" t="s">
        <v>127</v>
      </c>
      <c r="E240" s="189" t="s">
        <v>577</v>
      </c>
      <c r="F240" s="190" t="s">
        <v>578</v>
      </c>
      <c r="G240" s="191" t="s">
        <v>222</v>
      </c>
      <c r="H240" s="192">
        <v>1</v>
      </c>
      <c r="I240" s="193"/>
      <c r="J240" s="194">
        <f t="shared" si="10"/>
        <v>0</v>
      </c>
      <c r="K240" s="195"/>
      <c r="L240" s="40"/>
      <c r="M240" s="196" t="s">
        <v>1</v>
      </c>
      <c r="N240" s="197" t="s">
        <v>43</v>
      </c>
      <c r="O240" s="72"/>
      <c r="P240" s="198">
        <f t="shared" si="11"/>
        <v>0</v>
      </c>
      <c r="Q240" s="198">
        <v>0</v>
      </c>
      <c r="R240" s="198">
        <f t="shared" si="12"/>
        <v>0</v>
      </c>
      <c r="S240" s="198">
        <v>0</v>
      </c>
      <c r="T240" s="199">
        <f t="shared" si="1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163</v>
      </c>
      <c r="AT240" s="200" t="s">
        <v>127</v>
      </c>
      <c r="AU240" s="200" t="s">
        <v>132</v>
      </c>
      <c r="AY240" s="18" t="s">
        <v>124</v>
      </c>
      <c r="BE240" s="201">
        <f t="shared" si="14"/>
        <v>0</v>
      </c>
      <c r="BF240" s="201">
        <f t="shared" si="15"/>
        <v>0</v>
      </c>
      <c r="BG240" s="201">
        <f t="shared" si="16"/>
        <v>0</v>
      </c>
      <c r="BH240" s="201">
        <f t="shared" si="17"/>
        <v>0</v>
      </c>
      <c r="BI240" s="201">
        <f t="shared" si="18"/>
        <v>0</v>
      </c>
      <c r="BJ240" s="18" t="s">
        <v>132</v>
      </c>
      <c r="BK240" s="201">
        <f t="shared" si="19"/>
        <v>0</v>
      </c>
      <c r="BL240" s="18" t="s">
        <v>163</v>
      </c>
      <c r="BM240" s="200" t="s">
        <v>579</v>
      </c>
    </row>
    <row r="241" spans="1:65" s="2" customFormat="1" ht="24.2" customHeight="1">
      <c r="A241" s="35"/>
      <c r="B241" s="36"/>
      <c r="C241" s="188" t="s">
        <v>353</v>
      </c>
      <c r="D241" s="188" t="s">
        <v>127</v>
      </c>
      <c r="E241" s="189" t="s">
        <v>580</v>
      </c>
      <c r="F241" s="190" t="s">
        <v>581</v>
      </c>
      <c r="G241" s="191" t="s">
        <v>222</v>
      </c>
      <c r="H241" s="192">
        <v>1</v>
      </c>
      <c r="I241" s="193"/>
      <c r="J241" s="194">
        <f t="shared" si="10"/>
        <v>0</v>
      </c>
      <c r="K241" s="195"/>
      <c r="L241" s="40"/>
      <c r="M241" s="196" t="s">
        <v>1</v>
      </c>
      <c r="N241" s="197" t="s">
        <v>43</v>
      </c>
      <c r="O241" s="72"/>
      <c r="P241" s="198">
        <f t="shared" si="11"/>
        <v>0</v>
      </c>
      <c r="Q241" s="198">
        <v>0</v>
      </c>
      <c r="R241" s="198">
        <f t="shared" si="12"/>
        <v>0</v>
      </c>
      <c r="S241" s="198">
        <v>0</v>
      </c>
      <c r="T241" s="199">
        <f t="shared" si="1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0" t="s">
        <v>163</v>
      </c>
      <c r="AT241" s="200" t="s">
        <v>127</v>
      </c>
      <c r="AU241" s="200" t="s">
        <v>132</v>
      </c>
      <c r="AY241" s="18" t="s">
        <v>124</v>
      </c>
      <c r="BE241" s="201">
        <f t="shared" si="14"/>
        <v>0</v>
      </c>
      <c r="BF241" s="201">
        <f t="shared" si="15"/>
        <v>0</v>
      </c>
      <c r="BG241" s="201">
        <f t="shared" si="16"/>
        <v>0</v>
      </c>
      <c r="BH241" s="201">
        <f t="shared" si="17"/>
        <v>0</v>
      </c>
      <c r="BI241" s="201">
        <f t="shared" si="18"/>
        <v>0</v>
      </c>
      <c r="BJ241" s="18" t="s">
        <v>132</v>
      </c>
      <c r="BK241" s="201">
        <f t="shared" si="19"/>
        <v>0</v>
      </c>
      <c r="BL241" s="18" t="s">
        <v>163</v>
      </c>
      <c r="BM241" s="200" t="s">
        <v>582</v>
      </c>
    </row>
    <row r="242" spans="1:65" s="2" customFormat="1" ht="14.45" customHeight="1">
      <c r="A242" s="35"/>
      <c r="B242" s="36"/>
      <c r="C242" s="188" t="s">
        <v>358</v>
      </c>
      <c r="D242" s="188" t="s">
        <v>127</v>
      </c>
      <c r="E242" s="189" t="s">
        <v>583</v>
      </c>
      <c r="F242" s="190" t="s">
        <v>584</v>
      </c>
      <c r="G242" s="191" t="s">
        <v>222</v>
      </c>
      <c r="H242" s="192">
        <v>1</v>
      </c>
      <c r="I242" s="193"/>
      <c r="J242" s="194">
        <f t="shared" si="10"/>
        <v>0</v>
      </c>
      <c r="K242" s="195"/>
      <c r="L242" s="40"/>
      <c r="M242" s="196" t="s">
        <v>1</v>
      </c>
      <c r="N242" s="197" t="s">
        <v>43</v>
      </c>
      <c r="O242" s="72"/>
      <c r="P242" s="198">
        <f t="shared" si="11"/>
        <v>0</v>
      </c>
      <c r="Q242" s="198">
        <v>0.002</v>
      </c>
      <c r="R242" s="198">
        <f t="shared" si="12"/>
        <v>0.002</v>
      </c>
      <c r="S242" s="198">
        <v>0</v>
      </c>
      <c r="T242" s="199">
        <f t="shared" si="1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163</v>
      </c>
      <c r="AT242" s="200" t="s">
        <v>127</v>
      </c>
      <c r="AU242" s="200" t="s">
        <v>132</v>
      </c>
      <c r="AY242" s="18" t="s">
        <v>124</v>
      </c>
      <c r="BE242" s="201">
        <f t="shared" si="14"/>
        <v>0</v>
      </c>
      <c r="BF242" s="201">
        <f t="shared" si="15"/>
        <v>0</v>
      </c>
      <c r="BG242" s="201">
        <f t="shared" si="16"/>
        <v>0</v>
      </c>
      <c r="BH242" s="201">
        <f t="shared" si="17"/>
        <v>0</v>
      </c>
      <c r="BI242" s="201">
        <f t="shared" si="18"/>
        <v>0</v>
      </c>
      <c r="BJ242" s="18" t="s">
        <v>132</v>
      </c>
      <c r="BK242" s="201">
        <f t="shared" si="19"/>
        <v>0</v>
      </c>
      <c r="BL242" s="18" t="s">
        <v>163</v>
      </c>
      <c r="BM242" s="200" t="s">
        <v>585</v>
      </c>
    </row>
    <row r="243" spans="1:65" s="2" customFormat="1" ht="24.2" customHeight="1">
      <c r="A243" s="35"/>
      <c r="B243" s="36"/>
      <c r="C243" s="188" t="s">
        <v>362</v>
      </c>
      <c r="D243" s="188" t="s">
        <v>127</v>
      </c>
      <c r="E243" s="189" t="s">
        <v>586</v>
      </c>
      <c r="F243" s="190" t="s">
        <v>587</v>
      </c>
      <c r="G243" s="191" t="s">
        <v>195</v>
      </c>
      <c r="H243" s="192">
        <v>30</v>
      </c>
      <c r="I243" s="193"/>
      <c r="J243" s="194">
        <f t="shared" si="10"/>
        <v>0</v>
      </c>
      <c r="K243" s="195"/>
      <c r="L243" s="40"/>
      <c r="M243" s="196" t="s">
        <v>1</v>
      </c>
      <c r="N243" s="197" t="s">
        <v>43</v>
      </c>
      <c r="O243" s="72"/>
      <c r="P243" s="198">
        <f t="shared" si="11"/>
        <v>0</v>
      </c>
      <c r="Q243" s="198">
        <v>0.0004</v>
      </c>
      <c r="R243" s="198">
        <f t="shared" si="12"/>
        <v>0.012</v>
      </c>
      <c r="S243" s="198">
        <v>0</v>
      </c>
      <c r="T243" s="199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163</v>
      </c>
      <c r="AT243" s="200" t="s">
        <v>127</v>
      </c>
      <c r="AU243" s="200" t="s">
        <v>132</v>
      </c>
      <c r="AY243" s="18" t="s">
        <v>124</v>
      </c>
      <c r="BE243" s="201">
        <f t="shared" si="14"/>
        <v>0</v>
      </c>
      <c r="BF243" s="201">
        <f t="shared" si="15"/>
        <v>0</v>
      </c>
      <c r="BG243" s="201">
        <f t="shared" si="16"/>
        <v>0</v>
      </c>
      <c r="BH243" s="201">
        <f t="shared" si="17"/>
        <v>0</v>
      </c>
      <c r="BI243" s="201">
        <f t="shared" si="18"/>
        <v>0</v>
      </c>
      <c r="BJ243" s="18" t="s">
        <v>132</v>
      </c>
      <c r="BK243" s="201">
        <f t="shared" si="19"/>
        <v>0</v>
      </c>
      <c r="BL243" s="18" t="s">
        <v>163</v>
      </c>
      <c r="BM243" s="200" t="s">
        <v>588</v>
      </c>
    </row>
    <row r="244" spans="1:65" s="2" customFormat="1" ht="14.45" customHeight="1">
      <c r="A244" s="35"/>
      <c r="B244" s="36"/>
      <c r="C244" s="188" t="s">
        <v>366</v>
      </c>
      <c r="D244" s="188" t="s">
        <v>127</v>
      </c>
      <c r="E244" s="189" t="s">
        <v>589</v>
      </c>
      <c r="F244" s="190" t="s">
        <v>590</v>
      </c>
      <c r="G244" s="191" t="s">
        <v>195</v>
      </c>
      <c r="H244" s="192">
        <v>30</v>
      </c>
      <c r="I244" s="193"/>
      <c r="J244" s="194">
        <f t="shared" si="10"/>
        <v>0</v>
      </c>
      <c r="K244" s="195"/>
      <c r="L244" s="40"/>
      <c r="M244" s="196" t="s">
        <v>1</v>
      </c>
      <c r="N244" s="197" t="s">
        <v>43</v>
      </c>
      <c r="O244" s="72"/>
      <c r="P244" s="198">
        <f t="shared" si="11"/>
        <v>0</v>
      </c>
      <c r="Q244" s="198">
        <v>1E-05</v>
      </c>
      <c r="R244" s="198">
        <f t="shared" si="12"/>
        <v>0.00030000000000000003</v>
      </c>
      <c r="S244" s="198">
        <v>0</v>
      </c>
      <c r="T244" s="199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0" t="s">
        <v>163</v>
      </c>
      <c r="AT244" s="200" t="s">
        <v>127</v>
      </c>
      <c r="AU244" s="200" t="s">
        <v>132</v>
      </c>
      <c r="AY244" s="18" t="s">
        <v>124</v>
      </c>
      <c r="BE244" s="201">
        <f t="shared" si="14"/>
        <v>0</v>
      </c>
      <c r="BF244" s="201">
        <f t="shared" si="15"/>
        <v>0</v>
      </c>
      <c r="BG244" s="201">
        <f t="shared" si="16"/>
        <v>0</v>
      </c>
      <c r="BH244" s="201">
        <f t="shared" si="17"/>
        <v>0</v>
      </c>
      <c r="BI244" s="201">
        <f t="shared" si="18"/>
        <v>0</v>
      </c>
      <c r="BJ244" s="18" t="s">
        <v>132</v>
      </c>
      <c r="BK244" s="201">
        <f t="shared" si="19"/>
        <v>0</v>
      </c>
      <c r="BL244" s="18" t="s">
        <v>163</v>
      </c>
      <c r="BM244" s="200" t="s">
        <v>591</v>
      </c>
    </row>
    <row r="245" spans="1:65" s="2" customFormat="1" ht="24.2" customHeight="1">
      <c r="A245" s="35"/>
      <c r="B245" s="36"/>
      <c r="C245" s="188" t="s">
        <v>372</v>
      </c>
      <c r="D245" s="188" t="s">
        <v>127</v>
      </c>
      <c r="E245" s="189" t="s">
        <v>592</v>
      </c>
      <c r="F245" s="190" t="s">
        <v>593</v>
      </c>
      <c r="G245" s="191" t="s">
        <v>148</v>
      </c>
      <c r="H245" s="192">
        <v>0.033</v>
      </c>
      <c r="I245" s="193"/>
      <c r="J245" s="194">
        <f t="shared" si="10"/>
        <v>0</v>
      </c>
      <c r="K245" s="195"/>
      <c r="L245" s="40"/>
      <c r="M245" s="196" t="s">
        <v>1</v>
      </c>
      <c r="N245" s="197" t="s">
        <v>43</v>
      </c>
      <c r="O245" s="72"/>
      <c r="P245" s="198">
        <f t="shared" si="11"/>
        <v>0</v>
      </c>
      <c r="Q245" s="198">
        <v>0</v>
      </c>
      <c r="R245" s="198">
        <f t="shared" si="12"/>
        <v>0</v>
      </c>
      <c r="S245" s="198">
        <v>0</v>
      </c>
      <c r="T245" s="199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127</v>
      </c>
      <c r="AU245" s="200" t="s">
        <v>132</v>
      </c>
      <c r="AY245" s="18" t="s">
        <v>124</v>
      </c>
      <c r="BE245" s="201">
        <f t="shared" si="14"/>
        <v>0</v>
      </c>
      <c r="BF245" s="201">
        <f t="shared" si="15"/>
        <v>0</v>
      </c>
      <c r="BG245" s="201">
        <f t="shared" si="16"/>
        <v>0</v>
      </c>
      <c r="BH245" s="201">
        <f t="shared" si="17"/>
        <v>0</v>
      </c>
      <c r="BI245" s="201">
        <f t="shared" si="18"/>
        <v>0</v>
      </c>
      <c r="BJ245" s="18" t="s">
        <v>132</v>
      </c>
      <c r="BK245" s="201">
        <f t="shared" si="19"/>
        <v>0</v>
      </c>
      <c r="BL245" s="18" t="s">
        <v>163</v>
      </c>
      <c r="BM245" s="200" t="s">
        <v>594</v>
      </c>
    </row>
    <row r="246" spans="1:65" s="2" customFormat="1" ht="24.2" customHeight="1">
      <c r="A246" s="35"/>
      <c r="B246" s="36"/>
      <c r="C246" s="188" t="s">
        <v>378</v>
      </c>
      <c r="D246" s="188" t="s">
        <v>127</v>
      </c>
      <c r="E246" s="189" t="s">
        <v>595</v>
      </c>
      <c r="F246" s="190" t="s">
        <v>596</v>
      </c>
      <c r="G246" s="191" t="s">
        <v>148</v>
      </c>
      <c r="H246" s="192">
        <v>0.033</v>
      </c>
      <c r="I246" s="193"/>
      <c r="J246" s="194">
        <f t="shared" si="10"/>
        <v>0</v>
      </c>
      <c r="K246" s="195"/>
      <c r="L246" s="40"/>
      <c r="M246" s="196" t="s">
        <v>1</v>
      </c>
      <c r="N246" s="197" t="s">
        <v>43</v>
      </c>
      <c r="O246" s="72"/>
      <c r="P246" s="198">
        <f t="shared" si="11"/>
        <v>0</v>
      </c>
      <c r="Q246" s="198">
        <v>0</v>
      </c>
      <c r="R246" s="198">
        <f t="shared" si="12"/>
        <v>0</v>
      </c>
      <c r="S246" s="198">
        <v>0</v>
      </c>
      <c r="T246" s="199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0" t="s">
        <v>163</v>
      </c>
      <c r="AT246" s="200" t="s">
        <v>127</v>
      </c>
      <c r="AU246" s="200" t="s">
        <v>132</v>
      </c>
      <c r="AY246" s="18" t="s">
        <v>124</v>
      </c>
      <c r="BE246" s="201">
        <f t="shared" si="14"/>
        <v>0</v>
      </c>
      <c r="BF246" s="201">
        <f t="shared" si="15"/>
        <v>0</v>
      </c>
      <c r="BG246" s="201">
        <f t="shared" si="16"/>
        <v>0</v>
      </c>
      <c r="BH246" s="201">
        <f t="shared" si="17"/>
        <v>0</v>
      </c>
      <c r="BI246" s="201">
        <f t="shared" si="18"/>
        <v>0</v>
      </c>
      <c r="BJ246" s="18" t="s">
        <v>132</v>
      </c>
      <c r="BK246" s="201">
        <f t="shared" si="19"/>
        <v>0</v>
      </c>
      <c r="BL246" s="18" t="s">
        <v>163</v>
      </c>
      <c r="BM246" s="200" t="s">
        <v>597</v>
      </c>
    </row>
    <row r="247" spans="2:63" s="12" customFormat="1" ht="22.9" customHeight="1">
      <c r="B247" s="172"/>
      <c r="C247" s="173"/>
      <c r="D247" s="174" t="s">
        <v>76</v>
      </c>
      <c r="E247" s="186" t="s">
        <v>598</v>
      </c>
      <c r="F247" s="186" t="s">
        <v>599</v>
      </c>
      <c r="G247" s="173"/>
      <c r="H247" s="173"/>
      <c r="I247" s="176"/>
      <c r="J247" s="187">
        <f>BK247</f>
        <v>0</v>
      </c>
      <c r="K247" s="173"/>
      <c r="L247" s="178"/>
      <c r="M247" s="179"/>
      <c r="N247" s="180"/>
      <c r="O247" s="180"/>
      <c r="P247" s="181">
        <f>SUM(P248:P256)</f>
        <v>0</v>
      </c>
      <c r="Q247" s="180"/>
      <c r="R247" s="181">
        <f>SUM(R248:R256)</f>
        <v>0.0034599999999999995</v>
      </c>
      <c r="S247" s="180"/>
      <c r="T247" s="182">
        <f>SUM(T248:T256)</f>
        <v>0.0086</v>
      </c>
      <c r="AR247" s="183" t="s">
        <v>132</v>
      </c>
      <c r="AT247" s="184" t="s">
        <v>76</v>
      </c>
      <c r="AU247" s="184" t="s">
        <v>85</v>
      </c>
      <c r="AY247" s="183" t="s">
        <v>124</v>
      </c>
      <c r="BK247" s="185">
        <f>SUM(BK248:BK256)</f>
        <v>0</v>
      </c>
    </row>
    <row r="248" spans="1:65" s="2" customFormat="1" ht="24.2" customHeight="1">
      <c r="A248" s="35"/>
      <c r="B248" s="36"/>
      <c r="C248" s="188" t="s">
        <v>385</v>
      </c>
      <c r="D248" s="188" t="s">
        <v>127</v>
      </c>
      <c r="E248" s="189" t="s">
        <v>600</v>
      </c>
      <c r="F248" s="190" t="s">
        <v>601</v>
      </c>
      <c r="G248" s="191" t="s">
        <v>195</v>
      </c>
      <c r="H248" s="192">
        <v>4</v>
      </c>
      <c r="I248" s="193"/>
      <c r="J248" s="194">
        <f aca="true" t="shared" si="20" ref="J248:J256">ROUND(I248*H248,2)</f>
        <v>0</v>
      </c>
      <c r="K248" s="195"/>
      <c r="L248" s="40"/>
      <c r="M248" s="196" t="s">
        <v>1</v>
      </c>
      <c r="N248" s="197" t="s">
        <v>43</v>
      </c>
      <c r="O248" s="72"/>
      <c r="P248" s="198">
        <f aca="true" t="shared" si="21" ref="P248:P256">O248*H248</f>
        <v>0</v>
      </c>
      <c r="Q248" s="198">
        <v>0.00011</v>
      </c>
      <c r="R248" s="198">
        <f aca="true" t="shared" si="22" ref="R248:R256">Q248*H248</f>
        <v>0.00044</v>
      </c>
      <c r="S248" s="198">
        <v>0.00215</v>
      </c>
      <c r="T248" s="199">
        <f aca="true" t="shared" si="23" ref="T248:T256">S248*H248</f>
        <v>0.0086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127</v>
      </c>
      <c r="AU248" s="200" t="s">
        <v>132</v>
      </c>
      <c r="AY248" s="18" t="s">
        <v>124</v>
      </c>
      <c r="BE248" s="201">
        <f aca="true" t="shared" si="24" ref="BE248:BE256">IF(N248="základní",J248,0)</f>
        <v>0</v>
      </c>
      <c r="BF248" s="201">
        <f aca="true" t="shared" si="25" ref="BF248:BF256">IF(N248="snížená",J248,0)</f>
        <v>0</v>
      </c>
      <c r="BG248" s="201">
        <f aca="true" t="shared" si="26" ref="BG248:BG256">IF(N248="zákl. přenesená",J248,0)</f>
        <v>0</v>
      </c>
      <c r="BH248" s="201">
        <f aca="true" t="shared" si="27" ref="BH248:BH256">IF(N248="sníž. přenesená",J248,0)</f>
        <v>0</v>
      </c>
      <c r="BI248" s="201">
        <f aca="true" t="shared" si="28" ref="BI248:BI256">IF(N248="nulová",J248,0)</f>
        <v>0</v>
      </c>
      <c r="BJ248" s="18" t="s">
        <v>132</v>
      </c>
      <c r="BK248" s="201">
        <f aca="true" t="shared" si="29" ref="BK248:BK256">ROUND(I248*H248,2)</f>
        <v>0</v>
      </c>
      <c r="BL248" s="18" t="s">
        <v>163</v>
      </c>
      <c r="BM248" s="200" t="s">
        <v>602</v>
      </c>
    </row>
    <row r="249" spans="1:65" s="2" customFormat="1" ht="24.2" customHeight="1">
      <c r="A249" s="35"/>
      <c r="B249" s="36"/>
      <c r="C249" s="188" t="s">
        <v>389</v>
      </c>
      <c r="D249" s="188" t="s">
        <v>127</v>
      </c>
      <c r="E249" s="189" t="s">
        <v>603</v>
      </c>
      <c r="F249" s="190" t="s">
        <v>604</v>
      </c>
      <c r="G249" s="191" t="s">
        <v>195</v>
      </c>
      <c r="H249" s="192">
        <v>4</v>
      </c>
      <c r="I249" s="193"/>
      <c r="J249" s="194">
        <f t="shared" si="20"/>
        <v>0</v>
      </c>
      <c r="K249" s="195"/>
      <c r="L249" s="40"/>
      <c r="M249" s="196" t="s">
        <v>1</v>
      </c>
      <c r="N249" s="197" t="s">
        <v>43</v>
      </c>
      <c r="O249" s="72"/>
      <c r="P249" s="198">
        <f t="shared" si="21"/>
        <v>0</v>
      </c>
      <c r="Q249" s="198">
        <v>0.00054</v>
      </c>
      <c r="R249" s="198">
        <f t="shared" si="22"/>
        <v>0.00216</v>
      </c>
      <c r="S249" s="198">
        <v>0</v>
      </c>
      <c r="T249" s="199">
        <f t="shared" si="2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0" t="s">
        <v>163</v>
      </c>
      <c r="AT249" s="200" t="s">
        <v>127</v>
      </c>
      <c r="AU249" s="200" t="s">
        <v>132</v>
      </c>
      <c r="AY249" s="18" t="s">
        <v>124</v>
      </c>
      <c r="BE249" s="201">
        <f t="shared" si="24"/>
        <v>0</v>
      </c>
      <c r="BF249" s="201">
        <f t="shared" si="25"/>
        <v>0</v>
      </c>
      <c r="BG249" s="201">
        <f t="shared" si="26"/>
        <v>0</v>
      </c>
      <c r="BH249" s="201">
        <f t="shared" si="27"/>
        <v>0</v>
      </c>
      <c r="BI249" s="201">
        <f t="shared" si="28"/>
        <v>0</v>
      </c>
      <c r="BJ249" s="18" t="s">
        <v>132</v>
      </c>
      <c r="BK249" s="201">
        <f t="shared" si="29"/>
        <v>0</v>
      </c>
      <c r="BL249" s="18" t="s">
        <v>163</v>
      </c>
      <c r="BM249" s="200" t="s">
        <v>605</v>
      </c>
    </row>
    <row r="250" spans="1:65" s="2" customFormat="1" ht="24.2" customHeight="1">
      <c r="A250" s="35"/>
      <c r="B250" s="36"/>
      <c r="C250" s="188" t="s">
        <v>606</v>
      </c>
      <c r="D250" s="188" t="s">
        <v>127</v>
      </c>
      <c r="E250" s="189" t="s">
        <v>607</v>
      </c>
      <c r="F250" s="190" t="s">
        <v>608</v>
      </c>
      <c r="G250" s="191" t="s">
        <v>222</v>
      </c>
      <c r="H250" s="192">
        <v>1</v>
      </c>
      <c r="I250" s="193"/>
      <c r="J250" s="194">
        <f t="shared" si="20"/>
        <v>0</v>
      </c>
      <c r="K250" s="195"/>
      <c r="L250" s="40"/>
      <c r="M250" s="196" t="s">
        <v>1</v>
      </c>
      <c r="N250" s="197" t="s">
        <v>43</v>
      </c>
      <c r="O250" s="72"/>
      <c r="P250" s="198">
        <f t="shared" si="21"/>
        <v>0</v>
      </c>
      <c r="Q250" s="198">
        <v>0.0006</v>
      </c>
      <c r="R250" s="198">
        <f t="shared" si="22"/>
        <v>0.0006</v>
      </c>
      <c r="S250" s="198">
        <v>0</v>
      </c>
      <c r="T250" s="199">
        <f t="shared" si="2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163</v>
      </c>
      <c r="AT250" s="200" t="s">
        <v>127</v>
      </c>
      <c r="AU250" s="200" t="s">
        <v>132</v>
      </c>
      <c r="AY250" s="18" t="s">
        <v>124</v>
      </c>
      <c r="BE250" s="201">
        <f t="shared" si="24"/>
        <v>0</v>
      </c>
      <c r="BF250" s="201">
        <f t="shared" si="25"/>
        <v>0</v>
      </c>
      <c r="BG250" s="201">
        <f t="shared" si="26"/>
        <v>0</v>
      </c>
      <c r="BH250" s="201">
        <f t="shared" si="27"/>
        <v>0</v>
      </c>
      <c r="BI250" s="201">
        <f t="shared" si="28"/>
        <v>0</v>
      </c>
      <c r="BJ250" s="18" t="s">
        <v>132</v>
      </c>
      <c r="BK250" s="201">
        <f t="shared" si="29"/>
        <v>0</v>
      </c>
      <c r="BL250" s="18" t="s">
        <v>163</v>
      </c>
      <c r="BM250" s="200" t="s">
        <v>609</v>
      </c>
    </row>
    <row r="251" spans="1:65" s="2" customFormat="1" ht="14.45" customHeight="1">
      <c r="A251" s="35"/>
      <c r="B251" s="36"/>
      <c r="C251" s="188" t="s">
        <v>610</v>
      </c>
      <c r="D251" s="188" t="s">
        <v>127</v>
      </c>
      <c r="E251" s="189" t="s">
        <v>611</v>
      </c>
      <c r="F251" s="190" t="s">
        <v>612</v>
      </c>
      <c r="G251" s="191" t="s">
        <v>204</v>
      </c>
      <c r="H251" s="192">
        <v>2</v>
      </c>
      <c r="I251" s="193"/>
      <c r="J251" s="194">
        <f t="shared" si="20"/>
        <v>0</v>
      </c>
      <c r="K251" s="195"/>
      <c r="L251" s="40"/>
      <c r="M251" s="196" t="s">
        <v>1</v>
      </c>
      <c r="N251" s="197" t="s">
        <v>43</v>
      </c>
      <c r="O251" s="72"/>
      <c r="P251" s="198">
        <f t="shared" si="21"/>
        <v>0</v>
      </c>
      <c r="Q251" s="198">
        <v>0</v>
      </c>
      <c r="R251" s="198">
        <f t="shared" si="22"/>
        <v>0</v>
      </c>
      <c r="S251" s="198">
        <v>0</v>
      </c>
      <c r="T251" s="199">
        <f t="shared" si="2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0" t="s">
        <v>163</v>
      </c>
      <c r="AT251" s="200" t="s">
        <v>127</v>
      </c>
      <c r="AU251" s="200" t="s">
        <v>132</v>
      </c>
      <c r="AY251" s="18" t="s">
        <v>124</v>
      </c>
      <c r="BE251" s="201">
        <f t="shared" si="24"/>
        <v>0</v>
      </c>
      <c r="BF251" s="201">
        <f t="shared" si="25"/>
        <v>0</v>
      </c>
      <c r="BG251" s="201">
        <f t="shared" si="26"/>
        <v>0</v>
      </c>
      <c r="BH251" s="201">
        <f t="shared" si="27"/>
        <v>0</v>
      </c>
      <c r="BI251" s="201">
        <f t="shared" si="28"/>
        <v>0</v>
      </c>
      <c r="BJ251" s="18" t="s">
        <v>132</v>
      </c>
      <c r="BK251" s="201">
        <f t="shared" si="29"/>
        <v>0</v>
      </c>
      <c r="BL251" s="18" t="s">
        <v>163</v>
      </c>
      <c r="BM251" s="200" t="s">
        <v>613</v>
      </c>
    </row>
    <row r="252" spans="1:65" s="2" customFormat="1" ht="14.45" customHeight="1">
      <c r="A252" s="35"/>
      <c r="B252" s="36"/>
      <c r="C252" s="188" t="s">
        <v>614</v>
      </c>
      <c r="D252" s="188" t="s">
        <v>127</v>
      </c>
      <c r="E252" s="189" t="s">
        <v>615</v>
      </c>
      <c r="F252" s="190" t="s">
        <v>616</v>
      </c>
      <c r="G252" s="191" t="s">
        <v>195</v>
      </c>
      <c r="H252" s="192">
        <v>4</v>
      </c>
      <c r="I252" s="193"/>
      <c r="J252" s="194">
        <f t="shared" si="20"/>
        <v>0</v>
      </c>
      <c r="K252" s="195"/>
      <c r="L252" s="40"/>
      <c r="M252" s="196" t="s">
        <v>1</v>
      </c>
      <c r="N252" s="197" t="s">
        <v>43</v>
      </c>
      <c r="O252" s="72"/>
      <c r="P252" s="198">
        <f t="shared" si="21"/>
        <v>0</v>
      </c>
      <c r="Q252" s="198">
        <v>0</v>
      </c>
      <c r="R252" s="198">
        <f t="shared" si="22"/>
        <v>0</v>
      </c>
      <c r="S252" s="198">
        <v>0</v>
      </c>
      <c r="T252" s="199">
        <f t="shared" si="2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163</v>
      </c>
      <c r="AT252" s="200" t="s">
        <v>127</v>
      </c>
      <c r="AU252" s="200" t="s">
        <v>132</v>
      </c>
      <c r="AY252" s="18" t="s">
        <v>124</v>
      </c>
      <c r="BE252" s="201">
        <f t="shared" si="24"/>
        <v>0</v>
      </c>
      <c r="BF252" s="201">
        <f t="shared" si="25"/>
        <v>0</v>
      </c>
      <c r="BG252" s="201">
        <f t="shared" si="26"/>
        <v>0</v>
      </c>
      <c r="BH252" s="201">
        <f t="shared" si="27"/>
        <v>0</v>
      </c>
      <c r="BI252" s="201">
        <f t="shared" si="28"/>
        <v>0</v>
      </c>
      <c r="BJ252" s="18" t="s">
        <v>132</v>
      </c>
      <c r="BK252" s="201">
        <f t="shared" si="29"/>
        <v>0</v>
      </c>
      <c r="BL252" s="18" t="s">
        <v>163</v>
      </c>
      <c r="BM252" s="200" t="s">
        <v>617</v>
      </c>
    </row>
    <row r="253" spans="1:65" s="2" customFormat="1" ht="14.45" customHeight="1">
      <c r="A253" s="35"/>
      <c r="B253" s="36"/>
      <c r="C253" s="188" t="s">
        <v>618</v>
      </c>
      <c r="D253" s="188" t="s">
        <v>127</v>
      </c>
      <c r="E253" s="189" t="s">
        <v>619</v>
      </c>
      <c r="F253" s="190" t="s">
        <v>620</v>
      </c>
      <c r="G253" s="191" t="s">
        <v>204</v>
      </c>
      <c r="H253" s="192">
        <v>1</v>
      </c>
      <c r="I253" s="193"/>
      <c r="J253" s="194">
        <f t="shared" si="20"/>
        <v>0</v>
      </c>
      <c r="K253" s="195"/>
      <c r="L253" s="40"/>
      <c r="M253" s="196" t="s">
        <v>1</v>
      </c>
      <c r="N253" s="197" t="s">
        <v>43</v>
      </c>
      <c r="O253" s="72"/>
      <c r="P253" s="198">
        <f t="shared" si="21"/>
        <v>0</v>
      </c>
      <c r="Q253" s="198">
        <v>0</v>
      </c>
      <c r="R253" s="198">
        <f t="shared" si="22"/>
        <v>0</v>
      </c>
      <c r="S253" s="198">
        <v>0</v>
      </c>
      <c r="T253" s="199">
        <f t="shared" si="2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163</v>
      </c>
      <c r="AT253" s="200" t="s">
        <v>127</v>
      </c>
      <c r="AU253" s="200" t="s">
        <v>132</v>
      </c>
      <c r="AY253" s="18" t="s">
        <v>124</v>
      </c>
      <c r="BE253" s="201">
        <f t="shared" si="24"/>
        <v>0</v>
      </c>
      <c r="BF253" s="201">
        <f t="shared" si="25"/>
        <v>0</v>
      </c>
      <c r="BG253" s="201">
        <f t="shared" si="26"/>
        <v>0</v>
      </c>
      <c r="BH253" s="201">
        <f t="shared" si="27"/>
        <v>0</v>
      </c>
      <c r="BI253" s="201">
        <f t="shared" si="28"/>
        <v>0</v>
      </c>
      <c r="BJ253" s="18" t="s">
        <v>132</v>
      </c>
      <c r="BK253" s="201">
        <f t="shared" si="29"/>
        <v>0</v>
      </c>
      <c r="BL253" s="18" t="s">
        <v>163</v>
      </c>
      <c r="BM253" s="200" t="s">
        <v>621</v>
      </c>
    </row>
    <row r="254" spans="1:65" s="2" customFormat="1" ht="14.45" customHeight="1">
      <c r="A254" s="35"/>
      <c r="B254" s="36"/>
      <c r="C254" s="188" t="s">
        <v>622</v>
      </c>
      <c r="D254" s="188" t="s">
        <v>127</v>
      </c>
      <c r="E254" s="189" t="s">
        <v>623</v>
      </c>
      <c r="F254" s="190" t="s">
        <v>624</v>
      </c>
      <c r="G254" s="191" t="s">
        <v>204</v>
      </c>
      <c r="H254" s="192">
        <v>1</v>
      </c>
      <c r="I254" s="193"/>
      <c r="J254" s="194">
        <f t="shared" si="20"/>
        <v>0</v>
      </c>
      <c r="K254" s="195"/>
      <c r="L254" s="40"/>
      <c r="M254" s="196" t="s">
        <v>1</v>
      </c>
      <c r="N254" s="197" t="s">
        <v>43</v>
      </c>
      <c r="O254" s="72"/>
      <c r="P254" s="198">
        <f t="shared" si="21"/>
        <v>0</v>
      </c>
      <c r="Q254" s="198">
        <v>0.00026</v>
      </c>
      <c r="R254" s="198">
        <f t="shared" si="22"/>
        <v>0.00026</v>
      </c>
      <c r="S254" s="198">
        <v>0</v>
      </c>
      <c r="T254" s="199">
        <f t="shared" si="2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0" t="s">
        <v>163</v>
      </c>
      <c r="AT254" s="200" t="s">
        <v>127</v>
      </c>
      <c r="AU254" s="200" t="s">
        <v>132</v>
      </c>
      <c r="AY254" s="18" t="s">
        <v>124</v>
      </c>
      <c r="BE254" s="201">
        <f t="shared" si="24"/>
        <v>0</v>
      </c>
      <c r="BF254" s="201">
        <f t="shared" si="25"/>
        <v>0</v>
      </c>
      <c r="BG254" s="201">
        <f t="shared" si="26"/>
        <v>0</v>
      </c>
      <c r="BH254" s="201">
        <f t="shared" si="27"/>
        <v>0</v>
      </c>
      <c r="BI254" s="201">
        <f t="shared" si="28"/>
        <v>0</v>
      </c>
      <c r="BJ254" s="18" t="s">
        <v>132</v>
      </c>
      <c r="BK254" s="201">
        <f t="shared" si="29"/>
        <v>0</v>
      </c>
      <c r="BL254" s="18" t="s">
        <v>163</v>
      </c>
      <c r="BM254" s="200" t="s">
        <v>625</v>
      </c>
    </row>
    <row r="255" spans="1:65" s="2" customFormat="1" ht="24.2" customHeight="1">
      <c r="A255" s="35"/>
      <c r="B255" s="36"/>
      <c r="C255" s="188" t="s">
        <v>626</v>
      </c>
      <c r="D255" s="188" t="s">
        <v>127</v>
      </c>
      <c r="E255" s="189" t="s">
        <v>627</v>
      </c>
      <c r="F255" s="190" t="s">
        <v>628</v>
      </c>
      <c r="G255" s="191" t="s">
        <v>148</v>
      </c>
      <c r="H255" s="192">
        <v>0.003</v>
      </c>
      <c r="I255" s="193"/>
      <c r="J255" s="194">
        <f t="shared" si="20"/>
        <v>0</v>
      </c>
      <c r="K255" s="195"/>
      <c r="L255" s="40"/>
      <c r="M255" s="196" t="s">
        <v>1</v>
      </c>
      <c r="N255" s="197" t="s">
        <v>43</v>
      </c>
      <c r="O255" s="72"/>
      <c r="P255" s="198">
        <f t="shared" si="21"/>
        <v>0</v>
      </c>
      <c r="Q255" s="198">
        <v>0</v>
      </c>
      <c r="R255" s="198">
        <f t="shared" si="22"/>
        <v>0</v>
      </c>
      <c r="S255" s="198">
        <v>0</v>
      </c>
      <c r="T255" s="199">
        <f t="shared" si="2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163</v>
      </c>
      <c r="AT255" s="200" t="s">
        <v>127</v>
      </c>
      <c r="AU255" s="200" t="s">
        <v>132</v>
      </c>
      <c r="AY255" s="18" t="s">
        <v>124</v>
      </c>
      <c r="BE255" s="201">
        <f t="shared" si="24"/>
        <v>0</v>
      </c>
      <c r="BF255" s="201">
        <f t="shared" si="25"/>
        <v>0</v>
      </c>
      <c r="BG255" s="201">
        <f t="shared" si="26"/>
        <v>0</v>
      </c>
      <c r="BH255" s="201">
        <f t="shared" si="27"/>
        <v>0</v>
      </c>
      <c r="BI255" s="201">
        <f t="shared" si="28"/>
        <v>0</v>
      </c>
      <c r="BJ255" s="18" t="s">
        <v>132</v>
      </c>
      <c r="BK255" s="201">
        <f t="shared" si="29"/>
        <v>0</v>
      </c>
      <c r="BL255" s="18" t="s">
        <v>163</v>
      </c>
      <c r="BM255" s="200" t="s">
        <v>629</v>
      </c>
    </row>
    <row r="256" spans="1:65" s="2" customFormat="1" ht="24.2" customHeight="1">
      <c r="A256" s="35"/>
      <c r="B256" s="36"/>
      <c r="C256" s="188" t="s">
        <v>630</v>
      </c>
      <c r="D256" s="188" t="s">
        <v>127</v>
      </c>
      <c r="E256" s="189" t="s">
        <v>631</v>
      </c>
      <c r="F256" s="190" t="s">
        <v>632</v>
      </c>
      <c r="G256" s="191" t="s">
        <v>148</v>
      </c>
      <c r="H256" s="192">
        <v>0.003</v>
      </c>
      <c r="I256" s="193"/>
      <c r="J256" s="194">
        <f t="shared" si="20"/>
        <v>0</v>
      </c>
      <c r="K256" s="195"/>
      <c r="L256" s="40"/>
      <c r="M256" s="196" t="s">
        <v>1</v>
      </c>
      <c r="N256" s="197" t="s">
        <v>43</v>
      </c>
      <c r="O256" s="72"/>
      <c r="P256" s="198">
        <f t="shared" si="21"/>
        <v>0</v>
      </c>
      <c r="Q256" s="198">
        <v>0</v>
      </c>
      <c r="R256" s="198">
        <f t="shared" si="22"/>
        <v>0</v>
      </c>
      <c r="S256" s="198">
        <v>0</v>
      </c>
      <c r="T256" s="199">
        <f t="shared" si="2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0" t="s">
        <v>163</v>
      </c>
      <c r="AT256" s="200" t="s">
        <v>127</v>
      </c>
      <c r="AU256" s="200" t="s">
        <v>132</v>
      </c>
      <c r="AY256" s="18" t="s">
        <v>124</v>
      </c>
      <c r="BE256" s="201">
        <f t="shared" si="24"/>
        <v>0</v>
      </c>
      <c r="BF256" s="201">
        <f t="shared" si="25"/>
        <v>0</v>
      </c>
      <c r="BG256" s="201">
        <f t="shared" si="26"/>
        <v>0</v>
      </c>
      <c r="BH256" s="201">
        <f t="shared" si="27"/>
        <v>0</v>
      </c>
      <c r="BI256" s="201">
        <f t="shared" si="28"/>
        <v>0</v>
      </c>
      <c r="BJ256" s="18" t="s">
        <v>132</v>
      </c>
      <c r="BK256" s="201">
        <f t="shared" si="29"/>
        <v>0</v>
      </c>
      <c r="BL256" s="18" t="s">
        <v>163</v>
      </c>
      <c r="BM256" s="200" t="s">
        <v>633</v>
      </c>
    </row>
    <row r="257" spans="2:63" s="12" customFormat="1" ht="22.9" customHeight="1">
      <c r="B257" s="172"/>
      <c r="C257" s="173"/>
      <c r="D257" s="174" t="s">
        <v>76</v>
      </c>
      <c r="E257" s="186" t="s">
        <v>218</v>
      </c>
      <c r="F257" s="186" t="s">
        <v>219</v>
      </c>
      <c r="G257" s="173"/>
      <c r="H257" s="173"/>
      <c r="I257" s="176"/>
      <c r="J257" s="187">
        <f>BK257</f>
        <v>0</v>
      </c>
      <c r="K257" s="173"/>
      <c r="L257" s="178"/>
      <c r="M257" s="179"/>
      <c r="N257" s="180"/>
      <c r="O257" s="180"/>
      <c r="P257" s="181">
        <f>SUM(P258:P276)</f>
        <v>0</v>
      </c>
      <c r="Q257" s="180"/>
      <c r="R257" s="181">
        <f>SUM(R258:R276)</f>
        <v>0.03933999999999999</v>
      </c>
      <c r="S257" s="180"/>
      <c r="T257" s="182">
        <f>SUM(T258:T276)</f>
        <v>0.06418</v>
      </c>
      <c r="AR257" s="183" t="s">
        <v>132</v>
      </c>
      <c r="AT257" s="184" t="s">
        <v>76</v>
      </c>
      <c r="AU257" s="184" t="s">
        <v>85</v>
      </c>
      <c r="AY257" s="183" t="s">
        <v>124</v>
      </c>
      <c r="BK257" s="185">
        <f>SUM(BK258:BK276)</f>
        <v>0</v>
      </c>
    </row>
    <row r="258" spans="1:65" s="2" customFormat="1" ht="14.45" customHeight="1">
      <c r="A258" s="35"/>
      <c r="B258" s="36"/>
      <c r="C258" s="188" t="s">
        <v>634</v>
      </c>
      <c r="D258" s="188" t="s">
        <v>127</v>
      </c>
      <c r="E258" s="189" t="s">
        <v>635</v>
      </c>
      <c r="F258" s="190" t="s">
        <v>636</v>
      </c>
      <c r="G258" s="191" t="s">
        <v>222</v>
      </c>
      <c r="H258" s="192">
        <v>2</v>
      </c>
      <c r="I258" s="193"/>
      <c r="J258" s="194">
        <f aca="true" t="shared" si="30" ref="J258:J276">ROUND(I258*H258,2)</f>
        <v>0</v>
      </c>
      <c r="K258" s="195"/>
      <c r="L258" s="40"/>
      <c r="M258" s="196" t="s">
        <v>1</v>
      </c>
      <c r="N258" s="197" t="s">
        <v>43</v>
      </c>
      <c r="O258" s="72"/>
      <c r="P258" s="198">
        <f aca="true" t="shared" si="31" ref="P258:P276">O258*H258</f>
        <v>0</v>
      </c>
      <c r="Q258" s="198">
        <v>0</v>
      </c>
      <c r="R258" s="198">
        <f aca="true" t="shared" si="32" ref="R258:R276">Q258*H258</f>
        <v>0</v>
      </c>
      <c r="S258" s="198">
        <v>0.01933</v>
      </c>
      <c r="T258" s="199">
        <f aca="true" t="shared" si="33" ref="T258:T276">S258*H258</f>
        <v>0.03866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0" t="s">
        <v>163</v>
      </c>
      <c r="AT258" s="200" t="s">
        <v>127</v>
      </c>
      <c r="AU258" s="200" t="s">
        <v>132</v>
      </c>
      <c r="AY258" s="18" t="s">
        <v>124</v>
      </c>
      <c r="BE258" s="201">
        <f aca="true" t="shared" si="34" ref="BE258:BE276">IF(N258="základní",J258,0)</f>
        <v>0</v>
      </c>
      <c r="BF258" s="201">
        <f aca="true" t="shared" si="35" ref="BF258:BF276">IF(N258="snížená",J258,0)</f>
        <v>0</v>
      </c>
      <c r="BG258" s="201">
        <f aca="true" t="shared" si="36" ref="BG258:BG276">IF(N258="zákl. přenesená",J258,0)</f>
        <v>0</v>
      </c>
      <c r="BH258" s="201">
        <f aca="true" t="shared" si="37" ref="BH258:BH276">IF(N258="sníž. přenesená",J258,0)</f>
        <v>0</v>
      </c>
      <c r="BI258" s="201">
        <f aca="true" t="shared" si="38" ref="BI258:BI276">IF(N258="nulová",J258,0)</f>
        <v>0</v>
      </c>
      <c r="BJ258" s="18" t="s">
        <v>132</v>
      </c>
      <c r="BK258" s="201">
        <f aca="true" t="shared" si="39" ref="BK258:BK276">ROUND(I258*H258,2)</f>
        <v>0</v>
      </c>
      <c r="BL258" s="18" t="s">
        <v>163</v>
      </c>
      <c r="BM258" s="200" t="s">
        <v>637</v>
      </c>
    </row>
    <row r="259" spans="1:65" s="2" customFormat="1" ht="14.45" customHeight="1">
      <c r="A259" s="35"/>
      <c r="B259" s="36"/>
      <c r="C259" s="188" t="s">
        <v>638</v>
      </c>
      <c r="D259" s="188" t="s">
        <v>127</v>
      </c>
      <c r="E259" s="189" t="s">
        <v>639</v>
      </c>
      <c r="F259" s="190" t="s">
        <v>640</v>
      </c>
      <c r="G259" s="191" t="s">
        <v>222</v>
      </c>
      <c r="H259" s="192">
        <v>1</v>
      </c>
      <c r="I259" s="193"/>
      <c r="J259" s="194">
        <f t="shared" si="30"/>
        <v>0</v>
      </c>
      <c r="K259" s="195"/>
      <c r="L259" s="40"/>
      <c r="M259" s="196" t="s">
        <v>1</v>
      </c>
      <c r="N259" s="197" t="s">
        <v>43</v>
      </c>
      <c r="O259" s="72"/>
      <c r="P259" s="198">
        <f t="shared" si="31"/>
        <v>0</v>
      </c>
      <c r="Q259" s="198">
        <v>0</v>
      </c>
      <c r="R259" s="198">
        <f t="shared" si="32"/>
        <v>0</v>
      </c>
      <c r="S259" s="198">
        <v>0.01946</v>
      </c>
      <c r="T259" s="199">
        <f t="shared" si="33"/>
        <v>0.01946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0" t="s">
        <v>163</v>
      </c>
      <c r="AT259" s="200" t="s">
        <v>127</v>
      </c>
      <c r="AU259" s="200" t="s">
        <v>132</v>
      </c>
      <c r="AY259" s="18" t="s">
        <v>124</v>
      </c>
      <c r="BE259" s="201">
        <f t="shared" si="34"/>
        <v>0</v>
      </c>
      <c r="BF259" s="201">
        <f t="shared" si="35"/>
        <v>0</v>
      </c>
      <c r="BG259" s="201">
        <f t="shared" si="36"/>
        <v>0</v>
      </c>
      <c r="BH259" s="201">
        <f t="shared" si="37"/>
        <v>0</v>
      </c>
      <c r="BI259" s="201">
        <f t="shared" si="38"/>
        <v>0</v>
      </c>
      <c r="BJ259" s="18" t="s">
        <v>132</v>
      </c>
      <c r="BK259" s="201">
        <f t="shared" si="39"/>
        <v>0</v>
      </c>
      <c r="BL259" s="18" t="s">
        <v>163</v>
      </c>
      <c r="BM259" s="200" t="s">
        <v>641</v>
      </c>
    </row>
    <row r="260" spans="1:65" s="2" customFormat="1" ht="14.45" customHeight="1">
      <c r="A260" s="35"/>
      <c r="B260" s="36"/>
      <c r="C260" s="188" t="s">
        <v>642</v>
      </c>
      <c r="D260" s="188" t="s">
        <v>127</v>
      </c>
      <c r="E260" s="189" t="s">
        <v>643</v>
      </c>
      <c r="F260" s="190" t="s">
        <v>644</v>
      </c>
      <c r="G260" s="191" t="s">
        <v>222</v>
      </c>
      <c r="H260" s="192">
        <v>2</v>
      </c>
      <c r="I260" s="193"/>
      <c r="J260" s="194">
        <f t="shared" si="30"/>
        <v>0</v>
      </c>
      <c r="K260" s="195"/>
      <c r="L260" s="40"/>
      <c r="M260" s="196" t="s">
        <v>1</v>
      </c>
      <c r="N260" s="197" t="s">
        <v>43</v>
      </c>
      <c r="O260" s="72"/>
      <c r="P260" s="198">
        <f t="shared" si="31"/>
        <v>0</v>
      </c>
      <c r="Q260" s="198">
        <v>0</v>
      </c>
      <c r="R260" s="198">
        <f t="shared" si="32"/>
        <v>0</v>
      </c>
      <c r="S260" s="198">
        <v>0.00156</v>
      </c>
      <c r="T260" s="199">
        <f t="shared" si="33"/>
        <v>0.00312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0" t="s">
        <v>163</v>
      </c>
      <c r="AT260" s="200" t="s">
        <v>127</v>
      </c>
      <c r="AU260" s="200" t="s">
        <v>132</v>
      </c>
      <c r="AY260" s="18" t="s">
        <v>124</v>
      </c>
      <c r="BE260" s="201">
        <f t="shared" si="34"/>
        <v>0</v>
      </c>
      <c r="BF260" s="201">
        <f t="shared" si="35"/>
        <v>0</v>
      </c>
      <c r="BG260" s="201">
        <f t="shared" si="36"/>
        <v>0</v>
      </c>
      <c r="BH260" s="201">
        <f t="shared" si="37"/>
        <v>0</v>
      </c>
      <c r="BI260" s="201">
        <f t="shared" si="38"/>
        <v>0</v>
      </c>
      <c r="BJ260" s="18" t="s">
        <v>132</v>
      </c>
      <c r="BK260" s="201">
        <f t="shared" si="39"/>
        <v>0</v>
      </c>
      <c r="BL260" s="18" t="s">
        <v>163</v>
      </c>
      <c r="BM260" s="200" t="s">
        <v>645</v>
      </c>
    </row>
    <row r="261" spans="1:65" s="2" customFormat="1" ht="14.45" customHeight="1">
      <c r="A261" s="35"/>
      <c r="B261" s="36"/>
      <c r="C261" s="188" t="s">
        <v>646</v>
      </c>
      <c r="D261" s="188" t="s">
        <v>127</v>
      </c>
      <c r="E261" s="189" t="s">
        <v>647</v>
      </c>
      <c r="F261" s="190" t="s">
        <v>648</v>
      </c>
      <c r="G261" s="191" t="s">
        <v>204</v>
      </c>
      <c r="H261" s="192">
        <v>6</v>
      </c>
      <c r="I261" s="193"/>
      <c r="J261" s="194">
        <f t="shared" si="30"/>
        <v>0</v>
      </c>
      <c r="K261" s="195"/>
      <c r="L261" s="40"/>
      <c r="M261" s="196" t="s">
        <v>1</v>
      </c>
      <c r="N261" s="197" t="s">
        <v>43</v>
      </c>
      <c r="O261" s="72"/>
      <c r="P261" s="198">
        <f t="shared" si="31"/>
        <v>0</v>
      </c>
      <c r="Q261" s="198">
        <v>0</v>
      </c>
      <c r="R261" s="198">
        <f t="shared" si="32"/>
        <v>0</v>
      </c>
      <c r="S261" s="198">
        <v>0.00049</v>
      </c>
      <c r="T261" s="199">
        <f t="shared" si="33"/>
        <v>0.00294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0" t="s">
        <v>163</v>
      </c>
      <c r="AT261" s="200" t="s">
        <v>127</v>
      </c>
      <c r="AU261" s="200" t="s">
        <v>132</v>
      </c>
      <c r="AY261" s="18" t="s">
        <v>124</v>
      </c>
      <c r="BE261" s="201">
        <f t="shared" si="34"/>
        <v>0</v>
      </c>
      <c r="BF261" s="201">
        <f t="shared" si="35"/>
        <v>0</v>
      </c>
      <c r="BG261" s="201">
        <f t="shared" si="36"/>
        <v>0</v>
      </c>
      <c r="BH261" s="201">
        <f t="shared" si="37"/>
        <v>0</v>
      </c>
      <c r="BI261" s="201">
        <f t="shared" si="38"/>
        <v>0</v>
      </c>
      <c r="BJ261" s="18" t="s">
        <v>132</v>
      </c>
      <c r="BK261" s="201">
        <f t="shared" si="39"/>
        <v>0</v>
      </c>
      <c r="BL261" s="18" t="s">
        <v>163</v>
      </c>
      <c r="BM261" s="200" t="s">
        <v>649</v>
      </c>
    </row>
    <row r="262" spans="1:65" s="2" customFormat="1" ht="14.45" customHeight="1">
      <c r="A262" s="35"/>
      <c r="B262" s="36"/>
      <c r="C262" s="188" t="s">
        <v>650</v>
      </c>
      <c r="D262" s="188" t="s">
        <v>127</v>
      </c>
      <c r="E262" s="189" t="s">
        <v>651</v>
      </c>
      <c r="F262" s="190" t="s">
        <v>652</v>
      </c>
      <c r="G262" s="191" t="s">
        <v>204</v>
      </c>
      <c r="H262" s="192">
        <v>1</v>
      </c>
      <c r="I262" s="193"/>
      <c r="J262" s="194">
        <f t="shared" si="30"/>
        <v>0</v>
      </c>
      <c r="K262" s="195"/>
      <c r="L262" s="40"/>
      <c r="M262" s="196" t="s">
        <v>1</v>
      </c>
      <c r="N262" s="197" t="s">
        <v>43</v>
      </c>
      <c r="O262" s="72"/>
      <c r="P262" s="198">
        <f t="shared" si="31"/>
        <v>0</v>
      </c>
      <c r="Q262" s="198">
        <v>0</v>
      </c>
      <c r="R262" s="198">
        <f t="shared" si="32"/>
        <v>0</v>
      </c>
      <c r="S262" s="198">
        <v>0</v>
      </c>
      <c r="T262" s="199">
        <f t="shared" si="3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163</v>
      </c>
      <c r="AT262" s="200" t="s">
        <v>127</v>
      </c>
      <c r="AU262" s="200" t="s">
        <v>132</v>
      </c>
      <c r="AY262" s="18" t="s">
        <v>124</v>
      </c>
      <c r="BE262" s="201">
        <f t="shared" si="34"/>
        <v>0</v>
      </c>
      <c r="BF262" s="201">
        <f t="shared" si="35"/>
        <v>0</v>
      </c>
      <c r="BG262" s="201">
        <f t="shared" si="36"/>
        <v>0</v>
      </c>
      <c r="BH262" s="201">
        <f t="shared" si="37"/>
        <v>0</v>
      </c>
      <c r="BI262" s="201">
        <f t="shared" si="38"/>
        <v>0</v>
      </c>
      <c r="BJ262" s="18" t="s">
        <v>132</v>
      </c>
      <c r="BK262" s="201">
        <f t="shared" si="39"/>
        <v>0</v>
      </c>
      <c r="BL262" s="18" t="s">
        <v>163</v>
      </c>
      <c r="BM262" s="200" t="s">
        <v>653</v>
      </c>
    </row>
    <row r="263" spans="1:65" s="2" customFormat="1" ht="14.45" customHeight="1">
      <c r="A263" s="35"/>
      <c r="B263" s="36"/>
      <c r="C263" s="188" t="s">
        <v>654</v>
      </c>
      <c r="D263" s="188" t="s">
        <v>127</v>
      </c>
      <c r="E263" s="189" t="s">
        <v>655</v>
      </c>
      <c r="F263" s="190" t="s">
        <v>656</v>
      </c>
      <c r="G263" s="191" t="s">
        <v>204</v>
      </c>
      <c r="H263" s="192">
        <v>1</v>
      </c>
      <c r="I263" s="193"/>
      <c r="J263" s="194">
        <f t="shared" si="30"/>
        <v>0</v>
      </c>
      <c r="K263" s="195"/>
      <c r="L263" s="40"/>
      <c r="M263" s="196" t="s">
        <v>1</v>
      </c>
      <c r="N263" s="197" t="s">
        <v>43</v>
      </c>
      <c r="O263" s="72"/>
      <c r="P263" s="198">
        <f t="shared" si="31"/>
        <v>0</v>
      </c>
      <c r="Q263" s="198">
        <v>0</v>
      </c>
      <c r="R263" s="198">
        <f t="shared" si="32"/>
        <v>0</v>
      </c>
      <c r="S263" s="198">
        <v>0</v>
      </c>
      <c r="T263" s="199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0" t="s">
        <v>163</v>
      </c>
      <c r="AT263" s="200" t="s">
        <v>127</v>
      </c>
      <c r="AU263" s="200" t="s">
        <v>132</v>
      </c>
      <c r="AY263" s="18" t="s">
        <v>124</v>
      </c>
      <c r="BE263" s="201">
        <f t="shared" si="34"/>
        <v>0</v>
      </c>
      <c r="BF263" s="201">
        <f t="shared" si="35"/>
        <v>0</v>
      </c>
      <c r="BG263" s="201">
        <f t="shared" si="36"/>
        <v>0</v>
      </c>
      <c r="BH263" s="201">
        <f t="shared" si="37"/>
        <v>0</v>
      </c>
      <c r="BI263" s="201">
        <f t="shared" si="38"/>
        <v>0</v>
      </c>
      <c r="BJ263" s="18" t="s">
        <v>132</v>
      </c>
      <c r="BK263" s="201">
        <f t="shared" si="39"/>
        <v>0</v>
      </c>
      <c r="BL263" s="18" t="s">
        <v>163</v>
      </c>
      <c r="BM263" s="200" t="s">
        <v>657</v>
      </c>
    </row>
    <row r="264" spans="1:65" s="2" customFormat="1" ht="14.45" customHeight="1">
      <c r="A264" s="35"/>
      <c r="B264" s="36"/>
      <c r="C264" s="188" t="s">
        <v>658</v>
      </c>
      <c r="D264" s="188" t="s">
        <v>127</v>
      </c>
      <c r="E264" s="189" t="s">
        <v>659</v>
      </c>
      <c r="F264" s="190" t="s">
        <v>660</v>
      </c>
      <c r="G264" s="191" t="s">
        <v>222</v>
      </c>
      <c r="H264" s="192">
        <v>1</v>
      </c>
      <c r="I264" s="193"/>
      <c r="J264" s="194">
        <f t="shared" si="30"/>
        <v>0</v>
      </c>
      <c r="K264" s="195"/>
      <c r="L264" s="40"/>
      <c r="M264" s="196" t="s">
        <v>1</v>
      </c>
      <c r="N264" s="197" t="s">
        <v>43</v>
      </c>
      <c r="O264" s="72"/>
      <c r="P264" s="198">
        <f t="shared" si="31"/>
        <v>0</v>
      </c>
      <c r="Q264" s="198">
        <v>0.00326</v>
      </c>
      <c r="R264" s="198">
        <f t="shared" si="32"/>
        <v>0.00326</v>
      </c>
      <c r="S264" s="198">
        <v>0</v>
      </c>
      <c r="T264" s="199">
        <f t="shared" si="3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0" t="s">
        <v>163</v>
      </c>
      <c r="AT264" s="200" t="s">
        <v>127</v>
      </c>
      <c r="AU264" s="200" t="s">
        <v>132</v>
      </c>
      <c r="AY264" s="18" t="s">
        <v>124</v>
      </c>
      <c r="BE264" s="201">
        <f t="shared" si="34"/>
        <v>0</v>
      </c>
      <c r="BF264" s="201">
        <f t="shared" si="35"/>
        <v>0</v>
      </c>
      <c r="BG264" s="201">
        <f t="shared" si="36"/>
        <v>0</v>
      </c>
      <c r="BH264" s="201">
        <f t="shared" si="37"/>
        <v>0</v>
      </c>
      <c r="BI264" s="201">
        <f t="shared" si="38"/>
        <v>0</v>
      </c>
      <c r="BJ264" s="18" t="s">
        <v>132</v>
      </c>
      <c r="BK264" s="201">
        <f t="shared" si="39"/>
        <v>0</v>
      </c>
      <c r="BL264" s="18" t="s">
        <v>163</v>
      </c>
      <c r="BM264" s="200" t="s">
        <v>661</v>
      </c>
    </row>
    <row r="265" spans="1:65" s="2" customFormat="1" ht="24.2" customHeight="1">
      <c r="A265" s="35"/>
      <c r="B265" s="36"/>
      <c r="C265" s="188" t="s">
        <v>662</v>
      </c>
      <c r="D265" s="188" t="s">
        <v>127</v>
      </c>
      <c r="E265" s="189" t="s">
        <v>663</v>
      </c>
      <c r="F265" s="190" t="s">
        <v>664</v>
      </c>
      <c r="G265" s="191" t="s">
        <v>222</v>
      </c>
      <c r="H265" s="192">
        <v>1</v>
      </c>
      <c r="I265" s="193"/>
      <c r="J265" s="194">
        <f t="shared" si="30"/>
        <v>0</v>
      </c>
      <c r="K265" s="195"/>
      <c r="L265" s="40"/>
      <c r="M265" s="196" t="s">
        <v>1</v>
      </c>
      <c r="N265" s="197" t="s">
        <v>43</v>
      </c>
      <c r="O265" s="72"/>
      <c r="P265" s="198">
        <f t="shared" si="31"/>
        <v>0</v>
      </c>
      <c r="Q265" s="198">
        <v>0.01375</v>
      </c>
      <c r="R265" s="198">
        <f t="shared" si="32"/>
        <v>0.01375</v>
      </c>
      <c r="S265" s="198">
        <v>0</v>
      </c>
      <c r="T265" s="199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127</v>
      </c>
      <c r="AU265" s="200" t="s">
        <v>132</v>
      </c>
      <c r="AY265" s="18" t="s">
        <v>124</v>
      </c>
      <c r="BE265" s="201">
        <f t="shared" si="34"/>
        <v>0</v>
      </c>
      <c r="BF265" s="201">
        <f t="shared" si="35"/>
        <v>0</v>
      </c>
      <c r="BG265" s="201">
        <f t="shared" si="36"/>
        <v>0</v>
      </c>
      <c r="BH265" s="201">
        <f t="shared" si="37"/>
        <v>0</v>
      </c>
      <c r="BI265" s="201">
        <f t="shared" si="38"/>
        <v>0</v>
      </c>
      <c r="BJ265" s="18" t="s">
        <v>132</v>
      </c>
      <c r="BK265" s="201">
        <f t="shared" si="39"/>
        <v>0</v>
      </c>
      <c r="BL265" s="18" t="s">
        <v>163</v>
      </c>
      <c r="BM265" s="200" t="s">
        <v>665</v>
      </c>
    </row>
    <row r="266" spans="1:65" s="2" customFormat="1" ht="14.45" customHeight="1">
      <c r="A266" s="35"/>
      <c r="B266" s="36"/>
      <c r="C266" s="188" t="s">
        <v>666</v>
      </c>
      <c r="D266" s="188" t="s">
        <v>127</v>
      </c>
      <c r="E266" s="189" t="s">
        <v>667</v>
      </c>
      <c r="F266" s="190" t="s">
        <v>668</v>
      </c>
      <c r="G266" s="191" t="s">
        <v>222</v>
      </c>
      <c r="H266" s="192">
        <v>1</v>
      </c>
      <c r="I266" s="193"/>
      <c r="J266" s="194">
        <f t="shared" si="30"/>
        <v>0</v>
      </c>
      <c r="K266" s="195"/>
      <c r="L266" s="40"/>
      <c r="M266" s="196" t="s">
        <v>1</v>
      </c>
      <c r="N266" s="197" t="s">
        <v>43</v>
      </c>
      <c r="O266" s="72"/>
      <c r="P266" s="198">
        <f t="shared" si="31"/>
        <v>0</v>
      </c>
      <c r="Q266" s="198">
        <v>0.0018</v>
      </c>
      <c r="R266" s="198">
        <f t="shared" si="32"/>
        <v>0.0018</v>
      </c>
      <c r="S266" s="198">
        <v>0</v>
      </c>
      <c r="T266" s="199">
        <f t="shared" si="3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0" t="s">
        <v>163</v>
      </c>
      <c r="AT266" s="200" t="s">
        <v>127</v>
      </c>
      <c r="AU266" s="200" t="s">
        <v>132</v>
      </c>
      <c r="AY266" s="18" t="s">
        <v>124</v>
      </c>
      <c r="BE266" s="201">
        <f t="shared" si="34"/>
        <v>0</v>
      </c>
      <c r="BF266" s="201">
        <f t="shared" si="35"/>
        <v>0</v>
      </c>
      <c r="BG266" s="201">
        <f t="shared" si="36"/>
        <v>0</v>
      </c>
      <c r="BH266" s="201">
        <f t="shared" si="37"/>
        <v>0</v>
      </c>
      <c r="BI266" s="201">
        <f t="shared" si="38"/>
        <v>0</v>
      </c>
      <c r="BJ266" s="18" t="s">
        <v>132</v>
      </c>
      <c r="BK266" s="201">
        <f t="shared" si="39"/>
        <v>0</v>
      </c>
      <c r="BL266" s="18" t="s">
        <v>163</v>
      </c>
      <c r="BM266" s="200" t="s">
        <v>669</v>
      </c>
    </row>
    <row r="267" spans="1:65" s="2" customFormat="1" ht="24.2" customHeight="1">
      <c r="A267" s="35"/>
      <c r="B267" s="36"/>
      <c r="C267" s="235" t="s">
        <v>670</v>
      </c>
      <c r="D267" s="235" t="s">
        <v>177</v>
      </c>
      <c r="E267" s="236" t="s">
        <v>671</v>
      </c>
      <c r="F267" s="237" t="s">
        <v>672</v>
      </c>
      <c r="G267" s="238" t="s">
        <v>204</v>
      </c>
      <c r="H267" s="239">
        <v>1</v>
      </c>
      <c r="I267" s="240"/>
      <c r="J267" s="241">
        <f t="shared" si="30"/>
        <v>0</v>
      </c>
      <c r="K267" s="242"/>
      <c r="L267" s="243"/>
      <c r="M267" s="244" t="s">
        <v>1</v>
      </c>
      <c r="N267" s="245" t="s">
        <v>43</v>
      </c>
      <c r="O267" s="72"/>
      <c r="P267" s="198">
        <f t="shared" si="31"/>
        <v>0</v>
      </c>
      <c r="Q267" s="198">
        <v>0</v>
      </c>
      <c r="R267" s="198">
        <f t="shared" si="32"/>
        <v>0</v>
      </c>
      <c r="S267" s="198">
        <v>0</v>
      </c>
      <c r="T267" s="199">
        <f t="shared" si="3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0" t="s">
        <v>181</v>
      </c>
      <c r="AT267" s="200" t="s">
        <v>177</v>
      </c>
      <c r="AU267" s="200" t="s">
        <v>132</v>
      </c>
      <c r="AY267" s="18" t="s">
        <v>124</v>
      </c>
      <c r="BE267" s="201">
        <f t="shared" si="34"/>
        <v>0</v>
      </c>
      <c r="BF267" s="201">
        <f t="shared" si="35"/>
        <v>0</v>
      </c>
      <c r="BG267" s="201">
        <f t="shared" si="36"/>
        <v>0</v>
      </c>
      <c r="BH267" s="201">
        <f t="shared" si="37"/>
        <v>0</v>
      </c>
      <c r="BI267" s="201">
        <f t="shared" si="38"/>
        <v>0</v>
      </c>
      <c r="BJ267" s="18" t="s">
        <v>132</v>
      </c>
      <c r="BK267" s="201">
        <f t="shared" si="39"/>
        <v>0</v>
      </c>
      <c r="BL267" s="18" t="s">
        <v>163</v>
      </c>
      <c r="BM267" s="200" t="s">
        <v>673</v>
      </c>
    </row>
    <row r="268" spans="1:65" s="2" customFormat="1" ht="14.45" customHeight="1">
      <c r="A268" s="35"/>
      <c r="B268" s="36"/>
      <c r="C268" s="188" t="s">
        <v>674</v>
      </c>
      <c r="D268" s="188" t="s">
        <v>127</v>
      </c>
      <c r="E268" s="189" t="s">
        <v>675</v>
      </c>
      <c r="F268" s="190" t="s">
        <v>676</v>
      </c>
      <c r="G268" s="191" t="s">
        <v>204</v>
      </c>
      <c r="H268" s="192">
        <v>1</v>
      </c>
      <c r="I268" s="193"/>
      <c r="J268" s="194">
        <f t="shared" si="30"/>
        <v>0</v>
      </c>
      <c r="K268" s="195"/>
      <c r="L268" s="40"/>
      <c r="M268" s="196" t="s">
        <v>1</v>
      </c>
      <c r="N268" s="197" t="s">
        <v>43</v>
      </c>
      <c r="O268" s="72"/>
      <c r="P268" s="198">
        <f t="shared" si="31"/>
        <v>0</v>
      </c>
      <c r="Q268" s="198">
        <v>0.00031</v>
      </c>
      <c r="R268" s="198">
        <f t="shared" si="32"/>
        <v>0.00031</v>
      </c>
      <c r="S268" s="198">
        <v>0</v>
      </c>
      <c r="T268" s="199">
        <f t="shared" si="3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163</v>
      </c>
      <c r="AT268" s="200" t="s">
        <v>127</v>
      </c>
      <c r="AU268" s="200" t="s">
        <v>132</v>
      </c>
      <c r="AY268" s="18" t="s">
        <v>124</v>
      </c>
      <c r="BE268" s="201">
        <f t="shared" si="34"/>
        <v>0</v>
      </c>
      <c r="BF268" s="201">
        <f t="shared" si="35"/>
        <v>0</v>
      </c>
      <c r="BG268" s="201">
        <f t="shared" si="36"/>
        <v>0</v>
      </c>
      <c r="BH268" s="201">
        <f t="shared" si="37"/>
        <v>0</v>
      </c>
      <c r="BI268" s="201">
        <f t="shared" si="38"/>
        <v>0</v>
      </c>
      <c r="BJ268" s="18" t="s">
        <v>132</v>
      </c>
      <c r="BK268" s="201">
        <f t="shared" si="39"/>
        <v>0</v>
      </c>
      <c r="BL268" s="18" t="s">
        <v>163</v>
      </c>
      <c r="BM268" s="200" t="s">
        <v>677</v>
      </c>
    </row>
    <row r="269" spans="1:65" s="2" customFormat="1" ht="14.45" customHeight="1">
      <c r="A269" s="35"/>
      <c r="B269" s="36"/>
      <c r="C269" s="188" t="s">
        <v>678</v>
      </c>
      <c r="D269" s="188" t="s">
        <v>127</v>
      </c>
      <c r="E269" s="189" t="s">
        <v>679</v>
      </c>
      <c r="F269" s="190" t="s">
        <v>680</v>
      </c>
      <c r="G269" s="191" t="s">
        <v>204</v>
      </c>
      <c r="H269" s="192">
        <v>1</v>
      </c>
      <c r="I269" s="193"/>
      <c r="J269" s="194">
        <f t="shared" si="30"/>
        <v>0</v>
      </c>
      <c r="K269" s="195"/>
      <c r="L269" s="40"/>
      <c r="M269" s="196" t="s">
        <v>1</v>
      </c>
      <c r="N269" s="197" t="s">
        <v>43</v>
      </c>
      <c r="O269" s="72"/>
      <c r="P269" s="198">
        <f t="shared" si="31"/>
        <v>0</v>
      </c>
      <c r="Q269" s="198">
        <v>0.00247</v>
      </c>
      <c r="R269" s="198">
        <f t="shared" si="32"/>
        <v>0.00247</v>
      </c>
      <c r="S269" s="198">
        <v>0</v>
      </c>
      <c r="T269" s="199">
        <f t="shared" si="3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0" t="s">
        <v>163</v>
      </c>
      <c r="AT269" s="200" t="s">
        <v>127</v>
      </c>
      <c r="AU269" s="200" t="s">
        <v>132</v>
      </c>
      <c r="AY269" s="18" t="s">
        <v>124</v>
      </c>
      <c r="BE269" s="201">
        <f t="shared" si="34"/>
        <v>0</v>
      </c>
      <c r="BF269" s="201">
        <f t="shared" si="35"/>
        <v>0</v>
      </c>
      <c r="BG269" s="201">
        <f t="shared" si="36"/>
        <v>0</v>
      </c>
      <c r="BH269" s="201">
        <f t="shared" si="37"/>
        <v>0</v>
      </c>
      <c r="BI269" s="201">
        <f t="shared" si="38"/>
        <v>0</v>
      </c>
      <c r="BJ269" s="18" t="s">
        <v>132</v>
      </c>
      <c r="BK269" s="201">
        <f t="shared" si="39"/>
        <v>0</v>
      </c>
      <c r="BL269" s="18" t="s">
        <v>163</v>
      </c>
      <c r="BM269" s="200" t="s">
        <v>681</v>
      </c>
    </row>
    <row r="270" spans="1:65" s="2" customFormat="1" ht="24.2" customHeight="1">
      <c r="A270" s="35"/>
      <c r="B270" s="36"/>
      <c r="C270" s="235" t="s">
        <v>682</v>
      </c>
      <c r="D270" s="235" t="s">
        <v>177</v>
      </c>
      <c r="E270" s="236" t="s">
        <v>683</v>
      </c>
      <c r="F270" s="237" t="s">
        <v>684</v>
      </c>
      <c r="G270" s="238" t="s">
        <v>204</v>
      </c>
      <c r="H270" s="239">
        <v>1</v>
      </c>
      <c r="I270" s="240"/>
      <c r="J270" s="241">
        <f t="shared" si="30"/>
        <v>0</v>
      </c>
      <c r="K270" s="242"/>
      <c r="L270" s="243"/>
      <c r="M270" s="244" t="s">
        <v>1</v>
      </c>
      <c r="N270" s="245" t="s">
        <v>43</v>
      </c>
      <c r="O270" s="72"/>
      <c r="P270" s="198">
        <f t="shared" si="31"/>
        <v>0</v>
      </c>
      <c r="Q270" s="198">
        <v>0.015</v>
      </c>
      <c r="R270" s="198">
        <f t="shared" si="32"/>
        <v>0.015</v>
      </c>
      <c r="S270" s="198">
        <v>0</v>
      </c>
      <c r="T270" s="199">
        <f t="shared" si="3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181</v>
      </c>
      <c r="AT270" s="200" t="s">
        <v>177</v>
      </c>
      <c r="AU270" s="200" t="s">
        <v>132</v>
      </c>
      <c r="AY270" s="18" t="s">
        <v>124</v>
      </c>
      <c r="BE270" s="201">
        <f t="shared" si="34"/>
        <v>0</v>
      </c>
      <c r="BF270" s="201">
        <f t="shared" si="35"/>
        <v>0</v>
      </c>
      <c r="BG270" s="201">
        <f t="shared" si="36"/>
        <v>0</v>
      </c>
      <c r="BH270" s="201">
        <f t="shared" si="37"/>
        <v>0</v>
      </c>
      <c r="BI270" s="201">
        <f t="shared" si="38"/>
        <v>0</v>
      </c>
      <c r="BJ270" s="18" t="s">
        <v>132</v>
      </c>
      <c r="BK270" s="201">
        <f t="shared" si="39"/>
        <v>0</v>
      </c>
      <c r="BL270" s="18" t="s">
        <v>163</v>
      </c>
      <c r="BM270" s="200" t="s">
        <v>685</v>
      </c>
    </row>
    <row r="271" spans="1:65" s="2" customFormat="1" ht="14.45" customHeight="1">
      <c r="A271" s="35"/>
      <c r="B271" s="36"/>
      <c r="C271" s="235" t="s">
        <v>686</v>
      </c>
      <c r="D271" s="235" t="s">
        <v>177</v>
      </c>
      <c r="E271" s="236" t="s">
        <v>687</v>
      </c>
      <c r="F271" s="237" t="s">
        <v>688</v>
      </c>
      <c r="G271" s="238" t="s">
        <v>204</v>
      </c>
      <c r="H271" s="239">
        <v>1</v>
      </c>
      <c r="I271" s="240"/>
      <c r="J271" s="241">
        <f t="shared" si="30"/>
        <v>0</v>
      </c>
      <c r="K271" s="242"/>
      <c r="L271" s="243"/>
      <c r="M271" s="244" t="s">
        <v>1</v>
      </c>
      <c r="N271" s="245" t="s">
        <v>43</v>
      </c>
      <c r="O271" s="72"/>
      <c r="P271" s="198">
        <f t="shared" si="31"/>
        <v>0</v>
      </c>
      <c r="Q271" s="198">
        <v>0.0021</v>
      </c>
      <c r="R271" s="198">
        <f t="shared" si="32"/>
        <v>0.0021</v>
      </c>
      <c r="S271" s="198">
        <v>0</v>
      </c>
      <c r="T271" s="199">
        <f t="shared" si="3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181</v>
      </c>
      <c r="AT271" s="200" t="s">
        <v>177</v>
      </c>
      <c r="AU271" s="200" t="s">
        <v>132</v>
      </c>
      <c r="AY271" s="18" t="s">
        <v>124</v>
      </c>
      <c r="BE271" s="201">
        <f t="shared" si="34"/>
        <v>0</v>
      </c>
      <c r="BF271" s="201">
        <f t="shared" si="35"/>
        <v>0</v>
      </c>
      <c r="BG271" s="201">
        <f t="shared" si="36"/>
        <v>0</v>
      </c>
      <c r="BH271" s="201">
        <f t="shared" si="37"/>
        <v>0</v>
      </c>
      <c r="BI271" s="201">
        <f t="shared" si="38"/>
        <v>0</v>
      </c>
      <c r="BJ271" s="18" t="s">
        <v>132</v>
      </c>
      <c r="BK271" s="201">
        <f t="shared" si="39"/>
        <v>0</v>
      </c>
      <c r="BL271" s="18" t="s">
        <v>163</v>
      </c>
      <c r="BM271" s="200" t="s">
        <v>689</v>
      </c>
    </row>
    <row r="272" spans="1:65" s="2" customFormat="1" ht="14.45" customHeight="1">
      <c r="A272" s="35"/>
      <c r="B272" s="36"/>
      <c r="C272" s="188" t="s">
        <v>690</v>
      </c>
      <c r="D272" s="188" t="s">
        <v>127</v>
      </c>
      <c r="E272" s="189" t="s">
        <v>691</v>
      </c>
      <c r="F272" s="190" t="s">
        <v>692</v>
      </c>
      <c r="G272" s="191" t="s">
        <v>222</v>
      </c>
      <c r="H272" s="192">
        <v>1</v>
      </c>
      <c r="I272" s="193"/>
      <c r="J272" s="194">
        <f t="shared" si="30"/>
        <v>0</v>
      </c>
      <c r="K272" s="195"/>
      <c r="L272" s="40"/>
      <c r="M272" s="196" t="s">
        <v>1</v>
      </c>
      <c r="N272" s="197" t="s">
        <v>43</v>
      </c>
      <c r="O272" s="72"/>
      <c r="P272" s="198">
        <f t="shared" si="31"/>
        <v>0</v>
      </c>
      <c r="Q272" s="198">
        <v>0.00015</v>
      </c>
      <c r="R272" s="198">
        <f t="shared" si="32"/>
        <v>0.00015</v>
      </c>
      <c r="S272" s="198">
        <v>0</v>
      </c>
      <c r="T272" s="199">
        <f t="shared" si="3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163</v>
      </c>
      <c r="AT272" s="200" t="s">
        <v>127</v>
      </c>
      <c r="AU272" s="200" t="s">
        <v>132</v>
      </c>
      <c r="AY272" s="18" t="s">
        <v>124</v>
      </c>
      <c r="BE272" s="201">
        <f t="shared" si="34"/>
        <v>0</v>
      </c>
      <c r="BF272" s="201">
        <f t="shared" si="35"/>
        <v>0</v>
      </c>
      <c r="BG272" s="201">
        <f t="shared" si="36"/>
        <v>0</v>
      </c>
      <c r="BH272" s="201">
        <f t="shared" si="37"/>
        <v>0</v>
      </c>
      <c r="BI272" s="201">
        <f t="shared" si="38"/>
        <v>0</v>
      </c>
      <c r="BJ272" s="18" t="s">
        <v>132</v>
      </c>
      <c r="BK272" s="201">
        <f t="shared" si="39"/>
        <v>0</v>
      </c>
      <c r="BL272" s="18" t="s">
        <v>163</v>
      </c>
      <c r="BM272" s="200" t="s">
        <v>693</v>
      </c>
    </row>
    <row r="273" spans="1:65" s="2" customFormat="1" ht="14.45" customHeight="1">
      <c r="A273" s="35"/>
      <c r="B273" s="36"/>
      <c r="C273" s="188" t="s">
        <v>694</v>
      </c>
      <c r="D273" s="188" t="s">
        <v>127</v>
      </c>
      <c r="E273" s="189" t="s">
        <v>695</v>
      </c>
      <c r="F273" s="190" t="s">
        <v>696</v>
      </c>
      <c r="G273" s="191" t="s">
        <v>222</v>
      </c>
      <c r="H273" s="192">
        <v>1</v>
      </c>
      <c r="I273" s="193"/>
      <c r="J273" s="194">
        <f t="shared" si="30"/>
        <v>0</v>
      </c>
      <c r="K273" s="195"/>
      <c r="L273" s="40"/>
      <c r="M273" s="196" t="s">
        <v>1</v>
      </c>
      <c r="N273" s="197" t="s">
        <v>43</v>
      </c>
      <c r="O273" s="72"/>
      <c r="P273" s="198">
        <f t="shared" si="31"/>
        <v>0</v>
      </c>
      <c r="Q273" s="198">
        <v>0.0005</v>
      </c>
      <c r="R273" s="198">
        <f t="shared" si="32"/>
        <v>0.0005</v>
      </c>
      <c r="S273" s="198">
        <v>0</v>
      </c>
      <c r="T273" s="199">
        <f t="shared" si="3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163</v>
      </c>
      <c r="AT273" s="200" t="s">
        <v>127</v>
      </c>
      <c r="AU273" s="200" t="s">
        <v>132</v>
      </c>
      <c r="AY273" s="18" t="s">
        <v>124</v>
      </c>
      <c r="BE273" s="201">
        <f t="shared" si="34"/>
        <v>0</v>
      </c>
      <c r="BF273" s="201">
        <f t="shared" si="35"/>
        <v>0</v>
      </c>
      <c r="BG273" s="201">
        <f t="shared" si="36"/>
        <v>0</v>
      </c>
      <c r="BH273" s="201">
        <f t="shared" si="37"/>
        <v>0</v>
      </c>
      <c r="BI273" s="201">
        <f t="shared" si="38"/>
        <v>0</v>
      </c>
      <c r="BJ273" s="18" t="s">
        <v>132</v>
      </c>
      <c r="BK273" s="201">
        <f t="shared" si="39"/>
        <v>0</v>
      </c>
      <c r="BL273" s="18" t="s">
        <v>163</v>
      </c>
      <c r="BM273" s="200" t="s">
        <v>697</v>
      </c>
    </row>
    <row r="274" spans="1:65" s="2" customFormat="1" ht="37.9" customHeight="1">
      <c r="A274" s="35"/>
      <c r="B274" s="36"/>
      <c r="C274" s="188" t="s">
        <v>698</v>
      </c>
      <c r="D274" s="188" t="s">
        <v>127</v>
      </c>
      <c r="E274" s="189" t="s">
        <v>699</v>
      </c>
      <c r="F274" s="190" t="s">
        <v>700</v>
      </c>
      <c r="G274" s="191" t="s">
        <v>302</v>
      </c>
      <c r="H274" s="192">
        <v>1</v>
      </c>
      <c r="I274" s="193"/>
      <c r="J274" s="194">
        <f t="shared" si="30"/>
        <v>0</v>
      </c>
      <c r="K274" s="195"/>
      <c r="L274" s="40"/>
      <c r="M274" s="196" t="s">
        <v>1</v>
      </c>
      <c r="N274" s="197" t="s">
        <v>43</v>
      </c>
      <c r="O274" s="72"/>
      <c r="P274" s="198">
        <f t="shared" si="31"/>
        <v>0</v>
      </c>
      <c r="Q274" s="198">
        <v>0</v>
      </c>
      <c r="R274" s="198">
        <f t="shared" si="32"/>
        <v>0</v>
      </c>
      <c r="S274" s="198">
        <v>0</v>
      </c>
      <c r="T274" s="199">
        <f t="shared" si="3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0" t="s">
        <v>163</v>
      </c>
      <c r="AT274" s="200" t="s">
        <v>127</v>
      </c>
      <c r="AU274" s="200" t="s">
        <v>132</v>
      </c>
      <c r="AY274" s="18" t="s">
        <v>124</v>
      </c>
      <c r="BE274" s="201">
        <f t="shared" si="34"/>
        <v>0</v>
      </c>
      <c r="BF274" s="201">
        <f t="shared" si="35"/>
        <v>0</v>
      </c>
      <c r="BG274" s="201">
        <f t="shared" si="36"/>
        <v>0</v>
      </c>
      <c r="BH274" s="201">
        <f t="shared" si="37"/>
        <v>0</v>
      </c>
      <c r="BI274" s="201">
        <f t="shared" si="38"/>
        <v>0</v>
      </c>
      <c r="BJ274" s="18" t="s">
        <v>132</v>
      </c>
      <c r="BK274" s="201">
        <f t="shared" si="39"/>
        <v>0</v>
      </c>
      <c r="BL274" s="18" t="s">
        <v>163</v>
      </c>
      <c r="BM274" s="200" t="s">
        <v>701</v>
      </c>
    </row>
    <row r="275" spans="1:65" s="2" customFormat="1" ht="24.2" customHeight="1">
      <c r="A275" s="35"/>
      <c r="B275" s="36"/>
      <c r="C275" s="188" t="s">
        <v>702</v>
      </c>
      <c r="D275" s="188" t="s">
        <v>127</v>
      </c>
      <c r="E275" s="189" t="s">
        <v>275</v>
      </c>
      <c r="F275" s="190" t="s">
        <v>276</v>
      </c>
      <c r="G275" s="191" t="s">
        <v>148</v>
      </c>
      <c r="H275" s="192">
        <v>0.039</v>
      </c>
      <c r="I275" s="193"/>
      <c r="J275" s="194">
        <f t="shared" si="30"/>
        <v>0</v>
      </c>
      <c r="K275" s="195"/>
      <c r="L275" s="40"/>
      <c r="M275" s="196" t="s">
        <v>1</v>
      </c>
      <c r="N275" s="197" t="s">
        <v>43</v>
      </c>
      <c r="O275" s="72"/>
      <c r="P275" s="198">
        <f t="shared" si="31"/>
        <v>0</v>
      </c>
      <c r="Q275" s="198">
        <v>0</v>
      </c>
      <c r="R275" s="198">
        <f t="shared" si="32"/>
        <v>0</v>
      </c>
      <c r="S275" s="198">
        <v>0</v>
      </c>
      <c r="T275" s="199">
        <f t="shared" si="3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127</v>
      </c>
      <c r="AU275" s="200" t="s">
        <v>132</v>
      </c>
      <c r="AY275" s="18" t="s">
        <v>124</v>
      </c>
      <c r="BE275" s="201">
        <f t="shared" si="34"/>
        <v>0</v>
      </c>
      <c r="BF275" s="201">
        <f t="shared" si="35"/>
        <v>0</v>
      </c>
      <c r="BG275" s="201">
        <f t="shared" si="36"/>
        <v>0</v>
      </c>
      <c r="BH275" s="201">
        <f t="shared" si="37"/>
        <v>0</v>
      </c>
      <c r="BI275" s="201">
        <f t="shared" si="38"/>
        <v>0</v>
      </c>
      <c r="BJ275" s="18" t="s">
        <v>132</v>
      </c>
      <c r="BK275" s="201">
        <f t="shared" si="39"/>
        <v>0</v>
      </c>
      <c r="BL275" s="18" t="s">
        <v>163</v>
      </c>
      <c r="BM275" s="200" t="s">
        <v>277</v>
      </c>
    </row>
    <row r="276" spans="1:65" s="2" customFormat="1" ht="24.2" customHeight="1">
      <c r="A276" s="35"/>
      <c r="B276" s="36"/>
      <c r="C276" s="188" t="s">
        <v>703</v>
      </c>
      <c r="D276" s="188" t="s">
        <v>127</v>
      </c>
      <c r="E276" s="189" t="s">
        <v>279</v>
      </c>
      <c r="F276" s="190" t="s">
        <v>280</v>
      </c>
      <c r="G276" s="191" t="s">
        <v>148</v>
      </c>
      <c r="H276" s="192">
        <v>0.039</v>
      </c>
      <c r="I276" s="193"/>
      <c r="J276" s="194">
        <f t="shared" si="30"/>
        <v>0</v>
      </c>
      <c r="K276" s="195"/>
      <c r="L276" s="40"/>
      <c r="M276" s="196" t="s">
        <v>1</v>
      </c>
      <c r="N276" s="197" t="s">
        <v>43</v>
      </c>
      <c r="O276" s="72"/>
      <c r="P276" s="198">
        <f t="shared" si="31"/>
        <v>0</v>
      </c>
      <c r="Q276" s="198">
        <v>0</v>
      </c>
      <c r="R276" s="198">
        <f t="shared" si="32"/>
        <v>0</v>
      </c>
      <c r="S276" s="198">
        <v>0</v>
      </c>
      <c r="T276" s="199">
        <f t="shared" si="3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0" t="s">
        <v>163</v>
      </c>
      <c r="AT276" s="200" t="s">
        <v>127</v>
      </c>
      <c r="AU276" s="200" t="s">
        <v>132</v>
      </c>
      <c r="AY276" s="18" t="s">
        <v>124</v>
      </c>
      <c r="BE276" s="201">
        <f t="shared" si="34"/>
        <v>0</v>
      </c>
      <c r="BF276" s="201">
        <f t="shared" si="35"/>
        <v>0</v>
      </c>
      <c r="BG276" s="201">
        <f t="shared" si="36"/>
        <v>0</v>
      </c>
      <c r="BH276" s="201">
        <f t="shared" si="37"/>
        <v>0</v>
      </c>
      <c r="BI276" s="201">
        <f t="shared" si="38"/>
        <v>0</v>
      </c>
      <c r="BJ276" s="18" t="s">
        <v>132</v>
      </c>
      <c r="BK276" s="201">
        <f t="shared" si="39"/>
        <v>0</v>
      </c>
      <c r="BL276" s="18" t="s">
        <v>163</v>
      </c>
      <c r="BM276" s="200" t="s">
        <v>281</v>
      </c>
    </row>
    <row r="277" spans="2:63" s="12" customFormat="1" ht="22.9" customHeight="1">
      <c r="B277" s="172"/>
      <c r="C277" s="173"/>
      <c r="D277" s="174" t="s">
        <v>76</v>
      </c>
      <c r="E277" s="186" t="s">
        <v>704</v>
      </c>
      <c r="F277" s="186" t="s">
        <v>705</v>
      </c>
      <c r="G277" s="173"/>
      <c r="H277" s="173"/>
      <c r="I277" s="176"/>
      <c r="J277" s="187">
        <f>BK277</f>
        <v>0</v>
      </c>
      <c r="K277" s="173"/>
      <c r="L277" s="178"/>
      <c r="M277" s="179"/>
      <c r="N277" s="180"/>
      <c r="O277" s="180"/>
      <c r="P277" s="181">
        <f>SUM(P278:P281)</f>
        <v>0</v>
      </c>
      <c r="Q277" s="180"/>
      <c r="R277" s="181">
        <f>SUM(R278:R281)</f>
        <v>0.028650000000000002</v>
      </c>
      <c r="S277" s="180"/>
      <c r="T277" s="182">
        <f>SUM(T278:T281)</f>
        <v>0</v>
      </c>
      <c r="AR277" s="183" t="s">
        <v>132</v>
      </c>
      <c r="AT277" s="184" t="s">
        <v>76</v>
      </c>
      <c r="AU277" s="184" t="s">
        <v>85</v>
      </c>
      <c r="AY277" s="183" t="s">
        <v>124</v>
      </c>
      <c r="BK277" s="185">
        <f>SUM(BK278:BK281)</f>
        <v>0</v>
      </c>
    </row>
    <row r="278" spans="1:65" s="2" customFormat="1" ht="24.2" customHeight="1">
      <c r="A278" s="35"/>
      <c r="B278" s="36"/>
      <c r="C278" s="188" t="s">
        <v>706</v>
      </c>
      <c r="D278" s="188" t="s">
        <v>127</v>
      </c>
      <c r="E278" s="189" t="s">
        <v>707</v>
      </c>
      <c r="F278" s="190" t="s">
        <v>708</v>
      </c>
      <c r="G278" s="191" t="s">
        <v>222</v>
      </c>
      <c r="H278" s="192">
        <v>1</v>
      </c>
      <c r="I278" s="193"/>
      <c r="J278" s="194">
        <f>ROUND(I278*H278,2)</f>
        <v>0</v>
      </c>
      <c r="K278" s="195"/>
      <c r="L278" s="40"/>
      <c r="M278" s="196" t="s">
        <v>1</v>
      </c>
      <c r="N278" s="197" t="s">
        <v>43</v>
      </c>
      <c r="O278" s="72"/>
      <c r="P278" s="198">
        <f>O278*H278</f>
        <v>0</v>
      </c>
      <c r="Q278" s="198">
        <v>0.012</v>
      </c>
      <c r="R278" s="198">
        <f>Q278*H278</f>
        <v>0.012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163</v>
      </c>
      <c r="AT278" s="200" t="s">
        <v>127</v>
      </c>
      <c r="AU278" s="200" t="s">
        <v>132</v>
      </c>
      <c r="AY278" s="18" t="s">
        <v>124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18" t="s">
        <v>132</v>
      </c>
      <c r="BK278" s="201">
        <f>ROUND(I278*H278,2)</f>
        <v>0</v>
      </c>
      <c r="BL278" s="18" t="s">
        <v>163</v>
      </c>
      <c r="BM278" s="200" t="s">
        <v>709</v>
      </c>
    </row>
    <row r="279" spans="1:65" s="2" customFormat="1" ht="24.2" customHeight="1">
      <c r="A279" s="35"/>
      <c r="B279" s="36"/>
      <c r="C279" s="188" t="s">
        <v>710</v>
      </c>
      <c r="D279" s="188" t="s">
        <v>127</v>
      </c>
      <c r="E279" s="189" t="s">
        <v>711</v>
      </c>
      <c r="F279" s="190" t="s">
        <v>712</v>
      </c>
      <c r="G279" s="191" t="s">
        <v>222</v>
      </c>
      <c r="H279" s="192">
        <v>1</v>
      </c>
      <c r="I279" s="193"/>
      <c r="J279" s="194">
        <f>ROUND(I279*H279,2)</f>
        <v>0</v>
      </c>
      <c r="K279" s="195"/>
      <c r="L279" s="40"/>
      <c r="M279" s="196" t="s">
        <v>1</v>
      </c>
      <c r="N279" s="197" t="s">
        <v>43</v>
      </c>
      <c r="O279" s="72"/>
      <c r="P279" s="198">
        <f>O279*H279</f>
        <v>0</v>
      </c>
      <c r="Q279" s="198">
        <v>0.01665</v>
      </c>
      <c r="R279" s="198">
        <f>Q279*H279</f>
        <v>0.01665</v>
      </c>
      <c r="S279" s="198">
        <v>0</v>
      </c>
      <c r="T279" s="19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0" t="s">
        <v>163</v>
      </c>
      <c r="AT279" s="200" t="s">
        <v>127</v>
      </c>
      <c r="AU279" s="200" t="s">
        <v>132</v>
      </c>
      <c r="AY279" s="18" t="s">
        <v>124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18" t="s">
        <v>132</v>
      </c>
      <c r="BK279" s="201">
        <f>ROUND(I279*H279,2)</f>
        <v>0</v>
      </c>
      <c r="BL279" s="18" t="s">
        <v>163</v>
      </c>
      <c r="BM279" s="200" t="s">
        <v>713</v>
      </c>
    </row>
    <row r="280" spans="1:65" s="2" customFormat="1" ht="24.2" customHeight="1">
      <c r="A280" s="35"/>
      <c r="B280" s="36"/>
      <c r="C280" s="188" t="s">
        <v>714</v>
      </c>
      <c r="D280" s="188" t="s">
        <v>127</v>
      </c>
      <c r="E280" s="189" t="s">
        <v>715</v>
      </c>
      <c r="F280" s="190" t="s">
        <v>716</v>
      </c>
      <c r="G280" s="191" t="s">
        <v>148</v>
      </c>
      <c r="H280" s="192">
        <v>0.029</v>
      </c>
      <c r="I280" s="193"/>
      <c r="J280" s="194">
        <f>ROUND(I280*H280,2)</f>
        <v>0</v>
      </c>
      <c r="K280" s="195"/>
      <c r="L280" s="40"/>
      <c r="M280" s="196" t="s">
        <v>1</v>
      </c>
      <c r="N280" s="197" t="s">
        <v>43</v>
      </c>
      <c r="O280" s="72"/>
      <c r="P280" s="198">
        <f>O280*H280</f>
        <v>0</v>
      </c>
      <c r="Q280" s="198">
        <v>0</v>
      </c>
      <c r="R280" s="198">
        <f>Q280*H280</f>
        <v>0</v>
      </c>
      <c r="S280" s="198">
        <v>0</v>
      </c>
      <c r="T280" s="19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163</v>
      </c>
      <c r="AT280" s="200" t="s">
        <v>127</v>
      </c>
      <c r="AU280" s="200" t="s">
        <v>132</v>
      </c>
      <c r="AY280" s="18" t="s">
        <v>124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8" t="s">
        <v>132</v>
      </c>
      <c r="BK280" s="201">
        <f>ROUND(I280*H280,2)</f>
        <v>0</v>
      </c>
      <c r="BL280" s="18" t="s">
        <v>163</v>
      </c>
      <c r="BM280" s="200" t="s">
        <v>717</v>
      </c>
    </row>
    <row r="281" spans="1:65" s="2" customFormat="1" ht="24.2" customHeight="1">
      <c r="A281" s="35"/>
      <c r="B281" s="36"/>
      <c r="C281" s="188" t="s">
        <v>718</v>
      </c>
      <c r="D281" s="188" t="s">
        <v>127</v>
      </c>
      <c r="E281" s="189" t="s">
        <v>719</v>
      </c>
      <c r="F281" s="190" t="s">
        <v>720</v>
      </c>
      <c r="G281" s="191" t="s">
        <v>148</v>
      </c>
      <c r="H281" s="192">
        <v>0.029</v>
      </c>
      <c r="I281" s="193"/>
      <c r="J281" s="194">
        <f>ROUND(I281*H281,2)</f>
        <v>0</v>
      </c>
      <c r="K281" s="195"/>
      <c r="L281" s="40"/>
      <c r="M281" s="196" t="s">
        <v>1</v>
      </c>
      <c r="N281" s="197" t="s">
        <v>43</v>
      </c>
      <c r="O281" s="72"/>
      <c r="P281" s="198">
        <f>O281*H281</f>
        <v>0</v>
      </c>
      <c r="Q281" s="198">
        <v>0</v>
      </c>
      <c r="R281" s="198">
        <f>Q281*H281</f>
        <v>0</v>
      </c>
      <c r="S281" s="198">
        <v>0</v>
      </c>
      <c r="T281" s="19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0" t="s">
        <v>163</v>
      </c>
      <c r="AT281" s="200" t="s">
        <v>127</v>
      </c>
      <c r="AU281" s="200" t="s">
        <v>132</v>
      </c>
      <c r="AY281" s="18" t="s">
        <v>124</v>
      </c>
      <c r="BE281" s="201">
        <f>IF(N281="základní",J281,0)</f>
        <v>0</v>
      </c>
      <c r="BF281" s="201">
        <f>IF(N281="snížená",J281,0)</f>
        <v>0</v>
      </c>
      <c r="BG281" s="201">
        <f>IF(N281="zákl. přenesená",J281,0)</f>
        <v>0</v>
      </c>
      <c r="BH281" s="201">
        <f>IF(N281="sníž. přenesená",J281,0)</f>
        <v>0</v>
      </c>
      <c r="BI281" s="201">
        <f>IF(N281="nulová",J281,0)</f>
        <v>0</v>
      </c>
      <c r="BJ281" s="18" t="s">
        <v>132</v>
      </c>
      <c r="BK281" s="201">
        <f>ROUND(I281*H281,2)</f>
        <v>0</v>
      </c>
      <c r="BL281" s="18" t="s">
        <v>163</v>
      </c>
      <c r="BM281" s="200" t="s">
        <v>721</v>
      </c>
    </row>
    <row r="282" spans="2:63" s="12" customFormat="1" ht="22.9" customHeight="1">
      <c r="B282" s="172"/>
      <c r="C282" s="173"/>
      <c r="D282" s="174" t="s">
        <v>76</v>
      </c>
      <c r="E282" s="186" t="s">
        <v>722</v>
      </c>
      <c r="F282" s="186" t="s">
        <v>723</v>
      </c>
      <c r="G282" s="173"/>
      <c r="H282" s="173"/>
      <c r="I282" s="176"/>
      <c r="J282" s="187">
        <f>BK282</f>
        <v>0</v>
      </c>
      <c r="K282" s="173"/>
      <c r="L282" s="178"/>
      <c r="M282" s="179"/>
      <c r="N282" s="180"/>
      <c r="O282" s="180"/>
      <c r="P282" s="181">
        <f>SUM(P283:P330)</f>
        <v>0</v>
      </c>
      <c r="Q282" s="180"/>
      <c r="R282" s="181">
        <f>SUM(R283:R330)</f>
        <v>0</v>
      </c>
      <c r="S282" s="180"/>
      <c r="T282" s="182">
        <f>SUM(T283:T330)</f>
        <v>0</v>
      </c>
      <c r="AR282" s="183" t="s">
        <v>132</v>
      </c>
      <c r="AT282" s="184" t="s">
        <v>76</v>
      </c>
      <c r="AU282" s="184" t="s">
        <v>85</v>
      </c>
      <c r="AY282" s="183" t="s">
        <v>124</v>
      </c>
      <c r="BK282" s="185">
        <f>SUM(BK283:BK330)</f>
        <v>0</v>
      </c>
    </row>
    <row r="283" spans="1:65" s="2" customFormat="1" ht="24.2" customHeight="1">
      <c r="A283" s="35"/>
      <c r="B283" s="36"/>
      <c r="C283" s="188" t="s">
        <v>724</v>
      </c>
      <c r="D283" s="188" t="s">
        <v>127</v>
      </c>
      <c r="E283" s="189" t="s">
        <v>725</v>
      </c>
      <c r="F283" s="190" t="s">
        <v>726</v>
      </c>
      <c r="G283" s="191" t="s">
        <v>727</v>
      </c>
      <c r="H283" s="192">
        <v>1</v>
      </c>
      <c r="I283" s="193"/>
      <c r="J283" s="194">
        <f aca="true" t="shared" si="40" ref="J283:J330">ROUND(I283*H283,2)</f>
        <v>0</v>
      </c>
      <c r="K283" s="195"/>
      <c r="L283" s="40"/>
      <c r="M283" s="196" t="s">
        <v>1</v>
      </c>
      <c r="N283" s="197" t="s">
        <v>43</v>
      </c>
      <c r="O283" s="72"/>
      <c r="P283" s="198">
        <f aca="true" t="shared" si="41" ref="P283:P330">O283*H283</f>
        <v>0</v>
      </c>
      <c r="Q283" s="198">
        <v>0</v>
      </c>
      <c r="R283" s="198">
        <f aca="true" t="shared" si="42" ref="R283:R330">Q283*H283</f>
        <v>0</v>
      </c>
      <c r="S283" s="198">
        <v>0</v>
      </c>
      <c r="T283" s="199">
        <f aca="true" t="shared" si="43" ref="T283:T330"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131</v>
      </c>
      <c r="AT283" s="200" t="s">
        <v>127</v>
      </c>
      <c r="AU283" s="200" t="s">
        <v>132</v>
      </c>
      <c r="AY283" s="18" t="s">
        <v>124</v>
      </c>
      <c r="BE283" s="201">
        <f aca="true" t="shared" si="44" ref="BE283:BE330">IF(N283="základní",J283,0)</f>
        <v>0</v>
      </c>
      <c r="BF283" s="201">
        <f aca="true" t="shared" si="45" ref="BF283:BF330">IF(N283="snížená",J283,0)</f>
        <v>0</v>
      </c>
      <c r="BG283" s="201">
        <f aca="true" t="shared" si="46" ref="BG283:BG330">IF(N283="zákl. přenesená",J283,0)</f>
        <v>0</v>
      </c>
      <c r="BH283" s="201">
        <f aca="true" t="shared" si="47" ref="BH283:BH330">IF(N283="sníž. přenesená",J283,0)</f>
        <v>0</v>
      </c>
      <c r="BI283" s="201">
        <f aca="true" t="shared" si="48" ref="BI283:BI330">IF(N283="nulová",J283,0)</f>
        <v>0</v>
      </c>
      <c r="BJ283" s="18" t="s">
        <v>132</v>
      </c>
      <c r="BK283" s="201">
        <f aca="true" t="shared" si="49" ref="BK283:BK330">ROUND(I283*H283,2)</f>
        <v>0</v>
      </c>
      <c r="BL283" s="18" t="s">
        <v>131</v>
      </c>
      <c r="BM283" s="200" t="s">
        <v>728</v>
      </c>
    </row>
    <row r="284" spans="1:65" s="2" customFormat="1" ht="14.45" customHeight="1">
      <c r="A284" s="35"/>
      <c r="B284" s="36"/>
      <c r="C284" s="188" t="s">
        <v>729</v>
      </c>
      <c r="D284" s="188" t="s">
        <v>127</v>
      </c>
      <c r="E284" s="189" t="s">
        <v>730</v>
      </c>
      <c r="F284" s="190" t="s">
        <v>731</v>
      </c>
      <c r="G284" s="191" t="s">
        <v>727</v>
      </c>
      <c r="H284" s="192">
        <v>1</v>
      </c>
      <c r="I284" s="193"/>
      <c r="J284" s="194">
        <f t="shared" si="40"/>
        <v>0</v>
      </c>
      <c r="K284" s="195"/>
      <c r="L284" s="40"/>
      <c r="M284" s="196" t="s">
        <v>1</v>
      </c>
      <c r="N284" s="197" t="s">
        <v>43</v>
      </c>
      <c r="O284" s="72"/>
      <c r="P284" s="198">
        <f t="shared" si="41"/>
        <v>0</v>
      </c>
      <c r="Q284" s="198">
        <v>0</v>
      </c>
      <c r="R284" s="198">
        <f t="shared" si="42"/>
        <v>0</v>
      </c>
      <c r="S284" s="198">
        <v>0</v>
      </c>
      <c r="T284" s="199">
        <f t="shared" si="4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0" t="s">
        <v>131</v>
      </c>
      <c r="AT284" s="200" t="s">
        <v>127</v>
      </c>
      <c r="AU284" s="200" t="s">
        <v>132</v>
      </c>
      <c r="AY284" s="18" t="s">
        <v>124</v>
      </c>
      <c r="BE284" s="201">
        <f t="shared" si="44"/>
        <v>0</v>
      </c>
      <c r="BF284" s="201">
        <f t="shared" si="45"/>
        <v>0</v>
      </c>
      <c r="BG284" s="201">
        <f t="shared" si="46"/>
        <v>0</v>
      </c>
      <c r="BH284" s="201">
        <f t="shared" si="47"/>
        <v>0</v>
      </c>
      <c r="BI284" s="201">
        <f t="shared" si="48"/>
        <v>0</v>
      </c>
      <c r="BJ284" s="18" t="s">
        <v>132</v>
      </c>
      <c r="BK284" s="201">
        <f t="shared" si="49"/>
        <v>0</v>
      </c>
      <c r="BL284" s="18" t="s">
        <v>131</v>
      </c>
      <c r="BM284" s="200" t="s">
        <v>732</v>
      </c>
    </row>
    <row r="285" spans="1:65" s="2" customFormat="1" ht="14.45" customHeight="1">
      <c r="A285" s="35"/>
      <c r="B285" s="36"/>
      <c r="C285" s="188" t="s">
        <v>733</v>
      </c>
      <c r="D285" s="188" t="s">
        <v>127</v>
      </c>
      <c r="E285" s="189" t="s">
        <v>734</v>
      </c>
      <c r="F285" s="190" t="s">
        <v>735</v>
      </c>
      <c r="G285" s="191" t="s">
        <v>195</v>
      </c>
      <c r="H285" s="192">
        <v>12</v>
      </c>
      <c r="I285" s="193"/>
      <c r="J285" s="194">
        <f t="shared" si="40"/>
        <v>0</v>
      </c>
      <c r="K285" s="195"/>
      <c r="L285" s="40"/>
      <c r="M285" s="196" t="s">
        <v>1</v>
      </c>
      <c r="N285" s="197" t="s">
        <v>43</v>
      </c>
      <c r="O285" s="72"/>
      <c r="P285" s="198">
        <f t="shared" si="41"/>
        <v>0</v>
      </c>
      <c r="Q285" s="198">
        <v>0</v>
      </c>
      <c r="R285" s="198">
        <f t="shared" si="42"/>
        <v>0</v>
      </c>
      <c r="S285" s="198">
        <v>0</v>
      </c>
      <c r="T285" s="199">
        <f t="shared" si="4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0" t="s">
        <v>131</v>
      </c>
      <c r="AT285" s="200" t="s">
        <v>127</v>
      </c>
      <c r="AU285" s="200" t="s">
        <v>132</v>
      </c>
      <c r="AY285" s="18" t="s">
        <v>124</v>
      </c>
      <c r="BE285" s="201">
        <f t="shared" si="44"/>
        <v>0</v>
      </c>
      <c r="BF285" s="201">
        <f t="shared" si="45"/>
        <v>0</v>
      </c>
      <c r="BG285" s="201">
        <f t="shared" si="46"/>
        <v>0</v>
      </c>
      <c r="BH285" s="201">
        <f t="shared" si="47"/>
        <v>0</v>
      </c>
      <c r="BI285" s="201">
        <f t="shared" si="48"/>
        <v>0</v>
      </c>
      <c r="BJ285" s="18" t="s">
        <v>132</v>
      </c>
      <c r="BK285" s="201">
        <f t="shared" si="49"/>
        <v>0</v>
      </c>
      <c r="BL285" s="18" t="s">
        <v>131</v>
      </c>
      <c r="BM285" s="200" t="s">
        <v>736</v>
      </c>
    </row>
    <row r="286" spans="1:65" s="2" customFormat="1" ht="14.45" customHeight="1">
      <c r="A286" s="35"/>
      <c r="B286" s="36"/>
      <c r="C286" s="188" t="s">
        <v>737</v>
      </c>
      <c r="D286" s="188" t="s">
        <v>127</v>
      </c>
      <c r="E286" s="189" t="s">
        <v>738</v>
      </c>
      <c r="F286" s="190" t="s">
        <v>739</v>
      </c>
      <c r="G286" s="191" t="s">
        <v>195</v>
      </c>
      <c r="H286" s="192">
        <v>8</v>
      </c>
      <c r="I286" s="193"/>
      <c r="J286" s="194">
        <f t="shared" si="40"/>
        <v>0</v>
      </c>
      <c r="K286" s="195"/>
      <c r="L286" s="40"/>
      <c r="M286" s="196" t="s">
        <v>1</v>
      </c>
      <c r="N286" s="197" t="s">
        <v>43</v>
      </c>
      <c r="O286" s="72"/>
      <c r="P286" s="198">
        <f t="shared" si="41"/>
        <v>0</v>
      </c>
      <c r="Q286" s="198">
        <v>0</v>
      </c>
      <c r="R286" s="198">
        <f t="shared" si="42"/>
        <v>0</v>
      </c>
      <c r="S286" s="198">
        <v>0</v>
      </c>
      <c r="T286" s="199">
        <f t="shared" si="4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0" t="s">
        <v>131</v>
      </c>
      <c r="AT286" s="200" t="s">
        <v>127</v>
      </c>
      <c r="AU286" s="200" t="s">
        <v>132</v>
      </c>
      <c r="AY286" s="18" t="s">
        <v>124</v>
      </c>
      <c r="BE286" s="201">
        <f t="shared" si="44"/>
        <v>0</v>
      </c>
      <c r="BF286" s="201">
        <f t="shared" si="45"/>
        <v>0</v>
      </c>
      <c r="BG286" s="201">
        <f t="shared" si="46"/>
        <v>0</v>
      </c>
      <c r="BH286" s="201">
        <f t="shared" si="47"/>
        <v>0</v>
      </c>
      <c r="BI286" s="201">
        <f t="shared" si="48"/>
        <v>0</v>
      </c>
      <c r="BJ286" s="18" t="s">
        <v>132</v>
      </c>
      <c r="BK286" s="201">
        <f t="shared" si="49"/>
        <v>0</v>
      </c>
      <c r="BL286" s="18" t="s">
        <v>131</v>
      </c>
      <c r="BM286" s="200" t="s">
        <v>740</v>
      </c>
    </row>
    <row r="287" spans="1:65" s="2" customFormat="1" ht="14.45" customHeight="1">
      <c r="A287" s="35"/>
      <c r="B287" s="36"/>
      <c r="C287" s="188" t="s">
        <v>741</v>
      </c>
      <c r="D287" s="188" t="s">
        <v>127</v>
      </c>
      <c r="E287" s="189" t="s">
        <v>742</v>
      </c>
      <c r="F287" s="190" t="s">
        <v>743</v>
      </c>
      <c r="G287" s="191" t="s">
        <v>195</v>
      </c>
      <c r="H287" s="192">
        <v>8</v>
      </c>
      <c r="I287" s="193"/>
      <c r="J287" s="194">
        <f t="shared" si="40"/>
        <v>0</v>
      </c>
      <c r="K287" s="195"/>
      <c r="L287" s="40"/>
      <c r="M287" s="196" t="s">
        <v>1</v>
      </c>
      <c r="N287" s="197" t="s">
        <v>43</v>
      </c>
      <c r="O287" s="72"/>
      <c r="P287" s="198">
        <f t="shared" si="41"/>
        <v>0</v>
      </c>
      <c r="Q287" s="198">
        <v>0</v>
      </c>
      <c r="R287" s="198">
        <f t="shared" si="42"/>
        <v>0</v>
      </c>
      <c r="S287" s="198">
        <v>0</v>
      </c>
      <c r="T287" s="199">
        <f t="shared" si="4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0" t="s">
        <v>131</v>
      </c>
      <c r="AT287" s="200" t="s">
        <v>127</v>
      </c>
      <c r="AU287" s="200" t="s">
        <v>132</v>
      </c>
      <c r="AY287" s="18" t="s">
        <v>124</v>
      </c>
      <c r="BE287" s="201">
        <f t="shared" si="44"/>
        <v>0</v>
      </c>
      <c r="BF287" s="201">
        <f t="shared" si="45"/>
        <v>0</v>
      </c>
      <c r="BG287" s="201">
        <f t="shared" si="46"/>
        <v>0</v>
      </c>
      <c r="BH287" s="201">
        <f t="shared" si="47"/>
        <v>0</v>
      </c>
      <c r="BI287" s="201">
        <f t="shared" si="48"/>
        <v>0</v>
      </c>
      <c r="BJ287" s="18" t="s">
        <v>132</v>
      </c>
      <c r="BK287" s="201">
        <f t="shared" si="49"/>
        <v>0</v>
      </c>
      <c r="BL287" s="18" t="s">
        <v>131</v>
      </c>
      <c r="BM287" s="200" t="s">
        <v>744</v>
      </c>
    </row>
    <row r="288" spans="1:65" s="2" customFormat="1" ht="14.45" customHeight="1">
      <c r="A288" s="35"/>
      <c r="B288" s="36"/>
      <c r="C288" s="188" t="s">
        <v>745</v>
      </c>
      <c r="D288" s="188" t="s">
        <v>127</v>
      </c>
      <c r="E288" s="189" t="s">
        <v>746</v>
      </c>
      <c r="F288" s="190" t="s">
        <v>747</v>
      </c>
      <c r="G288" s="191" t="s">
        <v>727</v>
      </c>
      <c r="H288" s="192">
        <v>1</v>
      </c>
      <c r="I288" s="193"/>
      <c r="J288" s="194">
        <f t="shared" si="40"/>
        <v>0</v>
      </c>
      <c r="K288" s="195"/>
      <c r="L288" s="40"/>
      <c r="M288" s="196" t="s">
        <v>1</v>
      </c>
      <c r="N288" s="197" t="s">
        <v>43</v>
      </c>
      <c r="O288" s="72"/>
      <c r="P288" s="198">
        <f t="shared" si="41"/>
        <v>0</v>
      </c>
      <c r="Q288" s="198">
        <v>0</v>
      </c>
      <c r="R288" s="198">
        <f t="shared" si="42"/>
        <v>0</v>
      </c>
      <c r="S288" s="198">
        <v>0</v>
      </c>
      <c r="T288" s="199">
        <f t="shared" si="4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0" t="s">
        <v>131</v>
      </c>
      <c r="AT288" s="200" t="s">
        <v>127</v>
      </c>
      <c r="AU288" s="200" t="s">
        <v>132</v>
      </c>
      <c r="AY288" s="18" t="s">
        <v>124</v>
      </c>
      <c r="BE288" s="201">
        <f t="shared" si="44"/>
        <v>0</v>
      </c>
      <c r="BF288" s="201">
        <f t="shared" si="45"/>
        <v>0</v>
      </c>
      <c r="BG288" s="201">
        <f t="shared" si="46"/>
        <v>0</v>
      </c>
      <c r="BH288" s="201">
        <f t="shared" si="47"/>
        <v>0</v>
      </c>
      <c r="BI288" s="201">
        <f t="shared" si="48"/>
        <v>0</v>
      </c>
      <c r="BJ288" s="18" t="s">
        <v>132</v>
      </c>
      <c r="BK288" s="201">
        <f t="shared" si="49"/>
        <v>0</v>
      </c>
      <c r="BL288" s="18" t="s">
        <v>131</v>
      </c>
      <c r="BM288" s="200" t="s">
        <v>748</v>
      </c>
    </row>
    <row r="289" spans="1:65" s="2" customFormat="1" ht="14.45" customHeight="1">
      <c r="A289" s="35"/>
      <c r="B289" s="36"/>
      <c r="C289" s="188" t="s">
        <v>749</v>
      </c>
      <c r="D289" s="188" t="s">
        <v>127</v>
      </c>
      <c r="E289" s="189" t="s">
        <v>750</v>
      </c>
      <c r="F289" s="190" t="s">
        <v>751</v>
      </c>
      <c r="G289" s="191" t="s">
        <v>727</v>
      </c>
      <c r="H289" s="192">
        <v>1</v>
      </c>
      <c r="I289" s="193"/>
      <c r="J289" s="194">
        <f t="shared" si="40"/>
        <v>0</v>
      </c>
      <c r="K289" s="195"/>
      <c r="L289" s="40"/>
      <c r="M289" s="196" t="s">
        <v>1</v>
      </c>
      <c r="N289" s="197" t="s">
        <v>43</v>
      </c>
      <c r="O289" s="72"/>
      <c r="P289" s="198">
        <f t="shared" si="41"/>
        <v>0</v>
      </c>
      <c r="Q289" s="198">
        <v>0</v>
      </c>
      <c r="R289" s="198">
        <f t="shared" si="42"/>
        <v>0</v>
      </c>
      <c r="S289" s="198">
        <v>0</v>
      </c>
      <c r="T289" s="199">
        <f t="shared" si="4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131</v>
      </c>
      <c r="AT289" s="200" t="s">
        <v>127</v>
      </c>
      <c r="AU289" s="200" t="s">
        <v>132</v>
      </c>
      <c r="AY289" s="18" t="s">
        <v>124</v>
      </c>
      <c r="BE289" s="201">
        <f t="shared" si="44"/>
        <v>0</v>
      </c>
      <c r="BF289" s="201">
        <f t="shared" si="45"/>
        <v>0</v>
      </c>
      <c r="BG289" s="201">
        <f t="shared" si="46"/>
        <v>0</v>
      </c>
      <c r="BH289" s="201">
        <f t="shared" si="47"/>
        <v>0</v>
      </c>
      <c r="BI289" s="201">
        <f t="shared" si="48"/>
        <v>0</v>
      </c>
      <c r="BJ289" s="18" t="s">
        <v>132</v>
      </c>
      <c r="BK289" s="201">
        <f t="shared" si="49"/>
        <v>0</v>
      </c>
      <c r="BL289" s="18" t="s">
        <v>131</v>
      </c>
      <c r="BM289" s="200" t="s">
        <v>752</v>
      </c>
    </row>
    <row r="290" spans="1:65" s="2" customFormat="1" ht="24.2" customHeight="1">
      <c r="A290" s="35"/>
      <c r="B290" s="36"/>
      <c r="C290" s="188" t="s">
        <v>753</v>
      </c>
      <c r="D290" s="188" t="s">
        <v>127</v>
      </c>
      <c r="E290" s="189" t="s">
        <v>754</v>
      </c>
      <c r="F290" s="190" t="s">
        <v>755</v>
      </c>
      <c r="G290" s="191" t="s">
        <v>727</v>
      </c>
      <c r="H290" s="192">
        <v>2</v>
      </c>
      <c r="I290" s="193"/>
      <c r="J290" s="194">
        <f t="shared" si="40"/>
        <v>0</v>
      </c>
      <c r="K290" s="195"/>
      <c r="L290" s="40"/>
      <c r="M290" s="196" t="s">
        <v>1</v>
      </c>
      <c r="N290" s="197" t="s">
        <v>43</v>
      </c>
      <c r="O290" s="72"/>
      <c r="P290" s="198">
        <f t="shared" si="41"/>
        <v>0</v>
      </c>
      <c r="Q290" s="198">
        <v>0</v>
      </c>
      <c r="R290" s="198">
        <f t="shared" si="42"/>
        <v>0</v>
      </c>
      <c r="S290" s="198">
        <v>0</v>
      </c>
      <c r="T290" s="199">
        <f t="shared" si="4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0" t="s">
        <v>131</v>
      </c>
      <c r="AT290" s="200" t="s">
        <v>127</v>
      </c>
      <c r="AU290" s="200" t="s">
        <v>132</v>
      </c>
      <c r="AY290" s="18" t="s">
        <v>124</v>
      </c>
      <c r="BE290" s="201">
        <f t="shared" si="44"/>
        <v>0</v>
      </c>
      <c r="BF290" s="201">
        <f t="shared" si="45"/>
        <v>0</v>
      </c>
      <c r="BG290" s="201">
        <f t="shared" si="46"/>
        <v>0</v>
      </c>
      <c r="BH290" s="201">
        <f t="shared" si="47"/>
        <v>0</v>
      </c>
      <c r="BI290" s="201">
        <f t="shared" si="48"/>
        <v>0</v>
      </c>
      <c r="BJ290" s="18" t="s">
        <v>132</v>
      </c>
      <c r="BK290" s="201">
        <f t="shared" si="49"/>
        <v>0</v>
      </c>
      <c r="BL290" s="18" t="s">
        <v>131</v>
      </c>
      <c r="BM290" s="200" t="s">
        <v>756</v>
      </c>
    </row>
    <row r="291" spans="1:65" s="2" customFormat="1" ht="24.2" customHeight="1">
      <c r="A291" s="35"/>
      <c r="B291" s="36"/>
      <c r="C291" s="188" t="s">
        <v>757</v>
      </c>
      <c r="D291" s="188" t="s">
        <v>127</v>
      </c>
      <c r="E291" s="189" t="s">
        <v>758</v>
      </c>
      <c r="F291" s="190" t="s">
        <v>759</v>
      </c>
      <c r="G291" s="191" t="s">
        <v>727</v>
      </c>
      <c r="H291" s="192">
        <v>6</v>
      </c>
      <c r="I291" s="193"/>
      <c r="J291" s="194">
        <f t="shared" si="40"/>
        <v>0</v>
      </c>
      <c r="K291" s="195"/>
      <c r="L291" s="40"/>
      <c r="M291" s="196" t="s">
        <v>1</v>
      </c>
      <c r="N291" s="197" t="s">
        <v>43</v>
      </c>
      <c r="O291" s="72"/>
      <c r="P291" s="198">
        <f t="shared" si="41"/>
        <v>0</v>
      </c>
      <c r="Q291" s="198">
        <v>0</v>
      </c>
      <c r="R291" s="198">
        <f t="shared" si="42"/>
        <v>0</v>
      </c>
      <c r="S291" s="198">
        <v>0</v>
      </c>
      <c r="T291" s="199">
        <f t="shared" si="4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131</v>
      </c>
      <c r="AT291" s="200" t="s">
        <v>127</v>
      </c>
      <c r="AU291" s="200" t="s">
        <v>132</v>
      </c>
      <c r="AY291" s="18" t="s">
        <v>124</v>
      </c>
      <c r="BE291" s="201">
        <f t="shared" si="44"/>
        <v>0</v>
      </c>
      <c r="BF291" s="201">
        <f t="shared" si="45"/>
        <v>0</v>
      </c>
      <c r="BG291" s="201">
        <f t="shared" si="46"/>
        <v>0</v>
      </c>
      <c r="BH291" s="201">
        <f t="shared" si="47"/>
        <v>0</v>
      </c>
      <c r="BI291" s="201">
        <f t="shared" si="48"/>
        <v>0</v>
      </c>
      <c r="BJ291" s="18" t="s">
        <v>132</v>
      </c>
      <c r="BK291" s="201">
        <f t="shared" si="49"/>
        <v>0</v>
      </c>
      <c r="BL291" s="18" t="s">
        <v>131</v>
      </c>
      <c r="BM291" s="200" t="s">
        <v>760</v>
      </c>
    </row>
    <row r="292" spans="1:65" s="2" customFormat="1" ht="24.2" customHeight="1">
      <c r="A292" s="35"/>
      <c r="B292" s="36"/>
      <c r="C292" s="188" t="s">
        <v>761</v>
      </c>
      <c r="D292" s="188" t="s">
        <v>127</v>
      </c>
      <c r="E292" s="189" t="s">
        <v>762</v>
      </c>
      <c r="F292" s="190" t="s">
        <v>763</v>
      </c>
      <c r="G292" s="191" t="s">
        <v>727</v>
      </c>
      <c r="H292" s="192">
        <v>1</v>
      </c>
      <c r="I292" s="193"/>
      <c r="J292" s="194">
        <f t="shared" si="40"/>
        <v>0</v>
      </c>
      <c r="K292" s="195"/>
      <c r="L292" s="40"/>
      <c r="M292" s="196" t="s">
        <v>1</v>
      </c>
      <c r="N292" s="197" t="s">
        <v>43</v>
      </c>
      <c r="O292" s="72"/>
      <c r="P292" s="198">
        <f t="shared" si="41"/>
        <v>0</v>
      </c>
      <c r="Q292" s="198">
        <v>0</v>
      </c>
      <c r="R292" s="198">
        <f t="shared" si="42"/>
        <v>0</v>
      </c>
      <c r="S292" s="198">
        <v>0</v>
      </c>
      <c r="T292" s="199">
        <f t="shared" si="4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0" t="s">
        <v>131</v>
      </c>
      <c r="AT292" s="200" t="s">
        <v>127</v>
      </c>
      <c r="AU292" s="200" t="s">
        <v>132</v>
      </c>
      <c r="AY292" s="18" t="s">
        <v>124</v>
      </c>
      <c r="BE292" s="201">
        <f t="shared" si="44"/>
        <v>0</v>
      </c>
      <c r="BF292" s="201">
        <f t="shared" si="45"/>
        <v>0</v>
      </c>
      <c r="BG292" s="201">
        <f t="shared" si="46"/>
        <v>0</v>
      </c>
      <c r="BH292" s="201">
        <f t="shared" si="47"/>
        <v>0</v>
      </c>
      <c r="BI292" s="201">
        <f t="shared" si="48"/>
        <v>0</v>
      </c>
      <c r="BJ292" s="18" t="s">
        <v>132</v>
      </c>
      <c r="BK292" s="201">
        <f t="shared" si="49"/>
        <v>0</v>
      </c>
      <c r="BL292" s="18" t="s">
        <v>131</v>
      </c>
      <c r="BM292" s="200" t="s">
        <v>764</v>
      </c>
    </row>
    <row r="293" spans="1:65" s="2" customFormat="1" ht="24.2" customHeight="1">
      <c r="A293" s="35"/>
      <c r="B293" s="36"/>
      <c r="C293" s="188" t="s">
        <v>765</v>
      </c>
      <c r="D293" s="188" t="s">
        <v>127</v>
      </c>
      <c r="E293" s="189" t="s">
        <v>766</v>
      </c>
      <c r="F293" s="190" t="s">
        <v>767</v>
      </c>
      <c r="G293" s="191" t="s">
        <v>727</v>
      </c>
      <c r="H293" s="192">
        <v>2</v>
      </c>
      <c r="I293" s="193"/>
      <c r="J293" s="194">
        <f t="shared" si="40"/>
        <v>0</v>
      </c>
      <c r="K293" s="195"/>
      <c r="L293" s="40"/>
      <c r="M293" s="196" t="s">
        <v>1</v>
      </c>
      <c r="N293" s="197" t="s">
        <v>43</v>
      </c>
      <c r="O293" s="72"/>
      <c r="P293" s="198">
        <f t="shared" si="41"/>
        <v>0</v>
      </c>
      <c r="Q293" s="198">
        <v>0</v>
      </c>
      <c r="R293" s="198">
        <f t="shared" si="42"/>
        <v>0</v>
      </c>
      <c r="S293" s="198">
        <v>0</v>
      </c>
      <c r="T293" s="199">
        <f t="shared" si="4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131</v>
      </c>
      <c r="AT293" s="200" t="s">
        <v>127</v>
      </c>
      <c r="AU293" s="200" t="s">
        <v>132</v>
      </c>
      <c r="AY293" s="18" t="s">
        <v>124</v>
      </c>
      <c r="BE293" s="201">
        <f t="shared" si="44"/>
        <v>0</v>
      </c>
      <c r="BF293" s="201">
        <f t="shared" si="45"/>
        <v>0</v>
      </c>
      <c r="BG293" s="201">
        <f t="shared" si="46"/>
        <v>0</v>
      </c>
      <c r="BH293" s="201">
        <f t="shared" si="47"/>
        <v>0</v>
      </c>
      <c r="BI293" s="201">
        <f t="shared" si="48"/>
        <v>0</v>
      </c>
      <c r="BJ293" s="18" t="s">
        <v>132</v>
      </c>
      <c r="BK293" s="201">
        <f t="shared" si="49"/>
        <v>0</v>
      </c>
      <c r="BL293" s="18" t="s">
        <v>131</v>
      </c>
      <c r="BM293" s="200" t="s">
        <v>768</v>
      </c>
    </row>
    <row r="294" spans="1:65" s="2" customFormat="1" ht="37.9" customHeight="1">
      <c r="A294" s="35"/>
      <c r="B294" s="36"/>
      <c r="C294" s="188" t="s">
        <v>769</v>
      </c>
      <c r="D294" s="188" t="s">
        <v>127</v>
      </c>
      <c r="E294" s="189" t="s">
        <v>770</v>
      </c>
      <c r="F294" s="190" t="s">
        <v>771</v>
      </c>
      <c r="G294" s="191" t="s">
        <v>727</v>
      </c>
      <c r="H294" s="192">
        <v>1</v>
      </c>
      <c r="I294" s="193"/>
      <c r="J294" s="194">
        <f t="shared" si="40"/>
        <v>0</v>
      </c>
      <c r="K294" s="195"/>
      <c r="L294" s="40"/>
      <c r="M294" s="196" t="s">
        <v>1</v>
      </c>
      <c r="N294" s="197" t="s">
        <v>43</v>
      </c>
      <c r="O294" s="72"/>
      <c r="P294" s="198">
        <f t="shared" si="41"/>
        <v>0</v>
      </c>
      <c r="Q294" s="198">
        <v>0</v>
      </c>
      <c r="R294" s="198">
        <f t="shared" si="42"/>
        <v>0</v>
      </c>
      <c r="S294" s="198">
        <v>0</v>
      </c>
      <c r="T294" s="199">
        <f t="shared" si="4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0" t="s">
        <v>131</v>
      </c>
      <c r="AT294" s="200" t="s">
        <v>127</v>
      </c>
      <c r="AU294" s="200" t="s">
        <v>132</v>
      </c>
      <c r="AY294" s="18" t="s">
        <v>124</v>
      </c>
      <c r="BE294" s="201">
        <f t="shared" si="44"/>
        <v>0</v>
      </c>
      <c r="BF294" s="201">
        <f t="shared" si="45"/>
        <v>0</v>
      </c>
      <c r="BG294" s="201">
        <f t="shared" si="46"/>
        <v>0</v>
      </c>
      <c r="BH294" s="201">
        <f t="shared" si="47"/>
        <v>0</v>
      </c>
      <c r="BI294" s="201">
        <f t="shared" si="48"/>
        <v>0</v>
      </c>
      <c r="BJ294" s="18" t="s">
        <v>132</v>
      </c>
      <c r="BK294" s="201">
        <f t="shared" si="49"/>
        <v>0</v>
      </c>
      <c r="BL294" s="18" t="s">
        <v>131</v>
      </c>
      <c r="BM294" s="200" t="s">
        <v>772</v>
      </c>
    </row>
    <row r="295" spans="1:65" s="2" customFormat="1" ht="14.45" customHeight="1">
      <c r="A295" s="35"/>
      <c r="B295" s="36"/>
      <c r="C295" s="188" t="s">
        <v>773</v>
      </c>
      <c r="D295" s="188" t="s">
        <v>127</v>
      </c>
      <c r="E295" s="189" t="s">
        <v>774</v>
      </c>
      <c r="F295" s="190" t="s">
        <v>775</v>
      </c>
      <c r="G295" s="191" t="s">
        <v>727</v>
      </c>
      <c r="H295" s="192">
        <v>1</v>
      </c>
      <c r="I295" s="193"/>
      <c r="J295" s="194">
        <f t="shared" si="40"/>
        <v>0</v>
      </c>
      <c r="K295" s="195"/>
      <c r="L295" s="40"/>
      <c r="M295" s="196" t="s">
        <v>1</v>
      </c>
      <c r="N295" s="197" t="s">
        <v>43</v>
      </c>
      <c r="O295" s="72"/>
      <c r="P295" s="198">
        <f t="shared" si="41"/>
        <v>0</v>
      </c>
      <c r="Q295" s="198">
        <v>0</v>
      </c>
      <c r="R295" s="198">
        <f t="shared" si="42"/>
        <v>0</v>
      </c>
      <c r="S295" s="198">
        <v>0</v>
      </c>
      <c r="T295" s="199">
        <f t="shared" si="4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0" t="s">
        <v>131</v>
      </c>
      <c r="AT295" s="200" t="s">
        <v>127</v>
      </c>
      <c r="AU295" s="200" t="s">
        <v>132</v>
      </c>
      <c r="AY295" s="18" t="s">
        <v>124</v>
      </c>
      <c r="BE295" s="201">
        <f t="shared" si="44"/>
        <v>0</v>
      </c>
      <c r="BF295" s="201">
        <f t="shared" si="45"/>
        <v>0</v>
      </c>
      <c r="BG295" s="201">
        <f t="shared" si="46"/>
        <v>0</v>
      </c>
      <c r="BH295" s="201">
        <f t="shared" si="47"/>
        <v>0</v>
      </c>
      <c r="BI295" s="201">
        <f t="shared" si="48"/>
        <v>0</v>
      </c>
      <c r="BJ295" s="18" t="s">
        <v>132</v>
      </c>
      <c r="BK295" s="201">
        <f t="shared" si="49"/>
        <v>0</v>
      </c>
      <c r="BL295" s="18" t="s">
        <v>131</v>
      </c>
      <c r="BM295" s="200" t="s">
        <v>776</v>
      </c>
    </row>
    <row r="296" spans="1:65" s="2" customFormat="1" ht="14.45" customHeight="1">
      <c r="A296" s="35"/>
      <c r="B296" s="36"/>
      <c r="C296" s="188" t="s">
        <v>777</v>
      </c>
      <c r="D296" s="188" t="s">
        <v>127</v>
      </c>
      <c r="E296" s="189" t="s">
        <v>778</v>
      </c>
      <c r="F296" s="190" t="s">
        <v>779</v>
      </c>
      <c r="G296" s="191" t="s">
        <v>727</v>
      </c>
      <c r="H296" s="192">
        <v>2</v>
      </c>
      <c r="I296" s="193"/>
      <c r="J296" s="194">
        <f t="shared" si="40"/>
        <v>0</v>
      </c>
      <c r="K296" s="195"/>
      <c r="L296" s="40"/>
      <c r="M296" s="196" t="s">
        <v>1</v>
      </c>
      <c r="N296" s="197" t="s">
        <v>43</v>
      </c>
      <c r="O296" s="72"/>
      <c r="P296" s="198">
        <f t="shared" si="41"/>
        <v>0</v>
      </c>
      <c r="Q296" s="198">
        <v>0</v>
      </c>
      <c r="R296" s="198">
        <f t="shared" si="42"/>
        <v>0</v>
      </c>
      <c r="S296" s="198">
        <v>0</v>
      </c>
      <c r="T296" s="199">
        <f t="shared" si="4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0" t="s">
        <v>131</v>
      </c>
      <c r="AT296" s="200" t="s">
        <v>127</v>
      </c>
      <c r="AU296" s="200" t="s">
        <v>132</v>
      </c>
      <c r="AY296" s="18" t="s">
        <v>124</v>
      </c>
      <c r="BE296" s="201">
        <f t="shared" si="44"/>
        <v>0</v>
      </c>
      <c r="BF296" s="201">
        <f t="shared" si="45"/>
        <v>0</v>
      </c>
      <c r="BG296" s="201">
        <f t="shared" si="46"/>
        <v>0</v>
      </c>
      <c r="BH296" s="201">
        <f t="shared" si="47"/>
        <v>0</v>
      </c>
      <c r="BI296" s="201">
        <f t="shared" si="48"/>
        <v>0</v>
      </c>
      <c r="BJ296" s="18" t="s">
        <v>132</v>
      </c>
      <c r="BK296" s="201">
        <f t="shared" si="49"/>
        <v>0</v>
      </c>
      <c r="BL296" s="18" t="s">
        <v>131</v>
      </c>
      <c r="BM296" s="200" t="s">
        <v>780</v>
      </c>
    </row>
    <row r="297" spans="1:65" s="2" customFormat="1" ht="24.2" customHeight="1">
      <c r="A297" s="35"/>
      <c r="B297" s="36"/>
      <c r="C297" s="188" t="s">
        <v>781</v>
      </c>
      <c r="D297" s="188" t="s">
        <v>127</v>
      </c>
      <c r="E297" s="189" t="s">
        <v>782</v>
      </c>
      <c r="F297" s="190" t="s">
        <v>783</v>
      </c>
      <c r="G297" s="191" t="s">
        <v>727</v>
      </c>
      <c r="H297" s="192">
        <v>2</v>
      </c>
      <c r="I297" s="193"/>
      <c r="J297" s="194">
        <f t="shared" si="40"/>
        <v>0</v>
      </c>
      <c r="K297" s="195"/>
      <c r="L297" s="40"/>
      <c r="M297" s="196" t="s">
        <v>1</v>
      </c>
      <c r="N297" s="197" t="s">
        <v>43</v>
      </c>
      <c r="O297" s="72"/>
      <c r="P297" s="198">
        <f t="shared" si="41"/>
        <v>0</v>
      </c>
      <c r="Q297" s="198">
        <v>0</v>
      </c>
      <c r="R297" s="198">
        <f t="shared" si="42"/>
        <v>0</v>
      </c>
      <c r="S297" s="198">
        <v>0</v>
      </c>
      <c r="T297" s="199">
        <f t="shared" si="4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0" t="s">
        <v>131</v>
      </c>
      <c r="AT297" s="200" t="s">
        <v>127</v>
      </c>
      <c r="AU297" s="200" t="s">
        <v>132</v>
      </c>
      <c r="AY297" s="18" t="s">
        <v>124</v>
      </c>
      <c r="BE297" s="201">
        <f t="shared" si="44"/>
        <v>0</v>
      </c>
      <c r="BF297" s="201">
        <f t="shared" si="45"/>
        <v>0</v>
      </c>
      <c r="BG297" s="201">
        <f t="shared" si="46"/>
        <v>0</v>
      </c>
      <c r="BH297" s="201">
        <f t="shared" si="47"/>
        <v>0</v>
      </c>
      <c r="BI297" s="201">
        <f t="shared" si="48"/>
        <v>0</v>
      </c>
      <c r="BJ297" s="18" t="s">
        <v>132</v>
      </c>
      <c r="BK297" s="201">
        <f t="shared" si="49"/>
        <v>0</v>
      </c>
      <c r="BL297" s="18" t="s">
        <v>131</v>
      </c>
      <c r="BM297" s="200" t="s">
        <v>784</v>
      </c>
    </row>
    <row r="298" spans="1:65" s="2" customFormat="1" ht="24.2" customHeight="1">
      <c r="A298" s="35"/>
      <c r="B298" s="36"/>
      <c r="C298" s="188" t="s">
        <v>785</v>
      </c>
      <c r="D298" s="188" t="s">
        <v>127</v>
      </c>
      <c r="E298" s="189" t="s">
        <v>786</v>
      </c>
      <c r="F298" s="190" t="s">
        <v>787</v>
      </c>
      <c r="G298" s="191" t="s">
        <v>727</v>
      </c>
      <c r="H298" s="192">
        <v>25</v>
      </c>
      <c r="I298" s="193"/>
      <c r="J298" s="194">
        <f t="shared" si="40"/>
        <v>0</v>
      </c>
      <c r="K298" s="195"/>
      <c r="L298" s="40"/>
      <c r="M298" s="196" t="s">
        <v>1</v>
      </c>
      <c r="N298" s="197" t="s">
        <v>43</v>
      </c>
      <c r="O298" s="72"/>
      <c r="P298" s="198">
        <f t="shared" si="41"/>
        <v>0</v>
      </c>
      <c r="Q298" s="198">
        <v>0</v>
      </c>
      <c r="R298" s="198">
        <f t="shared" si="42"/>
        <v>0</v>
      </c>
      <c r="S298" s="198">
        <v>0</v>
      </c>
      <c r="T298" s="199">
        <f t="shared" si="4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0" t="s">
        <v>131</v>
      </c>
      <c r="AT298" s="200" t="s">
        <v>127</v>
      </c>
      <c r="AU298" s="200" t="s">
        <v>132</v>
      </c>
      <c r="AY298" s="18" t="s">
        <v>124</v>
      </c>
      <c r="BE298" s="201">
        <f t="shared" si="44"/>
        <v>0</v>
      </c>
      <c r="BF298" s="201">
        <f t="shared" si="45"/>
        <v>0</v>
      </c>
      <c r="BG298" s="201">
        <f t="shared" si="46"/>
        <v>0</v>
      </c>
      <c r="BH298" s="201">
        <f t="shared" si="47"/>
        <v>0</v>
      </c>
      <c r="BI298" s="201">
        <f t="shared" si="48"/>
        <v>0</v>
      </c>
      <c r="BJ298" s="18" t="s">
        <v>132</v>
      </c>
      <c r="BK298" s="201">
        <f t="shared" si="49"/>
        <v>0</v>
      </c>
      <c r="BL298" s="18" t="s">
        <v>131</v>
      </c>
      <c r="BM298" s="200" t="s">
        <v>788</v>
      </c>
    </row>
    <row r="299" spans="1:65" s="2" customFormat="1" ht="24.2" customHeight="1">
      <c r="A299" s="35"/>
      <c r="B299" s="36"/>
      <c r="C299" s="188" t="s">
        <v>789</v>
      </c>
      <c r="D299" s="188" t="s">
        <v>127</v>
      </c>
      <c r="E299" s="189" t="s">
        <v>790</v>
      </c>
      <c r="F299" s="190" t="s">
        <v>791</v>
      </c>
      <c r="G299" s="191" t="s">
        <v>727</v>
      </c>
      <c r="H299" s="192">
        <v>5</v>
      </c>
      <c r="I299" s="193"/>
      <c r="J299" s="194">
        <f t="shared" si="40"/>
        <v>0</v>
      </c>
      <c r="K299" s="195"/>
      <c r="L299" s="40"/>
      <c r="M299" s="196" t="s">
        <v>1</v>
      </c>
      <c r="N299" s="197" t="s">
        <v>43</v>
      </c>
      <c r="O299" s="72"/>
      <c r="P299" s="198">
        <f t="shared" si="41"/>
        <v>0</v>
      </c>
      <c r="Q299" s="198">
        <v>0</v>
      </c>
      <c r="R299" s="198">
        <f t="shared" si="42"/>
        <v>0</v>
      </c>
      <c r="S299" s="198">
        <v>0</v>
      </c>
      <c r="T299" s="199">
        <f t="shared" si="4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0" t="s">
        <v>131</v>
      </c>
      <c r="AT299" s="200" t="s">
        <v>127</v>
      </c>
      <c r="AU299" s="200" t="s">
        <v>132</v>
      </c>
      <c r="AY299" s="18" t="s">
        <v>124</v>
      </c>
      <c r="BE299" s="201">
        <f t="shared" si="44"/>
        <v>0</v>
      </c>
      <c r="BF299" s="201">
        <f t="shared" si="45"/>
        <v>0</v>
      </c>
      <c r="BG299" s="201">
        <f t="shared" si="46"/>
        <v>0</v>
      </c>
      <c r="BH299" s="201">
        <f t="shared" si="47"/>
        <v>0</v>
      </c>
      <c r="BI299" s="201">
        <f t="shared" si="48"/>
        <v>0</v>
      </c>
      <c r="BJ299" s="18" t="s">
        <v>132</v>
      </c>
      <c r="BK299" s="201">
        <f t="shared" si="49"/>
        <v>0</v>
      </c>
      <c r="BL299" s="18" t="s">
        <v>131</v>
      </c>
      <c r="BM299" s="200" t="s">
        <v>792</v>
      </c>
    </row>
    <row r="300" spans="1:65" s="2" customFormat="1" ht="24.2" customHeight="1">
      <c r="A300" s="35"/>
      <c r="B300" s="36"/>
      <c r="C300" s="188" t="s">
        <v>793</v>
      </c>
      <c r="D300" s="188" t="s">
        <v>127</v>
      </c>
      <c r="E300" s="189" t="s">
        <v>794</v>
      </c>
      <c r="F300" s="190" t="s">
        <v>795</v>
      </c>
      <c r="G300" s="191" t="s">
        <v>727</v>
      </c>
      <c r="H300" s="192">
        <v>10</v>
      </c>
      <c r="I300" s="193"/>
      <c r="J300" s="194">
        <f t="shared" si="40"/>
        <v>0</v>
      </c>
      <c r="K300" s="195"/>
      <c r="L300" s="40"/>
      <c r="M300" s="196" t="s">
        <v>1</v>
      </c>
      <c r="N300" s="197" t="s">
        <v>43</v>
      </c>
      <c r="O300" s="72"/>
      <c r="P300" s="198">
        <f t="shared" si="41"/>
        <v>0</v>
      </c>
      <c r="Q300" s="198">
        <v>0</v>
      </c>
      <c r="R300" s="198">
        <f t="shared" si="42"/>
        <v>0</v>
      </c>
      <c r="S300" s="198">
        <v>0</v>
      </c>
      <c r="T300" s="199">
        <f t="shared" si="4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131</v>
      </c>
      <c r="AT300" s="200" t="s">
        <v>127</v>
      </c>
      <c r="AU300" s="200" t="s">
        <v>132</v>
      </c>
      <c r="AY300" s="18" t="s">
        <v>124</v>
      </c>
      <c r="BE300" s="201">
        <f t="shared" si="44"/>
        <v>0</v>
      </c>
      <c r="BF300" s="201">
        <f t="shared" si="45"/>
        <v>0</v>
      </c>
      <c r="BG300" s="201">
        <f t="shared" si="46"/>
        <v>0</v>
      </c>
      <c r="BH300" s="201">
        <f t="shared" si="47"/>
        <v>0</v>
      </c>
      <c r="BI300" s="201">
        <f t="shared" si="48"/>
        <v>0</v>
      </c>
      <c r="BJ300" s="18" t="s">
        <v>132</v>
      </c>
      <c r="BK300" s="201">
        <f t="shared" si="49"/>
        <v>0</v>
      </c>
      <c r="BL300" s="18" t="s">
        <v>131</v>
      </c>
      <c r="BM300" s="200" t="s">
        <v>796</v>
      </c>
    </row>
    <row r="301" spans="1:65" s="2" customFormat="1" ht="24.2" customHeight="1">
      <c r="A301" s="35"/>
      <c r="B301" s="36"/>
      <c r="C301" s="188" t="s">
        <v>797</v>
      </c>
      <c r="D301" s="188" t="s">
        <v>127</v>
      </c>
      <c r="E301" s="189" t="s">
        <v>798</v>
      </c>
      <c r="F301" s="190" t="s">
        <v>799</v>
      </c>
      <c r="G301" s="191" t="s">
        <v>727</v>
      </c>
      <c r="H301" s="192">
        <v>2</v>
      </c>
      <c r="I301" s="193"/>
      <c r="J301" s="194">
        <f t="shared" si="40"/>
        <v>0</v>
      </c>
      <c r="K301" s="195"/>
      <c r="L301" s="40"/>
      <c r="M301" s="196" t="s">
        <v>1</v>
      </c>
      <c r="N301" s="197" t="s">
        <v>43</v>
      </c>
      <c r="O301" s="72"/>
      <c r="P301" s="198">
        <f t="shared" si="41"/>
        <v>0</v>
      </c>
      <c r="Q301" s="198">
        <v>0</v>
      </c>
      <c r="R301" s="198">
        <f t="shared" si="42"/>
        <v>0</v>
      </c>
      <c r="S301" s="198">
        <v>0</v>
      </c>
      <c r="T301" s="199">
        <f t="shared" si="4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0" t="s">
        <v>131</v>
      </c>
      <c r="AT301" s="200" t="s">
        <v>127</v>
      </c>
      <c r="AU301" s="200" t="s">
        <v>132</v>
      </c>
      <c r="AY301" s="18" t="s">
        <v>124</v>
      </c>
      <c r="BE301" s="201">
        <f t="shared" si="44"/>
        <v>0</v>
      </c>
      <c r="BF301" s="201">
        <f t="shared" si="45"/>
        <v>0</v>
      </c>
      <c r="BG301" s="201">
        <f t="shared" si="46"/>
        <v>0</v>
      </c>
      <c r="BH301" s="201">
        <f t="shared" si="47"/>
        <v>0</v>
      </c>
      <c r="BI301" s="201">
        <f t="shared" si="48"/>
        <v>0</v>
      </c>
      <c r="BJ301" s="18" t="s">
        <v>132</v>
      </c>
      <c r="BK301" s="201">
        <f t="shared" si="49"/>
        <v>0</v>
      </c>
      <c r="BL301" s="18" t="s">
        <v>131</v>
      </c>
      <c r="BM301" s="200" t="s">
        <v>800</v>
      </c>
    </row>
    <row r="302" spans="1:65" s="2" customFormat="1" ht="24.2" customHeight="1">
      <c r="A302" s="35"/>
      <c r="B302" s="36"/>
      <c r="C302" s="188" t="s">
        <v>801</v>
      </c>
      <c r="D302" s="188" t="s">
        <v>127</v>
      </c>
      <c r="E302" s="189" t="s">
        <v>802</v>
      </c>
      <c r="F302" s="190" t="s">
        <v>803</v>
      </c>
      <c r="G302" s="191" t="s">
        <v>727</v>
      </c>
      <c r="H302" s="192">
        <v>2</v>
      </c>
      <c r="I302" s="193"/>
      <c r="J302" s="194">
        <f t="shared" si="40"/>
        <v>0</v>
      </c>
      <c r="K302" s="195"/>
      <c r="L302" s="40"/>
      <c r="M302" s="196" t="s">
        <v>1</v>
      </c>
      <c r="N302" s="197" t="s">
        <v>43</v>
      </c>
      <c r="O302" s="72"/>
      <c r="P302" s="198">
        <f t="shared" si="41"/>
        <v>0</v>
      </c>
      <c r="Q302" s="198">
        <v>0</v>
      </c>
      <c r="R302" s="198">
        <f t="shared" si="42"/>
        <v>0</v>
      </c>
      <c r="S302" s="198">
        <v>0</v>
      </c>
      <c r="T302" s="199">
        <f t="shared" si="4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0" t="s">
        <v>131</v>
      </c>
      <c r="AT302" s="200" t="s">
        <v>127</v>
      </c>
      <c r="AU302" s="200" t="s">
        <v>132</v>
      </c>
      <c r="AY302" s="18" t="s">
        <v>124</v>
      </c>
      <c r="BE302" s="201">
        <f t="shared" si="44"/>
        <v>0</v>
      </c>
      <c r="BF302" s="201">
        <f t="shared" si="45"/>
        <v>0</v>
      </c>
      <c r="BG302" s="201">
        <f t="shared" si="46"/>
        <v>0</v>
      </c>
      <c r="BH302" s="201">
        <f t="shared" si="47"/>
        <v>0</v>
      </c>
      <c r="BI302" s="201">
        <f t="shared" si="48"/>
        <v>0</v>
      </c>
      <c r="BJ302" s="18" t="s">
        <v>132</v>
      </c>
      <c r="BK302" s="201">
        <f t="shared" si="49"/>
        <v>0</v>
      </c>
      <c r="BL302" s="18" t="s">
        <v>131</v>
      </c>
      <c r="BM302" s="200" t="s">
        <v>804</v>
      </c>
    </row>
    <row r="303" spans="1:65" s="2" customFormat="1" ht="14.45" customHeight="1">
      <c r="A303" s="35"/>
      <c r="B303" s="36"/>
      <c r="C303" s="188" t="s">
        <v>805</v>
      </c>
      <c r="D303" s="188" t="s">
        <v>127</v>
      </c>
      <c r="E303" s="189" t="s">
        <v>806</v>
      </c>
      <c r="F303" s="190" t="s">
        <v>807</v>
      </c>
      <c r="G303" s="191" t="s">
        <v>727</v>
      </c>
      <c r="H303" s="192">
        <v>12</v>
      </c>
      <c r="I303" s="193"/>
      <c r="J303" s="194">
        <f t="shared" si="40"/>
        <v>0</v>
      </c>
      <c r="K303" s="195"/>
      <c r="L303" s="40"/>
      <c r="M303" s="196" t="s">
        <v>1</v>
      </c>
      <c r="N303" s="197" t="s">
        <v>43</v>
      </c>
      <c r="O303" s="72"/>
      <c r="P303" s="198">
        <f t="shared" si="41"/>
        <v>0</v>
      </c>
      <c r="Q303" s="198">
        <v>0</v>
      </c>
      <c r="R303" s="198">
        <f t="shared" si="42"/>
        <v>0</v>
      </c>
      <c r="S303" s="198">
        <v>0</v>
      </c>
      <c r="T303" s="199">
        <f t="shared" si="4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0" t="s">
        <v>131</v>
      </c>
      <c r="AT303" s="200" t="s">
        <v>127</v>
      </c>
      <c r="AU303" s="200" t="s">
        <v>132</v>
      </c>
      <c r="AY303" s="18" t="s">
        <v>124</v>
      </c>
      <c r="BE303" s="201">
        <f t="shared" si="44"/>
        <v>0</v>
      </c>
      <c r="BF303" s="201">
        <f t="shared" si="45"/>
        <v>0</v>
      </c>
      <c r="BG303" s="201">
        <f t="shared" si="46"/>
        <v>0</v>
      </c>
      <c r="BH303" s="201">
        <f t="shared" si="47"/>
        <v>0</v>
      </c>
      <c r="BI303" s="201">
        <f t="shared" si="48"/>
        <v>0</v>
      </c>
      <c r="BJ303" s="18" t="s">
        <v>132</v>
      </c>
      <c r="BK303" s="201">
        <f t="shared" si="49"/>
        <v>0</v>
      </c>
      <c r="BL303" s="18" t="s">
        <v>131</v>
      </c>
      <c r="BM303" s="200" t="s">
        <v>808</v>
      </c>
    </row>
    <row r="304" spans="1:65" s="2" customFormat="1" ht="14.45" customHeight="1">
      <c r="A304" s="35"/>
      <c r="B304" s="36"/>
      <c r="C304" s="188" t="s">
        <v>809</v>
      </c>
      <c r="D304" s="188" t="s">
        <v>127</v>
      </c>
      <c r="E304" s="189" t="s">
        <v>810</v>
      </c>
      <c r="F304" s="190" t="s">
        <v>811</v>
      </c>
      <c r="G304" s="191" t="s">
        <v>727</v>
      </c>
      <c r="H304" s="192">
        <v>2</v>
      </c>
      <c r="I304" s="193"/>
      <c r="J304" s="194">
        <f t="shared" si="40"/>
        <v>0</v>
      </c>
      <c r="K304" s="195"/>
      <c r="L304" s="40"/>
      <c r="M304" s="196" t="s">
        <v>1</v>
      </c>
      <c r="N304" s="197" t="s">
        <v>43</v>
      </c>
      <c r="O304" s="72"/>
      <c r="P304" s="198">
        <f t="shared" si="41"/>
        <v>0</v>
      </c>
      <c r="Q304" s="198">
        <v>0</v>
      </c>
      <c r="R304" s="198">
        <f t="shared" si="42"/>
        <v>0</v>
      </c>
      <c r="S304" s="198">
        <v>0</v>
      </c>
      <c r="T304" s="199">
        <f t="shared" si="4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0" t="s">
        <v>131</v>
      </c>
      <c r="AT304" s="200" t="s">
        <v>127</v>
      </c>
      <c r="AU304" s="200" t="s">
        <v>132</v>
      </c>
      <c r="AY304" s="18" t="s">
        <v>124</v>
      </c>
      <c r="BE304" s="201">
        <f t="shared" si="44"/>
        <v>0</v>
      </c>
      <c r="BF304" s="201">
        <f t="shared" si="45"/>
        <v>0</v>
      </c>
      <c r="BG304" s="201">
        <f t="shared" si="46"/>
        <v>0</v>
      </c>
      <c r="BH304" s="201">
        <f t="shared" si="47"/>
        <v>0</v>
      </c>
      <c r="BI304" s="201">
        <f t="shared" si="48"/>
        <v>0</v>
      </c>
      <c r="BJ304" s="18" t="s">
        <v>132</v>
      </c>
      <c r="BK304" s="201">
        <f t="shared" si="49"/>
        <v>0</v>
      </c>
      <c r="BL304" s="18" t="s">
        <v>131</v>
      </c>
      <c r="BM304" s="200" t="s">
        <v>812</v>
      </c>
    </row>
    <row r="305" spans="1:65" s="2" customFormat="1" ht="14.45" customHeight="1">
      <c r="A305" s="35"/>
      <c r="B305" s="36"/>
      <c r="C305" s="188" t="s">
        <v>813</v>
      </c>
      <c r="D305" s="188" t="s">
        <v>127</v>
      </c>
      <c r="E305" s="189" t="s">
        <v>814</v>
      </c>
      <c r="F305" s="190" t="s">
        <v>815</v>
      </c>
      <c r="G305" s="191" t="s">
        <v>727</v>
      </c>
      <c r="H305" s="192">
        <v>16</v>
      </c>
      <c r="I305" s="193"/>
      <c r="J305" s="194">
        <f t="shared" si="40"/>
        <v>0</v>
      </c>
      <c r="K305" s="195"/>
      <c r="L305" s="40"/>
      <c r="M305" s="196" t="s">
        <v>1</v>
      </c>
      <c r="N305" s="197" t="s">
        <v>43</v>
      </c>
      <c r="O305" s="72"/>
      <c r="P305" s="198">
        <f t="shared" si="41"/>
        <v>0</v>
      </c>
      <c r="Q305" s="198">
        <v>0</v>
      </c>
      <c r="R305" s="198">
        <f t="shared" si="42"/>
        <v>0</v>
      </c>
      <c r="S305" s="198">
        <v>0</v>
      </c>
      <c r="T305" s="199">
        <f t="shared" si="4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0" t="s">
        <v>131</v>
      </c>
      <c r="AT305" s="200" t="s">
        <v>127</v>
      </c>
      <c r="AU305" s="200" t="s">
        <v>132</v>
      </c>
      <c r="AY305" s="18" t="s">
        <v>124</v>
      </c>
      <c r="BE305" s="201">
        <f t="shared" si="44"/>
        <v>0</v>
      </c>
      <c r="BF305" s="201">
        <f t="shared" si="45"/>
        <v>0</v>
      </c>
      <c r="BG305" s="201">
        <f t="shared" si="46"/>
        <v>0</v>
      </c>
      <c r="BH305" s="201">
        <f t="shared" si="47"/>
        <v>0</v>
      </c>
      <c r="BI305" s="201">
        <f t="shared" si="48"/>
        <v>0</v>
      </c>
      <c r="BJ305" s="18" t="s">
        <v>132</v>
      </c>
      <c r="BK305" s="201">
        <f t="shared" si="49"/>
        <v>0</v>
      </c>
      <c r="BL305" s="18" t="s">
        <v>131</v>
      </c>
      <c r="BM305" s="200" t="s">
        <v>816</v>
      </c>
    </row>
    <row r="306" spans="1:65" s="2" customFormat="1" ht="24.2" customHeight="1">
      <c r="A306" s="35"/>
      <c r="B306" s="36"/>
      <c r="C306" s="188" t="s">
        <v>817</v>
      </c>
      <c r="D306" s="188" t="s">
        <v>127</v>
      </c>
      <c r="E306" s="189" t="s">
        <v>818</v>
      </c>
      <c r="F306" s="190" t="s">
        <v>819</v>
      </c>
      <c r="G306" s="191" t="s">
        <v>727</v>
      </c>
      <c r="H306" s="192">
        <v>1</v>
      </c>
      <c r="I306" s="193"/>
      <c r="J306" s="194">
        <f t="shared" si="40"/>
        <v>0</v>
      </c>
      <c r="K306" s="195"/>
      <c r="L306" s="40"/>
      <c r="M306" s="196" t="s">
        <v>1</v>
      </c>
      <c r="N306" s="197" t="s">
        <v>43</v>
      </c>
      <c r="O306" s="72"/>
      <c r="P306" s="198">
        <f t="shared" si="41"/>
        <v>0</v>
      </c>
      <c r="Q306" s="198">
        <v>0</v>
      </c>
      <c r="R306" s="198">
        <f t="shared" si="42"/>
        <v>0</v>
      </c>
      <c r="S306" s="198">
        <v>0</v>
      </c>
      <c r="T306" s="199">
        <f t="shared" si="4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0" t="s">
        <v>131</v>
      </c>
      <c r="AT306" s="200" t="s">
        <v>127</v>
      </c>
      <c r="AU306" s="200" t="s">
        <v>132</v>
      </c>
      <c r="AY306" s="18" t="s">
        <v>124</v>
      </c>
      <c r="BE306" s="201">
        <f t="shared" si="44"/>
        <v>0</v>
      </c>
      <c r="BF306" s="201">
        <f t="shared" si="45"/>
        <v>0</v>
      </c>
      <c r="BG306" s="201">
        <f t="shared" si="46"/>
        <v>0</v>
      </c>
      <c r="BH306" s="201">
        <f t="shared" si="47"/>
        <v>0</v>
      </c>
      <c r="BI306" s="201">
        <f t="shared" si="48"/>
        <v>0</v>
      </c>
      <c r="BJ306" s="18" t="s">
        <v>132</v>
      </c>
      <c r="BK306" s="201">
        <f t="shared" si="49"/>
        <v>0</v>
      </c>
      <c r="BL306" s="18" t="s">
        <v>131</v>
      </c>
      <c r="BM306" s="200" t="s">
        <v>820</v>
      </c>
    </row>
    <row r="307" spans="1:65" s="2" customFormat="1" ht="14.45" customHeight="1">
      <c r="A307" s="35"/>
      <c r="B307" s="36"/>
      <c r="C307" s="188" t="s">
        <v>821</v>
      </c>
      <c r="D307" s="188" t="s">
        <v>127</v>
      </c>
      <c r="E307" s="189" t="s">
        <v>822</v>
      </c>
      <c r="F307" s="190" t="s">
        <v>823</v>
      </c>
      <c r="G307" s="191" t="s">
        <v>727</v>
      </c>
      <c r="H307" s="192">
        <v>14</v>
      </c>
      <c r="I307" s="193"/>
      <c r="J307" s="194">
        <f t="shared" si="40"/>
        <v>0</v>
      </c>
      <c r="K307" s="195"/>
      <c r="L307" s="40"/>
      <c r="M307" s="196" t="s">
        <v>1</v>
      </c>
      <c r="N307" s="197" t="s">
        <v>43</v>
      </c>
      <c r="O307" s="72"/>
      <c r="P307" s="198">
        <f t="shared" si="41"/>
        <v>0</v>
      </c>
      <c r="Q307" s="198">
        <v>0</v>
      </c>
      <c r="R307" s="198">
        <f t="shared" si="42"/>
        <v>0</v>
      </c>
      <c r="S307" s="198">
        <v>0</v>
      </c>
      <c r="T307" s="199">
        <f t="shared" si="4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0" t="s">
        <v>131</v>
      </c>
      <c r="AT307" s="200" t="s">
        <v>127</v>
      </c>
      <c r="AU307" s="200" t="s">
        <v>132</v>
      </c>
      <c r="AY307" s="18" t="s">
        <v>124</v>
      </c>
      <c r="BE307" s="201">
        <f t="shared" si="44"/>
        <v>0</v>
      </c>
      <c r="BF307" s="201">
        <f t="shared" si="45"/>
        <v>0</v>
      </c>
      <c r="BG307" s="201">
        <f t="shared" si="46"/>
        <v>0</v>
      </c>
      <c r="BH307" s="201">
        <f t="shared" si="47"/>
        <v>0</v>
      </c>
      <c r="BI307" s="201">
        <f t="shared" si="48"/>
        <v>0</v>
      </c>
      <c r="BJ307" s="18" t="s">
        <v>132</v>
      </c>
      <c r="BK307" s="201">
        <f t="shared" si="49"/>
        <v>0</v>
      </c>
      <c r="BL307" s="18" t="s">
        <v>131</v>
      </c>
      <c r="BM307" s="200" t="s">
        <v>824</v>
      </c>
    </row>
    <row r="308" spans="1:65" s="2" customFormat="1" ht="14.45" customHeight="1">
      <c r="A308" s="35"/>
      <c r="B308" s="36"/>
      <c r="C308" s="188" t="s">
        <v>825</v>
      </c>
      <c r="D308" s="188" t="s">
        <v>127</v>
      </c>
      <c r="E308" s="189" t="s">
        <v>826</v>
      </c>
      <c r="F308" s="190" t="s">
        <v>827</v>
      </c>
      <c r="G308" s="191" t="s">
        <v>727</v>
      </c>
      <c r="H308" s="192">
        <v>33</v>
      </c>
      <c r="I308" s="193"/>
      <c r="J308" s="194">
        <f t="shared" si="40"/>
        <v>0</v>
      </c>
      <c r="K308" s="195"/>
      <c r="L308" s="40"/>
      <c r="M308" s="196" t="s">
        <v>1</v>
      </c>
      <c r="N308" s="197" t="s">
        <v>43</v>
      </c>
      <c r="O308" s="72"/>
      <c r="P308" s="198">
        <f t="shared" si="41"/>
        <v>0</v>
      </c>
      <c r="Q308" s="198">
        <v>0</v>
      </c>
      <c r="R308" s="198">
        <f t="shared" si="42"/>
        <v>0</v>
      </c>
      <c r="S308" s="198">
        <v>0</v>
      </c>
      <c r="T308" s="199">
        <f t="shared" si="4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0" t="s">
        <v>131</v>
      </c>
      <c r="AT308" s="200" t="s">
        <v>127</v>
      </c>
      <c r="AU308" s="200" t="s">
        <v>132</v>
      </c>
      <c r="AY308" s="18" t="s">
        <v>124</v>
      </c>
      <c r="BE308" s="201">
        <f t="shared" si="44"/>
        <v>0</v>
      </c>
      <c r="BF308" s="201">
        <f t="shared" si="45"/>
        <v>0</v>
      </c>
      <c r="BG308" s="201">
        <f t="shared" si="46"/>
        <v>0</v>
      </c>
      <c r="BH308" s="201">
        <f t="shared" si="47"/>
        <v>0</v>
      </c>
      <c r="BI308" s="201">
        <f t="shared" si="48"/>
        <v>0</v>
      </c>
      <c r="BJ308" s="18" t="s">
        <v>132</v>
      </c>
      <c r="BK308" s="201">
        <f t="shared" si="49"/>
        <v>0</v>
      </c>
      <c r="BL308" s="18" t="s">
        <v>131</v>
      </c>
      <c r="BM308" s="200" t="s">
        <v>828</v>
      </c>
    </row>
    <row r="309" spans="1:65" s="2" customFormat="1" ht="14.45" customHeight="1">
      <c r="A309" s="35"/>
      <c r="B309" s="36"/>
      <c r="C309" s="188" t="s">
        <v>829</v>
      </c>
      <c r="D309" s="188" t="s">
        <v>127</v>
      </c>
      <c r="E309" s="189" t="s">
        <v>830</v>
      </c>
      <c r="F309" s="190" t="s">
        <v>831</v>
      </c>
      <c r="G309" s="191" t="s">
        <v>727</v>
      </c>
      <c r="H309" s="192">
        <v>70</v>
      </c>
      <c r="I309" s="193"/>
      <c r="J309" s="194">
        <f t="shared" si="40"/>
        <v>0</v>
      </c>
      <c r="K309" s="195"/>
      <c r="L309" s="40"/>
      <c r="M309" s="196" t="s">
        <v>1</v>
      </c>
      <c r="N309" s="197" t="s">
        <v>43</v>
      </c>
      <c r="O309" s="72"/>
      <c r="P309" s="198">
        <f t="shared" si="41"/>
        <v>0</v>
      </c>
      <c r="Q309" s="198">
        <v>0</v>
      </c>
      <c r="R309" s="198">
        <f t="shared" si="42"/>
        <v>0</v>
      </c>
      <c r="S309" s="198">
        <v>0</v>
      </c>
      <c r="T309" s="199">
        <f t="shared" si="4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131</v>
      </c>
      <c r="AT309" s="200" t="s">
        <v>127</v>
      </c>
      <c r="AU309" s="200" t="s">
        <v>132</v>
      </c>
      <c r="AY309" s="18" t="s">
        <v>124</v>
      </c>
      <c r="BE309" s="201">
        <f t="shared" si="44"/>
        <v>0</v>
      </c>
      <c r="BF309" s="201">
        <f t="shared" si="45"/>
        <v>0</v>
      </c>
      <c r="BG309" s="201">
        <f t="shared" si="46"/>
        <v>0</v>
      </c>
      <c r="BH309" s="201">
        <f t="shared" si="47"/>
        <v>0</v>
      </c>
      <c r="BI309" s="201">
        <f t="shared" si="48"/>
        <v>0</v>
      </c>
      <c r="BJ309" s="18" t="s">
        <v>132</v>
      </c>
      <c r="BK309" s="201">
        <f t="shared" si="49"/>
        <v>0</v>
      </c>
      <c r="BL309" s="18" t="s">
        <v>131</v>
      </c>
      <c r="BM309" s="200" t="s">
        <v>832</v>
      </c>
    </row>
    <row r="310" spans="1:65" s="2" customFormat="1" ht="14.45" customHeight="1">
      <c r="A310" s="35"/>
      <c r="B310" s="36"/>
      <c r="C310" s="188" t="s">
        <v>833</v>
      </c>
      <c r="D310" s="188" t="s">
        <v>127</v>
      </c>
      <c r="E310" s="189" t="s">
        <v>834</v>
      </c>
      <c r="F310" s="190" t="s">
        <v>835</v>
      </c>
      <c r="G310" s="191" t="s">
        <v>727</v>
      </c>
      <c r="H310" s="192">
        <v>70</v>
      </c>
      <c r="I310" s="193"/>
      <c r="J310" s="194">
        <f t="shared" si="40"/>
        <v>0</v>
      </c>
      <c r="K310" s="195"/>
      <c r="L310" s="40"/>
      <c r="M310" s="196" t="s">
        <v>1</v>
      </c>
      <c r="N310" s="197" t="s">
        <v>43</v>
      </c>
      <c r="O310" s="72"/>
      <c r="P310" s="198">
        <f t="shared" si="41"/>
        <v>0</v>
      </c>
      <c r="Q310" s="198">
        <v>0</v>
      </c>
      <c r="R310" s="198">
        <f t="shared" si="42"/>
        <v>0</v>
      </c>
      <c r="S310" s="198">
        <v>0</v>
      </c>
      <c r="T310" s="199">
        <f t="shared" si="4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0" t="s">
        <v>131</v>
      </c>
      <c r="AT310" s="200" t="s">
        <v>127</v>
      </c>
      <c r="AU310" s="200" t="s">
        <v>132</v>
      </c>
      <c r="AY310" s="18" t="s">
        <v>124</v>
      </c>
      <c r="BE310" s="201">
        <f t="shared" si="44"/>
        <v>0</v>
      </c>
      <c r="BF310" s="201">
        <f t="shared" si="45"/>
        <v>0</v>
      </c>
      <c r="BG310" s="201">
        <f t="shared" si="46"/>
        <v>0</v>
      </c>
      <c r="BH310" s="201">
        <f t="shared" si="47"/>
        <v>0</v>
      </c>
      <c r="BI310" s="201">
        <f t="shared" si="48"/>
        <v>0</v>
      </c>
      <c r="BJ310" s="18" t="s">
        <v>132</v>
      </c>
      <c r="BK310" s="201">
        <f t="shared" si="49"/>
        <v>0</v>
      </c>
      <c r="BL310" s="18" t="s">
        <v>131</v>
      </c>
      <c r="BM310" s="200" t="s">
        <v>836</v>
      </c>
    </row>
    <row r="311" spans="1:65" s="2" customFormat="1" ht="14.45" customHeight="1">
      <c r="A311" s="35"/>
      <c r="B311" s="36"/>
      <c r="C311" s="188" t="s">
        <v>837</v>
      </c>
      <c r="D311" s="188" t="s">
        <v>127</v>
      </c>
      <c r="E311" s="189" t="s">
        <v>838</v>
      </c>
      <c r="F311" s="190" t="s">
        <v>839</v>
      </c>
      <c r="G311" s="191" t="s">
        <v>727</v>
      </c>
      <c r="H311" s="192">
        <v>70</v>
      </c>
      <c r="I311" s="193"/>
      <c r="J311" s="194">
        <f t="shared" si="40"/>
        <v>0</v>
      </c>
      <c r="K311" s="195"/>
      <c r="L311" s="40"/>
      <c r="M311" s="196" t="s">
        <v>1</v>
      </c>
      <c r="N311" s="197" t="s">
        <v>43</v>
      </c>
      <c r="O311" s="72"/>
      <c r="P311" s="198">
        <f t="shared" si="41"/>
        <v>0</v>
      </c>
      <c r="Q311" s="198">
        <v>0</v>
      </c>
      <c r="R311" s="198">
        <f t="shared" si="42"/>
        <v>0</v>
      </c>
      <c r="S311" s="198">
        <v>0</v>
      </c>
      <c r="T311" s="199">
        <f t="shared" si="4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131</v>
      </c>
      <c r="AT311" s="200" t="s">
        <v>127</v>
      </c>
      <c r="AU311" s="200" t="s">
        <v>132</v>
      </c>
      <c r="AY311" s="18" t="s">
        <v>124</v>
      </c>
      <c r="BE311" s="201">
        <f t="shared" si="44"/>
        <v>0</v>
      </c>
      <c r="BF311" s="201">
        <f t="shared" si="45"/>
        <v>0</v>
      </c>
      <c r="BG311" s="201">
        <f t="shared" si="46"/>
        <v>0</v>
      </c>
      <c r="BH311" s="201">
        <f t="shared" si="47"/>
        <v>0</v>
      </c>
      <c r="BI311" s="201">
        <f t="shared" si="48"/>
        <v>0</v>
      </c>
      <c r="BJ311" s="18" t="s">
        <v>132</v>
      </c>
      <c r="BK311" s="201">
        <f t="shared" si="49"/>
        <v>0</v>
      </c>
      <c r="BL311" s="18" t="s">
        <v>131</v>
      </c>
      <c r="BM311" s="200" t="s">
        <v>840</v>
      </c>
    </row>
    <row r="312" spans="1:65" s="2" customFormat="1" ht="14.45" customHeight="1">
      <c r="A312" s="35"/>
      <c r="B312" s="36"/>
      <c r="C312" s="188" t="s">
        <v>841</v>
      </c>
      <c r="D312" s="188" t="s">
        <v>127</v>
      </c>
      <c r="E312" s="189" t="s">
        <v>842</v>
      </c>
      <c r="F312" s="190" t="s">
        <v>843</v>
      </c>
      <c r="G312" s="191" t="s">
        <v>195</v>
      </c>
      <c r="H312" s="192">
        <v>310</v>
      </c>
      <c r="I312" s="193"/>
      <c r="J312" s="194">
        <f t="shared" si="40"/>
        <v>0</v>
      </c>
      <c r="K312" s="195"/>
      <c r="L312" s="40"/>
      <c r="M312" s="196" t="s">
        <v>1</v>
      </c>
      <c r="N312" s="197" t="s">
        <v>43</v>
      </c>
      <c r="O312" s="72"/>
      <c r="P312" s="198">
        <f t="shared" si="41"/>
        <v>0</v>
      </c>
      <c r="Q312" s="198">
        <v>0</v>
      </c>
      <c r="R312" s="198">
        <f t="shared" si="42"/>
        <v>0</v>
      </c>
      <c r="S312" s="198">
        <v>0</v>
      </c>
      <c r="T312" s="199">
        <f t="shared" si="4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131</v>
      </c>
      <c r="AT312" s="200" t="s">
        <v>127</v>
      </c>
      <c r="AU312" s="200" t="s">
        <v>132</v>
      </c>
      <c r="AY312" s="18" t="s">
        <v>124</v>
      </c>
      <c r="BE312" s="201">
        <f t="shared" si="44"/>
        <v>0</v>
      </c>
      <c r="BF312" s="201">
        <f t="shared" si="45"/>
        <v>0</v>
      </c>
      <c r="BG312" s="201">
        <f t="shared" si="46"/>
        <v>0</v>
      </c>
      <c r="BH312" s="201">
        <f t="shared" si="47"/>
        <v>0</v>
      </c>
      <c r="BI312" s="201">
        <f t="shared" si="48"/>
        <v>0</v>
      </c>
      <c r="BJ312" s="18" t="s">
        <v>132</v>
      </c>
      <c r="BK312" s="201">
        <f t="shared" si="49"/>
        <v>0</v>
      </c>
      <c r="BL312" s="18" t="s">
        <v>131</v>
      </c>
      <c r="BM312" s="200" t="s">
        <v>844</v>
      </c>
    </row>
    <row r="313" spans="1:65" s="2" customFormat="1" ht="14.45" customHeight="1">
      <c r="A313" s="35"/>
      <c r="B313" s="36"/>
      <c r="C313" s="188" t="s">
        <v>845</v>
      </c>
      <c r="D313" s="188" t="s">
        <v>127</v>
      </c>
      <c r="E313" s="189" t="s">
        <v>846</v>
      </c>
      <c r="F313" s="190" t="s">
        <v>847</v>
      </c>
      <c r="G313" s="191" t="s">
        <v>195</v>
      </c>
      <c r="H313" s="192">
        <v>6</v>
      </c>
      <c r="I313" s="193"/>
      <c r="J313" s="194">
        <f t="shared" si="40"/>
        <v>0</v>
      </c>
      <c r="K313" s="195"/>
      <c r="L313" s="40"/>
      <c r="M313" s="196" t="s">
        <v>1</v>
      </c>
      <c r="N313" s="197" t="s">
        <v>43</v>
      </c>
      <c r="O313" s="72"/>
      <c r="P313" s="198">
        <f t="shared" si="41"/>
        <v>0</v>
      </c>
      <c r="Q313" s="198">
        <v>0</v>
      </c>
      <c r="R313" s="198">
        <f t="shared" si="42"/>
        <v>0</v>
      </c>
      <c r="S313" s="198">
        <v>0</v>
      </c>
      <c r="T313" s="199">
        <f t="shared" si="4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0" t="s">
        <v>131</v>
      </c>
      <c r="AT313" s="200" t="s">
        <v>127</v>
      </c>
      <c r="AU313" s="200" t="s">
        <v>132</v>
      </c>
      <c r="AY313" s="18" t="s">
        <v>124</v>
      </c>
      <c r="BE313" s="201">
        <f t="shared" si="44"/>
        <v>0</v>
      </c>
      <c r="BF313" s="201">
        <f t="shared" si="45"/>
        <v>0</v>
      </c>
      <c r="BG313" s="201">
        <f t="shared" si="46"/>
        <v>0</v>
      </c>
      <c r="BH313" s="201">
        <f t="shared" si="47"/>
        <v>0</v>
      </c>
      <c r="BI313" s="201">
        <f t="shared" si="48"/>
        <v>0</v>
      </c>
      <c r="BJ313" s="18" t="s">
        <v>132</v>
      </c>
      <c r="BK313" s="201">
        <f t="shared" si="49"/>
        <v>0</v>
      </c>
      <c r="BL313" s="18" t="s">
        <v>131</v>
      </c>
      <c r="BM313" s="200" t="s">
        <v>848</v>
      </c>
    </row>
    <row r="314" spans="1:65" s="2" customFormat="1" ht="14.45" customHeight="1">
      <c r="A314" s="35"/>
      <c r="B314" s="36"/>
      <c r="C314" s="188" t="s">
        <v>849</v>
      </c>
      <c r="D314" s="188" t="s">
        <v>127</v>
      </c>
      <c r="E314" s="189" t="s">
        <v>850</v>
      </c>
      <c r="F314" s="190" t="s">
        <v>851</v>
      </c>
      <c r="G314" s="191" t="s">
        <v>195</v>
      </c>
      <c r="H314" s="192">
        <v>120</v>
      </c>
      <c r="I314" s="193"/>
      <c r="J314" s="194">
        <f t="shared" si="40"/>
        <v>0</v>
      </c>
      <c r="K314" s="195"/>
      <c r="L314" s="40"/>
      <c r="M314" s="196" t="s">
        <v>1</v>
      </c>
      <c r="N314" s="197" t="s">
        <v>43</v>
      </c>
      <c r="O314" s="72"/>
      <c r="P314" s="198">
        <f t="shared" si="41"/>
        <v>0</v>
      </c>
      <c r="Q314" s="198">
        <v>0</v>
      </c>
      <c r="R314" s="198">
        <f t="shared" si="42"/>
        <v>0</v>
      </c>
      <c r="S314" s="198">
        <v>0</v>
      </c>
      <c r="T314" s="199">
        <f t="shared" si="4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0" t="s">
        <v>131</v>
      </c>
      <c r="AT314" s="200" t="s">
        <v>127</v>
      </c>
      <c r="AU314" s="200" t="s">
        <v>132</v>
      </c>
      <c r="AY314" s="18" t="s">
        <v>124</v>
      </c>
      <c r="BE314" s="201">
        <f t="shared" si="44"/>
        <v>0</v>
      </c>
      <c r="BF314" s="201">
        <f t="shared" si="45"/>
        <v>0</v>
      </c>
      <c r="BG314" s="201">
        <f t="shared" si="46"/>
        <v>0</v>
      </c>
      <c r="BH314" s="201">
        <f t="shared" si="47"/>
        <v>0</v>
      </c>
      <c r="BI314" s="201">
        <f t="shared" si="48"/>
        <v>0</v>
      </c>
      <c r="BJ314" s="18" t="s">
        <v>132</v>
      </c>
      <c r="BK314" s="201">
        <f t="shared" si="49"/>
        <v>0</v>
      </c>
      <c r="BL314" s="18" t="s">
        <v>131</v>
      </c>
      <c r="BM314" s="200" t="s">
        <v>852</v>
      </c>
    </row>
    <row r="315" spans="1:65" s="2" customFormat="1" ht="14.45" customHeight="1">
      <c r="A315" s="35"/>
      <c r="B315" s="36"/>
      <c r="C315" s="188" t="s">
        <v>853</v>
      </c>
      <c r="D315" s="188" t="s">
        <v>127</v>
      </c>
      <c r="E315" s="189" t="s">
        <v>854</v>
      </c>
      <c r="F315" s="190" t="s">
        <v>851</v>
      </c>
      <c r="G315" s="191" t="s">
        <v>195</v>
      </c>
      <c r="H315" s="192">
        <v>30</v>
      </c>
      <c r="I315" s="193"/>
      <c r="J315" s="194">
        <f t="shared" si="40"/>
        <v>0</v>
      </c>
      <c r="K315" s="195"/>
      <c r="L315" s="40"/>
      <c r="M315" s="196" t="s">
        <v>1</v>
      </c>
      <c r="N315" s="197" t="s">
        <v>43</v>
      </c>
      <c r="O315" s="72"/>
      <c r="P315" s="198">
        <f t="shared" si="41"/>
        <v>0</v>
      </c>
      <c r="Q315" s="198">
        <v>0</v>
      </c>
      <c r="R315" s="198">
        <f t="shared" si="42"/>
        <v>0</v>
      </c>
      <c r="S315" s="198">
        <v>0</v>
      </c>
      <c r="T315" s="199">
        <f t="shared" si="4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0" t="s">
        <v>131</v>
      </c>
      <c r="AT315" s="200" t="s">
        <v>127</v>
      </c>
      <c r="AU315" s="200" t="s">
        <v>132</v>
      </c>
      <c r="AY315" s="18" t="s">
        <v>124</v>
      </c>
      <c r="BE315" s="201">
        <f t="shared" si="44"/>
        <v>0</v>
      </c>
      <c r="BF315" s="201">
        <f t="shared" si="45"/>
        <v>0</v>
      </c>
      <c r="BG315" s="201">
        <f t="shared" si="46"/>
        <v>0</v>
      </c>
      <c r="BH315" s="201">
        <f t="shared" si="47"/>
        <v>0</v>
      </c>
      <c r="BI315" s="201">
        <f t="shared" si="48"/>
        <v>0</v>
      </c>
      <c r="BJ315" s="18" t="s">
        <v>132</v>
      </c>
      <c r="BK315" s="201">
        <f t="shared" si="49"/>
        <v>0</v>
      </c>
      <c r="BL315" s="18" t="s">
        <v>131</v>
      </c>
      <c r="BM315" s="200" t="s">
        <v>855</v>
      </c>
    </row>
    <row r="316" spans="1:65" s="2" customFormat="1" ht="14.45" customHeight="1">
      <c r="A316" s="35"/>
      <c r="B316" s="36"/>
      <c r="C316" s="188" t="s">
        <v>856</v>
      </c>
      <c r="D316" s="188" t="s">
        <v>127</v>
      </c>
      <c r="E316" s="189" t="s">
        <v>857</v>
      </c>
      <c r="F316" s="190" t="s">
        <v>775</v>
      </c>
      <c r="G316" s="191" t="s">
        <v>302</v>
      </c>
      <c r="H316" s="192">
        <v>1</v>
      </c>
      <c r="I316" s="193"/>
      <c r="J316" s="194">
        <f t="shared" si="40"/>
        <v>0</v>
      </c>
      <c r="K316" s="195"/>
      <c r="L316" s="40"/>
      <c r="M316" s="196" t="s">
        <v>1</v>
      </c>
      <c r="N316" s="197" t="s">
        <v>43</v>
      </c>
      <c r="O316" s="72"/>
      <c r="P316" s="198">
        <f t="shared" si="41"/>
        <v>0</v>
      </c>
      <c r="Q316" s="198">
        <v>0</v>
      </c>
      <c r="R316" s="198">
        <f t="shared" si="42"/>
        <v>0</v>
      </c>
      <c r="S316" s="198">
        <v>0</v>
      </c>
      <c r="T316" s="199">
        <f t="shared" si="4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0" t="s">
        <v>131</v>
      </c>
      <c r="AT316" s="200" t="s">
        <v>127</v>
      </c>
      <c r="AU316" s="200" t="s">
        <v>132</v>
      </c>
      <c r="AY316" s="18" t="s">
        <v>124</v>
      </c>
      <c r="BE316" s="201">
        <f t="shared" si="44"/>
        <v>0</v>
      </c>
      <c r="BF316" s="201">
        <f t="shared" si="45"/>
        <v>0</v>
      </c>
      <c r="BG316" s="201">
        <f t="shared" si="46"/>
        <v>0</v>
      </c>
      <c r="BH316" s="201">
        <f t="shared" si="47"/>
        <v>0</v>
      </c>
      <c r="BI316" s="201">
        <f t="shared" si="48"/>
        <v>0</v>
      </c>
      <c r="BJ316" s="18" t="s">
        <v>132</v>
      </c>
      <c r="BK316" s="201">
        <f t="shared" si="49"/>
        <v>0</v>
      </c>
      <c r="BL316" s="18" t="s">
        <v>131</v>
      </c>
      <c r="BM316" s="200" t="s">
        <v>858</v>
      </c>
    </row>
    <row r="317" spans="1:65" s="2" customFormat="1" ht="24.2" customHeight="1">
      <c r="A317" s="35"/>
      <c r="B317" s="36"/>
      <c r="C317" s="188" t="s">
        <v>859</v>
      </c>
      <c r="D317" s="188" t="s">
        <v>127</v>
      </c>
      <c r="E317" s="189" t="s">
        <v>860</v>
      </c>
      <c r="F317" s="190" t="s">
        <v>861</v>
      </c>
      <c r="G317" s="191" t="s">
        <v>302</v>
      </c>
      <c r="H317" s="192">
        <v>1</v>
      </c>
      <c r="I317" s="193"/>
      <c r="J317" s="194">
        <f t="shared" si="40"/>
        <v>0</v>
      </c>
      <c r="K317" s="195"/>
      <c r="L317" s="40"/>
      <c r="M317" s="196" t="s">
        <v>1</v>
      </c>
      <c r="N317" s="197" t="s">
        <v>43</v>
      </c>
      <c r="O317" s="72"/>
      <c r="P317" s="198">
        <f t="shared" si="41"/>
        <v>0</v>
      </c>
      <c r="Q317" s="198">
        <v>0</v>
      </c>
      <c r="R317" s="198">
        <f t="shared" si="42"/>
        <v>0</v>
      </c>
      <c r="S317" s="198">
        <v>0</v>
      </c>
      <c r="T317" s="199">
        <f t="shared" si="4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0" t="s">
        <v>131</v>
      </c>
      <c r="AT317" s="200" t="s">
        <v>127</v>
      </c>
      <c r="AU317" s="200" t="s">
        <v>132</v>
      </c>
      <c r="AY317" s="18" t="s">
        <v>124</v>
      </c>
      <c r="BE317" s="201">
        <f t="shared" si="44"/>
        <v>0</v>
      </c>
      <c r="BF317" s="201">
        <f t="shared" si="45"/>
        <v>0</v>
      </c>
      <c r="BG317" s="201">
        <f t="shared" si="46"/>
        <v>0</v>
      </c>
      <c r="BH317" s="201">
        <f t="shared" si="47"/>
        <v>0</v>
      </c>
      <c r="BI317" s="201">
        <f t="shared" si="48"/>
        <v>0</v>
      </c>
      <c r="BJ317" s="18" t="s">
        <v>132</v>
      </c>
      <c r="BK317" s="201">
        <f t="shared" si="49"/>
        <v>0</v>
      </c>
      <c r="BL317" s="18" t="s">
        <v>131</v>
      </c>
      <c r="BM317" s="200" t="s">
        <v>862</v>
      </c>
    </row>
    <row r="318" spans="1:65" s="2" customFormat="1" ht="14.45" customHeight="1">
      <c r="A318" s="35"/>
      <c r="B318" s="36"/>
      <c r="C318" s="188" t="s">
        <v>863</v>
      </c>
      <c r="D318" s="188" t="s">
        <v>127</v>
      </c>
      <c r="E318" s="189" t="s">
        <v>864</v>
      </c>
      <c r="F318" s="190" t="s">
        <v>865</v>
      </c>
      <c r="G318" s="191" t="s">
        <v>195</v>
      </c>
      <c r="H318" s="192">
        <v>350</v>
      </c>
      <c r="I318" s="193"/>
      <c r="J318" s="194">
        <f t="shared" si="40"/>
        <v>0</v>
      </c>
      <c r="K318" s="195"/>
      <c r="L318" s="40"/>
      <c r="M318" s="196" t="s">
        <v>1</v>
      </c>
      <c r="N318" s="197" t="s">
        <v>43</v>
      </c>
      <c r="O318" s="72"/>
      <c r="P318" s="198">
        <f t="shared" si="41"/>
        <v>0</v>
      </c>
      <c r="Q318" s="198">
        <v>0</v>
      </c>
      <c r="R318" s="198">
        <f t="shared" si="42"/>
        <v>0</v>
      </c>
      <c r="S318" s="198">
        <v>0</v>
      </c>
      <c r="T318" s="199">
        <f t="shared" si="4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0" t="s">
        <v>131</v>
      </c>
      <c r="AT318" s="200" t="s">
        <v>127</v>
      </c>
      <c r="AU318" s="200" t="s">
        <v>132</v>
      </c>
      <c r="AY318" s="18" t="s">
        <v>124</v>
      </c>
      <c r="BE318" s="201">
        <f t="shared" si="44"/>
        <v>0</v>
      </c>
      <c r="BF318" s="201">
        <f t="shared" si="45"/>
        <v>0</v>
      </c>
      <c r="BG318" s="201">
        <f t="shared" si="46"/>
        <v>0</v>
      </c>
      <c r="BH318" s="201">
        <f t="shared" si="47"/>
        <v>0</v>
      </c>
      <c r="BI318" s="201">
        <f t="shared" si="48"/>
        <v>0</v>
      </c>
      <c r="BJ318" s="18" t="s">
        <v>132</v>
      </c>
      <c r="BK318" s="201">
        <f t="shared" si="49"/>
        <v>0</v>
      </c>
      <c r="BL318" s="18" t="s">
        <v>131</v>
      </c>
      <c r="BM318" s="200" t="s">
        <v>866</v>
      </c>
    </row>
    <row r="319" spans="1:65" s="2" customFormat="1" ht="14.45" customHeight="1">
      <c r="A319" s="35"/>
      <c r="B319" s="36"/>
      <c r="C319" s="188" t="s">
        <v>867</v>
      </c>
      <c r="D319" s="188" t="s">
        <v>127</v>
      </c>
      <c r="E319" s="189" t="s">
        <v>868</v>
      </c>
      <c r="F319" s="190" t="s">
        <v>869</v>
      </c>
      <c r="G319" s="191" t="s">
        <v>195</v>
      </c>
      <c r="H319" s="192">
        <v>90</v>
      </c>
      <c r="I319" s="193"/>
      <c r="J319" s="194">
        <f t="shared" si="40"/>
        <v>0</v>
      </c>
      <c r="K319" s="195"/>
      <c r="L319" s="40"/>
      <c r="M319" s="196" t="s">
        <v>1</v>
      </c>
      <c r="N319" s="197" t="s">
        <v>43</v>
      </c>
      <c r="O319" s="72"/>
      <c r="P319" s="198">
        <f t="shared" si="41"/>
        <v>0</v>
      </c>
      <c r="Q319" s="198">
        <v>0</v>
      </c>
      <c r="R319" s="198">
        <f t="shared" si="42"/>
        <v>0</v>
      </c>
      <c r="S319" s="198">
        <v>0</v>
      </c>
      <c r="T319" s="199">
        <f t="shared" si="4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0" t="s">
        <v>131</v>
      </c>
      <c r="AT319" s="200" t="s">
        <v>127</v>
      </c>
      <c r="AU319" s="200" t="s">
        <v>132</v>
      </c>
      <c r="AY319" s="18" t="s">
        <v>124</v>
      </c>
      <c r="BE319" s="201">
        <f t="shared" si="44"/>
        <v>0</v>
      </c>
      <c r="BF319" s="201">
        <f t="shared" si="45"/>
        <v>0</v>
      </c>
      <c r="BG319" s="201">
        <f t="shared" si="46"/>
        <v>0</v>
      </c>
      <c r="BH319" s="201">
        <f t="shared" si="47"/>
        <v>0</v>
      </c>
      <c r="BI319" s="201">
        <f t="shared" si="48"/>
        <v>0</v>
      </c>
      <c r="BJ319" s="18" t="s">
        <v>132</v>
      </c>
      <c r="BK319" s="201">
        <f t="shared" si="49"/>
        <v>0</v>
      </c>
      <c r="BL319" s="18" t="s">
        <v>131</v>
      </c>
      <c r="BM319" s="200" t="s">
        <v>870</v>
      </c>
    </row>
    <row r="320" spans="1:65" s="2" customFormat="1" ht="14.45" customHeight="1">
      <c r="A320" s="35"/>
      <c r="B320" s="36"/>
      <c r="C320" s="188" t="s">
        <v>871</v>
      </c>
      <c r="D320" s="188" t="s">
        <v>127</v>
      </c>
      <c r="E320" s="189" t="s">
        <v>872</v>
      </c>
      <c r="F320" s="190" t="s">
        <v>873</v>
      </c>
      <c r="G320" s="191" t="s">
        <v>727</v>
      </c>
      <c r="H320" s="192">
        <v>47</v>
      </c>
      <c r="I320" s="193"/>
      <c r="J320" s="194">
        <f t="shared" si="40"/>
        <v>0</v>
      </c>
      <c r="K320" s="195"/>
      <c r="L320" s="40"/>
      <c r="M320" s="196" t="s">
        <v>1</v>
      </c>
      <c r="N320" s="197" t="s">
        <v>43</v>
      </c>
      <c r="O320" s="72"/>
      <c r="P320" s="198">
        <f t="shared" si="41"/>
        <v>0</v>
      </c>
      <c r="Q320" s="198">
        <v>0</v>
      </c>
      <c r="R320" s="198">
        <f t="shared" si="42"/>
        <v>0</v>
      </c>
      <c r="S320" s="198">
        <v>0</v>
      </c>
      <c r="T320" s="199">
        <f t="shared" si="4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0" t="s">
        <v>131</v>
      </c>
      <c r="AT320" s="200" t="s">
        <v>127</v>
      </c>
      <c r="AU320" s="200" t="s">
        <v>132</v>
      </c>
      <c r="AY320" s="18" t="s">
        <v>124</v>
      </c>
      <c r="BE320" s="201">
        <f t="shared" si="44"/>
        <v>0</v>
      </c>
      <c r="BF320" s="201">
        <f t="shared" si="45"/>
        <v>0</v>
      </c>
      <c r="BG320" s="201">
        <f t="shared" si="46"/>
        <v>0</v>
      </c>
      <c r="BH320" s="201">
        <f t="shared" si="47"/>
        <v>0</v>
      </c>
      <c r="BI320" s="201">
        <f t="shared" si="48"/>
        <v>0</v>
      </c>
      <c r="BJ320" s="18" t="s">
        <v>132</v>
      </c>
      <c r="BK320" s="201">
        <f t="shared" si="49"/>
        <v>0</v>
      </c>
      <c r="BL320" s="18" t="s">
        <v>131</v>
      </c>
      <c r="BM320" s="200" t="s">
        <v>874</v>
      </c>
    </row>
    <row r="321" spans="1:65" s="2" customFormat="1" ht="14.45" customHeight="1">
      <c r="A321" s="35"/>
      <c r="B321" s="36"/>
      <c r="C321" s="188" t="s">
        <v>875</v>
      </c>
      <c r="D321" s="188" t="s">
        <v>127</v>
      </c>
      <c r="E321" s="189" t="s">
        <v>876</v>
      </c>
      <c r="F321" s="190" t="s">
        <v>877</v>
      </c>
      <c r="G321" s="191" t="s">
        <v>727</v>
      </c>
      <c r="H321" s="192">
        <v>47</v>
      </c>
      <c r="I321" s="193"/>
      <c r="J321" s="194">
        <f t="shared" si="40"/>
        <v>0</v>
      </c>
      <c r="K321" s="195"/>
      <c r="L321" s="40"/>
      <c r="M321" s="196" t="s">
        <v>1</v>
      </c>
      <c r="N321" s="197" t="s">
        <v>43</v>
      </c>
      <c r="O321" s="72"/>
      <c r="P321" s="198">
        <f t="shared" si="41"/>
        <v>0</v>
      </c>
      <c r="Q321" s="198">
        <v>0</v>
      </c>
      <c r="R321" s="198">
        <f t="shared" si="42"/>
        <v>0</v>
      </c>
      <c r="S321" s="198">
        <v>0</v>
      </c>
      <c r="T321" s="199">
        <f t="shared" si="4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0" t="s">
        <v>131</v>
      </c>
      <c r="AT321" s="200" t="s">
        <v>127</v>
      </c>
      <c r="AU321" s="200" t="s">
        <v>132</v>
      </c>
      <c r="AY321" s="18" t="s">
        <v>124</v>
      </c>
      <c r="BE321" s="201">
        <f t="shared" si="44"/>
        <v>0</v>
      </c>
      <c r="BF321" s="201">
        <f t="shared" si="45"/>
        <v>0</v>
      </c>
      <c r="BG321" s="201">
        <f t="shared" si="46"/>
        <v>0</v>
      </c>
      <c r="BH321" s="201">
        <f t="shared" si="47"/>
        <v>0</v>
      </c>
      <c r="BI321" s="201">
        <f t="shared" si="48"/>
        <v>0</v>
      </c>
      <c r="BJ321" s="18" t="s">
        <v>132</v>
      </c>
      <c r="BK321" s="201">
        <f t="shared" si="49"/>
        <v>0</v>
      </c>
      <c r="BL321" s="18" t="s">
        <v>131</v>
      </c>
      <c r="BM321" s="200" t="s">
        <v>878</v>
      </c>
    </row>
    <row r="322" spans="1:65" s="2" customFormat="1" ht="14.45" customHeight="1">
      <c r="A322" s="35"/>
      <c r="B322" s="36"/>
      <c r="C322" s="188" t="s">
        <v>879</v>
      </c>
      <c r="D322" s="188" t="s">
        <v>127</v>
      </c>
      <c r="E322" s="189" t="s">
        <v>880</v>
      </c>
      <c r="F322" s="190" t="s">
        <v>881</v>
      </c>
      <c r="G322" s="191" t="s">
        <v>727</v>
      </c>
      <c r="H322" s="192">
        <v>12</v>
      </c>
      <c r="I322" s="193"/>
      <c r="J322" s="194">
        <f t="shared" si="40"/>
        <v>0</v>
      </c>
      <c r="K322" s="195"/>
      <c r="L322" s="40"/>
      <c r="M322" s="196" t="s">
        <v>1</v>
      </c>
      <c r="N322" s="197" t="s">
        <v>43</v>
      </c>
      <c r="O322" s="72"/>
      <c r="P322" s="198">
        <f t="shared" si="41"/>
        <v>0</v>
      </c>
      <c r="Q322" s="198">
        <v>0</v>
      </c>
      <c r="R322" s="198">
        <f t="shared" si="42"/>
        <v>0</v>
      </c>
      <c r="S322" s="198">
        <v>0</v>
      </c>
      <c r="T322" s="199">
        <f t="shared" si="4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0" t="s">
        <v>131</v>
      </c>
      <c r="AT322" s="200" t="s">
        <v>127</v>
      </c>
      <c r="AU322" s="200" t="s">
        <v>132</v>
      </c>
      <c r="AY322" s="18" t="s">
        <v>124</v>
      </c>
      <c r="BE322" s="201">
        <f t="shared" si="44"/>
        <v>0</v>
      </c>
      <c r="BF322" s="201">
        <f t="shared" si="45"/>
        <v>0</v>
      </c>
      <c r="BG322" s="201">
        <f t="shared" si="46"/>
        <v>0</v>
      </c>
      <c r="BH322" s="201">
        <f t="shared" si="47"/>
        <v>0</v>
      </c>
      <c r="BI322" s="201">
        <f t="shared" si="48"/>
        <v>0</v>
      </c>
      <c r="BJ322" s="18" t="s">
        <v>132</v>
      </c>
      <c r="BK322" s="201">
        <f t="shared" si="49"/>
        <v>0</v>
      </c>
      <c r="BL322" s="18" t="s">
        <v>131</v>
      </c>
      <c r="BM322" s="200" t="s">
        <v>882</v>
      </c>
    </row>
    <row r="323" spans="1:65" s="2" customFormat="1" ht="14.45" customHeight="1">
      <c r="A323" s="35"/>
      <c r="B323" s="36"/>
      <c r="C323" s="188" t="s">
        <v>883</v>
      </c>
      <c r="D323" s="188" t="s">
        <v>127</v>
      </c>
      <c r="E323" s="189" t="s">
        <v>884</v>
      </c>
      <c r="F323" s="190" t="s">
        <v>885</v>
      </c>
      <c r="G323" s="191" t="s">
        <v>727</v>
      </c>
      <c r="H323" s="192">
        <v>2</v>
      </c>
      <c r="I323" s="193"/>
      <c r="J323" s="194">
        <f t="shared" si="40"/>
        <v>0</v>
      </c>
      <c r="K323" s="195"/>
      <c r="L323" s="40"/>
      <c r="M323" s="196" t="s">
        <v>1</v>
      </c>
      <c r="N323" s="197" t="s">
        <v>43</v>
      </c>
      <c r="O323" s="72"/>
      <c r="P323" s="198">
        <f t="shared" si="41"/>
        <v>0</v>
      </c>
      <c r="Q323" s="198">
        <v>0</v>
      </c>
      <c r="R323" s="198">
        <f t="shared" si="42"/>
        <v>0</v>
      </c>
      <c r="S323" s="198">
        <v>0</v>
      </c>
      <c r="T323" s="199">
        <f t="shared" si="4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0" t="s">
        <v>131</v>
      </c>
      <c r="AT323" s="200" t="s">
        <v>127</v>
      </c>
      <c r="AU323" s="200" t="s">
        <v>132</v>
      </c>
      <c r="AY323" s="18" t="s">
        <v>124</v>
      </c>
      <c r="BE323" s="201">
        <f t="shared" si="44"/>
        <v>0</v>
      </c>
      <c r="BF323" s="201">
        <f t="shared" si="45"/>
        <v>0</v>
      </c>
      <c r="BG323" s="201">
        <f t="shared" si="46"/>
        <v>0</v>
      </c>
      <c r="BH323" s="201">
        <f t="shared" si="47"/>
        <v>0</v>
      </c>
      <c r="BI323" s="201">
        <f t="shared" si="48"/>
        <v>0</v>
      </c>
      <c r="BJ323" s="18" t="s">
        <v>132</v>
      </c>
      <c r="BK323" s="201">
        <f t="shared" si="49"/>
        <v>0</v>
      </c>
      <c r="BL323" s="18" t="s">
        <v>131</v>
      </c>
      <c r="BM323" s="200" t="s">
        <v>886</v>
      </c>
    </row>
    <row r="324" spans="1:65" s="2" customFormat="1" ht="14.45" customHeight="1">
      <c r="A324" s="35"/>
      <c r="B324" s="36"/>
      <c r="C324" s="188" t="s">
        <v>887</v>
      </c>
      <c r="D324" s="188" t="s">
        <v>127</v>
      </c>
      <c r="E324" s="189" t="s">
        <v>888</v>
      </c>
      <c r="F324" s="190" t="s">
        <v>889</v>
      </c>
      <c r="G324" s="191" t="s">
        <v>727</v>
      </c>
      <c r="H324" s="192">
        <v>30</v>
      </c>
      <c r="I324" s="193"/>
      <c r="J324" s="194">
        <f t="shared" si="40"/>
        <v>0</v>
      </c>
      <c r="K324" s="195"/>
      <c r="L324" s="40"/>
      <c r="M324" s="196" t="s">
        <v>1</v>
      </c>
      <c r="N324" s="197" t="s">
        <v>43</v>
      </c>
      <c r="O324" s="72"/>
      <c r="P324" s="198">
        <f t="shared" si="41"/>
        <v>0</v>
      </c>
      <c r="Q324" s="198">
        <v>0</v>
      </c>
      <c r="R324" s="198">
        <f t="shared" si="42"/>
        <v>0</v>
      </c>
      <c r="S324" s="198">
        <v>0</v>
      </c>
      <c r="T324" s="199">
        <f t="shared" si="4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0" t="s">
        <v>131</v>
      </c>
      <c r="AT324" s="200" t="s">
        <v>127</v>
      </c>
      <c r="AU324" s="200" t="s">
        <v>132</v>
      </c>
      <c r="AY324" s="18" t="s">
        <v>124</v>
      </c>
      <c r="BE324" s="201">
        <f t="shared" si="44"/>
        <v>0</v>
      </c>
      <c r="BF324" s="201">
        <f t="shared" si="45"/>
        <v>0</v>
      </c>
      <c r="BG324" s="201">
        <f t="shared" si="46"/>
        <v>0</v>
      </c>
      <c r="BH324" s="201">
        <f t="shared" si="47"/>
        <v>0</v>
      </c>
      <c r="BI324" s="201">
        <f t="shared" si="48"/>
        <v>0</v>
      </c>
      <c r="BJ324" s="18" t="s">
        <v>132</v>
      </c>
      <c r="BK324" s="201">
        <f t="shared" si="49"/>
        <v>0</v>
      </c>
      <c r="BL324" s="18" t="s">
        <v>131</v>
      </c>
      <c r="BM324" s="200" t="s">
        <v>890</v>
      </c>
    </row>
    <row r="325" spans="1:65" s="2" customFormat="1" ht="14.45" customHeight="1">
      <c r="A325" s="35"/>
      <c r="B325" s="36"/>
      <c r="C325" s="188" t="s">
        <v>891</v>
      </c>
      <c r="D325" s="188" t="s">
        <v>127</v>
      </c>
      <c r="E325" s="189" t="s">
        <v>892</v>
      </c>
      <c r="F325" s="190" t="s">
        <v>751</v>
      </c>
      <c r="G325" s="191" t="s">
        <v>302</v>
      </c>
      <c r="H325" s="192">
        <v>1</v>
      </c>
      <c r="I325" s="193"/>
      <c r="J325" s="194">
        <f t="shared" si="40"/>
        <v>0</v>
      </c>
      <c r="K325" s="195"/>
      <c r="L325" s="40"/>
      <c r="M325" s="196" t="s">
        <v>1</v>
      </c>
      <c r="N325" s="197" t="s">
        <v>43</v>
      </c>
      <c r="O325" s="72"/>
      <c r="P325" s="198">
        <f t="shared" si="41"/>
        <v>0</v>
      </c>
      <c r="Q325" s="198">
        <v>0</v>
      </c>
      <c r="R325" s="198">
        <f t="shared" si="42"/>
        <v>0</v>
      </c>
      <c r="S325" s="198">
        <v>0</v>
      </c>
      <c r="T325" s="199">
        <f t="shared" si="4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0" t="s">
        <v>131</v>
      </c>
      <c r="AT325" s="200" t="s">
        <v>127</v>
      </c>
      <c r="AU325" s="200" t="s">
        <v>132</v>
      </c>
      <c r="AY325" s="18" t="s">
        <v>124</v>
      </c>
      <c r="BE325" s="201">
        <f t="shared" si="44"/>
        <v>0</v>
      </c>
      <c r="BF325" s="201">
        <f t="shared" si="45"/>
        <v>0</v>
      </c>
      <c r="BG325" s="201">
        <f t="shared" si="46"/>
        <v>0</v>
      </c>
      <c r="BH325" s="201">
        <f t="shared" si="47"/>
        <v>0</v>
      </c>
      <c r="BI325" s="201">
        <f t="shared" si="48"/>
        <v>0</v>
      </c>
      <c r="BJ325" s="18" t="s">
        <v>132</v>
      </c>
      <c r="BK325" s="201">
        <f t="shared" si="49"/>
        <v>0</v>
      </c>
      <c r="BL325" s="18" t="s">
        <v>131</v>
      </c>
      <c r="BM325" s="200" t="s">
        <v>893</v>
      </c>
    </row>
    <row r="326" spans="1:65" s="2" customFormat="1" ht="14.45" customHeight="1">
      <c r="A326" s="35"/>
      <c r="B326" s="36"/>
      <c r="C326" s="188" t="s">
        <v>894</v>
      </c>
      <c r="D326" s="188" t="s">
        <v>127</v>
      </c>
      <c r="E326" s="189" t="s">
        <v>895</v>
      </c>
      <c r="F326" s="190" t="s">
        <v>896</v>
      </c>
      <c r="G326" s="191" t="s">
        <v>727</v>
      </c>
      <c r="H326" s="192">
        <v>1</v>
      </c>
      <c r="I326" s="193"/>
      <c r="J326" s="194">
        <f t="shared" si="40"/>
        <v>0</v>
      </c>
      <c r="K326" s="195"/>
      <c r="L326" s="40"/>
      <c r="M326" s="196" t="s">
        <v>1</v>
      </c>
      <c r="N326" s="197" t="s">
        <v>43</v>
      </c>
      <c r="O326" s="72"/>
      <c r="P326" s="198">
        <f t="shared" si="41"/>
        <v>0</v>
      </c>
      <c r="Q326" s="198">
        <v>0</v>
      </c>
      <c r="R326" s="198">
        <f t="shared" si="42"/>
        <v>0</v>
      </c>
      <c r="S326" s="198">
        <v>0</v>
      </c>
      <c r="T326" s="199">
        <f t="shared" si="4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0" t="s">
        <v>131</v>
      </c>
      <c r="AT326" s="200" t="s">
        <v>127</v>
      </c>
      <c r="AU326" s="200" t="s">
        <v>132</v>
      </c>
      <c r="AY326" s="18" t="s">
        <v>124</v>
      </c>
      <c r="BE326" s="201">
        <f t="shared" si="44"/>
        <v>0</v>
      </c>
      <c r="BF326" s="201">
        <f t="shared" si="45"/>
        <v>0</v>
      </c>
      <c r="BG326" s="201">
        <f t="shared" si="46"/>
        <v>0</v>
      </c>
      <c r="BH326" s="201">
        <f t="shared" si="47"/>
        <v>0</v>
      </c>
      <c r="BI326" s="201">
        <f t="shared" si="48"/>
        <v>0</v>
      </c>
      <c r="BJ326" s="18" t="s">
        <v>132</v>
      </c>
      <c r="BK326" s="201">
        <f t="shared" si="49"/>
        <v>0</v>
      </c>
      <c r="BL326" s="18" t="s">
        <v>131</v>
      </c>
      <c r="BM326" s="200" t="s">
        <v>897</v>
      </c>
    </row>
    <row r="327" spans="1:65" s="2" customFormat="1" ht="14.45" customHeight="1">
      <c r="A327" s="35"/>
      <c r="B327" s="36"/>
      <c r="C327" s="188" t="s">
        <v>898</v>
      </c>
      <c r="D327" s="188" t="s">
        <v>127</v>
      </c>
      <c r="E327" s="189" t="s">
        <v>899</v>
      </c>
      <c r="F327" s="190" t="s">
        <v>900</v>
      </c>
      <c r="G327" s="191" t="s">
        <v>727</v>
      </c>
      <c r="H327" s="192">
        <v>7</v>
      </c>
      <c r="I327" s="193"/>
      <c r="J327" s="194">
        <f t="shared" si="40"/>
        <v>0</v>
      </c>
      <c r="K327" s="195"/>
      <c r="L327" s="40"/>
      <c r="M327" s="196" t="s">
        <v>1</v>
      </c>
      <c r="N327" s="197" t="s">
        <v>43</v>
      </c>
      <c r="O327" s="72"/>
      <c r="P327" s="198">
        <f t="shared" si="41"/>
        <v>0</v>
      </c>
      <c r="Q327" s="198">
        <v>0</v>
      </c>
      <c r="R327" s="198">
        <f t="shared" si="42"/>
        <v>0</v>
      </c>
      <c r="S327" s="198">
        <v>0</v>
      </c>
      <c r="T327" s="199">
        <f t="shared" si="4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0" t="s">
        <v>131</v>
      </c>
      <c r="AT327" s="200" t="s">
        <v>127</v>
      </c>
      <c r="AU327" s="200" t="s">
        <v>132</v>
      </c>
      <c r="AY327" s="18" t="s">
        <v>124</v>
      </c>
      <c r="BE327" s="201">
        <f t="shared" si="44"/>
        <v>0</v>
      </c>
      <c r="BF327" s="201">
        <f t="shared" si="45"/>
        <v>0</v>
      </c>
      <c r="BG327" s="201">
        <f t="shared" si="46"/>
        <v>0</v>
      </c>
      <c r="BH327" s="201">
        <f t="shared" si="47"/>
        <v>0</v>
      </c>
      <c r="BI327" s="201">
        <f t="shared" si="48"/>
        <v>0</v>
      </c>
      <c r="BJ327" s="18" t="s">
        <v>132</v>
      </c>
      <c r="BK327" s="201">
        <f t="shared" si="49"/>
        <v>0</v>
      </c>
      <c r="BL327" s="18" t="s">
        <v>131</v>
      </c>
      <c r="BM327" s="200" t="s">
        <v>901</v>
      </c>
    </row>
    <row r="328" spans="1:65" s="2" customFormat="1" ht="14.45" customHeight="1">
      <c r="A328" s="35"/>
      <c r="B328" s="36"/>
      <c r="C328" s="188" t="s">
        <v>902</v>
      </c>
      <c r="D328" s="188" t="s">
        <v>127</v>
      </c>
      <c r="E328" s="189" t="s">
        <v>903</v>
      </c>
      <c r="F328" s="190" t="s">
        <v>904</v>
      </c>
      <c r="G328" s="191" t="s">
        <v>727</v>
      </c>
      <c r="H328" s="192">
        <v>4</v>
      </c>
      <c r="I328" s="193"/>
      <c r="J328" s="194">
        <f t="shared" si="40"/>
        <v>0</v>
      </c>
      <c r="K328" s="195"/>
      <c r="L328" s="40"/>
      <c r="M328" s="196" t="s">
        <v>1</v>
      </c>
      <c r="N328" s="197" t="s">
        <v>43</v>
      </c>
      <c r="O328" s="72"/>
      <c r="P328" s="198">
        <f t="shared" si="41"/>
        <v>0</v>
      </c>
      <c r="Q328" s="198">
        <v>0</v>
      </c>
      <c r="R328" s="198">
        <f t="shared" si="42"/>
        <v>0</v>
      </c>
      <c r="S328" s="198">
        <v>0</v>
      </c>
      <c r="T328" s="199">
        <f t="shared" si="4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0" t="s">
        <v>131</v>
      </c>
      <c r="AT328" s="200" t="s">
        <v>127</v>
      </c>
      <c r="AU328" s="200" t="s">
        <v>132</v>
      </c>
      <c r="AY328" s="18" t="s">
        <v>124</v>
      </c>
      <c r="BE328" s="201">
        <f t="shared" si="44"/>
        <v>0</v>
      </c>
      <c r="BF328" s="201">
        <f t="shared" si="45"/>
        <v>0</v>
      </c>
      <c r="BG328" s="201">
        <f t="shared" si="46"/>
        <v>0</v>
      </c>
      <c r="BH328" s="201">
        <f t="shared" si="47"/>
        <v>0</v>
      </c>
      <c r="BI328" s="201">
        <f t="shared" si="48"/>
        <v>0</v>
      </c>
      <c r="BJ328" s="18" t="s">
        <v>132</v>
      </c>
      <c r="BK328" s="201">
        <f t="shared" si="49"/>
        <v>0</v>
      </c>
      <c r="BL328" s="18" t="s">
        <v>131</v>
      </c>
      <c r="BM328" s="200" t="s">
        <v>905</v>
      </c>
    </row>
    <row r="329" spans="1:65" s="2" customFormat="1" ht="14.45" customHeight="1">
      <c r="A329" s="35"/>
      <c r="B329" s="36"/>
      <c r="C329" s="188" t="s">
        <v>906</v>
      </c>
      <c r="D329" s="188" t="s">
        <v>127</v>
      </c>
      <c r="E329" s="189" t="s">
        <v>907</v>
      </c>
      <c r="F329" s="190" t="s">
        <v>908</v>
      </c>
      <c r="G329" s="191" t="s">
        <v>727</v>
      </c>
      <c r="H329" s="192">
        <v>12</v>
      </c>
      <c r="I329" s="193"/>
      <c r="J329" s="194">
        <f t="shared" si="40"/>
        <v>0</v>
      </c>
      <c r="K329" s="195"/>
      <c r="L329" s="40"/>
      <c r="M329" s="196" t="s">
        <v>1</v>
      </c>
      <c r="N329" s="197" t="s">
        <v>43</v>
      </c>
      <c r="O329" s="72"/>
      <c r="P329" s="198">
        <f t="shared" si="41"/>
        <v>0</v>
      </c>
      <c r="Q329" s="198">
        <v>0</v>
      </c>
      <c r="R329" s="198">
        <f t="shared" si="42"/>
        <v>0</v>
      </c>
      <c r="S329" s="198">
        <v>0</v>
      </c>
      <c r="T329" s="199">
        <f t="shared" si="4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0" t="s">
        <v>131</v>
      </c>
      <c r="AT329" s="200" t="s">
        <v>127</v>
      </c>
      <c r="AU329" s="200" t="s">
        <v>132</v>
      </c>
      <c r="AY329" s="18" t="s">
        <v>124</v>
      </c>
      <c r="BE329" s="201">
        <f t="shared" si="44"/>
        <v>0</v>
      </c>
      <c r="BF329" s="201">
        <f t="shared" si="45"/>
        <v>0</v>
      </c>
      <c r="BG329" s="201">
        <f t="shared" si="46"/>
        <v>0</v>
      </c>
      <c r="BH329" s="201">
        <f t="shared" si="47"/>
        <v>0</v>
      </c>
      <c r="BI329" s="201">
        <f t="shared" si="48"/>
        <v>0</v>
      </c>
      <c r="BJ329" s="18" t="s">
        <v>132</v>
      </c>
      <c r="BK329" s="201">
        <f t="shared" si="49"/>
        <v>0</v>
      </c>
      <c r="BL329" s="18" t="s">
        <v>131</v>
      </c>
      <c r="BM329" s="200" t="s">
        <v>909</v>
      </c>
    </row>
    <row r="330" spans="1:65" s="2" customFormat="1" ht="24.2" customHeight="1">
      <c r="A330" s="35"/>
      <c r="B330" s="36"/>
      <c r="C330" s="188" t="s">
        <v>910</v>
      </c>
      <c r="D330" s="188" t="s">
        <v>127</v>
      </c>
      <c r="E330" s="189" t="s">
        <v>911</v>
      </c>
      <c r="F330" s="190" t="s">
        <v>912</v>
      </c>
      <c r="G330" s="191" t="s">
        <v>727</v>
      </c>
      <c r="H330" s="192">
        <v>1</v>
      </c>
      <c r="I330" s="193"/>
      <c r="J330" s="194">
        <f t="shared" si="40"/>
        <v>0</v>
      </c>
      <c r="K330" s="195"/>
      <c r="L330" s="40"/>
      <c r="M330" s="196" t="s">
        <v>1</v>
      </c>
      <c r="N330" s="197" t="s">
        <v>43</v>
      </c>
      <c r="O330" s="72"/>
      <c r="P330" s="198">
        <f t="shared" si="41"/>
        <v>0</v>
      </c>
      <c r="Q330" s="198">
        <v>0</v>
      </c>
      <c r="R330" s="198">
        <f t="shared" si="42"/>
        <v>0</v>
      </c>
      <c r="S330" s="198">
        <v>0</v>
      </c>
      <c r="T330" s="199">
        <f t="shared" si="4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0" t="s">
        <v>131</v>
      </c>
      <c r="AT330" s="200" t="s">
        <v>127</v>
      </c>
      <c r="AU330" s="200" t="s">
        <v>132</v>
      </c>
      <c r="AY330" s="18" t="s">
        <v>124</v>
      </c>
      <c r="BE330" s="201">
        <f t="shared" si="44"/>
        <v>0</v>
      </c>
      <c r="BF330" s="201">
        <f t="shared" si="45"/>
        <v>0</v>
      </c>
      <c r="BG330" s="201">
        <f t="shared" si="46"/>
        <v>0</v>
      </c>
      <c r="BH330" s="201">
        <f t="shared" si="47"/>
        <v>0</v>
      </c>
      <c r="BI330" s="201">
        <f t="shared" si="48"/>
        <v>0</v>
      </c>
      <c r="BJ330" s="18" t="s">
        <v>132</v>
      </c>
      <c r="BK330" s="201">
        <f t="shared" si="49"/>
        <v>0</v>
      </c>
      <c r="BL330" s="18" t="s">
        <v>131</v>
      </c>
      <c r="BM330" s="200" t="s">
        <v>913</v>
      </c>
    </row>
    <row r="331" spans="2:63" s="12" customFormat="1" ht="22.9" customHeight="1">
      <c r="B331" s="172"/>
      <c r="C331" s="173"/>
      <c r="D331" s="174" t="s">
        <v>76</v>
      </c>
      <c r="E331" s="186" t="s">
        <v>914</v>
      </c>
      <c r="F331" s="186" t="s">
        <v>915</v>
      </c>
      <c r="G331" s="173"/>
      <c r="H331" s="173"/>
      <c r="I331" s="176"/>
      <c r="J331" s="187">
        <f>BK331</f>
        <v>0</v>
      </c>
      <c r="K331" s="173"/>
      <c r="L331" s="178"/>
      <c r="M331" s="179"/>
      <c r="N331" s="180"/>
      <c r="O331" s="180"/>
      <c r="P331" s="181">
        <f>SUM(P332:P337)</f>
        <v>0</v>
      </c>
      <c r="Q331" s="180"/>
      <c r="R331" s="181">
        <f>SUM(R332:R337)</f>
        <v>0.01</v>
      </c>
      <c r="S331" s="180"/>
      <c r="T331" s="182">
        <f>SUM(T332:T337)</f>
        <v>0.002</v>
      </c>
      <c r="AR331" s="183" t="s">
        <v>132</v>
      </c>
      <c r="AT331" s="184" t="s">
        <v>76</v>
      </c>
      <c r="AU331" s="184" t="s">
        <v>85</v>
      </c>
      <c r="AY331" s="183" t="s">
        <v>124</v>
      </c>
      <c r="BK331" s="185">
        <f>SUM(BK332:BK337)</f>
        <v>0</v>
      </c>
    </row>
    <row r="332" spans="1:65" s="2" customFormat="1" ht="14.45" customHeight="1">
      <c r="A332" s="35"/>
      <c r="B332" s="36"/>
      <c r="C332" s="188" t="s">
        <v>916</v>
      </c>
      <c r="D332" s="188" t="s">
        <v>127</v>
      </c>
      <c r="E332" s="189" t="s">
        <v>917</v>
      </c>
      <c r="F332" s="190" t="s">
        <v>918</v>
      </c>
      <c r="G332" s="191" t="s">
        <v>204</v>
      </c>
      <c r="H332" s="192">
        <v>2</v>
      </c>
      <c r="I332" s="193"/>
      <c r="J332" s="194">
        <f aca="true" t="shared" si="50" ref="J332:J337">ROUND(I332*H332,2)</f>
        <v>0</v>
      </c>
      <c r="K332" s="195"/>
      <c r="L332" s="40"/>
      <c r="M332" s="196" t="s">
        <v>1</v>
      </c>
      <c r="N332" s="197" t="s">
        <v>43</v>
      </c>
      <c r="O332" s="72"/>
      <c r="P332" s="198">
        <f aca="true" t="shared" si="51" ref="P332:P337">O332*H332</f>
        <v>0</v>
      </c>
      <c r="Q332" s="198">
        <v>0</v>
      </c>
      <c r="R332" s="198">
        <f aca="true" t="shared" si="52" ref="R332:R337">Q332*H332</f>
        <v>0</v>
      </c>
      <c r="S332" s="198">
        <v>0</v>
      </c>
      <c r="T332" s="199">
        <f aca="true" t="shared" si="53" ref="T332:T337"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0" t="s">
        <v>163</v>
      </c>
      <c r="AT332" s="200" t="s">
        <v>127</v>
      </c>
      <c r="AU332" s="200" t="s">
        <v>132</v>
      </c>
      <c r="AY332" s="18" t="s">
        <v>124</v>
      </c>
      <c r="BE332" s="201">
        <f aca="true" t="shared" si="54" ref="BE332:BE337">IF(N332="základní",J332,0)</f>
        <v>0</v>
      </c>
      <c r="BF332" s="201">
        <f aca="true" t="shared" si="55" ref="BF332:BF337">IF(N332="snížená",J332,0)</f>
        <v>0</v>
      </c>
      <c r="BG332" s="201">
        <f aca="true" t="shared" si="56" ref="BG332:BG337">IF(N332="zákl. přenesená",J332,0)</f>
        <v>0</v>
      </c>
      <c r="BH332" s="201">
        <f aca="true" t="shared" si="57" ref="BH332:BH337">IF(N332="sníž. přenesená",J332,0)</f>
        <v>0</v>
      </c>
      <c r="BI332" s="201">
        <f aca="true" t="shared" si="58" ref="BI332:BI337">IF(N332="nulová",J332,0)</f>
        <v>0</v>
      </c>
      <c r="BJ332" s="18" t="s">
        <v>132</v>
      </c>
      <c r="BK332" s="201">
        <f aca="true" t="shared" si="59" ref="BK332:BK337">ROUND(I332*H332,2)</f>
        <v>0</v>
      </c>
      <c r="BL332" s="18" t="s">
        <v>163</v>
      </c>
      <c r="BM332" s="200" t="s">
        <v>919</v>
      </c>
    </row>
    <row r="333" spans="1:65" s="2" customFormat="1" ht="24.2" customHeight="1">
      <c r="A333" s="35"/>
      <c r="B333" s="36"/>
      <c r="C333" s="235" t="s">
        <v>920</v>
      </c>
      <c r="D333" s="235" t="s">
        <v>177</v>
      </c>
      <c r="E333" s="236" t="s">
        <v>921</v>
      </c>
      <c r="F333" s="237" t="s">
        <v>922</v>
      </c>
      <c r="G333" s="238" t="s">
        <v>222</v>
      </c>
      <c r="H333" s="239">
        <v>1</v>
      </c>
      <c r="I333" s="240"/>
      <c r="J333" s="241">
        <f t="shared" si="50"/>
        <v>0</v>
      </c>
      <c r="K333" s="242"/>
      <c r="L333" s="243"/>
      <c r="M333" s="244" t="s">
        <v>1</v>
      </c>
      <c r="N333" s="245" t="s">
        <v>43</v>
      </c>
      <c r="O333" s="72"/>
      <c r="P333" s="198">
        <f t="shared" si="51"/>
        <v>0</v>
      </c>
      <c r="Q333" s="198">
        <v>0</v>
      </c>
      <c r="R333" s="198">
        <f t="shared" si="52"/>
        <v>0</v>
      </c>
      <c r="S333" s="198">
        <v>0</v>
      </c>
      <c r="T333" s="199">
        <f t="shared" si="5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0" t="s">
        <v>181</v>
      </c>
      <c r="AT333" s="200" t="s">
        <v>177</v>
      </c>
      <c r="AU333" s="200" t="s">
        <v>132</v>
      </c>
      <c r="AY333" s="18" t="s">
        <v>124</v>
      </c>
      <c r="BE333" s="201">
        <f t="shared" si="54"/>
        <v>0</v>
      </c>
      <c r="BF333" s="201">
        <f t="shared" si="55"/>
        <v>0</v>
      </c>
      <c r="BG333" s="201">
        <f t="shared" si="56"/>
        <v>0</v>
      </c>
      <c r="BH333" s="201">
        <f t="shared" si="57"/>
        <v>0</v>
      </c>
      <c r="BI333" s="201">
        <f t="shared" si="58"/>
        <v>0</v>
      </c>
      <c r="BJ333" s="18" t="s">
        <v>132</v>
      </c>
      <c r="BK333" s="201">
        <f t="shared" si="59"/>
        <v>0</v>
      </c>
      <c r="BL333" s="18" t="s">
        <v>163</v>
      </c>
      <c r="BM333" s="200" t="s">
        <v>923</v>
      </c>
    </row>
    <row r="334" spans="1:65" s="2" customFormat="1" ht="14.45" customHeight="1">
      <c r="A334" s="35"/>
      <c r="B334" s="36"/>
      <c r="C334" s="235" t="s">
        <v>924</v>
      </c>
      <c r="D334" s="235" t="s">
        <v>177</v>
      </c>
      <c r="E334" s="236" t="s">
        <v>925</v>
      </c>
      <c r="F334" s="237" t="s">
        <v>926</v>
      </c>
      <c r="G334" s="238" t="s">
        <v>204</v>
      </c>
      <c r="H334" s="239">
        <v>2</v>
      </c>
      <c r="I334" s="240"/>
      <c r="J334" s="241">
        <f t="shared" si="50"/>
        <v>0</v>
      </c>
      <c r="K334" s="242"/>
      <c r="L334" s="243"/>
      <c r="M334" s="244" t="s">
        <v>1</v>
      </c>
      <c r="N334" s="245" t="s">
        <v>43</v>
      </c>
      <c r="O334" s="72"/>
      <c r="P334" s="198">
        <f t="shared" si="51"/>
        <v>0</v>
      </c>
      <c r="Q334" s="198">
        <v>0.005</v>
      </c>
      <c r="R334" s="198">
        <f t="shared" si="52"/>
        <v>0.01</v>
      </c>
      <c r="S334" s="198">
        <v>0</v>
      </c>
      <c r="T334" s="199">
        <f t="shared" si="5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0" t="s">
        <v>181</v>
      </c>
      <c r="AT334" s="200" t="s">
        <v>177</v>
      </c>
      <c r="AU334" s="200" t="s">
        <v>132</v>
      </c>
      <c r="AY334" s="18" t="s">
        <v>124</v>
      </c>
      <c r="BE334" s="201">
        <f t="shared" si="54"/>
        <v>0</v>
      </c>
      <c r="BF334" s="201">
        <f t="shared" si="55"/>
        <v>0</v>
      </c>
      <c r="BG334" s="201">
        <f t="shared" si="56"/>
        <v>0</v>
      </c>
      <c r="BH334" s="201">
        <f t="shared" si="57"/>
        <v>0</v>
      </c>
      <c r="BI334" s="201">
        <f t="shared" si="58"/>
        <v>0</v>
      </c>
      <c r="BJ334" s="18" t="s">
        <v>132</v>
      </c>
      <c r="BK334" s="201">
        <f t="shared" si="59"/>
        <v>0</v>
      </c>
      <c r="BL334" s="18" t="s">
        <v>163</v>
      </c>
      <c r="BM334" s="200" t="s">
        <v>927</v>
      </c>
    </row>
    <row r="335" spans="1:65" s="2" customFormat="1" ht="24.2" customHeight="1">
      <c r="A335" s="35"/>
      <c r="B335" s="36"/>
      <c r="C335" s="188" t="s">
        <v>928</v>
      </c>
      <c r="D335" s="188" t="s">
        <v>127</v>
      </c>
      <c r="E335" s="189" t="s">
        <v>929</v>
      </c>
      <c r="F335" s="190" t="s">
        <v>930</v>
      </c>
      <c r="G335" s="191" t="s">
        <v>204</v>
      </c>
      <c r="H335" s="192">
        <v>1</v>
      </c>
      <c r="I335" s="193"/>
      <c r="J335" s="194">
        <f t="shared" si="50"/>
        <v>0</v>
      </c>
      <c r="K335" s="195"/>
      <c r="L335" s="40"/>
      <c r="M335" s="196" t="s">
        <v>1</v>
      </c>
      <c r="N335" s="197" t="s">
        <v>43</v>
      </c>
      <c r="O335" s="72"/>
      <c r="P335" s="198">
        <f t="shared" si="51"/>
        <v>0</v>
      </c>
      <c r="Q335" s="198">
        <v>0</v>
      </c>
      <c r="R335" s="198">
        <f t="shared" si="52"/>
        <v>0</v>
      </c>
      <c r="S335" s="198">
        <v>0.002</v>
      </c>
      <c r="T335" s="199">
        <f t="shared" si="53"/>
        <v>0.002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0" t="s">
        <v>163</v>
      </c>
      <c r="AT335" s="200" t="s">
        <v>127</v>
      </c>
      <c r="AU335" s="200" t="s">
        <v>132</v>
      </c>
      <c r="AY335" s="18" t="s">
        <v>124</v>
      </c>
      <c r="BE335" s="201">
        <f t="shared" si="54"/>
        <v>0</v>
      </c>
      <c r="BF335" s="201">
        <f t="shared" si="55"/>
        <v>0</v>
      </c>
      <c r="BG335" s="201">
        <f t="shared" si="56"/>
        <v>0</v>
      </c>
      <c r="BH335" s="201">
        <f t="shared" si="57"/>
        <v>0</v>
      </c>
      <c r="BI335" s="201">
        <f t="shared" si="58"/>
        <v>0</v>
      </c>
      <c r="BJ335" s="18" t="s">
        <v>132</v>
      </c>
      <c r="BK335" s="201">
        <f t="shared" si="59"/>
        <v>0</v>
      </c>
      <c r="BL335" s="18" t="s">
        <v>163</v>
      </c>
      <c r="BM335" s="200" t="s">
        <v>931</v>
      </c>
    </row>
    <row r="336" spans="1:65" s="2" customFormat="1" ht="24.2" customHeight="1">
      <c r="A336" s="35"/>
      <c r="B336" s="36"/>
      <c r="C336" s="188" t="s">
        <v>932</v>
      </c>
      <c r="D336" s="188" t="s">
        <v>127</v>
      </c>
      <c r="E336" s="189" t="s">
        <v>933</v>
      </c>
      <c r="F336" s="190" t="s">
        <v>934</v>
      </c>
      <c r="G336" s="191" t="s">
        <v>148</v>
      </c>
      <c r="H336" s="192">
        <v>0.01</v>
      </c>
      <c r="I336" s="193"/>
      <c r="J336" s="194">
        <f t="shared" si="50"/>
        <v>0</v>
      </c>
      <c r="K336" s="195"/>
      <c r="L336" s="40"/>
      <c r="M336" s="196" t="s">
        <v>1</v>
      </c>
      <c r="N336" s="197" t="s">
        <v>43</v>
      </c>
      <c r="O336" s="72"/>
      <c r="P336" s="198">
        <f t="shared" si="51"/>
        <v>0</v>
      </c>
      <c r="Q336" s="198">
        <v>0</v>
      </c>
      <c r="R336" s="198">
        <f t="shared" si="52"/>
        <v>0</v>
      </c>
      <c r="S336" s="198">
        <v>0</v>
      </c>
      <c r="T336" s="199">
        <f t="shared" si="5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0" t="s">
        <v>163</v>
      </c>
      <c r="AT336" s="200" t="s">
        <v>127</v>
      </c>
      <c r="AU336" s="200" t="s">
        <v>132</v>
      </c>
      <c r="AY336" s="18" t="s">
        <v>124</v>
      </c>
      <c r="BE336" s="201">
        <f t="shared" si="54"/>
        <v>0</v>
      </c>
      <c r="BF336" s="201">
        <f t="shared" si="55"/>
        <v>0</v>
      </c>
      <c r="BG336" s="201">
        <f t="shared" si="56"/>
        <v>0</v>
      </c>
      <c r="BH336" s="201">
        <f t="shared" si="57"/>
        <v>0</v>
      </c>
      <c r="BI336" s="201">
        <f t="shared" si="58"/>
        <v>0</v>
      </c>
      <c r="BJ336" s="18" t="s">
        <v>132</v>
      </c>
      <c r="BK336" s="201">
        <f t="shared" si="59"/>
        <v>0</v>
      </c>
      <c r="BL336" s="18" t="s">
        <v>163</v>
      </c>
      <c r="BM336" s="200" t="s">
        <v>935</v>
      </c>
    </row>
    <row r="337" spans="1:65" s="2" customFormat="1" ht="24.2" customHeight="1">
      <c r="A337" s="35"/>
      <c r="B337" s="36"/>
      <c r="C337" s="188" t="s">
        <v>936</v>
      </c>
      <c r="D337" s="188" t="s">
        <v>127</v>
      </c>
      <c r="E337" s="189" t="s">
        <v>937</v>
      </c>
      <c r="F337" s="190" t="s">
        <v>938</v>
      </c>
      <c r="G337" s="191" t="s">
        <v>148</v>
      </c>
      <c r="H337" s="192">
        <v>0.01</v>
      </c>
      <c r="I337" s="193"/>
      <c r="J337" s="194">
        <f t="shared" si="50"/>
        <v>0</v>
      </c>
      <c r="K337" s="195"/>
      <c r="L337" s="40"/>
      <c r="M337" s="196" t="s">
        <v>1</v>
      </c>
      <c r="N337" s="197" t="s">
        <v>43</v>
      </c>
      <c r="O337" s="72"/>
      <c r="P337" s="198">
        <f t="shared" si="51"/>
        <v>0</v>
      </c>
      <c r="Q337" s="198">
        <v>0</v>
      </c>
      <c r="R337" s="198">
        <f t="shared" si="52"/>
        <v>0</v>
      </c>
      <c r="S337" s="198">
        <v>0</v>
      </c>
      <c r="T337" s="199">
        <f t="shared" si="5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163</v>
      </c>
      <c r="AT337" s="200" t="s">
        <v>127</v>
      </c>
      <c r="AU337" s="200" t="s">
        <v>132</v>
      </c>
      <c r="AY337" s="18" t="s">
        <v>124</v>
      </c>
      <c r="BE337" s="201">
        <f t="shared" si="54"/>
        <v>0</v>
      </c>
      <c r="BF337" s="201">
        <f t="shared" si="55"/>
        <v>0</v>
      </c>
      <c r="BG337" s="201">
        <f t="shared" si="56"/>
        <v>0</v>
      </c>
      <c r="BH337" s="201">
        <f t="shared" si="57"/>
        <v>0</v>
      </c>
      <c r="BI337" s="201">
        <f t="shared" si="58"/>
        <v>0</v>
      </c>
      <c r="BJ337" s="18" t="s">
        <v>132</v>
      </c>
      <c r="BK337" s="201">
        <f t="shared" si="59"/>
        <v>0</v>
      </c>
      <c r="BL337" s="18" t="s">
        <v>163</v>
      </c>
      <c r="BM337" s="200" t="s">
        <v>939</v>
      </c>
    </row>
    <row r="338" spans="2:63" s="12" customFormat="1" ht="22.9" customHeight="1">
      <c r="B338" s="172"/>
      <c r="C338" s="173"/>
      <c r="D338" s="174" t="s">
        <v>76</v>
      </c>
      <c r="E338" s="186" t="s">
        <v>940</v>
      </c>
      <c r="F338" s="186" t="s">
        <v>941</v>
      </c>
      <c r="G338" s="173"/>
      <c r="H338" s="173"/>
      <c r="I338" s="176"/>
      <c r="J338" s="187">
        <f>BK338</f>
        <v>0</v>
      </c>
      <c r="K338" s="173"/>
      <c r="L338" s="178"/>
      <c r="M338" s="179"/>
      <c r="N338" s="180"/>
      <c r="O338" s="180"/>
      <c r="P338" s="181">
        <f>SUM(P339:P345)</f>
        <v>0</v>
      </c>
      <c r="Q338" s="180"/>
      <c r="R338" s="181">
        <f>SUM(R339:R345)</f>
        <v>0</v>
      </c>
      <c r="S338" s="180"/>
      <c r="T338" s="182">
        <f>SUM(T339:T345)</f>
        <v>0.0831024</v>
      </c>
      <c r="AR338" s="183" t="s">
        <v>132</v>
      </c>
      <c r="AT338" s="184" t="s">
        <v>76</v>
      </c>
      <c r="AU338" s="184" t="s">
        <v>85</v>
      </c>
      <c r="AY338" s="183" t="s">
        <v>124</v>
      </c>
      <c r="BK338" s="185">
        <f>SUM(BK339:BK345)</f>
        <v>0</v>
      </c>
    </row>
    <row r="339" spans="1:65" s="2" customFormat="1" ht="37.9" customHeight="1">
      <c r="A339" s="35"/>
      <c r="B339" s="36"/>
      <c r="C339" s="188" t="s">
        <v>942</v>
      </c>
      <c r="D339" s="188" t="s">
        <v>127</v>
      </c>
      <c r="E339" s="189" t="s">
        <v>943</v>
      </c>
      <c r="F339" s="190" t="s">
        <v>944</v>
      </c>
      <c r="G339" s="191" t="s">
        <v>130</v>
      </c>
      <c r="H339" s="192">
        <v>3.98</v>
      </c>
      <c r="I339" s="193"/>
      <c r="J339" s="194">
        <f>ROUND(I339*H339,2)</f>
        <v>0</v>
      </c>
      <c r="K339" s="195"/>
      <c r="L339" s="40"/>
      <c r="M339" s="196" t="s">
        <v>1</v>
      </c>
      <c r="N339" s="197" t="s">
        <v>43</v>
      </c>
      <c r="O339" s="72"/>
      <c r="P339" s="198">
        <f>O339*H339</f>
        <v>0</v>
      </c>
      <c r="Q339" s="198">
        <v>0</v>
      </c>
      <c r="R339" s="198">
        <f>Q339*H339</f>
        <v>0</v>
      </c>
      <c r="S339" s="198">
        <v>0.01956</v>
      </c>
      <c r="T339" s="199">
        <f>S339*H339</f>
        <v>0.07784880000000001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163</v>
      </c>
      <c r="AT339" s="200" t="s">
        <v>127</v>
      </c>
      <c r="AU339" s="200" t="s">
        <v>132</v>
      </c>
      <c r="AY339" s="18" t="s">
        <v>124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8" t="s">
        <v>132</v>
      </c>
      <c r="BK339" s="201">
        <f>ROUND(I339*H339,2)</f>
        <v>0</v>
      </c>
      <c r="BL339" s="18" t="s">
        <v>163</v>
      </c>
      <c r="BM339" s="200" t="s">
        <v>945</v>
      </c>
    </row>
    <row r="340" spans="1:65" s="2" customFormat="1" ht="14.45" customHeight="1">
      <c r="A340" s="35"/>
      <c r="B340" s="36"/>
      <c r="C340" s="188" t="s">
        <v>946</v>
      </c>
      <c r="D340" s="188" t="s">
        <v>127</v>
      </c>
      <c r="E340" s="189" t="s">
        <v>947</v>
      </c>
      <c r="F340" s="190" t="s">
        <v>948</v>
      </c>
      <c r="G340" s="191" t="s">
        <v>130</v>
      </c>
      <c r="H340" s="192">
        <v>3.98</v>
      </c>
      <c r="I340" s="193"/>
      <c r="J340" s="194">
        <f>ROUND(I340*H340,2)</f>
        <v>0</v>
      </c>
      <c r="K340" s="195"/>
      <c r="L340" s="40"/>
      <c r="M340" s="196" t="s">
        <v>1</v>
      </c>
      <c r="N340" s="197" t="s">
        <v>43</v>
      </c>
      <c r="O340" s="72"/>
      <c r="P340" s="198">
        <f>O340*H340</f>
        <v>0</v>
      </c>
      <c r="Q340" s="198">
        <v>0</v>
      </c>
      <c r="R340" s="198">
        <f>Q340*H340</f>
        <v>0</v>
      </c>
      <c r="S340" s="198">
        <v>0.00132</v>
      </c>
      <c r="T340" s="199">
        <f>S340*H340</f>
        <v>0.0052536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0" t="s">
        <v>163</v>
      </c>
      <c r="AT340" s="200" t="s">
        <v>127</v>
      </c>
      <c r="AU340" s="200" t="s">
        <v>132</v>
      </c>
      <c r="AY340" s="18" t="s">
        <v>124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18" t="s">
        <v>132</v>
      </c>
      <c r="BK340" s="201">
        <f>ROUND(I340*H340,2)</f>
        <v>0</v>
      </c>
      <c r="BL340" s="18" t="s">
        <v>163</v>
      </c>
      <c r="BM340" s="200" t="s">
        <v>949</v>
      </c>
    </row>
    <row r="341" spans="2:51" s="14" customFormat="1" ht="11.25">
      <c r="B341" s="214"/>
      <c r="C341" s="215"/>
      <c r="D341" s="204" t="s">
        <v>134</v>
      </c>
      <c r="E341" s="216" t="s">
        <v>1</v>
      </c>
      <c r="F341" s="217" t="s">
        <v>455</v>
      </c>
      <c r="G341" s="215"/>
      <c r="H341" s="216" t="s">
        <v>1</v>
      </c>
      <c r="I341" s="218"/>
      <c r="J341" s="215"/>
      <c r="K341" s="215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134</v>
      </c>
      <c r="AU341" s="223" t="s">
        <v>132</v>
      </c>
      <c r="AV341" s="14" t="s">
        <v>85</v>
      </c>
      <c r="AW341" s="14" t="s">
        <v>33</v>
      </c>
      <c r="AX341" s="14" t="s">
        <v>77</v>
      </c>
      <c r="AY341" s="223" t="s">
        <v>124</v>
      </c>
    </row>
    <row r="342" spans="2:51" s="13" customFormat="1" ht="11.25">
      <c r="B342" s="202"/>
      <c r="C342" s="203"/>
      <c r="D342" s="204" t="s">
        <v>134</v>
      </c>
      <c r="E342" s="205" t="s">
        <v>1</v>
      </c>
      <c r="F342" s="206" t="s">
        <v>950</v>
      </c>
      <c r="G342" s="203"/>
      <c r="H342" s="207">
        <v>1.03</v>
      </c>
      <c r="I342" s="208"/>
      <c r="J342" s="203"/>
      <c r="K342" s="203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134</v>
      </c>
      <c r="AU342" s="213" t="s">
        <v>132</v>
      </c>
      <c r="AV342" s="13" t="s">
        <v>132</v>
      </c>
      <c r="AW342" s="13" t="s">
        <v>33</v>
      </c>
      <c r="AX342" s="13" t="s">
        <v>77</v>
      </c>
      <c r="AY342" s="213" t="s">
        <v>124</v>
      </c>
    </row>
    <row r="343" spans="2:51" s="14" customFormat="1" ht="11.25">
      <c r="B343" s="214"/>
      <c r="C343" s="215"/>
      <c r="D343" s="204" t="s">
        <v>134</v>
      </c>
      <c r="E343" s="216" t="s">
        <v>1</v>
      </c>
      <c r="F343" s="217" t="s">
        <v>347</v>
      </c>
      <c r="G343" s="215"/>
      <c r="H343" s="216" t="s">
        <v>1</v>
      </c>
      <c r="I343" s="218"/>
      <c r="J343" s="215"/>
      <c r="K343" s="215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134</v>
      </c>
      <c r="AU343" s="223" t="s">
        <v>132</v>
      </c>
      <c r="AV343" s="14" t="s">
        <v>85</v>
      </c>
      <c r="AW343" s="14" t="s">
        <v>33</v>
      </c>
      <c r="AX343" s="14" t="s">
        <v>77</v>
      </c>
      <c r="AY343" s="223" t="s">
        <v>124</v>
      </c>
    </row>
    <row r="344" spans="2:51" s="13" customFormat="1" ht="11.25">
      <c r="B344" s="202"/>
      <c r="C344" s="203"/>
      <c r="D344" s="204" t="s">
        <v>134</v>
      </c>
      <c r="E344" s="205" t="s">
        <v>1</v>
      </c>
      <c r="F344" s="206" t="s">
        <v>951</v>
      </c>
      <c r="G344" s="203"/>
      <c r="H344" s="207">
        <v>2.95</v>
      </c>
      <c r="I344" s="208"/>
      <c r="J344" s="203"/>
      <c r="K344" s="203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134</v>
      </c>
      <c r="AU344" s="213" t="s">
        <v>132</v>
      </c>
      <c r="AV344" s="13" t="s">
        <v>132</v>
      </c>
      <c r="AW344" s="13" t="s">
        <v>33</v>
      </c>
      <c r="AX344" s="13" t="s">
        <v>77</v>
      </c>
      <c r="AY344" s="213" t="s">
        <v>124</v>
      </c>
    </row>
    <row r="345" spans="2:51" s="15" customFormat="1" ht="11.25">
      <c r="B345" s="224"/>
      <c r="C345" s="225"/>
      <c r="D345" s="204" t="s">
        <v>134</v>
      </c>
      <c r="E345" s="226" t="s">
        <v>1</v>
      </c>
      <c r="F345" s="227" t="s">
        <v>168</v>
      </c>
      <c r="G345" s="225"/>
      <c r="H345" s="228">
        <v>3.9800000000000004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AT345" s="234" t="s">
        <v>134</v>
      </c>
      <c r="AU345" s="234" t="s">
        <v>132</v>
      </c>
      <c r="AV345" s="15" t="s">
        <v>131</v>
      </c>
      <c r="AW345" s="15" t="s">
        <v>33</v>
      </c>
      <c r="AX345" s="15" t="s">
        <v>85</v>
      </c>
      <c r="AY345" s="234" t="s">
        <v>124</v>
      </c>
    </row>
    <row r="346" spans="2:63" s="12" customFormat="1" ht="22.9" customHeight="1">
      <c r="B346" s="172"/>
      <c r="C346" s="173"/>
      <c r="D346" s="174" t="s">
        <v>76</v>
      </c>
      <c r="E346" s="186" t="s">
        <v>282</v>
      </c>
      <c r="F346" s="186" t="s">
        <v>283</v>
      </c>
      <c r="G346" s="173"/>
      <c r="H346" s="173"/>
      <c r="I346" s="176"/>
      <c r="J346" s="187">
        <f>BK346</f>
        <v>0</v>
      </c>
      <c r="K346" s="173"/>
      <c r="L346" s="178"/>
      <c r="M346" s="179"/>
      <c r="N346" s="180"/>
      <c r="O346" s="180"/>
      <c r="P346" s="181">
        <f>SUM(P347:P365)</f>
        <v>0</v>
      </c>
      <c r="Q346" s="180"/>
      <c r="R346" s="181">
        <f>SUM(R347:R365)</f>
        <v>0.73721178</v>
      </c>
      <c r="S346" s="180"/>
      <c r="T346" s="182">
        <f>SUM(T347:T365)</f>
        <v>0</v>
      </c>
      <c r="AR346" s="183" t="s">
        <v>132</v>
      </c>
      <c r="AT346" s="184" t="s">
        <v>76</v>
      </c>
      <c r="AU346" s="184" t="s">
        <v>85</v>
      </c>
      <c r="AY346" s="183" t="s">
        <v>124</v>
      </c>
      <c r="BK346" s="185">
        <f>SUM(BK347:BK365)</f>
        <v>0</v>
      </c>
    </row>
    <row r="347" spans="1:65" s="2" customFormat="1" ht="24.2" customHeight="1">
      <c r="A347" s="35"/>
      <c r="B347" s="36"/>
      <c r="C347" s="188" t="s">
        <v>952</v>
      </c>
      <c r="D347" s="188" t="s">
        <v>127</v>
      </c>
      <c r="E347" s="189" t="s">
        <v>953</v>
      </c>
      <c r="F347" s="190" t="s">
        <v>954</v>
      </c>
      <c r="G347" s="191" t="s">
        <v>130</v>
      </c>
      <c r="H347" s="192">
        <v>24.538</v>
      </c>
      <c r="I347" s="193"/>
      <c r="J347" s="194">
        <f>ROUND(I347*H347,2)</f>
        <v>0</v>
      </c>
      <c r="K347" s="195"/>
      <c r="L347" s="40"/>
      <c r="M347" s="196" t="s">
        <v>1</v>
      </c>
      <c r="N347" s="197" t="s">
        <v>43</v>
      </c>
      <c r="O347" s="72"/>
      <c r="P347" s="198">
        <f>O347*H347</f>
        <v>0</v>
      </c>
      <c r="Q347" s="198">
        <v>0.02541</v>
      </c>
      <c r="R347" s="198">
        <f>Q347*H347</f>
        <v>0.6235105799999999</v>
      </c>
      <c r="S347" s="198">
        <v>0</v>
      </c>
      <c r="T347" s="19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0" t="s">
        <v>163</v>
      </c>
      <c r="AT347" s="200" t="s">
        <v>127</v>
      </c>
      <c r="AU347" s="200" t="s">
        <v>132</v>
      </c>
      <c r="AY347" s="18" t="s">
        <v>124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8" t="s">
        <v>132</v>
      </c>
      <c r="BK347" s="201">
        <f>ROUND(I347*H347,2)</f>
        <v>0</v>
      </c>
      <c r="BL347" s="18" t="s">
        <v>163</v>
      </c>
      <c r="BM347" s="200" t="s">
        <v>955</v>
      </c>
    </row>
    <row r="348" spans="2:51" s="13" customFormat="1" ht="11.25">
      <c r="B348" s="202"/>
      <c r="C348" s="203"/>
      <c r="D348" s="204" t="s">
        <v>134</v>
      </c>
      <c r="E348" s="205" t="s">
        <v>1</v>
      </c>
      <c r="F348" s="206" t="s">
        <v>956</v>
      </c>
      <c r="G348" s="203"/>
      <c r="H348" s="207">
        <v>24.538</v>
      </c>
      <c r="I348" s="208"/>
      <c r="J348" s="203"/>
      <c r="K348" s="203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134</v>
      </c>
      <c r="AU348" s="213" t="s">
        <v>132</v>
      </c>
      <c r="AV348" s="13" t="s">
        <v>132</v>
      </c>
      <c r="AW348" s="13" t="s">
        <v>33</v>
      </c>
      <c r="AX348" s="13" t="s">
        <v>85</v>
      </c>
      <c r="AY348" s="213" t="s">
        <v>124</v>
      </c>
    </row>
    <row r="349" spans="1:65" s="2" customFormat="1" ht="24.2" customHeight="1">
      <c r="A349" s="35"/>
      <c r="B349" s="36"/>
      <c r="C349" s="188" t="s">
        <v>957</v>
      </c>
      <c r="D349" s="188" t="s">
        <v>127</v>
      </c>
      <c r="E349" s="189" t="s">
        <v>958</v>
      </c>
      <c r="F349" s="190" t="s">
        <v>959</v>
      </c>
      <c r="G349" s="191" t="s">
        <v>195</v>
      </c>
      <c r="H349" s="192">
        <v>19.36</v>
      </c>
      <c r="I349" s="193"/>
      <c r="J349" s="194">
        <f>ROUND(I349*H349,2)</f>
        <v>0</v>
      </c>
      <c r="K349" s="195"/>
      <c r="L349" s="40"/>
      <c r="M349" s="196" t="s">
        <v>1</v>
      </c>
      <c r="N349" s="197" t="s">
        <v>43</v>
      </c>
      <c r="O349" s="72"/>
      <c r="P349" s="198">
        <f>O349*H349</f>
        <v>0</v>
      </c>
      <c r="Q349" s="198">
        <v>4E-05</v>
      </c>
      <c r="R349" s="198">
        <f>Q349*H349</f>
        <v>0.0007744000000000001</v>
      </c>
      <c r="S349" s="198">
        <v>0</v>
      </c>
      <c r="T349" s="19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0" t="s">
        <v>163</v>
      </c>
      <c r="AT349" s="200" t="s">
        <v>127</v>
      </c>
      <c r="AU349" s="200" t="s">
        <v>132</v>
      </c>
      <c r="AY349" s="18" t="s">
        <v>124</v>
      </c>
      <c r="BE349" s="201">
        <f>IF(N349="základní",J349,0)</f>
        <v>0</v>
      </c>
      <c r="BF349" s="201">
        <f>IF(N349="snížená",J349,0)</f>
        <v>0</v>
      </c>
      <c r="BG349" s="201">
        <f>IF(N349="zákl. přenesená",J349,0)</f>
        <v>0</v>
      </c>
      <c r="BH349" s="201">
        <f>IF(N349="sníž. přenesená",J349,0)</f>
        <v>0</v>
      </c>
      <c r="BI349" s="201">
        <f>IF(N349="nulová",J349,0)</f>
        <v>0</v>
      </c>
      <c r="BJ349" s="18" t="s">
        <v>132</v>
      </c>
      <c r="BK349" s="201">
        <f>ROUND(I349*H349,2)</f>
        <v>0</v>
      </c>
      <c r="BL349" s="18" t="s">
        <v>163</v>
      </c>
      <c r="BM349" s="200" t="s">
        <v>960</v>
      </c>
    </row>
    <row r="350" spans="2:51" s="13" customFormat="1" ht="11.25">
      <c r="B350" s="202"/>
      <c r="C350" s="203"/>
      <c r="D350" s="204" t="s">
        <v>134</v>
      </c>
      <c r="E350" s="205" t="s">
        <v>1</v>
      </c>
      <c r="F350" s="206" t="s">
        <v>961</v>
      </c>
      <c r="G350" s="203"/>
      <c r="H350" s="207">
        <v>10.6</v>
      </c>
      <c r="I350" s="208"/>
      <c r="J350" s="203"/>
      <c r="K350" s="203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134</v>
      </c>
      <c r="AU350" s="213" t="s">
        <v>132</v>
      </c>
      <c r="AV350" s="13" t="s">
        <v>132</v>
      </c>
      <c r="AW350" s="13" t="s">
        <v>33</v>
      </c>
      <c r="AX350" s="13" t="s">
        <v>77</v>
      </c>
      <c r="AY350" s="213" t="s">
        <v>124</v>
      </c>
    </row>
    <row r="351" spans="2:51" s="13" customFormat="1" ht="11.25">
      <c r="B351" s="202"/>
      <c r="C351" s="203"/>
      <c r="D351" s="204" t="s">
        <v>134</v>
      </c>
      <c r="E351" s="205" t="s">
        <v>1</v>
      </c>
      <c r="F351" s="206" t="s">
        <v>962</v>
      </c>
      <c r="G351" s="203"/>
      <c r="H351" s="207">
        <v>8.76</v>
      </c>
      <c r="I351" s="208"/>
      <c r="J351" s="203"/>
      <c r="K351" s="203"/>
      <c r="L351" s="209"/>
      <c r="M351" s="210"/>
      <c r="N351" s="211"/>
      <c r="O351" s="211"/>
      <c r="P351" s="211"/>
      <c r="Q351" s="211"/>
      <c r="R351" s="211"/>
      <c r="S351" s="211"/>
      <c r="T351" s="212"/>
      <c r="AT351" s="213" t="s">
        <v>134</v>
      </c>
      <c r="AU351" s="213" t="s">
        <v>132</v>
      </c>
      <c r="AV351" s="13" t="s">
        <v>132</v>
      </c>
      <c r="AW351" s="13" t="s">
        <v>33</v>
      </c>
      <c r="AX351" s="13" t="s">
        <v>77</v>
      </c>
      <c r="AY351" s="213" t="s">
        <v>124</v>
      </c>
    </row>
    <row r="352" spans="2:51" s="15" customFormat="1" ht="11.25">
      <c r="B352" s="224"/>
      <c r="C352" s="225"/>
      <c r="D352" s="204" t="s">
        <v>134</v>
      </c>
      <c r="E352" s="226" t="s">
        <v>1</v>
      </c>
      <c r="F352" s="227" t="s">
        <v>168</v>
      </c>
      <c r="G352" s="225"/>
      <c r="H352" s="228">
        <v>19.36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AT352" s="234" t="s">
        <v>134</v>
      </c>
      <c r="AU352" s="234" t="s">
        <v>132</v>
      </c>
      <c r="AV352" s="15" t="s">
        <v>131</v>
      </c>
      <c r="AW352" s="15" t="s">
        <v>33</v>
      </c>
      <c r="AX352" s="15" t="s">
        <v>85</v>
      </c>
      <c r="AY352" s="234" t="s">
        <v>124</v>
      </c>
    </row>
    <row r="353" spans="1:65" s="2" customFormat="1" ht="14.45" customHeight="1">
      <c r="A353" s="35"/>
      <c r="B353" s="36"/>
      <c r="C353" s="188" t="s">
        <v>963</v>
      </c>
      <c r="D353" s="188" t="s">
        <v>127</v>
      </c>
      <c r="E353" s="189" t="s">
        <v>964</v>
      </c>
      <c r="F353" s="190" t="s">
        <v>965</v>
      </c>
      <c r="G353" s="191" t="s">
        <v>130</v>
      </c>
      <c r="H353" s="192">
        <v>28.788</v>
      </c>
      <c r="I353" s="193"/>
      <c r="J353" s="194">
        <f>ROUND(I353*H353,2)</f>
        <v>0</v>
      </c>
      <c r="K353" s="195"/>
      <c r="L353" s="40"/>
      <c r="M353" s="196" t="s">
        <v>1</v>
      </c>
      <c r="N353" s="197" t="s">
        <v>43</v>
      </c>
      <c r="O353" s="72"/>
      <c r="P353" s="198">
        <f>O353*H353</f>
        <v>0</v>
      </c>
      <c r="Q353" s="198">
        <v>0</v>
      </c>
      <c r="R353" s="198">
        <f>Q353*H353</f>
        <v>0</v>
      </c>
      <c r="S353" s="198">
        <v>0</v>
      </c>
      <c r="T353" s="19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0" t="s">
        <v>163</v>
      </c>
      <c r="AT353" s="200" t="s">
        <v>127</v>
      </c>
      <c r="AU353" s="200" t="s">
        <v>132</v>
      </c>
      <c r="AY353" s="18" t="s">
        <v>124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8" t="s">
        <v>132</v>
      </c>
      <c r="BK353" s="201">
        <f>ROUND(I353*H353,2)</f>
        <v>0</v>
      </c>
      <c r="BL353" s="18" t="s">
        <v>163</v>
      </c>
      <c r="BM353" s="200" t="s">
        <v>966</v>
      </c>
    </row>
    <row r="354" spans="2:51" s="13" customFormat="1" ht="11.25">
      <c r="B354" s="202"/>
      <c r="C354" s="203"/>
      <c r="D354" s="204" t="s">
        <v>134</v>
      </c>
      <c r="E354" s="205" t="s">
        <v>1</v>
      </c>
      <c r="F354" s="206" t="s">
        <v>967</v>
      </c>
      <c r="G354" s="203"/>
      <c r="H354" s="207">
        <v>28.788</v>
      </c>
      <c r="I354" s="208"/>
      <c r="J354" s="203"/>
      <c r="K354" s="203"/>
      <c r="L354" s="209"/>
      <c r="M354" s="210"/>
      <c r="N354" s="211"/>
      <c r="O354" s="211"/>
      <c r="P354" s="211"/>
      <c r="Q354" s="211"/>
      <c r="R354" s="211"/>
      <c r="S354" s="211"/>
      <c r="T354" s="212"/>
      <c r="AT354" s="213" t="s">
        <v>134</v>
      </c>
      <c r="AU354" s="213" t="s">
        <v>132</v>
      </c>
      <c r="AV354" s="13" t="s">
        <v>132</v>
      </c>
      <c r="AW354" s="13" t="s">
        <v>33</v>
      </c>
      <c r="AX354" s="13" t="s">
        <v>85</v>
      </c>
      <c r="AY354" s="213" t="s">
        <v>124</v>
      </c>
    </row>
    <row r="355" spans="1:65" s="2" customFormat="1" ht="24.2" customHeight="1">
      <c r="A355" s="35"/>
      <c r="B355" s="36"/>
      <c r="C355" s="188" t="s">
        <v>968</v>
      </c>
      <c r="D355" s="188" t="s">
        <v>127</v>
      </c>
      <c r="E355" s="189" t="s">
        <v>969</v>
      </c>
      <c r="F355" s="190" t="s">
        <v>970</v>
      </c>
      <c r="G355" s="191" t="s">
        <v>130</v>
      </c>
      <c r="H355" s="192">
        <v>28.788</v>
      </c>
      <c r="I355" s="193"/>
      <c r="J355" s="194">
        <f>ROUND(I355*H355,2)</f>
        <v>0</v>
      </c>
      <c r="K355" s="195"/>
      <c r="L355" s="40"/>
      <c r="M355" s="196" t="s">
        <v>1</v>
      </c>
      <c r="N355" s="197" t="s">
        <v>43</v>
      </c>
      <c r="O355" s="72"/>
      <c r="P355" s="198">
        <f>O355*H355</f>
        <v>0</v>
      </c>
      <c r="Q355" s="198">
        <v>0.0007</v>
      </c>
      <c r="R355" s="198">
        <f>Q355*H355</f>
        <v>0.0201516</v>
      </c>
      <c r="S355" s="198">
        <v>0</v>
      </c>
      <c r="T355" s="199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0" t="s">
        <v>163</v>
      </c>
      <c r="AT355" s="200" t="s">
        <v>127</v>
      </c>
      <c r="AU355" s="200" t="s">
        <v>132</v>
      </c>
      <c r="AY355" s="18" t="s">
        <v>124</v>
      </c>
      <c r="BE355" s="201">
        <f>IF(N355="základní",J355,0)</f>
        <v>0</v>
      </c>
      <c r="BF355" s="201">
        <f>IF(N355="snížená",J355,0)</f>
        <v>0</v>
      </c>
      <c r="BG355" s="201">
        <f>IF(N355="zákl. přenesená",J355,0)</f>
        <v>0</v>
      </c>
      <c r="BH355" s="201">
        <f>IF(N355="sníž. přenesená",J355,0)</f>
        <v>0</v>
      </c>
      <c r="BI355" s="201">
        <f>IF(N355="nulová",J355,0)</f>
        <v>0</v>
      </c>
      <c r="BJ355" s="18" t="s">
        <v>132</v>
      </c>
      <c r="BK355" s="201">
        <f>ROUND(I355*H355,2)</f>
        <v>0</v>
      </c>
      <c r="BL355" s="18" t="s">
        <v>163</v>
      </c>
      <c r="BM355" s="200" t="s">
        <v>971</v>
      </c>
    </row>
    <row r="356" spans="1:65" s="2" customFormat="1" ht="14.45" customHeight="1">
      <c r="A356" s="35"/>
      <c r="B356" s="36"/>
      <c r="C356" s="188" t="s">
        <v>972</v>
      </c>
      <c r="D356" s="188" t="s">
        <v>127</v>
      </c>
      <c r="E356" s="189" t="s">
        <v>973</v>
      </c>
      <c r="F356" s="190" t="s">
        <v>974</v>
      </c>
      <c r="G356" s="191" t="s">
        <v>130</v>
      </c>
      <c r="H356" s="192">
        <v>53.326</v>
      </c>
      <c r="I356" s="193"/>
      <c r="J356" s="194">
        <f>ROUND(I356*H356,2)</f>
        <v>0</v>
      </c>
      <c r="K356" s="195"/>
      <c r="L356" s="40"/>
      <c r="M356" s="196" t="s">
        <v>1</v>
      </c>
      <c r="N356" s="197" t="s">
        <v>43</v>
      </c>
      <c r="O356" s="72"/>
      <c r="P356" s="198">
        <f>O356*H356</f>
        <v>0</v>
      </c>
      <c r="Q356" s="198">
        <v>0.0002</v>
      </c>
      <c r="R356" s="198">
        <f>Q356*H356</f>
        <v>0.010665200000000001</v>
      </c>
      <c r="S356" s="198">
        <v>0</v>
      </c>
      <c r="T356" s="199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0" t="s">
        <v>163</v>
      </c>
      <c r="AT356" s="200" t="s">
        <v>127</v>
      </c>
      <c r="AU356" s="200" t="s">
        <v>132</v>
      </c>
      <c r="AY356" s="18" t="s">
        <v>124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8" t="s">
        <v>132</v>
      </c>
      <c r="BK356" s="201">
        <f>ROUND(I356*H356,2)</f>
        <v>0</v>
      </c>
      <c r="BL356" s="18" t="s">
        <v>163</v>
      </c>
      <c r="BM356" s="200" t="s">
        <v>975</v>
      </c>
    </row>
    <row r="357" spans="2:51" s="13" customFormat="1" ht="11.25">
      <c r="B357" s="202"/>
      <c r="C357" s="203"/>
      <c r="D357" s="204" t="s">
        <v>134</v>
      </c>
      <c r="E357" s="205" t="s">
        <v>1</v>
      </c>
      <c r="F357" s="206" t="s">
        <v>976</v>
      </c>
      <c r="G357" s="203"/>
      <c r="H357" s="207">
        <v>49.076</v>
      </c>
      <c r="I357" s="208"/>
      <c r="J357" s="203"/>
      <c r="K357" s="203"/>
      <c r="L357" s="209"/>
      <c r="M357" s="210"/>
      <c r="N357" s="211"/>
      <c r="O357" s="211"/>
      <c r="P357" s="211"/>
      <c r="Q357" s="211"/>
      <c r="R357" s="211"/>
      <c r="S357" s="211"/>
      <c r="T357" s="212"/>
      <c r="AT357" s="213" t="s">
        <v>134</v>
      </c>
      <c r="AU357" s="213" t="s">
        <v>132</v>
      </c>
      <c r="AV357" s="13" t="s">
        <v>132</v>
      </c>
      <c r="AW357" s="13" t="s">
        <v>33</v>
      </c>
      <c r="AX357" s="13" t="s">
        <v>77</v>
      </c>
      <c r="AY357" s="213" t="s">
        <v>124</v>
      </c>
    </row>
    <row r="358" spans="2:51" s="13" customFormat="1" ht="11.25">
      <c r="B358" s="202"/>
      <c r="C358" s="203"/>
      <c r="D358" s="204" t="s">
        <v>134</v>
      </c>
      <c r="E358" s="205" t="s">
        <v>1</v>
      </c>
      <c r="F358" s="206" t="s">
        <v>977</v>
      </c>
      <c r="G358" s="203"/>
      <c r="H358" s="207">
        <v>4.25</v>
      </c>
      <c r="I358" s="208"/>
      <c r="J358" s="203"/>
      <c r="K358" s="203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134</v>
      </c>
      <c r="AU358" s="213" t="s">
        <v>132</v>
      </c>
      <c r="AV358" s="13" t="s">
        <v>132</v>
      </c>
      <c r="AW358" s="13" t="s">
        <v>33</v>
      </c>
      <c r="AX358" s="13" t="s">
        <v>77</v>
      </c>
      <c r="AY358" s="213" t="s">
        <v>124</v>
      </c>
    </row>
    <row r="359" spans="2:51" s="15" customFormat="1" ht="11.25">
      <c r="B359" s="224"/>
      <c r="C359" s="225"/>
      <c r="D359" s="204" t="s">
        <v>134</v>
      </c>
      <c r="E359" s="226" t="s">
        <v>1</v>
      </c>
      <c r="F359" s="227" t="s">
        <v>168</v>
      </c>
      <c r="G359" s="225"/>
      <c r="H359" s="228">
        <v>53.326</v>
      </c>
      <c r="I359" s="229"/>
      <c r="J359" s="225"/>
      <c r="K359" s="225"/>
      <c r="L359" s="230"/>
      <c r="M359" s="231"/>
      <c r="N359" s="232"/>
      <c r="O359" s="232"/>
      <c r="P359" s="232"/>
      <c r="Q359" s="232"/>
      <c r="R359" s="232"/>
      <c r="S359" s="232"/>
      <c r="T359" s="233"/>
      <c r="AT359" s="234" t="s">
        <v>134</v>
      </c>
      <c r="AU359" s="234" t="s">
        <v>132</v>
      </c>
      <c r="AV359" s="15" t="s">
        <v>131</v>
      </c>
      <c r="AW359" s="15" t="s">
        <v>33</v>
      </c>
      <c r="AX359" s="15" t="s">
        <v>85</v>
      </c>
      <c r="AY359" s="234" t="s">
        <v>124</v>
      </c>
    </row>
    <row r="360" spans="1:65" s="2" customFormat="1" ht="24.2" customHeight="1">
      <c r="A360" s="35"/>
      <c r="B360" s="36"/>
      <c r="C360" s="188" t="s">
        <v>978</v>
      </c>
      <c r="D360" s="188" t="s">
        <v>127</v>
      </c>
      <c r="E360" s="189" t="s">
        <v>979</v>
      </c>
      <c r="F360" s="190" t="s">
        <v>980</v>
      </c>
      <c r="G360" s="191" t="s">
        <v>130</v>
      </c>
      <c r="H360" s="192">
        <v>4.25</v>
      </c>
      <c r="I360" s="193"/>
      <c r="J360" s="194">
        <f>ROUND(I360*H360,2)</f>
        <v>0</v>
      </c>
      <c r="K360" s="195"/>
      <c r="L360" s="40"/>
      <c r="M360" s="196" t="s">
        <v>1</v>
      </c>
      <c r="N360" s="197" t="s">
        <v>43</v>
      </c>
      <c r="O360" s="72"/>
      <c r="P360" s="198">
        <f>O360*H360</f>
        <v>0</v>
      </c>
      <c r="Q360" s="198">
        <v>0.01932</v>
      </c>
      <c r="R360" s="198">
        <f>Q360*H360</f>
        <v>0.08211</v>
      </c>
      <c r="S360" s="198">
        <v>0</v>
      </c>
      <c r="T360" s="199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0" t="s">
        <v>163</v>
      </c>
      <c r="AT360" s="200" t="s">
        <v>127</v>
      </c>
      <c r="AU360" s="200" t="s">
        <v>132</v>
      </c>
      <c r="AY360" s="18" t="s">
        <v>124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8" t="s">
        <v>132</v>
      </c>
      <c r="BK360" s="201">
        <f>ROUND(I360*H360,2)</f>
        <v>0</v>
      </c>
      <c r="BL360" s="18" t="s">
        <v>163</v>
      </c>
      <c r="BM360" s="200" t="s">
        <v>981</v>
      </c>
    </row>
    <row r="361" spans="2:51" s="13" customFormat="1" ht="11.25">
      <c r="B361" s="202"/>
      <c r="C361" s="203"/>
      <c r="D361" s="204" t="s">
        <v>134</v>
      </c>
      <c r="E361" s="205" t="s">
        <v>1</v>
      </c>
      <c r="F361" s="206" t="s">
        <v>982</v>
      </c>
      <c r="G361" s="203"/>
      <c r="H361" s="207">
        <v>4.25</v>
      </c>
      <c r="I361" s="208"/>
      <c r="J361" s="203"/>
      <c r="K361" s="203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134</v>
      </c>
      <c r="AU361" s="213" t="s">
        <v>132</v>
      </c>
      <c r="AV361" s="13" t="s">
        <v>132</v>
      </c>
      <c r="AW361" s="13" t="s">
        <v>33</v>
      </c>
      <c r="AX361" s="13" t="s">
        <v>85</v>
      </c>
      <c r="AY361" s="213" t="s">
        <v>124</v>
      </c>
    </row>
    <row r="362" spans="1:65" s="2" customFormat="1" ht="24.2" customHeight="1">
      <c r="A362" s="35"/>
      <c r="B362" s="36"/>
      <c r="C362" s="188" t="s">
        <v>983</v>
      </c>
      <c r="D362" s="188" t="s">
        <v>127</v>
      </c>
      <c r="E362" s="189" t="s">
        <v>984</v>
      </c>
      <c r="F362" s="190" t="s">
        <v>985</v>
      </c>
      <c r="G362" s="191" t="s">
        <v>130</v>
      </c>
      <c r="H362" s="192">
        <v>10.125</v>
      </c>
      <c r="I362" s="193"/>
      <c r="J362" s="194">
        <f>ROUND(I362*H362,2)</f>
        <v>0</v>
      </c>
      <c r="K362" s="195"/>
      <c r="L362" s="40"/>
      <c r="M362" s="196" t="s">
        <v>1</v>
      </c>
      <c r="N362" s="197" t="s">
        <v>43</v>
      </c>
      <c r="O362" s="72"/>
      <c r="P362" s="198">
        <f>O362*H362</f>
        <v>0</v>
      </c>
      <c r="Q362" s="198">
        <v>0</v>
      </c>
      <c r="R362" s="198">
        <f>Q362*H362</f>
        <v>0</v>
      </c>
      <c r="S362" s="198">
        <v>0</v>
      </c>
      <c r="T362" s="19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0" t="s">
        <v>163</v>
      </c>
      <c r="AT362" s="200" t="s">
        <v>127</v>
      </c>
      <c r="AU362" s="200" t="s">
        <v>132</v>
      </c>
      <c r="AY362" s="18" t="s">
        <v>124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18" t="s">
        <v>132</v>
      </c>
      <c r="BK362" s="201">
        <f>ROUND(I362*H362,2)</f>
        <v>0</v>
      </c>
      <c r="BL362" s="18" t="s">
        <v>163</v>
      </c>
      <c r="BM362" s="200" t="s">
        <v>986</v>
      </c>
    </row>
    <row r="363" spans="2:51" s="13" customFormat="1" ht="11.25">
      <c r="B363" s="202"/>
      <c r="C363" s="203"/>
      <c r="D363" s="204" t="s">
        <v>134</v>
      </c>
      <c r="E363" s="205" t="s">
        <v>1</v>
      </c>
      <c r="F363" s="206" t="s">
        <v>987</v>
      </c>
      <c r="G363" s="203"/>
      <c r="H363" s="207">
        <v>10.125</v>
      </c>
      <c r="I363" s="208"/>
      <c r="J363" s="203"/>
      <c r="K363" s="203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134</v>
      </c>
      <c r="AU363" s="213" t="s">
        <v>132</v>
      </c>
      <c r="AV363" s="13" t="s">
        <v>132</v>
      </c>
      <c r="AW363" s="13" t="s">
        <v>33</v>
      </c>
      <c r="AX363" s="13" t="s">
        <v>85</v>
      </c>
      <c r="AY363" s="213" t="s">
        <v>124</v>
      </c>
    </row>
    <row r="364" spans="1:65" s="2" customFormat="1" ht="24.2" customHeight="1">
      <c r="A364" s="35"/>
      <c r="B364" s="36"/>
      <c r="C364" s="188" t="s">
        <v>988</v>
      </c>
      <c r="D364" s="188" t="s">
        <v>127</v>
      </c>
      <c r="E364" s="189" t="s">
        <v>290</v>
      </c>
      <c r="F364" s="190" t="s">
        <v>291</v>
      </c>
      <c r="G364" s="191" t="s">
        <v>148</v>
      </c>
      <c r="H364" s="192">
        <v>0.737</v>
      </c>
      <c r="I364" s="193"/>
      <c r="J364" s="194">
        <f>ROUND(I364*H364,2)</f>
        <v>0</v>
      </c>
      <c r="K364" s="195"/>
      <c r="L364" s="40"/>
      <c r="M364" s="196" t="s">
        <v>1</v>
      </c>
      <c r="N364" s="197" t="s">
        <v>43</v>
      </c>
      <c r="O364" s="72"/>
      <c r="P364" s="198">
        <f>O364*H364</f>
        <v>0</v>
      </c>
      <c r="Q364" s="198">
        <v>0</v>
      </c>
      <c r="R364" s="198">
        <f>Q364*H364</f>
        <v>0</v>
      </c>
      <c r="S364" s="198">
        <v>0</v>
      </c>
      <c r="T364" s="19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0" t="s">
        <v>163</v>
      </c>
      <c r="AT364" s="200" t="s">
        <v>127</v>
      </c>
      <c r="AU364" s="200" t="s">
        <v>132</v>
      </c>
      <c r="AY364" s="18" t="s">
        <v>124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18" t="s">
        <v>132</v>
      </c>
      <c r="BK364" s="201">
        <f>ROUND(I364*H364,2)</f>
        <v>0</v>
      </c>
      <c r="BL364" s="18" t="s">
        <v>163</v>
      </c>
      <c r="BM364" s="200" t="s">
        <v>292</v>
      </c>
    </row>
    <row r="365" spans="1:65" s="2" customFormat="1" ht="24.2" customHeight="1">
      <c r="A365" s="35"/>
      <c r="B365" s="36"/>
      <c r="C365" s="188" t="s">
        <v>989</v>
      </c>
      <c r="D365" s="188" t="s">
        <v>127</v>
      </c>
      <c r="E365" s="189" t="s">
        <v>294</v>
      </c>
      <c r="F365" s="190" t="s">
        <v>295</v>
      </c>
      <c r="G365" s="191" t="s">
        <v>148</v>
      </c>
      <c r="H365" s="192">
        <v>0.737</v>
      </c>
      <c r="I365" s="193"/>
      <c r="J365" s="194">
        <f>ROUND(I365*H365,2)</f>
        <v>0</v>
      </c>
      <c r="K365" s="195"/>
      <c r="L365" s="40"/>
      <c r="M365" s="196" t="s">
        <v>1</v>
      </c>
      <c r="N365" s="197" t="s">
        <v>43</v>
      </c>
      <c r="O365" s="72"/>
      <c r="P365" s="198">
        <f>O365*H365</f>
        <v>0</v>
      </c>
      <c r="Q365" s="198">
        <v>0</v>
      </c>
      <c r="R365" s="198">
        <f>Q365*H365</f>
        <v>0</v>
      </c>
      <c r="S365" s="198">
        <v>0</v>
      </c>
      <c r="T365" s="199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0" t="s">
        <v>163</v>
      </c>
      <c r="AT365" s="200" t="s">
        <v>127</v>
      </c>
      <c r="AU365" s="200" t="s">
        <v>132</v>
      </c>
      <c r="AY365" s="18" t="s">
        <v>124</v>
      </c>
      <c r="BE365" s="201">
        <f>IF(N365="základní",J365,0)</f>
        <v>0</v>
      </c>
      <c r="BF365" s="201">
        <f>IF(N365="snížená",J365,0)</f>
        <v>0</v>
      </c>
      <c r="BG365" s="201">
        <f>IF(N365="zákl. přenesená",J365,0)</f>
        <v>0</v>
      </c>
      <c r="BH365" s="201">
        <f>IF(N365="sníž. přenesená",J365,0)</f>
        <v>0</v>
      </c>
      <c r="BI365" s="201">
        <f>IF(N365="nulová",J365,0)</f>
        <v>0</v>
      </c>
      <c r="BJ365" s="18" t="s">
        <v>132</v>
      </c>
      <c r="BK365" s="201">
        <f>ROUND(I365*H365,2)</f>
        <v>0</v>
      </c>
      <c r="BL365" s="18" t="s">
        <v>163</v>
      </c>
      <c r="BM365" s="200" t="s">
        <v>296</v>
      </c>
    </row>
    <row r="366" spans="2:63" s="12" customFormat="1" ht="22.9" customHeight="1">
      <c r="B366" s="172"/>
      <c r="C366" s="173"/>
      <c r="D366" s="174" t="s">
        <v>76</v>
      </c>
      <c r="E366" s="186" t="s">
        <v>297</v>
      </c>
      <c r="F366" s="186" t="s">
        <v>298</v>
      </c>
      <c r="G366" s="173"/>
      <c r="H366" s="173"/>
      <c r="I366" s="176"/>
      <c r="J366" s="187">
        <f>BK366</f>
        <v>0</v>
      </c>
      <c r="K366" s="173"/>
      <c r="L366" s="178"/>
      <c r="M366" s="179"/>
      <c r="N366" s="180"/>
      <c r="O366" s="180"/>
      <c r="P366" s="181">
        <f>SUM(P367:P407)</f>
        <v>0</v>
      </c>
      <c r="Q366" s="180"/>
      <c r="R366" s="181">
        <f>SUM(R367:R407)</f>
        <v>0.205022</v>
      </c>
      <c r="S366" s="180"/>
      <c r="T366" s="182">
        <f>SUM(T367:T407)</f>
        <v>0.47610699999999995</v>
      </c>
      <c r="AR366" s="183" t="s">
        <v>132</v>
      </c>
      <c r="AT366" s="184" t="s">
        <v>76</v>
      </c>
      <c r="AU366" s="184" t="s">
        <v>85</v>
      </c>
      <c r="AY366" s="183" t="s">
        <v>124</v>
      </c>
      <c r="BK366" s="185">
        <f>SUM(BK367:BK407)</f>
        <v>0</v>
      </c>
    </row>
    <row r="367" spans="1:65" s="2" customFormat="1" ht="24.2" customHeight="1">
      <c r="A367" s="35"/>
      <c r="B367" s="36"/>
      <c r="C367" s="188" t="s">
        <v>990</v>
      </c>
      <c r="D367" s="188" t="s">
        <v>127</v>
      </c>
      <c r="E367" s="189" t="s">
        <v>991</v>
      </c>
      <c r="F367" s="190" t="s">
        <v>992</v>
      </c>
      <c r="G367" s="191" t="s">
        <v>130</v>
      </c>
      <c r="H367" s="192">
        <v>3.98</v>
      </c>
      <c r="I367" s="193"/>
      <c r="J367" s="194">
        <f>ROUND(I367*H367,2)</f>
        <v>0</v>
      </c>
      <c r="K367" s="195"/>
      <c r="L367" s="40"/>
      <c r="M367" s="196" t="s">
        <v>1</v>
      </c>
      <c r="N367" s="197" t="s">
        <v>43</v>
      </c>
      <c r="O367" s="72"/>
      <c r="P367" s="198">
        <f>O367*H367</f>
        <v>0</v>
      </c>
      <c r="Q367" s="198">
        <v>0</v>
      </c>
      <c r="R367" s="198">
        <f>Q367*H367</f>
        <v>0</v>
      </c>
      <c r="S367" s="198">
        <v>0.02465</v>
      </c>
      <c r="T367" s="199">
        <f>S367*H367</f>
        <v>0.09810699999999999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0" t="s">
        <v>163</v>
      </c>
      <c r="AT367" s="200" t="s">
        <v>127</v>
      </c>
      <c r="AU367" s="200" t="s">
        <v>132</v>
      </c>
      <c r="AY367" s="18" t="s">
        <v>124</v>
      </c>
      <c r="BE367" s="201">
        <f>IF(N367="základní",J367,0)</f>
        <v>0</v>
      </c>
      <c r="BF367" s="201">
        <f>IF(N367="snížená",J367,0)</f>
        <v>0</v>
      </c>
      <c r="BG367" s="201">
        <f>IF(N367="zákl. přenesená",J367,0)</f>
        <v>0</v>
      </c>
      <c r="BH367" s="201">
        <f>IF(N367="sníž. přenesená",J367,0)</f>
        <v>0</v>
      </c>
      <c r="BI367" s="201">
        <f>IF(N367="nulová",J367,0)</f>
        <v>0</v>
      </c>
      <c r="BJ367" s="18" t="s">
        <v>132</v>
      </c>
      <c r="BK367" s="201">
        <f>ROUND(I367*H367,2)</f>
        <v>0</v>
      </c>
      <c r="BL367" s="18" t="s">
        <v>163</v>
      </c>
      <c r="BM367" s="200" t="s">
        <v>993</v>
      </c>
    </row>
    <row r="368" spans="2:51" s="14" customFormat="1" ht="11.25">
      <c r="B368" s="214"/>
      <c r="C368" s="215"/>
      <c r="D368" s="204" t="s">
        <v>134</v>
      </c>
      <c r="E368" s="216" t="s">
        <v>1</v>
      </c>
      <c r="F368" s="217" t="s">
        <v>994</v>
      </c>
      <c r="G368" s="215"/>
      <c r="H368" s="216" t="s">
        <v>1</v>
      </c>
      <c r="I368" s="218"/>
      <c r="J368" s="215"/>
      <c r="K368" s="215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134</v>
      </c>
      <c r="AU368" s="223" t="s">
        <v>132</v>
      </c>
      <c r="AV368" s="14" t="s">
        <v>85</v>
      </c>
      <c r="AW368" s="14" t="s">
        <v>33</v>
      </c>
      <c r="AX368" s="14" t="s">
        <v>77</v>
      </c>
      <c r="AY368" s="223" t="s">
        <v>124</v>
      </c>
    </row>
    <row r="369" spans="2:51" s="13" customFormat="1" ht="11.25">
      <c r="B369" s="202"/>
      <c r="C369" s="203"/>
      <c r="D369" s="204" t="s">
        <v>134</v>
      </c>
      <c r="E369" s="205" t="s">
        <v>1</v>
      </c>
      <c r="F369" s="206" t="s">
        <v>995</v>
      </c>
      <c r="G369" s="203"/>
      <c r="H369" s="207">
        <v>3.98</v>
      </c>
      <c r="I369" s="208"/>
      <c r="J369" s="203"/>
      <c r="K369" s="203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134</v>
      </c>
      <c r="AU369" s="213" t="s">
        <v>132</v>
      </c>
      <c r="AV369" s="13" t="s">
        <v>132</v>
      </c>
      <c r="AW369" s="13" t="s">
        <v>33</v>
      </c>
      <c r="AX369" s="13" t="s">
        <v>85</v>
      </c>
      <c r="AY369" s="213" t="s">
        <v>124</v>
      </c>
    </row>
    <row r="370" spans="1:65" s="2" customFormat="1" ht="24.2" customHeight="1">
      <c r="A370" s="35"/>
      <c r="B370" s="36"/>
      <c r="C370" s="188" t="s">
        <v>996</v>
      </c>
      <c r="D370" s="188" t="s">
        <v>127</v>
      </c>
      <c r="E370" s="189" t="s">
        <v>997</v>
      </c>
      <c r="F370" s="190" t="s">
        <v>998</v>
      </c>
      <c r="G370" s="191" t="s">
        <v>204</v>
      </c>
      <c r="H370" s="192">
        <v>6</v>
      </c>
      <c r="I370" s="193"/>
      <c r="J370" s="194">
        <f aca="true" t="shared" si="60" ref="J370:J375">ROUND(I370*H370,2)</f>
        <v>0</v>
      </c>
      <c r="K370" s="195"/>
      <c r="L370" s="40"/>
      <c r="M370" s="196" t="s">
        <v>1</v>
      </c>
      <c r="N370" s="197" t="s">
        <v>43</v>
      </c>
      <c r="O370" s="72"/>
      <c r="P370" s="198">
        <f aca="true" t="shared" si="61" ref="P370:P375">O370*H370</f>
        <v>0</v>
      </c>
      <c r="Q370" s="198">
        <v>0</v>
      </c>
      <c r="R370" s="198">
        <f aca="true" t="shared" si="62" ref="R370:R375">Q370*H370</f>
        <v>0</v>
      </c>
      <c r="S370" s="198">
        <v>0.005</v>
      </c>
      <c r="T370" s="199">
        <f aca="true" t="shared" si="63" ref="T370:T375">S370*H370</f>
        <v>0.03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0" t="s">
        <v>163</v>
      </c>
      <c r="AT370" s="200" t="s">
        <v>127</v>
      </c>
      <c r="AU370" s="200" t="s">
        <v>132</v>
      </c>
      <c r="AY370" s="18" t="s">
        <v>124</v>
      </c>
      <c r="BE370" s="201">
        <f aca="true" t="shared" si="64" ref="BE370:BE375">IF(N370="základní",J370,0)</f>
        <v>0</v>
      </c>
      <c r="BF370" s="201">
        <f aca="true" t="shared" si="65" ref="BF370:BF375">IF(N370="snížená",J370,0)</f>
        <v>0</v>
      </c>
      <c r="BG370" s="201">
        <f aca="true" t="shared" si="66" ref="BG370:BG375">IF(N370="zákl. přenesená",J370,0)</f>
        <v>0</v>
      </c>
      <c r="BH370" s="201">
        <f aca="true" t="shared" si="67" ref="BH370:BH375">IF(N370="sníž. přenesená",J370,0)</f>
        <v>0</v>
      </c>
      <c r="BI370" s="201">
        <f aca="true" t="shared" si="68" ref="BI370:BI375">IF(N370="nulová",J370,0)</f>
        <v>0</v>
      </c>
      <c r="BJ370" s="18" t="s">
        <v>132</v>
      </c>
      <c r="BK370" s="201">
        <f aca="true" t="shared" si="69" ref="BK370:BK375">ROUND(I370*H370,2)</f>
        <v>0</v>
      </c>
      <c r="BL370" s="18" t="s">
        <v>163</v>
      </c>
      <c r="BM370" s="200" t="s">
        <v>999</v>
      </c>
    </row>
    <row r="371" spans="1:65" s="2" customFormat="1" ht="24.2" customHeight="1">
      <c r="A371" s="35"/>
      <c r="B371" s="36"/>
      <c r="C371" s="188" t="s">
        <v>1000</v>
      </c>
      <c r="D371" s="188" t="s">
        <v>127</v>
      </c>
      <c r="E371" s="189" t="s">
        <v>1001</v>
      </c>
      <c r="F371" s="190" t="s">
        <v>1002</v>
      </c>
      <c r="G371" s="191" t="s">
        <v>204</v>
      </c>
      <c r="H371" s="192">
        <v>8</v>
      </c>
      <c r="I371" s="193"/>
      <c r="J371" s="194">
        <f t="shared" si="60"/>
        <v>0</v>
      </c>
      <c r="K371" s="195"/>
      <c r="L371" s="40"/>
      <c r="M371" s="196" t="s">
        <v>1</v>
      </c>
      <c r="N371" s="197" t="s">
        <v>43</v>
      </c>
      <c r="O371" s="72"/>
      <c r="P371" s="198">
        <f t="shared" si="61"/>
        <v>0</v>
      </c>
      <c r="Q371" s="198">
        <v>0</v>
      </c>
      <c r="R371" s="198">
        <f t="shared" si="62"/>
        <v>0</v>
      </c>
      <c r="S371" s="198">
        <v>0</v>
      </c>
      <c r="T371" s="199">
        <f t="shared" si="6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0" t="s">
        <v>163</v>
      </c>
      <c r="AT371" s="200" t="s">
        <v>127</v>
      </c>
      <c r="AU371" s="200" t="s">
        <v>132</v>
      </c>
      <c r="AY371" s="18" t="s">
        <v>124</v>
      </c>
      <c r="BE371" s="201">
        <f t="shared" si="64"/>
        <v>0</v>
      </c>
      <c r="BF371" s="201">
        <f t="shared" si="65"/>
        <v>0</v>
      </c>
      <c r="BG371" s="201">
        <f t="shared" si="66"/>
        <v>0</v>
      </c>
      <c r="BH371" s="201">
        <f t="shared" si="67"/>
        <v>0</v>
      </c>
      <c r="BI371" s="201">
        <f t="shared" si="68"/>
        <v>0</v>
      </c>
      <c r="BJ371" s="18" t="s">
        <v>132</v>
      </c>
      <c r="BK371" s="201">
        <f t="shared" si="69"/>
        <v>0</v>
      </c>
      <c r="BL371" s="18" t="s">
        <v>163</v>
      </c>
      <c r="BM371" s="200" t="s">
        <v>1003</v>
      </c>
    </row>
    <row r="372" spans="1:65" s="2" customFormat="1" ht="24.2" customHeight="1">
      <c r="A372" s="35"/>
      <c r="B372" s="36"/>
      <c r="C372" s="235" t="s">
        <v>1004</v>
      </c>
      <c r="D372" s="235" t="s">
        <v>177</v>
      </c>
      <c r="E372" s="236" t="s">
        <v>1005</v>
      </c>
      <c r="F372" s="237" t="s">
        <v>1006</v>
      </c>
      <c r="G372" s="238" t="s">
        <v>204</v>
      </c>
      <c r="H372" s="239">
        <v>2</v>
      </c>
      <c r="I372" s="240"/>
      <c r="J372" s="241">
        <f t="shared" si="60"/>
        <v>0</v>
      </c>
      <c r="K372" s="242"/>
      <c r="L372" s="243"/>
      <c r="M372" s="244" t="s">
        <v>1</v>
      </c>
      <c r="N372" s="245" t="s">
        <v>43</v>
      </c>
      <c r="O372" s="72"/>
      <c r="P372" s="198">
        <f t="shared" si="61"/>
        <v>0</v>
      </c>
      <c r="Q372" s="198">
        <v>0.02</v>
      </c>
      <c r="R372" s="198">
        <f t="shared" si="62"/>
        <v>0.04</v>
      </c>
      <c r="S372" s="198">
        <v>0</v>
      </c>
      <c r="T372" s="199">
        <f t="shared" si="6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0" t="s">
        <v>181</v>
      </c>
      <c r="AT372" s="200" t="s">
        <v>177</v>
      </c>
      <c r="AU372" s="200" t="s">
        <v>132</v>
      </c>
      <c r="AY372" s="18" t="s">
        <v>124</v>
      </c>
      <c r="BE372" s="201">
        <f t="shared" si="64"/>
        <v>0</v>
      </c>
      <c r="BF372" s="201">
        <f t="shared" si="65"/>
        <v>0</v>
      </c>
      <c r="BG372" s="201">
        <f t="shared" si="66"/>
        <v>0</v>
      </c>
      <c r="BH372" s="201">
        <f t="shared" si="67"/>
        <v>0</v>
      </c>
      <c r="BI372" s="201">
        <f t="shared" si="68"/>
        <v>0</v>
      </c>
      <c r="BJ372" s="18" t="s">
        <v>132</v>
      </c>
      <c r="BK372" s="201">
        <f t="shared" si="69"/>
        <v>0</v>
      </c>
      <c r="BL372" s="18" t="s">
        <v>163</v>
      </c>
      <c r="BM372" s="200" t="s">
        <v>1007</v>
      </c>
    </row>
    <row r="373" spans="1:65" s="2" customFormat="1" ht="24.2" customHeight="1">
      <c r="A373" s="35"/>
      <c r="B373" s="36"/>
      <c r="C373" s="235" t="s">
        <v>1008</v>
      </c>
      <c r="D373" s="235" t="s">
        <v>177</v>
      </c>
      <c r="E373" s="236" t="s">
        <v>1009</v>
      </c>
      <c r="F373" s="237" t="s">
        <v>1010</v>
      </c>
      <c r="G373" s="238" t="s">
        <v>204</v>
      </c>
      <c r="H373" s="239">
        <v>2</v>
      </c>
      <c r="I373" s="240"/>
      <c r="J373" s="241">
        <f t="shared" si="60"/>
        <v>0</v>
      </c>
      <c r="K373" s="242"/>
      <c r="L373" s="243"/>
      <c r="M373" s="244" t="s">
        <v>1</v>
      </c>
      <c r="N373" s="245" t="s">
        <v>43</v>
      </c>
      <c r="O373" s="72"/>
      <c r="P373" s="198">
        <f t="shared" si="61"/>
        <v>0</v>
      </c>
      <c r="Q373" s="198">
        <v>0.0145</v>
      </c>
      <c r="R373" s="198">
        <f t="shared" si="62"/>
        <v>0.029</v>
      </c>
      <c r="S373" s="198">
        <v>0</v>
      </c>
      <c r="T373" s="199">
        <f t="shared" si="6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0" t="s">
        <v>181</v>
      </c>
      <c r="AT373" s="200" t="s">
        <v>177</v>
      </c>
      <c r="AU373" s="200" t="s">
        <v>132</v>
      </c>
      <c r="AY373" s="18" t="s">
        <v>124</v>
      </c>
      <c r="BE373" s="201">
        <f t="shared" si="64"/>
        <v>0</v>
      </c>
      <c r="BF373" s="201">
        <f t="shared" si="65"/>
        <v>0</v>
      </c>
      <c r="BG373" s="201">
        <f t="shared" si="66"/>
        <v>0</v>
      </c>
      <c r="BH373" s="201">
        <f t="shared" si="67"/>
        <v>0</v>
      </c>
      <c r="BI373" s="201">
        <f t="shared" si="68"/>
        <v>0</v>
      </c>
      <c r="BJ373" s="18" t="s">
        <v>132</v>
      </c>
      <c r="BK373" s="201">
        <f t="shared" si="69"/>
        <v>0</v>
      </c>
      <c r="BL373" s="18" t="s">
        <v>163</v>
      </c>
      <c r="BM373" s="200" t="s">
        <v>1011</v>
      </c>
    </row>
    <row r="374" spans="1:65" s="2" customFormat="1" ht="24.2" customHeight="1">
      <c r="A374" s="35"/>
      <c r="B374" s="36"/>
      <c r="C374" s="235" t="s">
        <v>1012</v>
      </c>
      <c r="D374" s="235" t="s">
        <v>177</v>
      </c>
      <c r="E374" s="236" t="s">
        <v>1013</v>
      </c>
      <c r="F374" s="237" t="s">
        <v>1014</v>
      </c>
      <c r="G374" s="238" t="s">
        <v>204</v>
      </c>
      <c r="H374" s="239">
        <v>3</v>
      </c>
      <c r="I374" s="240"/>
      <c r="J374" s="241">
        <f t="shared" si="60"/>
        <v>0</v>
      </c>
      <c r="K374" s="242"/>
      <c r="L374" s="243"/>
      <c r="M374" s="244" t="s">
        <v>1</v>
      </c>
      <c r="N374" s="245" t="s">
        <v>43</v>
      </c>
      <c r="O374" s="72"/>
      <c r="P374" s="198">
        <f t="shared" si="61"/>
        <v>0</v>
      </c>
      <c r="Q374" s="198">
        <v>0.016</v>
      </c>
      <c r="R374" s="198">
        <f t="shared" si="62"/>
        <v>0.048</v>
      </c>
      <c r="S374" s="198">
        <v>0</v>
      </c>
      <c r="T374" s="199">
        <f t="shared" si="6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0" t="s">
        <v>181</v>
      </c>
      <c r="AT374" s="200" t="s">
        <v>177</v>
      </c>
      <c r="AU374" s="200" t="s">
        <v>132</v>
      </c>
      <c r="AY374" s="18" t="s">
        <v>124</v>
      </c>
      <c r="BE374" s="201">
        <f t="shared" si="64"/>
        <v>0</v>
      </c>
      <c r="BF374" s="201">
        <f t="shared" si="65"/>
        <v>0</v>
      </c>
      <c r="BG374" s="201">
        <f t="shared" si="66"/>
        <v>0</v>
      </c>
      <c r="BH374" s="201">
        <f t="shared" si="67"/>
        <v>0</v>
      </c>
      <c r="BI374" s="201">
        <f t="shared" si="68"/>
        <v>0</v>
      </c>
      <c r="BJ374" s="18" t="s">
        <v>132</v>
      </c>
      <c r="BK374" s="201">
        <f t="shared" si="69"/>
        <v>0</v>
      </c>
      <c r="BL374" s="18" t="s">
        <v>163</v>
      </c>
      <c r="BM374" s="200" t="s">
        <v>1015</v>
      </c>
    </row>
    <row r="375" spans="1:65" s="2" customFormat="1" ht="37.9" customHeight="1">
      <c r="A375" s="35"/>
      <c r="B375" s="36"/>
      <c r="C375" s="235" t="s">
        <v>1016</v>
      </c>
      <c r="D375" s="235" t="s">
        <v>177</v>
      </c>
      <c r="E375" s="236" t="s">
        <v>1017</v>
      </c>
      <c r="F375" s="237" t="s">
        <v>1018</v>
      </c>
      <c r="G375" s="238" t="s">
        <v>204</v>
      </c>
      <c r="H375" s="239">
        <v>1</v>
      </c>
      <c r="I375" s="240"/>
      <c r="J375" s="241">
        <f t="shared" si="60"/>
        <v>0</v>
      </c>
      <c r="K375" s="242"/>
      <c r="L375" s="243"/>
      <c r="M375" s="244" t="s">
        <v>1</v>
      </c>
      <c r="N375" s="245" t="s">
        <v>43</v>
      </c>
      <c r="O375" s="72"/>
      <c r="P375" s="198">
        <f t="shared" si="61"/>
        <v>0</v>
      </c>
      <c r="Q375" s="198">
        <v>0.065</v>
      </c>
      <c r="R375" s="198">
        <f t="shared" si="62"/>
        <v>0.065</v>
      </c>
      <c r="S375" s="198">
        <v>0</v>
      </c>
      <c r="T375" s="199">
        <f t="shared" si="6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0" t="s">
        <v>181</v>
      </c>
      <c r="AT375" s="200" t="s">
        <v>177</v>
      </c>
      <c r="AU375" s="200" t="s">
        <v>132</v>
      </c>
      <c r="AY375" s="18" t="s">
        <v>124</v>
      </c>
      <c r="BE375" s="201">
        <f t="shared" si="64"/>
        <v>0</v>
      </c>
      <c r="BF375" s="201">
        <f t="shared" si="65"/>
        <v>0</v>
      </c>
      <c r="BG375" s="201">
        <f t="shared" si="66"/>
        <v>0</v>
      </c>
      <c r="BH375" s="201">
        <f t="shared" si="67"/>
        <v>0</v>
      </c>
      <c r="BI375" s="201">
        <f t="shared" si="68"/>
        <v>0</v>
      </c>
      <c r="BJ375" s="18" t="s">
        <v>132</v>
      </c>
      <c r="BK375" s="201">
        <f t="shared" si="69"/>
        <v>0</v>
      </c>
      <c r="BL375" s="18" t="s">
        <v>163</v>
      </c>
      <c r="BM375" s="200" t="s">
        <v>1019</v>
      </c>
    </row>
    <row r="376" spans="2:51" s="13" customFormat="1" ht="22.5">
      <c r="B376" s="202"/>
      <c r="C376" s="203"/>
      <c r="D376" s="204" t="s">
        <v>134</v>
      </c>
      <c r="E376" s="203"/>
      <c r="F376" s="206" t="s">
        <v>1020</v>
      </c>
      <c r="G376" s="203"/>
      <c r="H376" s="207">
        <v>1</v>
      </c>
      <c r="I376" s="208"/>
      <c r="J376" s="203"/>
      <c r="K376" s="203"/>
      <c r="L376" s="209"/>
      <c r="M376" s="210"/>
      <c r="N376" s="211"/>
      <c r="O376" s="211"/>
      <c r="P376" s="211"/>
      <c r="Q376" s="211"/>
      <c r="R376" s="211"/>
      <c r="S376" s="211"/>
      <c r="T376" s="212"/>
      <c r="AT376" s="213" t="s">
        <v>134</v>
      </c>
      <c r="AU376" s="213" t="s">
        <v>132</v>
      </c>
      <c r="AV376" s="13" t="s">
        <v>132</v>
      </c>
      <c r="AW376" s="13" t="s">
        <v>4</v>
      </c>
      <c r="AX376" s="13" t="s">
        <v>85</v>
      </c>
      <c r="AY376" s="213" t="s">
        <v>124</v>
      </c>
    </row>
    <row r="377" spans="1:65" s="2" customFormat="1" ht="14.45" customHeight="1">
      <c r="A377" s="35"/>
      <c r="B377" s="36"/>
      <c r="C377" s="188" t="s">
        <v>1021</v>
      </c>
      <c r="D377" s="188" t="s">
        <v>127</v>
      </c>
      <c r="E377" s="189" t="s">
        <v>1022</v>
      </c>
      <c r="F377" s="190" t="s">
        <v>1023</v>
      </c>
      <c r="G377" s="191" t="s">
        <v>204</v>
      </c>
      <c r="H377" s="192">
        <v>8</v>
      </c>
      <c r="I377" s="193"/>
      <c r="J377" s="194">
        <f aca="true" t="shared" si="70" ref="J377:J384">ROUND(I377*H377,2)</f>
        <v>0</v>
      </c>
      <c r="K377" s="195"/>
      <c r="L377" s="40"/>
      <c r="M377" s="196" t="s">
        <v>1</v>
      </c>
      <c r="N377" s="197" t="s">
        <v>43</v>
      </c>
      <c r="O377" s="72"/>
      <c r="P377" s="198">
        <f aca="true" t="shared" si="71" ref="P377:P384">O377*H377</f>
        <v>0</v>
      </c>
      <c r="Q377" s="198">
        <v>0</v>
      </c>
      <c r="R377" s="198">
        <f aca="true" t="shared" si="72" ref="R377:R384">Q377*H377</f>
        <v>0</v>
      </c>
      <c r="S377" s="198">
        <v>0</v>
      </c>
      <c r="T377" s="199">
        <f aca="true" t="shared" si="73" ref="T377:T384"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0" t="s">
        <v>163</v>
      </c>
      <c r="AT377" s="200" t="s">
        <v>127</v>
      </c>
      <c r="AU377" s="200" t="s">
        <v>132</v>
      </c>
      <c r="AY377" s="18" t="s">
        <v>124</v>
      </c>
      <c r="BE377" s="201">
        <f aca="true" t="shared" si="74" ref="BE377:BE384">IF(N377="základní",J377,0)</f>
        <v>0</v>
      </c>
      <c r="BF377" s="201">
        <f aca="true" t="shared" si="75" ref="BF377:BF384">IF(N377="snížená",J377,0)</f>
        <v>0</v>
      </c>
      <c r="BG377" s="201">
        <f aca="true" t="shared" si="76" ref="BG377:BG384">IF(N377="zákl. přenesená",J377,0)</f>
        <v>0</v>
      </c>
      <c r="BH377" s="201">
        <f aca="true" t="shared" si="77" ref="BH377:BH384">IF(N377="sníž. přenesená",J377,0)</f>
        <v>0</v>
      </c>
      <c r="BI377" s="201">
        <f aca="true" t="shared" si="78" ref="BI377:BI384">IF(N377="nulová",J377,0)</f>
        <v>0</v>
      </c>
      <c r="BJ377" s="18" t="s">
        <v>132</v>
      </c>
      <c r="BK377" s="201">
        <f aca="true" t="shared" si="79" ref="BK377:BK384">ROUND(I377*H377,2)</f>
        <v>0</v>
      </c>
      <c r="BL377" s="18" t="s">
        <v>163</v>
      </c>
      <c r="BM377" s="200" t="s">
        <v>1024</v>
      </c>
    </row>
    <row r="378" spans="1:65" s="2" customFormat="1" ht="14.45" customHeight="1">
      <c r="A378" s="35"/>
      <c r="B378" s="36"/>
      <c r="C378" s="235" t="s">
        <v>1025</v>
      </c>
      <c r="D378" s="235" t="s">
        <v>177</v>
      </c>
      <c r="E378" s="236" t="s">
        <v>1026</v>
      </c>
      <c r="F378" s="237" t="s">
        <v>1027</v>
      </c>
      <c r="G378" s="238" t="s">
        <v>204</v>
      </c>
      <c r="H378" s="239">
        <v>5</v>
      </c>
      <c r="I378" s="240"/>
      <c r="J378" s="241">
        <f t="shared" si="70"/>
        <v>0</v>
      </c>
      <c r="K378" s="242"/>
      <c r="L378" s="243"/>
      <c r="M378" s="244" t="s">
        <v>1</v>
      </c>
      <c r="N378" s="245" t="s">
        <v>43</v>
      </c>
      <c r="O378" s="72"/>
      <c r="P378" s="198">
        <f t="shared" si="71"/>
        <v>0</v>
      </c>
      <c r="Q378" s="198">
        <v>0.00015</v>
      </c>
      <c r="R378" s="198">
        <f t="shared" si="72"/>
        <v>0.0007499999999999999</v>
      </c>
      <c r="S378" s="198">
        <v>0</v>
      </c>
      <c r="T378" s="199">
        <f t="shared" si="7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0" t="s">
        <v>181</v>
      </c>
      <c r="AT378" s="200" t="s">
        <v>177</v>
      </c>
      <c r="AU378" s="200" t="s">
        <v>132</v>
      </c>
      <c r="AY378" s="18" t="s">
        <v>124</v>
      </c>
      <c r="BE378" s="201">
        <f t="shared" si="74"/>
        <v>0</v>
      </c>
      <c r="BF378" s="201">
        <f t="shared" si="75"/>
        <v>0</v>
      </c>
      <c r="BG378" s="201">
        <f t="shared" si="76"/>
        <v>0</v>
      </c>
      <c r="BH378" s="201">
        <f t="shared" si="77"/>
        <v>0</v>
      </c>
      <c r="BI378" s="201">
        <f t="shared" si="78"/>
        <v>0</v>
      </c>
      <c r="BJ378" s="18" t="s">
        <v>132</v>
      </c>
      <c r="BK378" s="201">
        <f t="shared" si="79"/>
        <v>0</v>
      </c>
      <c r="BL378" s="18" t="s">
        <v>163</v>
      </c>
      <c r="BM378" s="200" t="s">
        <v>1028</v>
      </c>
    </row>
    <row r="379" spans="1:65" s="2" customFormat="1" ht="14.45" customHeight="1">
      <c r="A379" s="35"/>
      <c r="B379" s="36"/>
      <c r="C379" s="235" t="s">
        <v>1029</v>
      </c>
      <c r="D379" s="235" t="s">
        <v>177</v>
      </c>
      <c r="E379" s="236" t="s">
        <v>1030</v>
      </c>
      <c r="F379" s="237" t="s">
        <v>1031</v>
      </c>
      <c r="G379" s="238" t="s">
        <v>204</v>
      </c>
      <c r="H379" s="239">
        <v>2</v>
      </c>
      <c r="I379" s="240"/>
      <c r="J379" s="241">
        <f t="shared" si="70"/>
        <v>0</v>
      </c>
      <c r="K379" s="242"/>
      <c r="L379" s="243"/>
      <c r="M379" s="244" t="s">
        <v>1</v>
      </c>
      <c r="N379" s="245" t="s">
        <v>43</v>
      </c>
      <c r="O379" s="72"/>
      <c r="P379" s="198">
        <f t="shared" si="71"/>
        <v>0</v>
      </c>
      <c r="Q379" s="198">
        <v>0.00015</v>
      </c>
      <c r="R379" s="198">
        <f t="shared" si="72"/>
        <v>0.0003</v>
      </c>
      <c r="S379" s="198">
        <v>0</v>
      </c>
      <c r="T379" s="199">
        <f t="shared" si="7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00" t="s">
        <v>181</v>
      </c>
      <c r="AT379" s="200" t="s">
        <v>177</v>
      </c>
      <c r="AU379" s="200" t="s">
        <v>132</v>
      </c>
      <c r="AY379" s="18" t="s">
        <v>124</v>
      </c>
      <c r="BE379" s="201">
        <f t="shared" si="74"/>
        <v>0</v>
      </c>
      <c r="BF379" s="201">
        <f t="shared" si="75"/>
        <v>0</v>
      </c>
      <c r="BG379" s="201">
        <f t="shared" si="76"/>
        <v>0</v>
      </c>
      <c r="BH379" s="201">
        <f t="shared" si="77"/>
        <v>0</v>
      </c>
      <c r="BI379" s="201">
        <f t="shared" si="78"/>
        <v>0</v>
      </c>
      <c r="BJ379" s="18" t="s">
        <v>132</v>
      </c>
      <c r="BK379" s="201">
        <f t="shared" si="79"/>
        <v>0</v>
      </c>
      <c r="BL379" s="18" t="s">
        <v>163</v>
      </c>
      <c r="BM379" s="200" t="s">
        <v>1032</v>
      </c>
    </row>
    <row r="380" spans="1:65" s="2" customFormat="1" ht="24.2" customHeight="1">
      <c r="A380" s="35"/>
      <c r="B380" s="36"/>
      <c r="C380" s="188" t="s">
        <v>1033</v>
      </c>
      <c r="D380" s="188" t="s">
        <v>127</v>
      </c>
      <c r="E380" s="189" t="s">
        <v>1034</v>
      </c>
      <c r="F380" s="190" t="s">
        <v>1035</v>
      </c>
      <c r="G380" s="191" t="s">
        <v>204</v>
      </c>
      <c r="H380" s="192">
        <v>2</v>
      </c>
      <c r="I380" s="193"/>
      <c r="J380" s="194">
        <f t="shared" si="70"/>
        <v>0</v>
      </c>
      <c r="K380" s="195"/>
      <c r="L380" s="40"/>
      <c r="M380" s="196" t="s">
        <v>1</v>
      </c>
      <c r="N380" s="197" t="s">
        <v>43</v>
      </c>
      <c r="O380" s="72"/>
      <c r="P380" s="198">
        <f t="shared" si="71"/>
        <v>0</v>
      </c>
      <c r="Q380" s="198">
        <v>0</v>
      </c>
      <c r="R380" s="198">
        <f t="shared" si="72"/>
        <v>0</v>
      </c>
      <c r="S380" s="198">
        <v>0</v>
      </c>
      <c r="T380" s="199">
        <f t="shared" si="7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0" t="s">
        <v>163</v>
      </c>
      <c r="AT380" s="200" t="s">
        <v>127</v>
      </c>
      <c r="AU380" s="200" t="s">
        <v>132</v>
      </c>
      <c r="AY380" s="18" t="s">
        <v>124</v>
      </c>
      <c r="BE380" s="201">
        <f t="shared" si="74"/>
        <v>0</v>
      </c>
      <c r="BF380" s="201">
        <f t="shared" si="75"/>
        <v>0</v>
      </c>
      <c r="BG380" s="201">
        <f t="shared" si="76"/>
        <v>0</v>
      </c>
      <c r="BH380" s="201">
        <f t="shared" si="77"/>
        <v>0</v>
      </c>
      <c r="BI380" s="201">
        <f t="shared" si="78"/>
        <v>0</v>
      </c>
      <c r="BJ380" s="18" t="s">
        <v>132</v>
      </c>
      <c r="BK380" s="201">
        <f t="shared" si="79"/>
        <v>0</v>
      </c>
      <c r="BL380" s="18" t="s">
        <v>163</v>
      </c>
      <c r="BM380" s="200" t="s">
        <v>1036</v>
      </c>
    </row>
    <row r="381" spans="1:65" s="2" customFormat="1" ht="24.2" customHeight="1">
      <c r="A381" s="35"/>
      <c r="B381" s="36"/>
      <c r="C381" s="188" t="s">
        <v>1037</v>
      </c>
      <c r="D381" s="188" t="s">
        <v>127</v>
      </c>
      <c r="E381" s="189" t="s">
        <v>1038</v>
      </c>
      <c r="F381" s="190" t="s">
        <v>1039</v>
      </c>
      <c r="G381" s="191" t="s">
        <v>204</v>
      </c>
      <c r="H381" s="192">
        <v>1</v>
      </c>
      <c r="I381" s="193"/>
      <c r="J381" s="194">
        <f t="shared" si="70"/>
        <v>0</v>
      </c>
      <c r="K381" s="195"/>
      <c r="L381" s="40"/>
      <c r="M381" s="196" t="s">
        <v>1</v>
      </c>
      <c r="N381" s="197" t="s">
        <v>43</v>
      </c>
      <c r="O381" s="72"/>
      <c r="P381" s="198">
        <f t="shared" si="71"/>
        <v>0</v>
      </c>
      <c r="Q381" s="198">
        <v>0</v>
      </c>
      <c r="R381" s="198">
        <f t="shared" si="72"/>
        <v>0</v>
      </c>
      <c r="S381" s="198">
        <v>0</v>
      </c>
      <c r="T381" s="199">
        <f t="shared" si="7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00" t="s">
        <v>163</v>
      </c>
      <c r="AT381" s="200" t="s">
        <v>127</v>
      </c>
      <c r="AU381" s="200" t="s">
        <v>132</v>
      </c>
      <c r="AY381" s="18" t="s">
        <v>124</v>
      </c>
      <c r="BE381" s="201">
        <f t="shared" si="74"/>
        <v>0</v>
      </c>
      <c r="BF381" s="201">
        <f t="shared" si="75"/>
        <v>0</v>
      </c>
      <c r="BG381" s="201">
        <f t="shared" si="76"/>
        <v>0</v>
      </c>
      <c r="BH381" s="201">
        <f t="shared" si="77"/>
        <v>0</v>
      </c>
      <c r="BI381" s="201">
        <f t="shared" si="78"/>
        <v>0</v>
      </c>
      <c r="BJ381" s="18" t="s">
        <v>132</v>
      </c>
      <c r="BK381" s="201">
        <f t="shared" si="79"/>
        <v>0</v>
      </c>
      <c r="BL381" s="18" t="s">
        <v>163</v>
      </c>
      <c r="BM381" s="200" t="s">
        <v>1040</v>
      </c>
    </row>
    <row r="382" spans="1:65" s="2" customFormat="1" ht="24.2" customHeight="1">
      <c r="A382" s="35"/>
      <c r="B382" s="36"/>
      <c r="C382" s="188" t="s">
        <v>1041</v>
      </c>
      <c r="D382" s="188" t="s">
        <v>127</v>
      </c>
      <c r="E382" s="189" t="s">
        <v>1042</v>
      </c>
      <c r="F382" s="190" t="s">
        <v>1043</v>
      </c>
      <c r="G382" s="191" t="s">
        <v>204</v>
      </c>
      <c r="H382" s="192">
        <v>2</v>
      </c>
      <c r="I382" s="193"/>
      <c r="J382" s="194">
        <f t="shared" si="70"/>
        <v>0</v>
      </c>
      <c r="K382" s="195"/>
      <c r="L382" s="40"/>
      <c r="M382" s="196" t="s">
        <v>1</v>
      </c>
      <c r="N382" s="197" t="s">
        <v>43</v>
      </c>
      <c r="O382" s="72"/>
      <c r="P382" s="198">
        <f t="shared" si="71"/>
        <v>0</v>
      </c>
      <c r="Q382" s="198">
        <v>0</v>
      </c>
      <c r="R382" s="198">
        <f t="shared" si="72"/>
        <v>0</v>
      </c>
      <c r="S382" s="198">
        <v>0</v>
      </c>
      <c r="T382" s="199">
        <f t="shared" si="7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0" t="s">
        <v>163</v>
      </c>
      <c r="AT382" s="200" t="s">
        <v>127</v>
      </c>
      <c r="AU382" s="200" t="s">
        <v>132</v>
      </c>
      <c r="AY382" s="18" t="s">
        <v>124</v>
      </c>
      <c r="BE382" s="201">
        <f t="shared" si="74"/>
        <v>0</v>
      </c>
      <c r="BF382" s="201">
        <f t="shared" si="75"/>
        <v>0</v>
      </c>
      <c r="BG382" s="201">
        <f t="shared" si="76"/>
        <v>0</v>
      </c>
      <c r="BH382" s="201">
        <f t="shared" si="77"/>
        <v>0</v>
      </c>
      <c r="BI382" s="201">
        <f t="shared" si="78"/>
        <v>0</v>
      </c>
      <c r="BJ382" s="18" t="s">
        <v>132</v>
      </c>
      <c r="BK382" s="201">
        <f t="shared" si="79"/>
        <v>0</v>
      </c>
      <c r="BL382" s="18" t="s">
        <v>163</v>
      </c>
      <c r="BM382" s="200" t="s">
        <v>1044</v>
      </c>
    </row>
    <row r="383" spans="1:65" s="2" customFormat="1" ht="24.2" customHeight="1">
      <c r="A383" s="35"/>
      <c r="B383" s="36"/>
      <c r="C383" s="188" t="s">
        <v>1045</v>
      </c>
      <c r="D383" s="188" t="s">
        <v>127</v>
      </c>
      <c r="E383" s="189" t="s">
        <v>1046</v>
      </c>
      <c r="F383" s="190" t="s">
        <v>1047</v>
      </c>
      <c r="G383" s="191" t="s">
        <v>204</v>
      </c>
      <c r="H383" s="192">
        <v>1</v>
      </c>
      <c r="I383" s="193"/>
      <c r="J383" s="194">
        <f t="shared" si="70"/>
        <v>0</v>
      </c>
      <c r="K383" s="195"/>
      <c r="L383" s="40"/>
      <c r="M383" s="196" t="s">
        <v>1</v>
      </c>
      <c r="N383" s="197" t="s">
        <v>43</v>
      </c>
      <c r="O383" s="72"/>
      <c r="P383" s="198">
        <f t="shared" si="71"/>
        <v>0</v>
      </c>
      <c r="Q383" s="198">
        <v>0</v>
      </c>
      <c r="R383" s="198">
        <f t="shared" si="72"/>
        <v>0</v>
      </c>
      <c r="S383" s="198">
        <v>0</v>
      </c>
      <c r="T383" s="199">
        <f t="shared" si="7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0" t="s">
        <v>163</v>
      </c>
      <c r="AT383" s="200" t="s">
        <v>127</v>
      </c>
      <c r="AU383" s="200" t="s">
        <v>132</v>
      </c>
      <c r="AY383" s="18" t="s">
        <v>124</v>
      </c>
      <c r="BE383" s="201">
        <f t="shared" si="74"/>
        <v>0</v>
      </c>
      <c r="BF383" s="201">
        <f t="shared" si="75"/>
        <v>0</v>
      </c>
      <c r="BG383" s="201">
        <f t="shared" si="76"/>
        <v>0</v>
      </c>
      <c r="BH383" s="201">
        <f t="shared" si="77"/>
        <v>0</v>
      </c>
      <c r="BI383" s="201">
        <f t="shared" si="78"/>
        <v>0</v>
      </c>
      <c r="BJ383" s="18" t="s">
        <v>132</v>
      </c>
      <c r="BK383" s="201">
        <f t="shared" si="79"/>
        <v>0</v>
      </c>
      <c r="BL383" s="18" t="s">
        <v>163</v>
      </c>
      <c r="BM383" s="200" t="s">
        <v>1048</v>
      </c>
    </row>
    <row r="384" spans="1:65" s="2" customFormat="1" ht="14.45" customHeight="1">
      <c r="A384" s="35"/>
      <c r="B384" s="36"/>
      <c r="C384" s="235" t="s">
        <v>1049</v>
      </c>
      <c r="D384" s="235" t="s">
        <v>177</v>
      </c>
      <c r="E384" s="236" t="s">
        <v>1050</v>
      </c>
      <c r="F384" s="237" t="s">
        <v>1051</v>
      </c>
      <c r="G384" s="238" t="s">
        <v>195</v>
      </c>
      <c r="H384" s="239">
        <v>12.84</v>
      </c>
      <c r="I384" s="240"/>
      <c r="J384" s="241">
        <f t="shared" si="70"/>
        <v>0</v>
      </c>
      <c r="K384" s="242"/>
      <c r="L384" s="243"/>
      <c r="M384" s="244" t="s">
        <v>1</v>
      </c>
      <c r="N384" s="245" t="s">
        <v>43</v>
      </c>
      <c r="O384" s="72"/>
      <c r="P384" s="198">
        <f t="shared" si="71"/>
        <v>0</v>
      </c>
      <c r="Q384" s="198">
        <v>0.0008</v>
      </c>
      <c r="R384" s="198">
        <f t="shared" si="72"/>
        <v>0.010272</v>
      </c>
      <c r="S384" s="198">
        <v>0</v>
      </c>
      <c r="T384" s="199">
        <f t="shared" si="7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0" t="s">
        <v>181</v>
      </c>
      <c r="AT384" s="200" t="s">
        <v>177</v>
      </c>
      <c r="AU384" s="200" t="s">
        <v>132</v>
      </c>
      <c r="AY384" s="18" t="s">
        <v>124</v>
      </c>
      <c r="BE384" s="201">
        <f t="shared" si="74"/>
        <v>0</v>
      </c>
      <c r="BF384" s="201">
        <f t="shared" si="75"/>
        <v>0</v>
      </c>
      <c r="BG384" s="201">
        <f t="shared" si="76"/>
        <v>0</v>
      </c>
      <c r="BH384" s="201">
        <f t="shared" si="77"/>
        <v>0</v>
      </c>
      <c r="BI384" s="201">
        <f t="shared" si="78"/>
        <v>0</v>
      </c>
      <c r="BJ384" s="18" t="s">
        <v>132</v>
      </c>
      <c r="BK384" s="201">
        <f t="shared" si="79"/>
        <v>0</v>
      </c>
      <c r="BL384" s="18" t="s">
        <v>163</v>
      </c>
      <c r="BM384" s="200" t="s">
        <v>1052</v>
      </c>
    </row>
    <row r="385" spans="2:51" s="13" customFormat="1" ht="11.25">
      <c r="B385" s="202"/>
      <c r="C385" s="203"/>
      <c r="D385" s="204" t="s">
        <v>134</v>
      </c>
      <c r="E385" s="205" t="s">
        <v>1</v>
      </c>
      <c r="F385" s="206" t="s">
        <v>1053</v>
      </c>
      <c r="G385" s="203"/>
      <c r="H385" s="207">
        <v>1.2</v>
      </c>
      <c r="I385" s="208"/>
      <c r="J385" s="203"/>
      <c r="K385" s="203"/>
      <c r="L385" s="209"/>
      <c r="M385" s="210"/>
      <c r="N385" s="211"/>
      <c r="O385" s="211"/>
      <c r="P385" s="211"/>
      <c r="Q385" s="211"/>
      <c r="R385" s="211"/>
      <c r="S385" s="211"/>
      <c r="T385" s="212"/>
      <c r="AT385" s="213" t="s">
        <v>134</v>
      </c>
      <c r="AU385" s="213" t="s">
        <v>132</v>
      </c>
      <c r="AV385" s="13" t="s">
        <v>132</v>
      </c>
      <c r="AW385" s="13" t="s">
        <v>33</v>
      </c>
      <c r="AX385" s="13" t="s">
        <v>77</v>
      </c>
      <c r="AY385" s="213" t="s">
        <v>124</v>
      </c>
    </row>
    <row r="386" spans="2:51" s="13" customFormat="1" ht="11.25">
      <c r="B386" s="202"/>
      <c r="C386" s="203"/>
      <c r="D386" s="204" t="s">
        <v>134</v>
      </c>
      <c r="E386" s="205" t="s">
        <v>1</v>
      </c>
      <c r="F386" s="206" t="s">
        <v>1054</v>
      </c>
      <c r="G386" s="203"/>
      <c r="H386" s="207">
        <v>2.1</v>
      </c>
      <c r="I386" s="208"/>
      <c r="J386" s="203"/>
      <c r="K386" s="203"/>
      <c r="L386" s="209"/>
      <c r="M386" s="210"/>
      <c r="N386" s="211"/>
      <c r="O386" s="211"/>
      <c r="P386" s="211"/>
      <c r="Q386" s="211"/>
      <c r="R386" s="211"/>
      <c r="S386" s="211"/>
      <c r="T386" s="212"/>
      <c r="AT386" s="213" t="s">
        <v>134</v>
      </c>
      <c r="AU386" s="213" t="s">
        <v>132</v>
      </c>
      <c r="AV386" s="13" t="s">
        <v>132</v>
      </c>
      <c r="AW386" s="13" t="s">
        <v>33</v>
      </c>
      <c r="AX386" s="13" t="s">
        <v>77</v>
      </c>
      <c r="AY386" s="213" t="s">
        <v>124</v>
      </c>
    </row>
    <row r="387" spans="2:51" s="13" customFormat="1" ht="11.25">
      <c r="B387" s="202"/>
      <c r="C387" s="203"/>
      <c r="D387" s="204" t="s">
        <v>134</v>
      </c>
      <c r="E387" s="205" t="s">
        <v>1</v>
      </c>
      <c r="F387" s="206" t="s">
        <v>1055</v>
      </c>
      <c r="G387" s="203"/>
      <c r="H387" s="207">
        <v>1.1</v>
      </c>
      <c r="I387" s="208"/>
      <c r="J387" s="203"/>
      <c r="K387" s="203"/>
      <c r="L387" s="209"/>
      <c r="M387" s="210"/>
      <c r="N387" s="211"/>
      <c r="O387" s="211"/>
      <c r="P387" s="211"/>
      <c r="Q387" s="211"/>
      <c r="R387" s="211"/>
      <c r="S387" s="211"/>
      <c r="T387" s="212"/>
      <c r="AT387" s="213" t="s">
        <v>134</v>
      </c>
      <c r="AU387" s="213" t="s">
        <v>132</v>
      </c>
      <c r="AV387" s="13" t="s">
        <v>132</v>
      </c>
      <c r="AW387" s="13" t="s">
        <v>33</v>
      </c>
      <c r="AX387" s="13" t="s">
        <v>77</v>
      </c>
      <c r="AY387" s="213" t="s">
        <v>124</v>
      </c>
    </row>
    <row r="388" spans="2:51" s="13" customFormat="1" ht="11.25">
      <c r="B388" s="202"/>
      <c r="C388" s="203"/>
      <c r="D388" s="204" t="s">
        <v>134</v>
      </c>
      <c r="E388" s="205" t="s">
        <v>1</v>
      </c>
      <c r="F388" s="206" t="s">
        <v>1056</v>
      </c>
      <c r="G388" s="203"/>
      <c r="H388" s="207">
        <v>0.9</v>
      </c>
      <c r="I388" s="208"/>
      <c r="J388" s="203"/>
      <c r="K388" s="203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134</v>
      </c>
      <c r="AU388" s="213" t="s">
        <v>132</v>
      </c>
      <c r="AV388" s="13" t="s">
        <v>132</v>
      </c>
      <c r="AW388" s="13" t="s">
        <v>33</v>
      </c>
      <c r="AX388" s="13" t="s">
        <v>77</v>
      </c>
      <c r="AY388" s="213" t="s">
        <v>124</v>
      </c>
    </row>
    <row r="389" spans="2:51" s="13" customFormat="1" ht="11.25">
      <c r="B389" s="202"/>
      <c r="C389" s="203"/>
      <c r="D389" s="204" t="s">
        <v>134</v>
      </c>
      <c r="E389" s="205" t="s">
        <v>1</v>
      </c>
      <c r="F389" s="206" t="s">
        <v>125</v>
      </c>
      <c r="G389" s="203"/>
      <c r="H389" s="207">
        <v>3</v>
      </c>
      <c r="I389" s="208"/>
      <c r="J389" s="203"/>
      <c r="K389" s="203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134</v>
      </c>
      <c r="AU389" s="213" t="s">
        <v>132</v>
      </c>
      <c r="AV389" s="13" t="s">
        <v>132</v>
      </c>
      <c r="AW389" s="13" t="s">
        <v>33</v>
      </c>
      <c r="AX389" s="13" t="s">
        <v>77</v>
      </c>
      <c r="AY389" s="213" t="s">
        <v>124</v>
      </c>
    </row>
    <row r="390" spans="2:51" s="13" customFormat="1" ht="11.25">
      <c r="B390" s="202"/>
      <c r="C390" s="203"/>
      <c r="D390" s="204" t="s">
        <v>134</v>
      </c>
      <c r="E390" s="205" t="s">
        <v>1</v>
      </c>
      <c r="F390" s="206" t="s">
        <v>1057</v>
      </c>
      <c r="G390" s="203"/>
      <c r="H390" s="207">
        <v>2.4</v>
      </c>
      <c r="I390" s="208"/>
      <c r="J390" s="203"/>
      <c r="K390" s="203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134</v>
      </c>
      <c r="AU390" s="213" t="s">
        <v>132</v>
      </c>
      <c r="AV390" s="13" t="s">
        <v>132</v>
      </c>
      <c r="AW390" s="13" t="s">
        <v>33</v>
      </c>
      <c r="AX390" s="13" t="s">
        <v>77</v>
      </c>
      <c r="AY390" s="213" t="s">
        <v>124</v>
      </c>
    </row>
    <row r="391" spans="2:51" s="15" customFormat="1" ht="11.25">
      <c r="B391" s="224"/>
      <c r="C391" s="225"/>
      <c r="D391" s="204" t="s">
        <v>134</v>
      </c>
      <c r="E391" s="226" t="s">
        <v>1</v>
      </c>
      <c r="F391" s="227" t="s">
        <v>168</v>
      </c>
      <c r="G391" s="225"/>
      <c r="H391" s="228">
        <v>10.7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AT391" s="234" t="s">
        <v>134</v>
      </c>
      <c r="AU391" s="234" t="s">
        <v>132</v>
      </c>
      <c r="AV391" s="15" t="s">
        <v>131</v>
      </c>
      <c r="AW391" s="15" t="s">
        <v>33</v>
      </c>
      <c r="AX391" s="15" t="s">
        <v>77</v>
      </c>
      <c r="AY391" s="234" t="s">
        <v>124</v>
      </c>
    </row>
    <row r="392" spans="2:51" s="13" customFormat="1" ht="11.25">
      <c r="B392" s="202"/>
      <c r="C392" s="203"/>
      <c r="D392" s="204" t="s">
        <v>134</v>
      </c>
      <c r="E392" s="205" t="s">
        <v>1</v>
      </c>
      <c r="F392" s="206" t="s">
        <v>1058</v>
      </c>
      <c r="G392" s="203"/>
      <c r="H392" s="207">
        <v>12.84</v>
      </c>
      <c r="I392" s="208"/>
      <c r="J392" s="203"/>
      <c r="K392" s="203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134</v>
      </c>
      <c r="AU392" s="213" t="s">
        <v>132</v>
      </c>
      <c r="AV392" s="13" t="s">
        <v>132</v>
      </c>
      <c r="AW392" s="13" t="s">
        <v>33</v>
      </c>
      <c r="AX392" s="13" t="s">
        <v>85</v>
      </c>
      <c r="AY392" s="213" t="s">
        <v>124</v>
      </c>
    </row>
    <row r="393" spans="1:65" s="2" customFormat="1" ht="24.2" customHeight="1">
      <c r="A393" s="35"/>
      <c r="B393" s="36"/>
      <c r="C393" s="188" t="s">
        <v>1059</v>
      </c>
      <c r="D393" s="188" t="s">
        <v>127</v>
      </c>
      <c r="E393" s="189" t="s">
        <v>1060</v>
      </c>
      <c r="F393" s="190" t="s">
        <v>1061</v>
      </c>
      <c r="G393" s="191" t="s">
        <v>204</v>
      </c>
      <c r="H393" s="192">
        <v>4</v>
      </c>
      <c r="I393" s="193"/>
      <c r="J393" s="194">
        <f aca="true" t="shared" si="80" ref="J393:J398">ROUND(I393*H393,2)</f>
        <v>0</v>
      </c>
      <c r="K393" s="195"/>
      <c r="L393" s="40"/>
      <c r="M393" s="196" t="s">
        <v>1</v>
      </c>
      <c r="N393" s="197" t="s">
        <v>43</v>
      </c>
      <c r="O393" s="72"/>
      <c r="P393" s="198">
        <f aca="true" t="shared" si="81" ref="P393:P398">O393*H393</f>
        <v>0</v>
      </c>
      <c r="Q393" s="198">
        <v>0</v>
      </c>
      <c r="R393" s="198">
        <f aca="true" t="shared" si="82" ref="R393:R398">Q393*H393</f>
        <v>0</v>
      </c>
      <c r="S393" s="198">
        <v>0</v>
      </c>
      <c r="T393" s="199">
        <f aca="true" t="shared" si="83" ref="T393:T398"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0" t="s">
        <v>163</v>
      </c>
      <c r="AT393" s="200" t="s">
        <v>127</v>
      </c>
      <c r="AU393" s="200" t="s">
        <v>132</v>
      </c>
      <c r="AY393" s="18" t="s">
        <v>124</v>
      </c>
      <c r="BE393" s="201">
        <f aca="true" t="shared" si="84" ref="BE393:BE398">IF(N393="základní",J393,0)</f>
        <v>0</v>
      </c>
      <c r="BF393" s="201">
        <f aca="true" t="shared" si="85" ref="BF393:BF398">IF(N393="snížená",J393,0)</f>
        <v>0</v>
      </c>
      <c r="BG393" s="201">
        <f aca="true" t="shared" si="86" ref="BG393:BG398">IF(N393="zákl. přenesená",J393,0)</f>
        <v>0</v>
      </c>
      <c r="BH393" s="201">
        <f aca="true" t="shared" si="87" ref="BH393:BH398">IF(N393="sníž. přenesená",J393,0)</f>
        <v>0</v>
      </c>
      <c r="BI393" s="201">
        <f aca="true" t="shared" si="88" ref="BI393:BI398">IF(N393="nulová",J393,0)</f>
        <v>0</v>
      </c>
      <c r="BJ393" s="18" t="s">
        <v>132</v>
      </c>
      <c r="BK393" s="201">
        <f aca="true" t="shared" si="89" ref="BK393:BK398">ROUND(I393*H393,2)</f>
        <v>0</v>
      </c>
      <c r="BL393" s="18" t="s">
        <v>163</v>
      </c>
      <c r="BM393" s="200" t="s">
        <v>1062</v>
      </c>
    </row>
    <row r="394" spans="1:65" s="2" customFormat="1" ht="24.2" customHeight="1">
      <c r="A394" s="35"/>
      <c r="B394" s="36"/>
      <c r="C394" s="235" t="s">
        <v>1063</v>
      </c>
      <c r="D394" s="235" t="s">
        <v>177</v>
      </c>
      <c r="E394" s="236" t="s">
        <v>1064</v>
      </c>
      <c r="F394" s="237" t="s">
        <v>1065</v>
      </c>
      <c r="G394" s="238" t="s">
        <v>204</v>
      </c>
      <c r="H394" s="239">
        <v>2</v>
      </c>
      <c r="I394" s="240"/>
      <c r="J394" s="241">
        <f t="shared" si="80"/>
        <v>0</v>
      </c>
      <c r="K394" s="242"/>
      <c r="L394" s="243"/>
      <c r="M394" s="244" t="s">
        <v>1</v>
      </c>
      <c r="N394" s="245" t="s">
        <v>43</v>
      </c>
      <c r="O394" s="72"/>
      <c r="P394" s="198">
        <f t="shared" si="81"/>
        <v>0</v>
      </c>
      <c r="Q394" s="198">
        <v>0.0012</v>
      </c>
      <c r="R394" s="198">
        <f t="shared" si="82"/>
        <v>0.0024</v>
      </c>
      <c r="S394" s="198">
        <v>0</v>
      </c>
      <c r="T394" s="199">
        <f t="shared" si="8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00" t="s">
        <v>181</v>
      </c>
      <c r="AT394" s="200" t="s">
        <v>177</v>
      </c>
      <c r="AU394" s="200" t="s">
        <v>132</v>
      </c>
      <c r="AY394" s="18" t="s">
        <v>124</v>
      </c>
      <c r="BE394" s="201">
        <f t="shared" si="84"/>
        <v>0</v>
      </c>
      <c r="BF394" s="201">
        <f t="shared" si="85"/>
        <v>0</v>
      </c>
      <c r="BG394" s="201">
        <f t="shared" si="86"/>
        <v>0</v>
      </c>
      <c r="BH394" s="201">
        <f t="shared" si="87"/>
        <v>0</v>
      </c>
      <c r="BI394" s="201">
        <f t="shared" si="88"/>
        <v>0</v>
      </c>
      <c r="BJ394" s="18" t="s">
        <v>132</v>
      </c>
      <c r="BK394" s="201">
        <f t="shared" si="89"/>
        <v>0</v>
      </c>
      <c r="BL394" s="18" t="s">
        <v>163</v>
      </c>
      <c r="BM394" s="200" t="s">
        <v>1066</v>
      </c>
    </row>
    <row r="395" spans="1:65" s="2" customFormat="1" ht="24.2" customHeight="1">
      <c r="A395" s="35"/>
      <c r="B395" s="36"/>
      <c r="C395" s="188" t="s">
        <v>1067</v>
      </c>
      <c r="D395" s="188" t="s">
        <v>127</v>
      </c>
      <c r="E395" s="189" t="s">
        <v>1068</v>
      </c>
      <c r="F395" s="190" t="s">
        <v>1069</v>
      </c>
      <c r="G395" s="191" t="s">
        <v>204</v>
      </c>
      <c r="H395" s="192">
        <v>4</v>
      </c>
      <c r="I395" s="193"/>
      <c r="J395" s="194">
        <f t="shared" si="80"/>
        <v>0</v>
      </c>
      <c r="K395" s="195"/>
      <c r="L395" s="40"/>
      <c r="M395" s="196" t="s">
        <v>1</v>
      </c>
      <c r="N395" s="197" t="s">
        <v>43</v>
      </c>
      <c r="O395" s="72"/>
      <c r="P395" s="198">
        <f t="shared" si="81"/>
        <v>0</v>
      </c>
      <c r="Q395" s="198">
        <v>0</v>
      </c>
      <c r="R395" s="198">
        <f t="shared" si="82"/>
        <v>0</v>
      </c>
      <c r="S395" s="198">
        <v>0</v>
      </c>
      <c r="T395" s="199">
        <f t="shared" si="8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00" t="s">
        <v>163</v>
      </c>
      <c r="AT395" s="200" t="s">
        <v>127</v>
      </c>
      <c r="AU395" s="200" t="s">
        <v>132</v>
      </c>
      <c r="AY395" s="18" t="s">
        <v>124</v>
      </c>
      <c r="BE395" s="201">
        <f t="shared" si="84"/>
        <v>0</v>
      </c>
      <c r="BF395" s="201">
        <f t="shared" si="85"/>
        <v>0</v>
      </c>
      <c r="BG395" s="201">
        <f t="shared" si="86"/>
        <v>0</v>
      </c>
      <c r="BH395" s="201">
        <f t="shared" si="87"/>
        <v>0</v>
      </c>
      <c r="BI395" s="201">
        <f t="shared" si="88"/>
        <v>0</v>
      </c>
      <c r="BJ395" s="18" t="s">
        <v>132</v>
      </c>
      <c r="BK395" s="201">
        <f t="shared" si="89"/>
        <v>0</v>
      </c>
      <c r="BL395" s="18" t="s">
        <v>163</v>
      </c>
      <c r="BM395" s="200" t="s">
        <v>1070</v>
      </c>
    </row>
    <row r="396" spans="1:65" s="2" customFormat="1" ht="24.2" customHeight="1">
      <c r="A396" s="35"/>
      <c r="B396" s="36"/>
      <c r="C396" s="235" t="s">
        <v>1071</v>
      </c>
      <c r="D396" s="235" t="s">
        <v>177</v>
      </c>
      <c r="E396" s="236" t="s">
        <v>1072</v>
      </c>
      <c r="F396" s="237" t="s">
        <v>1073</v>
      </c>
      <c r="G396" s="238" t="s">
        <v>204</v>
      </c>
      <c r="H396" s="239">
        <v>2</v>
      </c>
      <c r="I396" s="240"/>
      <c r="J396" s="241">
        <f t="shared" si="80"/>
        <v>0</v>
      </c>
      <c r="K396" s="242"/>
      <c r="L396" s="243"/>
      <c r="M396" s="244" t="s">
        <v>1</v>
      </c>
      <c r="N396" s="245" t="s">
        <v>43</v>
      </c>
      <c r="O396" s="72"/>
      <c r="P396" s="198">
        <f t="shared" si="81"/>
        <v>0</v>
      </c>
      <c r="Q396" s="198">
        <v>0.00105</v>
      </c>
      <c r="R396" s="198">
        <f t="shared" si="82"/>
        <v>0.0021</v>
      </c>
      <c r="S396" s="198">
        <v>0</v>
      </c>
      <c r="T396" s="199">
        <f t="shared" si="8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0" t="s">
        <v>181</v>
      </c>
      <c r="AT396" s="200" t="s">
        <v>177</v>
      </c>
      <c r="AU396" s="200" t="s">
        <v>132</v>
      </c>
      <c r="AY396" s="18" t="s">
        <v>124</v>
      </c>
      <c r="BE396" s="201">
        <f t="shared" si="84"/>
        <v>0</v>
      </c>
      <c r="BF396" s="201">
        <f t="shared" si="85"/>
        <v>0</v>
      </c>
      <c r="BG396" s="201">
        <f t="shared" si="86"/>
        <v>0</v>
      </c>
      <c r="BH396" s="201">
        <f t="shared" si="87"/>
        <v>0</v>
      </c>
      <c r="BI396" s="201">
        <f t="shared" si="88"/>
        <v>0</v>
      </c>
      <c r="BJ396" s="18" t="s">
        <v>132</v>
      </c>
      <c r="BK396" s="201">
        <f t="shared" si="89"/>
        <v>0</v>
      </c>
      <c r="BL396" s="18" t="s">
        <v>163</v>
      </c>
      <c r="BM396" s="200" t="s">
        <v>1074</v>
      </c>
    </row>
    <row r="397" spans="1:65" s="2" customFormat="1" ht="24.2" customHeight="1">
      <c r="A397" s="35"/>
      <c r="B397" s="36"/>
      <c r="C397" s="235" t="s">
        <v>1075</v>
      </c>
      <c r="D397" s="235" t="s">
        <v>177</v>
      </c>
      <c r="E397" s="236" t="s">
        <v>1076</v>
      </c>
      <c r="F397" s="237" t="s">
        <v>1077</v>
      </c>
      <c r="G397" s="238" t="s">
        <v>204</v>
      </c>
      <c r="H397" s="239">
        <v>4</v>
      </c>
      <c r="I397" s="240"/>
      <c r="J397" s="241">
        <f t="shared" si="80"/>
        <v>0</v>
      </c>
      <c r="K397" s="242"/>
      <c r="L397" s="243"/>
      <c r="M397" s="244" t="s">
        <v>1</v>
      </c>
      <c r="N397" s="245" t="s">
        <v>43</v>
      </c>
      <c r="O397" s="72"/>
      <c r="P397" s="198">
        <f t="shared" si="81"/>
        <v>0</v>
      </c>
      <c r="Q397" s="198">
        <v>0.0018</v>
      </c>
      <c r="R397" s="198">
        <f t="shared" si="82"/>
        <v>0.0072</v>
      </c>
      <c r="S397" s="198">
        <v>0</v>
      </c>
      <c r="T397" s="199">
        <f t="shared" si="8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00" t="s">
        <v>181</v>
      </c>
      <c r="AT397" s="200" t="s">
        <v>177</v>
      </c>
      <c r="AU397" s="200" t="s">
        <v>132</v>
      </c>
      <c r="AY397" s="18" t="s">
        <v>124</v>
      </c>
      <c r="BE397" s="201">
        <f t="shared" si="84"/>
        <v>0</v>
      </c>
      <c r="BF397" s="201">
        <f t="shared" si="85"/>
        <v>0</v>
      </c>
      <c r="BG397" s="201">
        <f t="shared" si="86"/>
        <v>0</v>
      </c>
      <c r="BH397" s="201">
        <f t="shared" si="87"/>
        <v>0</v>
      </c>
      <c r="BI397" s="201">
        <f t="shared" si="88"/>
        <v>0</v>
      </c>
      <c r="BJ397" s="18" t="s">
        <v>132</v>
      </c>
      <c r="BK397" s="201">
        <f t="shared" si="89"/>
        <v>0</v>
      </c>
      <c r="BL397" s="18" t="s">
        <v>163</v>
      </c>
      <c r="BM397" s="200" t="s">
        <v>1078</v>
      </c>
    </row>
    <row r="398" spans="1:65" s="2" customFormat="1" ht="14.45" customHeight="1">
      <c r="A398" s="35"/>
      <c r="B398" s="36"/>
      <c r="C398" s="188" t="s">
        <v>1079</v>
      </c>
      <c r="D398" s="188" t="s">
        <v>127</v>
      </c>
      <c r="E398" s="189" t="s">
        <v>1080</v>
      </c>
      <c r="F398" s="190" t="s">
        <v>1081</v>
      </c>
      <c r="G398" s="191" t="s">
        <v>204</v>
      </c>
      <c r="H398" s="192">
        <v>2</v>
      </c>
      <c r="I398" s="193"/>
      <c r="J398" s="194">
        <f t="shared" si="80"/>
        <v>0</v>
      </c>
      <c r="K398" s="195"/>
      <c r="L398" s="40"/>
      <c r="M398" s="196" t="s">
        <v>1</v>
      </c>
      <c r="N398" s="197" t="s">
        <v>43</v>
      </c>
      <c r="O398" s="72"/>
      <c r="P398" s="198">
        <f t="shared" si="81"/>
        <v>0</v>
      </c>
      <c r="Q398" s="198">
        <v>0</v>
      </c>
      <c r="R398" s="198">
        <f t="shared" si="82"/>
        <v>0</v>
      </c>
      <c r="S398" s="198">
        <v>0.174</v>
      </c>
      <c r="T398" s="199">
        <f t="shared" si="83"/>
        <v>0.348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00" t="s">
        <v>163</v>
      </c>
      <c r="AT398" s="200" t="s">
        <v>127</v>
      </c>
      <c r="AU398" s="200" t="s">
        <v>132</v>
      </c>
      <c r="AY398" s="18" t="s">
        <v>124</v>
      </c>
      <c r="BE398" s="201">
        <f t="shared" si="84"/>
        <v>0</v>
      </c>
      <c r="BF398" s="201">
        <f t="shared" si="85"/>
        <v>0</v>
      </c>
      <c r="BG398" s="201">
        <f t="shared" si="86"/>
        <v>0</v>
      </c>
      <c r="BH398" s="201">
        <f t="shared" si="87"/>
        <v>0</v>
      </c>
      <c r="BI398" s="201">
        <f t="shared" si="88"/>
        <v>0</v>
      </c>
      <c r="BJ398" s="18" t="s">
        <v>132</v>
      </c>
      <c r="BK398" s="201">
        <f t="shared" si="89"/>
        <v>0</v>
      </c>
      <c r="BL398" s="18" t="s">
        <v>163</v>
      </c>
      <c r="BM398" s="200" t="s">
        <v>1082</v>
      </c>
    </row>
    <row r="399" spans="2:51" s="14" customFormat="1" ht="11.25">
      <c r="B399" s="214"/>
      <c r="C399" s="215"/>
      <c r="D399" s="204" t="s">
        <v>134</v>
      </c>
      <c r="E399" s="216" t="s">
        <v>1</v>
      </c>
      <c r="F399" s="217" t="s">
        <v>1083</v>
      </c>
      <c r="G399" s="215"/>
      <c r="H399" s="216" t="s">
        <v>1</v>
      </c>
      <c r="I399" s="218"/>
      <c r="J399" s="215"/>
      <c r="K399" s="215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134</v>
      </c>
      <c r="AU399" s="223" t="s">
        <v>132</v>
      </c>
      <c r="AV399" s="14" t="s">
        <v>85</v>
      </c>
      <c r="AW399" s="14" t="s">
        <v>33</v>
      </c>
      <c r="AX399" s="14" t="s">
        <v>77</v>
      </c>
      <c r="AY399" s="223" t="s">
        <v>124</v>
      </c>
    </row>
    <row r="400" spans="2:51" s="13" customFormat="1" ht="11.25">
      <c r="B400" s="202"/>
      <c r="C400" s="203"/>
      <c r="D400" s="204" t="s">
        <v>134</v>
      </c>
      <c r="E400" s="205" t="s">
        <v>1</v>
      </c>
      <c r="F400" s="206" t="s">
        <v>85</v>
      </c>
      <c r="G400" s="203"/>
      <c r="H400" s="207">
        <v>1</v>
      </c>
      <c r="I400" s="208"/>
      <c r="J400" s="203"/>
      <c r="K400" s="203"/>
      <c r="L400" s="209"/>
      <c r="M400" s="210"/>
      <c r="N400" s="211"/>
      <c r="O400" s="211"/>
      <c r="P400" s="211"/>
      <c r="Q400" s="211"/>
      <c r="R400" s="211"/>
      <c r="S400" s="211"/>
      <c r="T400" s="212"/>
      <c r="AT400" s="213" t="s">
        <v>134</v>
      </c>
      <c r="AU400" s="213" t="s">
        <v>132</v>
      </c>
      <c r="AV400" s="13" t="s">
        <v>132</v>
      </c>
      <c r="AW400" s="13" t="s">
        <v>33</v>
      </c>
      <c r="AX400" s="13" t="s">
        <v>77</v>
      </c>
      <c r="AY400" s="213" t="s">
        <v>124</v>
      </c>
    </row>
    <row r="401" spans="2:51" s="14" customFormat="1" ht="11.25">
      <c r="B401" s="214"/>
      <c r="C401" s="215"/>
      <c r="D401" s="204" t="s">
        <v>134</v>
      </c>
      <c r="E401" s="216" t="s">
        <v>1</v>
      </c>
      <c r="F401" s="217" t="s">
        <v>1084</v>
      </c>
      <c r="G401" s="215"/>
      <c r="H401" s="216" t="s">
        <v>1</v>
      </c>
      <c r="I401" s="218"/>
      <c r="J401" s="215"/>
      <c r="K401" s="215"/>
      <c r="L401" s="219"/>
      <c r="M401" s="220"/>
      <c r="N401" s="221"/>
      <c r="O401" s="221"/>
      <c r="P401" s="221"/>
      <c r="Q401" s="221"/>
      <c r="R401" s="221"/>
      <c r="S401" s="221"/>
      <c r="T401" s="222"/>
      <c r="AT401" s="223" t="s">
        <v>134</v>
      </c>
      <c r="AU401" s="223" t="s">
        <v>132</v>
      </c>
      <c r="AV401" s="14" t="s">
        <v>85</v>
      </c>
      <c r="AW401" s="14" t="s">
        <v>33</v>
      </c>
      <c r="AX401" s="14" t="s">
        <v>77</v>
      </c>
      <c r="AY401" s="223" t="s">
        <v>124</v>
      </c>
    </row>
    <row r="402" spans="2:51" s="13" customFormat="1" ht="11.25">
      <c r="B402" s="202"/>
      <c r="C402" s="203"/>
      <c r="D402" s="204" t="s">
        <v>134</v>
      </c>
      <c r="E402" s="205" t="s">
        <v>1</v>
      </c>
      <c r="F402" s="206" t="s">
        <v>85</v>
      </c>
      <c r="G402" s="203"/>
      <c r="H402" s="207">
        <v>1</v>
      </c>
      <c r="I402" s="208"/>
      <c r="J402" s="203"/>
      <c r="K402" s="203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134</v>
      </c>
      <c r="AU402" s="213" t="s">
        <v>132</v>
      </c>
      <c r="AV402" s="13" t="s">
        <v>132</v>
      </c>
      <c r="AW402" s="13" t="s">
        <v>33</v>
      </c>
      <c r="AX402" s="13" t="s">
        <v>77</v>
      </c>
      <c r="AY402" s="213" t="s">
        <v>124</v>
      </c>
    </row>
    <row r="403" spans="2:51" s="15" customFormat="1" ht="11.25">
      <c r="B403" s="224"/>
      <c r="C403" s="225"/>
      <c r="D403" s="204" t="s">
        <v>134</v>
      </c>
      <c r="E403" s="226" t="s">
        <v>1</v>
      </c>
      <c r="F403" s="227" t="s">
        <v>168</v>
      </c>
      <c r="G403" s="225"/>
      <c r="H403" s="228">
        <v>2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AT403" s="234" t="s">
        <v>134</v>
      </c>
      <c r="AU403" s="234" t="s">
        <v>132</v>
      </c>
      <c r="AV403" s="15" t="s">
        <v>131</v>
      </c>
      <c r="AW403" s="15" t="s">
        <v>33</v>
      </c>
      <c r="AX403" s="15" t="s">
        <v>85</v>
      </c>
      <c r="AY403" s="234" t="s">
        <v>124</v>
      </c>
    </row>
    <row r="404" spans="1:65" s="2" customFormat="1" ht="24.2" customHeight="1">
      <c r="A404" s="35"/>
      <c r="B404" s="36"/>
      <c r="C404" s="188" t="s">
        <v>1085</v>
      </c>
      <c r="D404" s="188" t="s">
        <v>127</v>
      </c>
      <c r="E404" s="189" t="s">
        <v>1086</v>
      </c>
      <c r="F404" s="190" t="s">
        <v>1087</v>
      </c>
      <c r="G404" s="191" t="s">
        <v>302</v>
      </c>
      <c r="H404" s="192">
        <v>1</v>
      </c>
      <c r="I404" s="193"/>
      <c r="J404" s="194">
        <f>ROUND(I404*H404,2)</f>
        <v>0</v>
      </c>
      <c r="K404" s="195"/>
      <c r="L404" s="40"/>
      <c r="M404" s="196" t="s">
        <v>1</v>
      </c>
      <c r="N404" s="197" t="s">
        <v>43</v>
      </c>
      <c r="O404" s="72"/>
      <c r="P404" s="198">
        <f>O404*H404</f>
        <v>0</v>
      </c>
      <c r="Q404" s="198">
        <v>0</v>
      </c>
      <c r="R404" s="198">
        <f>Q404*H404</f>
        <v>0</v>
      </c>
      <c r="S404" s="198">
        <v>0</v>
      </c>
      <c r="T404" s="199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00" t="s">
        <v>163</v>
      </c>
      <c r="AT404" s="200" t="s">
        <v>127</v>
      </c>
      <c r="AU404" s="200" t="s">
        <v>132</v>
      </c>
      <c r="AY404" s="18" t="s">
        <v>124</v>
      </c>
      <c r="BE404" s="201">
        <f>IF(N404="základní",J404,0)</f>
        <v>0</v>
      </c>
      <c r="BF404" s="201">
        <f>IF(N404="snížená",J404,0)</f>
        <v>0</v>
      </c>
      <c r="BG404" s="201">
        <f>IF(N404="zákl. přenesená",J404,0)</f>
        <v>0</v>
      </c>
      <c r="BH404" s="201">
        <f>IF(N404="sníž. přenesená",J404,0)</f>
        <v>0</v>
      </c>
      <c r="BI404" s="201">
        <f>IF(N404="nulová",J404,0)</f>
        <v>0</v>
      </c>
      <c r="BJ404" s="18" t="s">
        <v>132</v>
      </c>
      <c r="BK404" s="201">
        <f>ROUND(I404*H404,2)</f>
        <v>0</v>
      </c>
      <c r="BL404" s="18" t="s">
        <v>163</v>
      </c>
      <c r="BM404" s="200" t="s">
        <v>1088</v>
      </c>
    </row>
    <row r="405" spans="1:65" s="2" customFormat="1" ht="24.2" customHeight="1">
      <c r="A405" s="35"/>
      <c r="B405" s="36"/>
      <c r="C405" s="188" t="s">
        <v>1089</v>
      </c>
      <c r="D405" s="188" t="s">
        <v>127</v>
      </c>
      <c r="E405" s="189" t="s">
        <v>1090</v>
      </c>
      <c r="F405" s="190" t="s">
        <v>1091</v>
      </c>
      <c r="G405" s="191" t="s">
        <v>302</v>
      </c>
      <c r="H405" s="192">
        <v>8</v>
      </c>
      <c r="I405" s="193"/>
      <c r="J405" s="194">
        <f>ROUND(I405*H405,2)</f>
        <v>0</v>
      </c>
      <c r="K405" s="195"/>
      <c r="L405" s="40"/>
      <c r="M405" s="196" t="s">
        <v>1</v>
      </c>
      <c r="N405" s="197" t="s">
        <v>43</v>
      </c>
      <c r="O405" s="72"/>
      <c r="P405" s="198">
        <f>O405*H405</f>
        <v>0</v>
      </c>
      <c r="Q405" s="198">
        <v>0</v>
      </c>
      <c r="R405" s="198">
        <f>Q405*H405</f>
        <v>0</v>
      </c>
      <c r="S405" s="198">
        <v>0</v>
      </c>
      <c r="T405" s="199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0" t="s">
        <v>163</v>
      </c>
      <c r="AT405" s="200" t="s">
        <v>127</v>
      </c>
      <c r="AU405" s="200" t="s">
        <v>132</v>
      </c>
      <c r="AY405" s="18" t="s">
        <v>124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18" t="s">
        <v>132</v>
      </c>
      <c r="BK405" s="201">
        <f>ROUND(I405*H405,2)</f>
        <v>0</v>
      </c>
      <c r="BL405" s="18" t="s">
        <v>163</v>
      </c>
      <c r="BM405" s="200" t="s">
        <v>1092</v>
      </c>
    </row>
    <row r="406" spans="1:65" s="2" customFormat="1" ht="24.2" customHeight="1">
      <c r="A406" s="35"/>
      <c r="B406" s="36"/>
      <c r="C406" s="188" t="s">
        <v>1093</v>
      </c>
      <c r="D406" s="188" t="s">
        <v>127</v>
      </c>
      <c r="E406" s="189" t="s">
        <v>1094</v>
      </c>
      <c r="F406" s="190" t="s">
        <v>1095</v>
      </c>
      <c r="G406" s="191" t="s">
        <v>148</v>
      </c>
      <c r="H406" s="192">
        <v>0.205</v>
      </c>
      <c r="I406" s="193"/>
      <c r="J406" s="194">
        <f>ROUND(I406*H406,2)</f>
        <v>0</v>
      </c>
      <c r="K406" s="195"/>
      <c r="L406" s="40"/>
      <c r="M406" s="196" t="s">
        <v>1</v>
      </c>
      <c r="N406" s="197" t="s">
        <v>43</v>
      </c>
      <c r="O406" s="72"/>
      <c r="P406" s="198">
        <f>O406*H406</f>
        <v>0</v>
      </c>
      <c r="Q406" s="198">
        <v>0</v>
      </c>
      <c r="R406" s="198">
        <f>Q406*H406</f>
        <v>0</v>
      </c>
      <c r="S406" s="198">
        <v>0</v>
      </c>
      <c r="T406" s="199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00" t="s">
        <v>163</v>
      </c>
      <c r="AT406" s="200" t="s">
        <v>127</v>
      </c>
      <c r="AU406" s="200" t="s">
        <v>132</v>
      </c>
      <c r="AY406" s="18" t="s">
        <v>124</v>
      </c>
      <c r="BE406" s="201">
        <f>IF(N406="základní",J406,0)</f>
        <v>0</v>
      </c>
      <c r="BF406" s="201">
        <f>IF(N406="snížená",J406,0)</f>
        <v>0</v>
      </c>
      <c r="BG406" s="201">
        <f>IF(N406="zákl. přenesená",J406,0)</f>
        <v>0</v>
      </c>
      <c r="BH406" s="201">
        <f>IF(N406="sníž. přenesená",J406,0)</f>
        <v>0</v>
      </c>
      <c r="BI406" s="201">
        <f>IF(N406="nulová",J406,0)</f>
        <v>0</v>
      </c>
      <c r="BJ406" s="18" t="s">
        <v>132</v>
      </c>
      <c r="BK406" s="201">
        <f>ROUND(I406*H406,2)</f>
        <v>0</v>
      </c>
      <c r="BL406" s="18" t="s">
        <v>163</v>
      </c>
      <c r="BM406" s="200" t="s">
        <v>1096</v>
      </c>
    </row>
    <row r="407" spans="1:65" s="2" customFormat="1" ht="24.2" customHeight="1">
      <c r="A407" s="35"/>
      <c r="B407" s="36"/>
      <c r="C407" s="188" t="s">
        <v>1097</v>
      </c>
      <c r="D407" s="188" t="s">
        <v>127</v>
      </c>
      <c r="E407" s="189" t="s">
        <v>1098</v>
      </c>
      <c r="F407" s="190" t="s">
        <v>1099</v>
      </c>
      <c r="G407" s="191" t="s">
        <v>148</v>
      </c>
      <c r="H407" s="192">
        <v>0.205</v>
      </c>
      <c r="I407" s="193"/>
      <c r="J407" s="194">
        <f>ROUND(I407*H407,2)</f>
        <v>0</v>
      </c>
      <c r="K407" s="195"/>
      <c r="L407" s="40"/>
      <c r="M407" s="196" t="s">
        <v>1</v>
      </c>
      <c r="N407" s="197" t="s">
        <v>43</v>
      </c>
      <c r="O407" s="72"/>
      <c r="P407" s="198">
        <f>O407*H407</f>
        <v>0</v>
      </c>
      <c r="Q407" s="198">
        <v>0</v>
      </c>
      <c r="R407" s="198">
        <f>Q407*H407</f>
        <v>0</v>
      </c>
      <c r="S407" s="198">
        <v>0</v>
      </c>
      <c r="T407" s="199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00" t="s">
        <v>163</v>
      </c>
      <c r="AT407" s="200" t="s">
        <v>127</v>
      </c>
      <c r="AU407" s="200" t="s">
        <v>132</v>
      </c>
      <c r="AY407" s="18" t="s">
        <v>124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18" t="s">
        <v>132</v>
      </c>
      <c r="BK407" s="201">
        <f>ROUND(I407*H407,2)</f>
        <v>0</v>
      </c>
      <c r="BL407" s="18" t="s">
        <v>163</v>
      </c>
      <c r="BM407" s="200" t="s">
        <v>1100</v>
      </c>
    </row>
    <row r="408" spans="2:63" s="12" customFormat="1" ht="22.9" customHeight="1">
      <c r="B408" s="172"/>
      <c r="C408" s="173"/>
      <c r="D408" s="174" t="s">
        <v>76</v>
      </c>
      <c r="E408" s="186" t="s">
        <v>1101</v>
      </c>
      <c r="F408" s="186" t="s">
        <v>1102</v>
      </c>
      <c r="G408" s="173"/>
      <c r="H408" s="173"/>
      <c r="I408" s="176"/>
      <c r="J408" s="187">
        <f>BK408</f>
        <v>0</v>
      </c>
      <c r="K408" s="173"/>
      <c r="L408" s="178"/>
      <c r="M408" s="179"/>
      <c r="N408" s="180"/>
      <c r="O408" s="180"/>
      <c r="P408" s="181">
        <f>SUM(P409:P410)</f>
        <v>0</v>
      </c>
      <c r="Q408" s="180"/>
      <c r="R408" s="181">
        <f>SUM(R409:R410)</f>
        <v>0.0011</v>
      </c>
      <c r="S408" s="180"/>
      <c r="T408" s="182">
        <f>SUM(T409:T410)</f>
        <v>0</v>
      </c>
      <c r="AR408" s="183" t="s">
        <v>132</v>
      </c>
      <c r="AT408" s="184" t="s">
        <v>76</v>
      </c>
      <c r="AU408" s="184" t="s">
        <v>85</v>
      </c>
      <c r="AY408" s="183" t="s">
        <v>124</v>
      </c>
      <c r="BK408" s="185">
        <f>SUM(BK409:BK410)</f>
        <v>0</v>
      </c>
    </row>
    <row r="409" spans="1:65" s="2" customFormat="1" ht="24.2" customHeight="1">
      <c r="A409" s="35"/>
      <c r="B409" s="36"/>
      <c r="C409" s="188" t="s">
        <v>1103</v>
      </c>
      <c r="D409" s="188" t="s">
        <v>127</v>
      </c>
      <c r="E409" s="189" t="s">
        <v>1104</v>
      </c>
      <c r="F409" s="190" t="s">
        <v>1105</v>
      </c>
      <c r="G409" s="191" t="s">
        <v>195</v>
      </c>
      <c r="H409" s="192">
        <v>0.6</v>
      </c>
      <c r="I409" s="193"/>
      <c r="J409" s="194">
        <f>ROUND(I409*H409,2)</f>
        <v>0</v>
      </c>
      <c r="K409" s="195"/>
      <c r="L409" s="40"/>
      <c r="M409" s="196" t="s">
        <v>1</v>
      </c>
      <c r="N409" s="197" t="s">
        <v>43</v>
      </c>
      <c r="O409" s="72"/>
      <c r="P409" s="198">
        <f>O409*H409</f>
        <v>0</v>
      </c>
      <c r="Q409" s="198">
        <v>0</v>
      </c>
      <c r="R409" s="198">
        <f>Q409*H409</f>
        <v>0</v>
      </c>
      <c r="S409" s="198">
        <v>0</v>
      </c>
      <c r="T409" s="199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00" t="s">
        <v>163</v>
      </c>
      <c r="AT409" s="200" t="s">
        <v>127</v>
      </c>
      <c r="AU409" s="200" t="s">
        <v>132</v>
      </c>
      <c r="AY409" s="18" t="s">
        <v>124</v>
      </c>
      <c r="BE409" s="201">
        <f>IF(N409="základní",J409,0)</f>
        <v>0</v>
      </c>
      <c r="BF409" s="201">
        <f>IF(N409="snížená",J409,0)</f>
        <v>0</v>
      </c>
      <c r="BG409" s="201">
        <f>IF(N409="zákl. přenesená",J409,0)</f>
        <v>0</v>
      </c>
      <c r="BH409" s="201">
        <f>IF(N409="sníž. přenesená",J409,0)</f>
        <v>0</v>
      </c>
      <c r="BI409" s="201">
        <f>IF(N409="nulová",J409,0)</f>
        <v>0</v>
      </c>
      <c r="BJ409" s="18" t="s">
        <v>132</v>
      </c>
      <c r="BK409" s="201">
        <f>ROUND(I409*H409,2)</f>
        <v>0</v>
      </c>
      <c r="BL409" s="18" t="s">
        <v>163</v>
      </c>
      <c r="BM409" s="200" t="s">
        <v>1106</v>
      </c>
    </row>
    <row r="410" spans="1:65" s="2" customFormat="1" ht="14.45" customHeight="1">
      <c r="A410" s="35"/>
      <c r="B410" s="36"/>
      <c r="C410" s="235" t="s">
        <v>1107</v>
      </c>
      <c r="D410" s="235" t="s">
        <v>177</v>
      </c>
      <c r="E410" s="236" t="s">
        <v>1108</v>
      </c>
      <c r="F410" s="237" t="s">
        <v>1109</v>
      </c>
      <c r="G410" s="238" t="s">
        <v>204</v>
      </c>
      <c r="H410" s="239">
        <v>1</v>
      </c>
      <c r="I410" s="240"/>
      <c r="J410" s="241">
        <f>ROUND(I410*H410,2)</f>
        <v>0</v>
      </c>
      <c r="K410" s="242"/>
      <c r="L410" s="243"/>
      <c r="M410" s="244" t="s">
        <v>1</v>
      </c>
      <c r="N410" s="245" t="s">
        <v>43</v>
      </c>
      <c r="O410" s="72"/>
      <c r="P410" s="198">
        <f>O410*H410</f>
        <v>0</v>
      </c>
      <c r="Q410" s="198">
        <v>0.0011</v>
      </c>
      <c r="R410" s="198">
        <f>Q410*H410</f>
        <v>0.0011</v>
      </c>
      <c r="S410" s="198">
        <v>0</v>
      </c>
      <c r="T410" s="199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00" t="s">
        <v>181</v>
      </c>
      <c r="AT410" s="200" t="s">
        <v>177</v>
      </c>
      <c r="AU410" s="200" t="s">
        <v>132</v>
      </c>
      <c r="AY410" s="18" t="s">
        <v>124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18" t="s">
        <v>132</v>
      </c>
      <c r="BK410" s="201">
        <f>ROUND(I410*H410,2)</f>
        <v>0</v>
      </c>
      <c r="BL410" s="18" t="s">
        <v>163</v>
      </c>
      <c r="BM410" s="200" t="s">
        <v>1110</v>
      </c>
    </row>
    <row r="411" spans="2:63" s="12" customFormat="1" ht="22.9" customHeight="1">
      <c r="B411" s="172"/>
      <c r="C411" s="173"/>
      <c r="D411" s="174" t="s">
        <v>76</v>
      </c>
      <c r="E411" s="186" t="s">
        <v>1111</v>
      </c>
      <c r="F411" s="186" t="s">
        <v>1112</v>
      </c>
      <c r="G411" s="173"/>
      <c r="H411" s="173"/>
      <c r="I411" s="176"/>
      <c r="J411" s="187">
        <f>BK411</f>
        <v>0</v>
      </c>
      <c r="K411" s="173"/>
      <c r="L411" s="178"/>
      <c r="M411" s="179"/>
      <c r="N411" s="180"/>
      <c r="O411" s="180"/>
      <c r="P411" s="181">
        <f>SUM(P412:P466)</f>
        <v>0</v>
      </c>
      <c r="Q411" s="180"/>
      <c r="R411" s="181">
        <f>SUM(R412:R466)</f>
        <v>1.3001961400000002</v>
      </c>
      <c r="S411" s="180"/>
      <c r="T411" s="182">
        <f>SUM(T412:T466)</f>
        <v>0.23874</v>
      </c>
      <c r="AR411" s="183" t="s">
        <v>132</v>
      </c>
      <c r="AT411" s="184" t="s">
        <v>76</v>
      </c>
      <c r="AU411" s="184" t="s">
        <v>85</v>
      </c>
      <c r="AY411" s="183" t="s">
        <v>124</v>
      </c>
      <c r="BK411" s="185">
        <f>SUM(BK412:BK466)</f>
        <v>0</v>
      </c>
    </row>
    <row r="412" spans="1:65" s="2" customFormat="1" ht="14.45" customHeight="1">
      <c r="A412" s="35"/>
      <c r="B412" s="36"/>
      <c r="C412" s="188" t="s">
        <v>1113</v>
      </c>
      <c r="D412" s="188" t="s">
        <v>127</v>
      </c>
      <c r="E412" s="189" t="s">
        <v>1114</v>
      </c>
      <c r="F412" s="190" t="s">
        <v>1115</v>
      </c>
      <c r="G412" s="191" t="s">
        <v>130</v>
      </c>
      <c r="H412" s="192">
        <v>73.62</v>
      </c>
      <c r="I412" s="193"/>
      <c r="J412" s="194">
        <f>ROUND(I412*H412,2)</f>
        <v>0</v>
      </c>
      <c r="K412" s="195"/>
      <c r="L412" s="40"/>
      <c r="M412" s="196" t="s">
        <v>1</v>
      </c>
      <c r="N412" s="197" t="s">
        <v>43</v>
      </c>
      <c r="O412" s="72"/>
      <c r="P412" s="198">
        <f>O412*H412</f>
        <v>0</v>
      </c>
      <c r="Q412" s="198">
        <v>0</v>
      </c>
      <c r="R412" s="198">
        <f>Q412*H412</f>
        <v>0</v>
      </c>
      <c r="S412" s="198">
        <v>0</v>
      </c>
      <c r="T412" s="199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0" t="s">
        <v>163</v>
      </c>
      <c r="AT412" s="200" t="s">
        <v>127</v>
      </c>
      <c r="AU412" s="200" t="s">
        <v>132</v>
      </c>
      <c r="AY412" s="18" t="s">
        <v>124</v>
      </c>
      <c r="BE412" s="201">
        <f>IF(N412="základní",J412,0)</f>
        <v>0</v>
      </c>
      <c r="BF412" s="201">
        <f>IF(N412="snížená",J412,0)</f>
        <v>0</v>
      </c>
      <c r="BG412" s="201">
        <f>IF(N412="zákl. přenesená",J412,0)</f>
        <v>0</v>
      </c>
      <c r="BH412" s="201">
        <f>IF(N412="sníž. přenesená",J412,0)</f>
        <v>0</v>
      </c>
      <c r="BI412" s="201">
        <f>IF(N412="nulová",J412,0)</f>
        <v>0</v>
      </c>
      <c r="BJ412" s="18" t="s">
        <v>132</v>
      </c>
      <c r="BK412" s="201">
        <f>ROUND(I412*H412,2)</f>
        <v>0</v>
      </c>
      <c r="BL412" s="18" t="s">
        <v>163</v>
      </c>
      <c r="BM412" s="200" t="s">
        <v>1116</v>
      </c>
    </row>
    <row r="413" spans="2:51" s="13" customFormat="1" ht="11.25">
      <c r="B413" s="202"/>
      <c r="C413" s="203"/>
      <c r="D413" s="204" t="s">
        <v>134</v>
      </c>
      <c r="E413" s="205" t="s">
        <v>1</v>
      </c>
      <c r="F413" s="206" t="s">
        <v>1117</v>
      </c>
      <c r="G413" s="203"/>
      <c r="H413" s="207">
        <v>11.02</v>
      </c>
      <c r="I413" s="208"/>
      <c r="J413" s="203"/>
      <c r="K413" s="203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134</v>
      </c>
      <c r="AU413" s="213" t="s">
        <v>132</v>
      </c>
      <c r="AV413" s="13" t="s">
        <v>132</v>
      </c>
      <c r="AW413" s="13" t="s">
        <v>33</v>
      </c>
      <c r="AX413" s="13" t="s">
        <v>77</v>
      </c>
      <c r="AY413" s="213" t="s">
        <v>124</v>
      </c>
    </row>
    <row r="414" spans="2:51" s="13" customFormat="1" ht="11.25">
      <c r="B414" s="202"/>
      <c r="C414" s="203"/>
      <c r="D414" s="204" t="s">
        <v>134</v>
      </c>
      <c r="E414" s="205" t="s">
        <v>1</v>
      </c>
      <c r="F414" s="206" t="s">
        <v>1118</v>
      </c>
      <c r="G414" s="203"/>
      <c r="H414" s="207">
        <v>8.31</v>
      </c>
      <c r="I414" s="208"/>
      <c r="J414" s="203"/>
      <c r="K414" s="203"/>
      <c r="L414" s="209"/>
      <c r="M414" s="210"/>
      <c r="N414" s="211"/>
      <c r="O414" s="211"/>
      <c r="P414" s="211"/>
      <c r="Q414" s="211"/>
      <c r="R414" s="211"/>
      <c r="S414" s="211"/>
      <c r="T414" s="212"/>
      <c r="AT414" s="213" t="s">
        <v>134</v>
      </c>
      <c r="AU414" s="213" t="s">
        <v>132</v>
      </c>
      <c r="AV414" s="13" t="s">
        <v>132</v>
      </c>
      <c r="AW414" s="13" t="s">
        <v>33</v>
      </c>
      <c r="AX414" s="13" t="s">
        <v>77</v>
      </c>
      <c r="AY414" s="213" t="s">
        <v>124</v>
      </c>
    </row>
    <row r="415" spans="2:51" s="13" customFormat="1" ht="11.25">
      <c r="B415" s="202"/>
      <c r="C415" s="203"/>
      <c r="D415" s="204" t="s">
        <v>134</v>
      </c>
      <c r="E415" s="205" t="s">
        <v>1</v>
      </c>
      <c r="F415" s="206" t="s">
        <v>1119</v>
      </c>
      <c r="G415" s="203"/>
      <c r="H415" s="207">
        <v>12.2</v>
      </c>
      <c r="I415" s="208"/>
      <c r="J415" s="203"/>
      <c r="K415" s="203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134</v>
      </c>
      <c r="AU415" s="213" t="s">
        <v>132</v>
      </c>
      <c r="AV415" s="13" t="s">
        <v>132</v>
      </c>
      <c r="AW415" s="13" t="s">
        <v>33</v>
      </c>
      <c r="AX415" s="13" t="s">
        <v>77</v>
      </c>
      <c r="AY415" s="213" t="s">
        <v>124</v>
      </c>
    </row>
    <row r="416" spans="2:51" s="13" customFormat="1" ht="11.25">
      <c r="B416" s="202"/>
      <c r="C416" s="203"/>
      <c r="D416" s="204" t="s">
        <v>134</v>
      </c>
      <c r="E416" s="205" t="s">
        <v>1</v>
      </c>
      <c r="F416" s="206" t="s">
        <v>1120</v>
      </c>
      <c r="G416" s="203"/>
      <c r="H416" s="207">
        <v>20.9</v>
      </c>
      <c r="I416" s="208"/>
      <c r="J416" s="203"/>
      <c r="K416" s="203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134</v>
      </c>
      <c r="AU416" s="213" t="s">
        <v>132</v>
      </c>
      <c r="AV416" s="13" t="s">
        <v>132</v>
      </c>
      <c r="AW416" s="13" t="s">
        <v>33</v>
      </c>
      <c r="AX416" s="13" t="s">
        <v>77</v>
      </c>
      <c r="AY416" s="213" t="s">
        <v>124</v>
      </c>
    </row>
    <row r="417" spans="2:51" s="13" customFormat="1" ht="11.25">
      <c r="B417" s="202"/>
      <c r="C417" s="203"/>
      <c r="D417" s="204" t="s">
        <v>134</v>
      </c>
      <c r="E417" s="205" t="s">
        <v>1</v>
      </c>
      <c r="F417" s="206" t="s">
        <v>1121</v>
      </c>
      <c r="G417" s="203"/>
      <c r="H417" s="207">
        <v>8.93</v>
      </c>
      <c r="I417" s="208"/>
      <c r="J417" s="203"/>
      <c r="K417" s="203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134</v>
      </c>
      <c r="AU417" s="213" t="s">
        <v>132</v>
      </c>
      <c r="AV417" s="13" t="s">
        <v>132</v>
      </c>
      <c r="AW417" s="13" t="s">
        <v>33</v>
      </c>
      <c r="AX417" s="13" t="s">
        <v>77</v>
      </c>
      <c r="AY417" s="213" t="s">
        <v>124</v>
      </c>
    </row>
    <row r="418" spans="2:51" s="13" customFormat="1" ht="11.25">
      <c r="B418" s="202"/>
      <c r="C418" s="203"/>
      <c r="D418" s="204" t="s">
        <v>134</v>
      </c>
      <c r="E418" s="205" t="s">
        <v>1</v>
      </c>
      <c r="F418" s="206" t="s">
        <v>1122</v>
      </c>
      <c r="G418" s="203"/>
      <c r="H418" s="207">
        <v>12.26</v>
      </c>
      <c r="I418" s="208"/>
      <c r="J418" s="203"/>
      <c r="K418" s="203"/>
      <c r="L418" s="209"/>
      <c r="M418" s="210"/>
      <c r="N418" s="211"/>
      <c r="O418" s="211"/>
      <c r="P418" s="211"/>
      <c r="Q418" s="211"/>
      <c r="R418" s="211"/>
      <c r="S418" s="211"/>
      <c r="T418" s="212"/>
      <c r="AT418" s="213" t="s">
        <v>134</v>
      </c>
      <c r="AU418" s="213" t="s">
        <v>132</v>
      </c>
      <c r="AV418" s="13" t="s">
        <v>132</v>
      </c>
      <c r="AW418" s="13" t="s">
        <v>33</v>
      </c>
      <c r="AX418" s="13" t="s">
        <v>77</v>
      </c>
      <c r="AY418" s="213" t="s">
        <v>124</v>
      </c>
    </row>
    <row r="419" spans="2:51" s="15" customFormat="1" ht="11.25">
      <c r="B419" s="224"/>
      <c r="C419" s="225"/>
      <c r="D419" s="204" t="s">
        <v>134</v>
      </c>
      <c r="E419" s="226" t="s">
        <v>1</v>
      </c>
      <c r="F419" s="227" t="s">
        <v>168</v>
      </c>
      <c r="G419" s="225"/>
      <c r="H419" s="228">
        <v>73.61999999999999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AT419" s="234" t="s">
        <v>134</v>
      </c>
      <c r="AU419" s="234" t="s">
        <v>132</v>
      </c>
      <c r="AV419" s="15" t="s">
        <v>131</v>
      </c>
      <c r="AW419" s="15" t="s">
        <v>33</v>
      </c>
      <c r="AX419" s="15" t="s">
        <v>85</v>
      </c>
      <c r="AY419" s="234" t="s">
        <v>124</v>
      </c>
    </row>
    <row r="420" spans="1:65" s="2" customFormat="1" ht="24.2" customHeight="1">
      <c r="A420" s="35"/>
      <c r="B420" s="36"/>
      <c r="C420" s="188" t="s">
        <v>1123</v>
      </c>
      <c r="D420" s="188" t="s">
        <v>127</v>
      </c>
      <c r="E420" s="189" t="s">
        <v>1124</v>
      </c>
      <c r="F420" s="190" t="s">
        <v>1125</v>
      </c>
      <c r="G420" s="191" t="s">
        <v>130</v>
      </c>
      <c r="H420" s="192">
        <v>79.44</v>
      </c>
      <c r="I420" s="193"/>
      <c r="J420" s="194">
        <f>ROUND(I420*H420,2)</f>
        <v>0</v>
      </c>
      <c r="K420" s="195"/>
      <c r="L420" s="40"/>
      <c r="M420" s="196" t="s">
        <v>1</v>
      </c>
      <c r="N420" s="197" t="s">
        <v>43</v>
      </c>
      <c r="O420" s="72"/>
      <c r="P420" s="198">
        <f>O420*H420</f>
        <v>0</v>
      </c>
      <c r="Q420" s="198">
        <v>0.012</v>
      </c>
      <c r="R420" s="198">
        <f>Q420*H420</f>
        <v>0.95328</v>
      </c>
      <c r="S420" s="198">
        <v>0</v>
      </c>
      <c r="T420" s="199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00" t="s">
        <v>163</v>
      </c>
      <c r="AT420" s="200" t="s">
        <v>127</v>
      </c>
      <c r="AU420" s="200" t="s">
        <v>132</v>
      </c>
      <c r="AY420" s="18" t="s">
        <v>124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18" t="s">
        <v>132</v>
      </c>
      <c r="BK420" s="201">
        <f>ROUND(I420*H420,2)</f>
        <v>0</v>
      </c>
      <c r="BL420" s="18" t="s">
        <v>163</v>
      </c>
      <c r="BM420" s="200" t="s">
        <v>1126</v>
      </c>
    </row>
    <row r="421" spans="1:65" s="2" customFormat="1" ht="24.2" customHeight="1">
      <c r="A421" s="35"/>
      <c r="B421" s="36"/>
      <c r="C421" s="188" t="s">
        <v>1127</v>
      </c>
      <c r="D421" s="188" t="s">
        <v>127</v>
      </c>
      <c r="E421" s="189" t="s">
        <v>1128</v>
      </c>
      <c r="F421" s="190" t="s">
        <v>1129</v>
      </c>
      <c r="G421" s="191" t="s">
        <v>130</v>
      </c>
      <c r="H421" s="192">
        <v>79.58</v>
      </c>
      <c r="I421" s="193"/>
      <c r="J421" s="194">
        <f>ROUND(I421*H421,2)</f>
        <v>0</v>
      </c>
      <c r="K421" s="195"/>
      <c r="L421" s="40"/>
      <c r="M421" s="196" t="s">
        <v>1</v>
      </c>
      <c r="N421" s="197" t="s">
        <v>43</v>
      </c>
      <c r="O421" s="72"/>
      <c r="P421" s="198">
        <f>O421*H421</f>
        <v>0</v>
      </c>
      <c r="Q421" s="198">
        <v>0</v>
      </c>
      <c r="R421" s="198">
        <f>Q421*H421</f>
        <v>0</v>
      </c>
      <c r="S421" s="198">
        <v>0.003</v>
      </c>
      <c r="T421" s="199">
        <f>S421*H421</f>
        <v>0.23874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00" t="s">
        <v>163</v>
      </c>
      <c r="AT421" s="200" t="s">
        <v>127</v>
      </c>
      <c r="AU421" s="200" t="s">
        <v>132</v>
      </c>
      <c r="AY421" s="18" t="s">
        <v>124</v>
      </c>
      <c r="BE421" s="201">
        <f>IF(N421="základní",J421,0)</f>
        <v>0</v>
      </c>
      <c r="BF421" s="201">
        <f>IF(N421="snížená",J421,0)</f>
        <v>0</v>
      </c>
      <c r="BG421" s="201">
        <f>IF(N421="zákl. přenesená",J421,0)</f>
        <v>0</v>
      </c>
      <c r="BH421" s="201">
        <f>IF(N421="sníž. přenesená",J421,0)</f>
        <v>0</v>
      </c>
      <c r="BI421" s="201">
        <f>IF(N421="nulová",J421,0)</f>
        <v>0</v>
      </c>
      <c r="BJ421" s="18" t="s">
        <v>132</v>
      </c>
      <c r="BK421" s="201">
        <f>ROUND(I421*H421,2)</f>
        <v>0</v>
      </c>
      <c r="BL421" s="18" t="s">
        <v>163</v>
      </c>
      <c r="BM421" s="200" t="s">
        <v>1130</v>
      </c>
    </row>
    <row r="422" spans="2:51" s="14" customFormat="1" ht="11.25">
      <c r="B422" s="214"/>
      <c r="C422" s="215"/>
      <c r="D422" s="204" t="s">
        <v>134</v>
      </c>
      <c r="E422" s="216" t="s">
        <v>1</v>
      </c>
      <c r="F422" s="217" t="s">
        <v>1131</v>
      </c>
      <c r="G422" s="215"/>
      <c r="H422" s="216" t="s">
        <v>1</v>
      </c>
      <c r="I422" s="218"/>
      <c r="J422" s="215"/>
      <c r="K422" s="215"/>
      <c r="L422" s="219"/>
      <c r="M422" s="220"/>
      <c r="N422" s="221"/>
      <c r="O422" s="221"/>
      <c r="P422" s="221"/>
      <c r="Q422" s="221"/>
      <c r="R422" s="221"/>
      <c r="S422" s="221"/>
      <c r="T422" s="222"/>
      <c r="AT422" s="223" t="s">
        <v>134</v>
      </c>
      <c r="AU422" s="223" t="s">
        <v>132</v>
      </c>
      <c r="AV422" s="14" t="s">
        <v>85</v>
      </c>
      <c r="AW422" s="14" t="s">
        <v>33</v>
      </c>
      <c r="AX422" s="14" t="s">
        <v>77</v>
      </c>
      <c r="AY422" s="223" t="s">
        <v>124</v>
      </c>
    </row>
    <row r="423" spans="2:51" s="14" customFormat="1" ht="11.25">
      <c r="B423" s="214"/>
      <c r="C423" s="215"/>
      <c r="D423" s="204" t="s">
        <v>134</v>
      </c>
      <c r="E423" s="216" t="s">
        <v>1</v>
      </c>
      <c r="F423" s="217" t="s">
        <v>458</v>
      </c>
      <c r="G423" s="215"/>
      <c r="H423" s="216" t="s">
        <v>1</v>
      </c>
      <c r="I423" s="218"/>
      <c r="J423" s="215"/>
      <c r="K423" s="215"/>
      <c r="L423" s="219"/>
      <c r="M423" s="220"/>
      <c r="N423" s="221"/>
      <c r="O423" s="221"/>
      <c r="P423" s="221"/>
      <c r="Q423" s="221"/>
      <c r="R423" s="221"/>
      <c r="S423" s="221"/>
      <c r="T423" s="222"/>
      <c r="AT423" s="223" t="s">
        <v>134</v>
      </c>
      <c r="AU423" s="223" t="s">
        <v>132</v>
      </c>
      <c r="AV423" s="14" t="s">
        <v>85</v>
      </c>
      <c r="AW423" s="14" t="s">
        <v>33</v>
      </c>
      <c r="AX423" s="14" t="s">
        <v>77</v>
      </c>
      <c r="AY423" s="223" t="s">
        <v>124</v>
      </c>
    </row>
    <row r="424" spans="2:51" s="13" customFormat="1" ht="11.25">
      <c r="B424" s="202"/>
      <c r="C424" s="203"/>
      <c r="D424" s="204" t="s">
        <v>134</v>
      </c>
      <c r="E424" s="205" t="s">
        <v>1</v>
      </c>
      <c r="F424" s="206" t="s">
        <v>1132</v>
      </c>
      <c r="G424" s="203"/>
      <c r="H424" s="207">
        <v>7.46</v>
      </c>
      <c r="I424" s="208"/>
      <c r="J424" s="203"/>
      <c r="K424" s="203"/>
      <c r="L424" s="209"/>
      <c r="M424" s="210"/>
      <c r="N424" s="211"/>
      <c r="O424" s="211"/>
      <c r="P424" s="211"/>
      <c r="Q424" s="211"/>
      <c r="R424" s="211"/>
      <c r="S424" s="211"/>
      <c r="T424" s="212"/>
      <c r="AT424" s="213" t="s">
        <v>134</v>
      </c>
      <c r="AU424" s="213" t="s">
        <v>132</v>
      </c>
      <c r="AV424" s="13" t="s">
        <v>132</v>
      </c>
      <c r="AW424" s="13" t="s">
        <v>33</v>
      </c>
      <c r="AX424" s="13" t="s">
        <v>77</v>
      </c>
      <c r="AY424" s="213" t="s">
        <v>124</v>
      </c>
    </row>
    <row r="425" spans="2:51" s="14" customFormat="1" ht="11.25">
      <c r="B425" s="214"/>
      <c r="C425" s="215"/>
      <c r="D425" s="204" t="s">
        <v>134</v>
      </c>
      <c r="E425" s="216" t="s">
        <v>1</v>
      </c>
      <c r="F425" s="217" t="s">
        <v>349</v>
      </c>
      <c r="G425" s="215"/>
      <c r="H425" s="216" t="s">
        <v>1</v>
      </c>
      <c r="I425" s="218"/>
      <c r="J425" s="215"/>
      <c r="K425" s="215"/>
      <c r="L425" s="219"/>
      <c r="M425" s="220"/>
      <c r="N425" s="221"/>
      <c r="O425" s="221"/>
      <c r="P425" s="221"/>
      <c r="Q425" s="221"/>
      <c r="R425" s="221"/>
      <c r="S425" s="221"/>
      <c r="T425" s="222"/>
      <c r="AT425" s="223" t="s">
        <v>134</v>
      </c>
      <c r="AU425" s="223" t="s">
        <v>132</v>
      </c>
      <c r="AV425" s="14" t="s">
        <v>85</v>
      </c>
      <c r="AW425" s="14" t="s">
        <v>33</v>
      </c>
      <c r="AX425" s="14" t="s">
        <v>77</v>
      </c>
      <c r="AY425" s="223" t="s">
        <v>124</v>
      </c>
    </row>
    <row r="426" spans="2:51" s="13" customFormat="1" ht="11.25">
      <c r="B426" s="202"/>
      <c r="C426" s="203"/>
      <c r="D426" s="204" t="s">
        <v>134</v>
      </c>
      <c r="E426" s="205" t="s">
        <v>1</v>
      </c>
      <c r="F426" s="206" t="s">
        <v>1133</v>
      </c>
      <c r="G426" s="203"/>
      <c r="H426" s="207">
        <v>2.91</v>
      </c>
      <c r="I426" s="208"/>
      <c r="J426" s="203"/>
      <c r="K426" s="203"/>
      <c r="L426" s="209"/>
      <c r="M426" s="210"/>
      <c r="N426" s="211"/>
      <c r="O426" s="211"/>
      <c r="P426" s="211"/>
      <c r="Q426" s="211"/>
      <c r="R426" s="211"/>
      <c r="S426" s="211"/>
      <c r="T426" s="212"/>
      <c r="AT426" s="213" t="s">
        <v>134</v>
      </c>
      <c r="AU426" s="213" t="s">
        <v>132</v>
      </c>
      <c r="AV426" s="13" t="s">
        <v>132</v>
      </c>
      <c r="AW426" s="13" t="s">
        <v>33</v>
      </c>
      <c r="AX426" s="13" t="s">
        <v>77</v>
      </c>
      <c r="AY426" s="213" t="s">
        <v>124</v>
      </c>
    </row>
    <row r="427" spans="2:51" s="14" customFormat="1" ht="11.25">
      <c r="B427" s="214"/>
      <c r="C427" s="215"/>
      <c r="D427" s="204" t="s">
        <v>134</v>
      </c>
      <c r="E427" s="216" t="s">
        <v>1</v>
      </c>
      <c r="F427" s="217" t="s">
        <v>347</v>
      </c>
      <c r="G427" s="215"/>
      <c r="H427" s="216" t="s">
        <v>1</v>
      </c>
      <c r="I427" s="218"/>
      <c r="J427" s="215"/>
      <c r="K427" s="215"/>
      <c r="L427" s="219"/>
      <c r="M427" s="220"/>
      <c r="N427" s="221"/>
      <c r="O427" s="221"/>
      <c r="P427" s="221"/>
      <c r="Q427" s="221"/>
      <c r="R427" s="221"/>
      <c r="S427" s="221"/>
      <c r="T427" s="222"/>
      <c r="AT427" s="223" t="s">
        <v>134</v>
      </c>
      <c r="AU427" s="223" t="s">
        <v>132</v>
      </c>
      <c r="AV427" s="14" t="s">
        <v>85</v>
      </c>
      <c r="AW427" s="14" t="s">
        <v>33</v>
      </c>
      <c r="AX427" s="14" t="s">
        <v>77</v>
      </c>
      <c r="AY427" s="223" t="s">
        <v>124</v>
      </c>
    </row>
    <row r="428" spans="2:51" s="13" customFormat="1" ht="11.25">
      <c r="B428" s="202"/>
      <c r="C428" s="203"/>
      <c r="D428" s="204" t="s">
        <v>134</v>
      </c>
      <c r="E428" s="205" t="s">
        <v>1</v>
      </c>
      <c r="F428" s="206" t="s">
        <v>951</v>
      </c>
      <c r="G428" s="203"/>
      <c r="H428" s="207">
        <v>2.95</v>
      </c>
      <c r="I428" s="208"/>
      <c r="J428" s="203"/>
      <c r="K428" s="203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134</v>
      </c>
      <c r="AU428" s="213" t="s">
        <v>132</v>
      </c>
      <c r="AV428" s="13" t="s">
        <v>132</v>
      </c>
      <c r="AW428" s="13" t="s">
        <v>33</v>
      </c>
      <c r="AX428" s="13" t="s">
        <v>77</v>
      </c>
      <c r="AY428" s="213" t="s">
        <v>124</v>
      </c>
    </row>
    <row r="429" spans="2:51" s="14" customFormat="1" ht="11.25">
      <c r="B429" s="214"/>
      <c r="C429" s="215"/>
      <c r="D429" s="204" t="s">
        <v>134</v>
      </c>
      <c r="E429" s="216" t="s">
        <v>1</v>
      </c>
      <c r="F429" s="217" t="s">
        <v>455</v>
      </c>
      <c r="G429" s="215"/>
      <c r="H429" s="216" t="s">
        <v>1</v>
      </c>
      <c r="I429" s="218"/>
      <c r="J429" s="215"/>
      <c r="K429" s="215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134</v>
      </c>
      <c r="AU429" s="223" t="s">
        <v>132</v>
      </c>
      <c r="AV429" s="14" t="s">
        <v>85</v>
      </c>
      <c r="AW429" s="14" t="s">
        <v>33</v>
      </c>
      <c r="AX429" s="14" t="s">
        <v>77</v>
      </c>
      <c r="AY429" s="223" t="s">
        <v>124</v>
      </c>
    </row>
    <row r="430" spans="2:51" s="13" customFormat="1" ht="11.25">
      <c r="B430" s="202"/>
      <c r="C430" s="203"/>
      <c r="D430" s="204" t="s">
        <v>134</v>
      </c>
      <c r="E430" s="205" t="s">
        <v>1</v>
      </c>
      <c r="F430" s="206" t="s">
        <v>950</v>
      </c>
      <c r="G430" s="203"/>
      <c r="H430" s="207">
        <v>1.03</v>
      </c>
      <c r="I430" s="208"/>
      <c r="J430" s="203"/>
      <c r="K430" s="203"/>
      <c r="L430" s="209"/>
      <c r="M430" s="210"/>
      <c r="N430" s="211"/>
      <c r="O430" s="211"/>
      <c r="P430" s="211"/>
      <c r="Q430" s="211"/>
      <c r="R430" s="211"/>
      <c r="S430" s="211"/>
      <c r="T430" s="212"/>
      <c r="AT430" s="213" t="s">
        <v>134</v>
      </c>
      <c r="AU430" s="213" t="s">
        <v>132</v>
      </c>
      <c r="AV430" s="13" t="s">
        <v>132</v>
      </c>
      <c r="AW430" s="13" t="s">
        <v>33</v>
      </c>
      <c r="AX430" s="13" t="s">
        <v>77</v>
      </c>
      <c r="AY430" s="213" t="s">
        <v>124</v>
      </c>
    </row>
    <row r="431" spans="2:51" s="14" customFormat="1" ht="11.25">
      <c r="B431" s="214"/>
      <c r="C431" s="215"/>
      <c r="D431" s="204" t="s">
        <v>134</v>
      </c>
      <c r="E431" s="216" t="s">
        <v>1</v>
      </c>
      <c r="F431" s="217" t="s">
        <v>452</v>
      </c>
      <c r="G431" s="215"/>
      <c r="H431" s="216" t="s">
        <v>1</v>
      </c>
      <c r="I431" s="218"/>
      <c r="J431" s="215"/>
      <c r="K431" s="215"/>
      <c r="L431" s="219"/>
      <c r="M431" s="220"/>
      <c r="N431" s="221"/>
      <c r="O431" s="221"/>
      <c r="P431" s="221"/>
      <c r="Q431" s="221"/>
      <c r="R431" s="221"/>
      <c r="S431" s="221"/>
      <c r="T431" s="222"/>
      <c r="AT431" s="223" t="s">
        <v>134</v>
      </c>
      <c r="AU431" s="223" t="s">
        <v>132</v>
      </c>
      <c r="AV431" s="14" t="s">
        <v>85</v>
      </c>
      <c r="AW431" s="14" t="s">
        <v>33</v>
      </c>
      <c r="AX431" s="14" t="s">
        <v>77</v>
      </c>
      <c r="AY431" s="223" t="s">
        <v>124</v>
      </c>
    </row>
    <row r="432" spans="2:51" s="13" customFormat="1" ht="11.25">
      <c r="B432" s="202"/>
      <c r="C432" s="203"/>
      <c r="D432" s="204" t="s">
        <v>134</v>
      </c>
      <c r="E432" s="205" t="s">
        <v>1</v>
      </c>
      <c r="F432" s="206" t="s">
        <v>1134</v>
      </c>
      <c r="G432" s="203"/>
      <c r="H432" s="207">
        <v>2.71</v>
      </c>
      <c r="I432" s="208"/>
      <c r="J432" s="203"/>
      <c r="K432" s="203"/>
      <c r="L432" s="209"/>
      <c r="M432" s="210"/>
      <c r="N432" s="211"/>
      <c r="O432" s="211"/>
      <c r="P432" s="211"/>
      <c r="Q432" s="211"/>
      <c r="R432" s="211"/>
      <c r="S432" s="211"/>
      <c r="T432" s="212"/>
      <c r="AT432" s="213" t="s">
        <v>134</v>
      </c>
      <c r="AU432" s="213" t="s">
        <v>132</v>
      </c>
      <c r="AV432" s="13" t="s">
        <v>132</v>
      </c>
      <c r="AW432" s="13" t="s">
        <v>33</v>
      </c>
      <c r="AX432" s="13" t="s">
        <v>77</v>
      </c>
      <c r="AY432" s="213" t="s">
        <v>124</v>
      </c>
    </row>
    <row r="433" spans="2:51" s="14" customFormat="1" ht="11.25">
      <c r="B433" s="214"/>
      <c r="C433" s="215"/>
      <c r="D433" s="204" t="s">
        <v>134</v>
      </c>
      <c r="E433" s="216" t="s">
        <v>1</v>
      </c>
      <c r="F433" s="217" t="s">
        <v>450</v>
      </c>
      <c r="G433" s="215"/>
      <c r="H433" s="216" t="s">
        <v>1</v>
      </c>
      <c r="I433" s="218"/>
      <c r="J433" s="215"/>
      <c r="K433" s="215"/>
      <c r="L433" s="219"/>
      <c r="M433" s="220"/>
      <c r="N433" s="221"/>
      <c r="O433" s="221"/>
      <c r="P433" s="221"/>
      <c r="Q433" s="221"/>
      <c r="R433" s="221"/>
      <c r="S433" s="221"/>
      <c r="T433" s="222"/>
      <c r="AT433" s="223" t="s">
        <v>134</v>
      </c>
      <c r="AU433" s="223" t="s">
        <v>132</v>
      </c>
      <c r="AV433" s="14" t="s">
        <v>85</v>
      </c>
      <c r="AW433" s="14" t="s">
        <v>33</v>
      </c>
      <c r="AX433" s="14" t="s">
        <v>77</v>
      </c>
      <c r="AY433" s="223" t="s">
        <v>124</v>
      </c>
    </row>
    <row r="434" spans="2:51" s="13" customFormat="1" ht="11.25">
      <c r="B434" s="202"/>
      <c r="C434" s="203"/>
      <c r="D434" s="204" t="s">
        <v>134</v>
      </c>
      <c r="E434" s="205" t="s">
        <v>1</v>
      </c>
      <c r="F434" s="206" t="s">
        <v>1118</v>
      </c>
      <c r="G434" s="203"/>
      <c r="H434" s="207">
        <v>8.31</v>
      </c>
      <c r="I434" s="208"/>
      <c r="J434" s="203"/>
      <c r="K434" s="203"/>
      <c r="L434" s="209"/>
      <c r="M434" s="210"/>
      <c r="N434" s="211"/>
      <c r="O434" s="211"/>
      <c r="P434" s="211"/>
      <c r="Q434" s="211"/>
      <c r="R434" s="211"/>
      <c r="S434" s="211"/>
      <c r="T434" s="212"/>
      <c r="AT434" s="213" t="s">
        <v>134</v>
      </c>
      <c r="AU434" s="213" t="s">
        <v>132</v>
      </c>
      <c r="AV434" s="13" t="s">
        <v>132</v>
      </c>
      <c r="AW434" s="13" t="s">
        <v>33</v>
      </c>
      <c r="AX434" s="13" t="s">
        <v>77</v>
      </c>
      <c r="AY434" s="213" t="s">
        <v>124</v>
      </c>
    </row>
    <row r="435" spans="2:51" s="14" customFormat="1" ht="11.25">
      <c r="B435" s="214"/>
      <c r="C435" s="215"/>
      <c r="D435" s="204" t="s">
        <v>134</v>
      </c>
      <c r="E435" s="216" t="s">
        <v>1</v>
      </c>
      <c r="F435" s="217" t="s">
        <v>351</v>
      </c>
      <c r="G435" s="215"/>
      <c r="H435" s="216" t="s">
        <v>1</v>
      </c>
      <c r="I435" s="218"/>
      <c r="J435" s="215"/>
      <c r="K435" s="215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134</v>
      </c>
      <c r="AU435" s="223" t="s">
        <v>132</v>
      </c>
      <c r="AV435" s="14" t="s">
        <v>85</v>
      </c>
      <c r="AW435" s="14" t="s">
        <v>33</v>
      </c>
      <c r="AX435" s="14" t="s">
        <v>77</v>
      </c>
      <c r="AY435" s="223" t="s">
        <v>124</v>
      </c>
    </row>
    <row r="436" spans="2:51" s="13" customFormat="1" ht="11.25">
      <c r="B436" s="202"/>
      <c r="C436" s="203"/>
      <c r="D436" s="204" t="s">
        <v>134</v>
      </c>
      <c r="E436" s="205" t="s">
        <v>1</v>
      </c>
      <c r="F436" s="206" t="s">
        <v>1135</v>
      </c>
      <c r="G436" s="203"/>
      <c r="H436" s="207">
        <v>12.2</v>
      </c>
      <c r="I436" s="208"/>
      <c r="J436" s="203"/>
      <c r="K436" s="203"/>
      <c r="L436" s="209"/>
      <c r="M436" s="210"/>
      <c r="N436" s="211"/>
      <c r="O436" s="211"/>
      <c r="P436" s="211"/>
      <c r="Q436" s="211"/>
      <c r="R436" s="211"/>
      <c r="S436" s="211"/>
      <c r="T436" s="212"/>
      <c r="AT436" s="213" t="s">
        <v>134</v>
      </c>
      <c r="AU436" s="213" t="s">
        <v>132</v>
      </c>
      <c r="AV436" s="13" t="s">
        <v>132</v>
      </c>
      <c r="AW436" s="13" t="s">
        <v>33</v>
      </c>
      <c r="AX436" s="13" t="s">
        <v>77</v>
      </c>
      <c r="AY436" s="213" t="s">
        <v>124</v>
      </c>
    </row>
    <row r="437" spans="2:51" s="14" customFormat="1" ht="11.25">
      <c r="B437" s="214"/>
      <c r="C437" s="215"/>
      <c r="D437" s="204" t="s">
        <v>134</v>
      </c>
      <c r="E437" s="216" t="s">
        <v>1</v>
      </c>
      <c r="F437" s="217" t="s">
        <v>448</v>
      </c>
      <c r="G437" s="215"/>
      <c r="H437" s="216" t="s">
        <v>1</v>
      </c>
      <c r="I437" s="218"/>
      <c r="J437" s="215"/>
      <c r="K437" s="215"/>
      <c r="L437" s="219"/>
      <c r="M437" s="220"/>
      <c r="N437" s="221"/>
      <c r="O437" s="221"/>
      <c r="P437" s="221"/>
      <c r="Q437" s="221"/>
      <c r="R437" s="221"/>
      <c r="S437" s="221"/>
      <c r="T437" s="222"/>
      <c r="AT437" s="223" t="s">
        <v>134</v>
      </c>
      <c r="AU437" s="223" t="s">
        <v>132</v>
      </c>
      <c r="AV437" s="14" t="s">
        <v>85</v>
      </c>
      <c r="AW437" s="14" t="s">
        <v>33</v>
      </c>
      <c r="AX437" s="14" t="s">
        <v>77</v>
      </c>
      <c r="AY437" s="223" t="s">
        <v>124</v>
      </c>
    </row>
    <row r="438" spans="2:51" s="13" customFormat="1" ht="11.25">
      <c r="B438" s="202"/>
      <c r="C438" s="203"/>
      <c r="D438" s="204" t="s">
        <v>134</v>
      </c>
      <c r="E438" s="205" t="s">
        <v>1</v>
      </c>
      <c r="F438" s="206" t="s">
        <v>1120</v>
      </c>
      <c r="G438" s="203"/>
      <c r="H438" s="207">
        <v>20.9</v>
      </c>
      <c r="I438" s="208"/>
      <c r="J438" s="203"/>
      <c r="K438" s="203"/>
      <c r="L438" s="209"/>
      <c r="M438" s="210"/>
      <c r="N438" s="211"/>
      <c r="O438" s="211"/>
      <c r="P438" s="211"/>
      <c r="Q438" s="211"/>
      <c r="R438" s="211"/>
      <c r="S438" s="211"/>
      <c r="T438" s="212"/>
      <c r="AT438" s="213" t="s">
        <v>134</v>
      </c>
      <c r="AU438" s="213" t="s">
        <v>132</v>
      </c>
      <c r="AV438" s="13" t="s">
        <v>132</v>
      </c>
      <c r="AW438" s="13" t="s">
        <v>33</v>
      </c>
      <c r="AX438" s="13" t="s">
        <v>77</v>
      </c>
      <c r="AY438" s="213" t="s">
        <v>124</v>
      </c>
    </row>
    <row r="439" spans="2:51" s="14" customFormat="1" ht="11.25">
      <c r="B439" s="214"/>
      <c r="C439" s="215"/>
      <c r="D439" s="204" t="s">
        <v>134</v>
      </c>
      <c r="E439" s="216" t="s">
        <v>1</v>
      </c>
      <c r="F439" s="217" t="s">
        <v>1136</v>
      </c>
      <c r="G439" s="215"/>
      <c r="H439" s="216" t="s">
        <v>1</v>
      </c>
      <c r="I439" s="218"/>
      <c r="J439" s="215"/>
      <c r="K439" s="215"/>
      <c r="L439" s="219"/>
      <c r="M439" s="220"/>
      <c r="N439" s="221"/>
      <c r="O439" s="221"/>
      <c r="P439" s="221"/>
      <c r="Q439" s="221"/>
      <c r="R439" s="221"/>
      <c r="S439" s="221"/>
      <c r="T439" s="222"/>
      <c r="AT439" s="223" t="s">
        <v>134</v>
      </c>
      <c r="AU439" s="223" t="s">
        <v>132</v>
      </c>
      <c r="AV439" s="14" t="s">
        <v>85</v>
      </c>
      <c r="AW439" s="14" t="s">
        <v>33</v>
      </c>
      <c r="AX439" s="14" t="s">
        <v>77</v>
      </c>
      <c r="AY439" s="223" t="s">
        <v>124</v>
      </c>
    </row>
    <row r="440" spans="2:51" s="13" customFormat="1" ht="11.25">
      <c r="B440" s="202"/>
      <c r="C440" s="203"/>
      <c r="D440" s="204" t="s">
        <v>134</v>
      </c>
      <c r="E440" s="205" t="s">
        <v>1</v>
      </c>
      <c r="F440" s="206" t="s">
        <v>1137</v>
      </c>
      <c r="G440" s="203"/>
      <c r="H440" s="207">
        <v>8.85</v>
      </c>
      <c r="I440" s="208"/>
      <c r="J440" s="203"/>
      <c r="K440" s="203"/>
      <c r="L440" s="209"/>
      <c r="M440" s="210"/>
      <c r="N440" s="211"/>
      <c r="O440" s="211"/>
      <c r="P440" s="211"/>
      <c r="Q440" s="211"/>
      <c r="R440" s="211"/>
      <c r="S440" s="211"/>
      <c r="T440" s="212"/>
      <c r="AT440" s="213" t="s">
        <v>134</v>
      </c>
      <c r="AU440" s="213" t="s">
        <v>132</v>
      </c>
      <c r="AV440" s="13" t="s">
        <v>132</v>
      </c>
      <c r="AW440" s="13" t="s">
        <v>33</v>
      </c>
      <c r="AX440" s="13" t="s">
        <v>77</v>
      </c>
      <c r="AY440" s="213" t="s">
        <v>124</v>
      </c>
    </row>
    <row r="441" spans="2:51" s="14" customFormat="1" ht="11.25">
      <c r="B441" s="214"/>
      <c r="C441" s="215"/>
      <c r="D441" s="204" t="s">
        <v>134</v>
      </c>
      <c r="E441" s="216" t="s">
        <v>1</v>
      </c>
      <c r="F441" s="217" t="s">
        <v>1138</v>
      </c>
      <c r="G441" s="215"/>
      <c r="H441" s="216" t="s">
        <v>1</v>
      </c>
      <c r="I441" s="218"/>
      <c r="J441" s="215"/>
      <c r="K441" s="215"/>
      <c r="L441" s="219"/>
      <c r="M441" s="220"/>
      <c r="N441" s="221"/>
      <c r="O441" s="221"/>
      <c r="P441" s="221"/>
      <c r="Q441" s="221"/>
      <c r="R441" s="221"/>
      <c r="S441" s="221"/>
      <c r="T441" s="222"/>
      <c r="AT441" s="223" t="s">
        <v>134</v>
      </c>
      <c r="AU441" s="223" t="s">
        <v>132</v>
      </c>
      <c r="AV441" s="14" t="s">
        <v>85</v>
      </c>
      <c r="AW441" s="14" t="s">
        <v>33</v>
      </c>
      <c r="AX441" s="14" t="s">
        <v>77</v>
      </c>
      <c r="AY441" s="223" t="s">
        <v>124</v>
      </c>
    </row>
    <row r="442" spans="2:51" s="13" customFormat="1" ht="11.25">
      <c r="B442" s="202"/>
      <c r="C442" s="203"/>
      <c r="D442" s="204" t="s">
        <v>134</v>
      </c>
      <c r="E442" s="205" t="s">
        <v>1</v>
      </c>
      <c r="F442" s="206" t="s">
        <v>1122</v>
      </c>
      <c r="G442" s="203"/>
      <c r="H442" s="207">
        <v>12.26</v>
      </c>
      <c r="I442" s="208"/>
      <c r="J442" s="203"/>
      <c r="K442" s="203"/>
      <c r="L442" s="209"/>
      <c r="M442" s="210"/>
      <c r="N442" s="211"/>
      <c r="O442" s="211"/>
      <c r="P442" s="211"/>
      <c r="Q442" s="211"/>
      <c r="R442" s="211"/>
      <c r="S442" s="211"/>
      <c r="T442" s="212"/>
      <c r="AT442" s="213" t="s">
        <v>134</v>
      </c>
      <c r="AU442" s="213" t="s">
        <v>132</v>
      </c>
      <c r="AV442" s="13" t="s">
        <v>132</v>
      </c>
      <c r="AW442" s="13" t="s">
        <v>33</v>
      </c>
      <c r="AX442" s="13" t="s">
        <v>77</v>
      </c>
      <c r="AY442" s="213" t="s">
        <v>124</v>
      </c>
    </row>
    <row r="443" spans="2:51" s="15" customFormat="1" ht="11.25">
      <c r="B443" s="224"/>
      <c r="C443" s="225"/>
      <c r="D443" s="204" t="s">
        <v>134</v>
      </c>
      <c r="E443" s="226" t="s">
        <v>1</v>
      </c>
      <c r="F443" s="227" t="s">
        <v>168</v>
      </c>
      <c r="G443" s="225"/>
      <c r="H443" s="228">
        <v>79.58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AT443" s="234" t="s">
        <v>134</v>
      </c>
      <c r="AU443" s="234" t="s">
        <v>132</v>
      </c>
      <c r="AV443" s="15" t="s">
        <v>131</v>
      </c>
      <c r="AW443" s="15" t="s">
        <v>33</v>
      </c>
      <c r="AX443" s="15" t="s">
        <v>85</v>
      </c>
      <c r="AY443" s="234" t="s">
        <v>124</v>
      </c>
    </row>
    <row r="444" spans="1:65" s="2" customFormat="1" ht="14.45" customHeight="1">
      <c r="A444" s="35"/>
      <c r="B444" s="36"/>
      <c r="C444" s="188" t="s">
        <v>1139</v>
      </c>
      <c r="D444" s="188" t="s">
        <v>127</v>
      </c>
      <c r="E444" s="189" t="s">
        <v>1140</v>
      </c>
      <c r="F444" s="190" t="s">
        <v>1141</v>
      </c>
      <c r="G444" s="191" t="s">
        <v>130</v>
      </c>
      <c r="H444" s="192">
        <v>73.62</v>
      </c>
      <c r="I444" s="193"/>
      <c r="J444" s="194">
        <f>ROUND(I444*H444,2)</f>
        <v>0</v>
      </c>
      <c r="K444" s="195"/>
      <c r="L444" s="40"/>
      <c r="M444" s="196" t="s">
        <v>1</v>
      </c>
      <c r="N444" s="197" t="s">
        <v>43</v>
      </c>
      <c r="O444" s="72"/>
      <c r="P444" s="198">
        <f>O444*H444</f>
        <v>0</v>
      </c>
      <c r="Q444" s="198">
        <v>0.0003</v>
      </c>
      <c r="R444" s="198">
        <f>Q444*H444</f>
        <v>0.022085999999999998</v>
      </c>
      <c r="S444" s="198">
        <v>0</v>
      </c>
      <c r="T444" s="199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00" t="s">
        <v>163</v>
      </c>
      <c r="AT444" s="200" t="s">
        <v>127</v>
      </c>
      <c r="AU444" s="200" t="s">
        <v>132</v>
      </c>
      <c r="AY444" s="18" t="s">
        <v>124</v>
      </c>
      <c r="BE444" s="201">
        <f>IF(N444="základní",J444,0)</f>
        <v>0</v>
      </c>
      <c r="BF444" s="201">
        <f>IF(N444="snížená",J444,0)</f>
        <v>0</v>
      </c>
      <c r="BG444" s="201">
        <f>IF(N444="zákl. přenesená",J444,0)</f>
        <v>0</v>
      </c>
      <c r="BH444" s="201">
        <f>IF(N444="sníž. přenesená",J444,0)</f>
        <v>0</v>
      </c>
      <c r="BI444" s="201">
        <f>IF(N444="nulová",J444,0)</f>
        <v>0</v>
      </c>
      <c r="BJ444" s="18" t="s">
        <v>132</v>
      </c>
      <c r="BK444" s="201">
        <f>ROUND(I444*H444,2)</f>
        <v>0</v>
      </c>
      <c r="BL444" s="18" t="s">
        <v>163</v>
      </c>
      <c r="BM444" s="200" t="s">
        <v>1142</v>
      </c>
    </row>
    <row r="445" spans="1:65" s="2" customFormat="1" ht="37.9" customHeight="1">
      <c r="A445" s="35"/>
      <c r="B445" s="36"/>
      <c r="C445" s="235" t="s">
        <v>1143</v>
      </c>
      <c r="D445" s="235" t="s">
        <v>177</v>
      </c>
      <c r="E445" s="236" t="s">
        <v>1144</v>
      </c>
      <c r="F445" s="237" t="s">
        <v>1145</v>
      </c>
      <c r="G445" s="238" t="s">
        <v>130</v>
      </c>
      <c r="H445" s="239">
        <v>80.982</v>
      </c>
      <c r="I445" s="240"/>
      <c r="J445" s="241">
        <f>ROUND(I445*H445,2)</f>
        <v>0</v>
      </c>
      <c r="K445" s="242"/>
      <c r="L445" s="243"/>
      <c r="M445" s="244" t="s">
        <v>1</v>
      </c>
      <c r="N445" s="245" t="s">
        <v>43</v>
      </c>
      <c r="O445" s="72"/>
      <c r="P445" s="198">
        <f>O445*H445</f>
        <v>0</v>
      </c>
      <c r="Q445" s="198">
        <v>0.00368</v>
      </c>
      <c r="R445" s="198">
        <f>Q445*H445</f>
        <v>0.29801376</v>
      </c>
      <c r="S445" s="198">
        <v>0</v>
      </c>
      <c r="T445" s="199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00" t="s">
        <v>181</v>
      </c>
      <c r="AT445" s="200" t="s">
        <v>177</v>
      </c>
      <c r="AU445" s="200" t="s">
        <v>132</v>
      </c>
      <c r="AY445" s="18" t="s">
        <v>124</v>
      </c>
      <c r="BE445" s="201">
        <f>IF(N445="základní",J445,0)</f>
        <v>0</v>
      </c>
      <c r="BF445" s="201">
        <f>IF(N445="snížená",J445,0)</f>
        <v>0</v>
      </c>
      <c r="BG445" s="201">
        <f>IF(N445="zákl. přenesená",J445,0)</f>
        <v>0</v>
      </c>
      <c r="BH445" s="201">
        <f>IF(N445="sníž. přenesená",J445,0)</f>
        <v>0</v>
      </c>
      <c r="BI445" s="201">
        <f>IF(N445="nulová",J445,0)</f>
        <v>0</v>
      </c>
      <c r="BJ445" s="18" t="s">
        <v>132</v>
      </c>
      <c r="BK445" s="201">
        <f>ROUND(I445*H445,2)</f>
        <v>0</v>
      </c>
      <c r="BL445" s="18" t="s">
        <v>163</v>
      </c>
      <c r="BM445" s="200" t="s">
        <v>1146</v>
      </c>
    </row>
    <row r="446" spans="2:51" s="13" customFormat="1" ht="11.25">
      <c r="B446" s="202"/>
      <c r="C446" s="203"/>
      <c r="D446" s="204" t="s">
        <v>134</v>
      </c>
      <c r="E446" s="203"/>
      <c r="F446" s="206" t="s">
        <v>1147</v>
      </c>
      <c r="G446" s="203"/>
      <c r="H446" s="207">
        <v>80.982</v>
      </c>
      <c r="I446" s="208"/>
      <c r="J446" s="203"/>
      <c r="K446" s="203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134</v>
      </c>
      <c r="AU446" s="213" t="s">
        <v>132</v>
      </c>
      <c r="AV446" s="13" t="s">
        <v>132</v>
      </c>
      <c r="AW446" s="13" t="s">
        <v>4</v>
      </c>
      <c r="AX446" s="13" t="s">
        <v>85</v>
      </c>
      <c r="AY446" s="213" t="s">
        <v>124</v>
      </c>
    </row>
    <row r="447" spans="1:65" s="2" customFormat="1" ht="14.45" customHeight="1">
      <c r="A447" s="35"/>
      <c r="B447" s="36"/>
      <c r="C447" s="188" t="s">
        <v>1148</v>
      </c>
      <c r="D447" s="188" t="s">
        <v>127</v>
      </c>
      <c r="E447" s="189" t="s">
        <v>1149</v>
      </c>
      <c r="F447" s="190" t="s">
        <v>1150</v>
      </c>
      <c r="G447" s="191" t="s">
        <v>195</v>
      </c>
      <c r="H447" s="192">
        <v>97.87</v>
      </c>
      <c r="I447" s="193"/>
      <c r="J447" s="194">
        <f>ROUND(I447*H447,2)</f>
        <v>0</v>
      </c>
      <c r="K447" s="195"/>
      <c r="L447" s="40"/>
      <c r="M447" s="196" t="s">
        <v>1</v>
      </c>
      <c r="N447" s="197" t="s">
        <v>43</v>
      </c>
      <c r="O447" s="72"/>
      <c r="P447" s="198">
        <f>O447*H447</f>
        <v>0</v>
      </c>
      <c r="Q447" s="198">
        <v>1E-05</v>
      </c>
      <c r="R447" s="198">
        <f>Q447*H447</f>
        <v>0.0009787</v>
      </c>
      <c r="S447" s="198">
        <v>0</v>
      </c>
      <c r="T447" s="19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00" t="s">
        <v>163</v>
      </c>
      <c r="AT447" s="200" t="s">
        <v>127</v>
      </c>
      <c r="AU447" s="200" t="s">
        <v>132</v>
      </c>
      <c r="AY447" s="18" t="s">
        <v>124</v>
      </c>
      <c r="BE447" s="201">
        <f>IF(N447="základní",J447,0)</f>
        <v>0</v>
      </c>
      <c r="BF447" s="201">
        <f>IF(N447="snížená",J447,0)</f>
        <v>0</v>
      </c>
      <c r="BG447" s="201">
        <f>IF(N447="zákl. přenesená",J447,0)</f>
        <v>0</v>
      </c>
      <c r="BH447" s="201">
        <f>IF(N447="sníž. přenesená",J447,0)</f>
        <v>0</v>
      </c>
      <c r="BI447" s="201">
        <f>IF(N447="nulová",J447,0)</f>
        <v>0</v>
      </c>
      <c r="BJ447" s="18" t="s">
        <v>132</v>
      </c>
      <c r="BK447" s="201">
        <f>ROUND(I447*H447,2)</f>
        <v>0</v>
      </c>
      <c r="BL447" s="18" t="s">
        <v>163</v>
      </c>
      <c r="BM447" s="200" t="s">
        <v>1151</v>
      </c>
    </row>
    <row r="448" spans="2:51" s="14" customFormat="1" ht="11.25">
      <c r="B448" s="214"/>
      <c r="C448" s="215"/>
      <c r="D448" s="204" t="s">
        <v>134</v>
      </c>
      <c r="E448" s="216" t="s">
        <v>1</v>
      </c>
      <c r="F448" s="217" t="s">
        <v>448</v>
      </c>
      <c r="G448" s="215"/>
      <c r="H448" s="216" t="s">
        <v>1</v>
      </c>
      <c r="I448" s="218"/>
      <c r="J448" s="215"/>
      <c r="K448" s="215"/>
      <c r="L448" s="219"/>
      <c r="M448" s="220"/>
      <c r="N448" s="221"/>
      <c r="O448" s="221"/>
      <c r="P448" s="221"/>
      <c r="Q448" s="221"/>
      <c r="R448" s="221"/>
      <c r="S448" s="221"/>
      <c r="T448" s="222"/>
      <c r="AT448" s="223" t="s">
        <v>134</v>
      </c>
      <c r="AU448" s="223" t="s">
        <v>132</v>
      </c>
      <c r="AV448" s="14" t="s">
        <v>85</v>
      </c>
      <c r="AW448" s="14" t="s">
        <v>33</v>
      </c>
      <c r="AX448" s="14" t="s">
        <v>77</v>
      </c>
      <c r="AY448" s="223" t="s">
        <v>124</v>
      </c>
    </row>
    <row r="449" spans="2:51" s="13" customFormat="1" ht="11.25">
      <c r="B449" s="202"/>
      <c r="C449" s="203"/>
      <c r="D449" s="204" t="s">
        <v>134</v>
      </c>
      <c r="E449" s="205" t="s">
        <v>1</v>
      </c>
      <c r="F449" s="206" t="s">
        <v>1152</v>
      </c>
      <c r="G449" s="203"/>
      <c r="H449" s="207">
        <v>14.27</v>
      </c>
      <c r="I449" s="208"/>
      <c r="J449" s="203"/>
      <c r="K449" s="203"/>
      <c r="L449" s="209"/>
      <c r="M449" s="210"/>
      <c r="N449" s="211"/>
      <c r="O449" s="211"/>
      <c r="P449" s="211"/>
      <c r="Q449" s="211"/>
      <c r="R449" s="211"/>
      <c r="S449" s="211"/>
      <c r="T449" s="212"/>
      <c r="AT449" s="213" t="s">
        <v>134</v>
      </c>
      <c r="AU449" s="213" t="s">
        <v>132</v>
      </c>
      <c r="AV449" s="13" t="s">
        <v>132</v>
      </c>
      <c r="AW449" s="13" t="s">
        <v>33</v>
      </c>
      <c r="AX449" s="13" t="s">
        <v>77</v>
      </c>
      <c r="AY449" s="213" t="s">
        <v>124</v>
      </c>
    </row>
    <row r="450" spans="2:51" s="14" customFormat="1" ht="11.25">
      <c r="B450" s="214"/>
      <c r="C450" s="215"/>
      <c r="D450" s="204" t="s">
        <v>134</v>
      </c>
      <c r="E450" s="216" t="s">
        <v>1</v>
      </c>
      <c r="F450" s="217" t="s">
        <v>450</v>
      </c>
      <c r="G450" s="215"/>
      <c r="H450" s="216" t="s">
        <v>1</v>
      </c>
      <c r="I450" s="218"/>
      <c r="J450" s="215"/>
      <c r="K450" s="215"/>
      <c r="L450" s="219"/>
      <c r="M450" s="220"/>
      <c r="N450" s="221"/>
      <c r="O450" s="221"/>
      <c r="P450" s="221"/>
      <c r="Q450" s="221"/>
      <c r="R450" s="221"/>
      <c r="S450" s="221"/>
      <c r="T450" s="222"/>
      <c r="AT450" s="223" t="s">
        <v>134</v>
      </c>
      <c r="AU450" s="223" t="s">
        <v>132</v>
      </c>
      <c r="AV450" s="14" t="s">
        <v>85</v>
      </c>
      <c r="AW450" s="14" t="s">
        <v>33</v>
      </c>
      <c r="AX450" s="14" t="s">
        <v>77</v>
      </c>
      <c r="AY450" s="223" t="s">
        <v>124</v>
      </c>
    </row>
    <row r="451" spans="2:51" s="13" customFormat="1" ht="11.25">
      <c r="B451" s="202"/>
      <c r="C451" s="203"/>
      <c r="D451" s="204" t="s">
        <v>134</v>
      </c>
      <c r="E451" s="205" t="s">
        <v>1</v>
      </c>
      <c r="F451" s="206" t="s">
        <v>1153</v>
      </c>
      <c r="G451" s="203"/>
      <c r="H451" s="207">
        <v>18.42</v>
      </c>
      <c r="I451" s="208"/>
      <c r="J451" s="203"/>
      <c r="K451" s="203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134</v>
      </c>
      <c r="AU451" s="213" t="s">
        <v>132</v>
      </c>
      <c r="AV451" s="13" t="s">
        <v>132</v>
      </c>
      <c r="AW451" s="13" t="s">
        <v>33</v>
      </c>
      <c r="AX451" s="13" t="s">
        <v>77</v>
      </c>
      <c r="AY451" s="213" t="s">
        <v>124</v>
      </c>
    </row>
    <row r="452" spans="2:51" s="14" customFormat="1" ht="11.25">
      <c r="B452" s="214"/>
      <c r="C452" s="215"/>
      <c r="D452" s="204" t="s">
        <v>134</v>
      </c>
      <c r="E452" s="216" t="s">
        <v>1</v>
      </c>
      <c r="F452" s="217" t="s">
        <v>452</v>
      </c>
      <c r="G452" s="215"/>
      <c r="H452" s="216" t="s">
        <v>1</v>
      </c>
      <c r="I452" s="218"/>
      <c r="J452" s="215"/>
      <c r="K452" s="215"/>
      <c r="L452" s="219"/>
      <c r="M452" s="220"/>
      <c r="N452" s="221"/>
      <c r="O452" s="221"/>
      <c r="P452" s="221"/>
      <c r="Q452" s="221"/>
      <c r="R452" s="221"/>
      <c r="S452" s="221"/>
      <c r="T452" s="222"/>
      <c r="AT452" s="223" t="s">
        <v>134</v>
      </c>
      <c r="AU452" s="223" t="s">
        <v>132</v>
      </c>
      <c r="AV452" s="14" t="s">
        <v>85</v>
      </c>
      <c r="AW452" s="14" t="s">
        <v>33</v>
      </c>
      <c r="AX452" s="14" t="s">
        <v>77</v>
      </c>
      <c r="AY452" s="223" t="s">
        <v>124</v>
      </c>
    </row>
    <row r="453" spans="2:51" s="13" customFormat="1" ht="11.25">
      <c r="B453" s="202"/>
      <c r="C453" s="203"/>
      <c r="D453" s="204" t="s">
        <v>134</v>
      </c>
      <c r="E453" s="205" t="s">
        <v>1</v>
      </c>
      <c r="F453" s="206" t="s">
        <v>1154</v>
      </c>
      <c r="G453" s="203"/>
      <c r="H453" s="207">
        <v>14.26</v>
      </c>
      <c r="I453" s="208"/>
      <c r="J453" s="203"/>
      <c r="K453" s="203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134</v>
      </c>
      <c r="AU453" s="213" t="s">
        <v>132</v>
      </c>
      <c r="AV453" s="13" t="s">
        <v>132</v>
      </c>
      <c r="AW453" s="13" t="s">
        <v>33</v>
      </c>
      <c r="AX453" s="13" t="s">
        <v>77</v>
      </c>
      <c r="AY453" s="213" t="s">
        <v>124</v>
      </c>
    </row>
    <row r="454" spans="2:51" s="13" customFormat="1" ht="11.25">
      <c r="B454" s="202"/>
      <c r="C454" s="203"/>
      <c r="D454" s="204" t="s">
        <v>134</v>
      </c>
      <c r="E454" s="205" t="s">
        <v>1</v>
      </c>
      <c r="F454" s="206" t="s">
        <v>1155</v>
      </c>
      <c r="G454" s="203"/>
      <c r="H454" s="207">
        <v>7.5</v>
      </c>
      <c r="I454" s="208"/>
      <c r="J454" s="203"/>
      <c r="K454" s="203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134</v>
      </c>
      <c r="AU454" s="213" t="s">
        <v>132</v>
      </c>
      <c r="AV454" s="13" t="s">
        <v>132</v>
      </c>
      <c r="AW454" s="13" t="s">
        <v>33</v>
      </c>
      <c r="AX454" s="13" t="s">
        <v>77</v>
      </c>
      <c r="AY454" s="213" t="s">
        <v>124</v>
      </c>
    </row>
    <row r="455" spans="2:51" s="14" customFormat="1" ht="11.25">
      <c r="B455" s="214"/>
      <c r="C455" s="215"/>
      <c r="D455" s="204" t="s">
        <v>134</v>
      </c>
      <c r="E455" s="216" t="s">
        <v>1</v>
      </c>
      <c r="F455" s="217" t="s">
        <v>455</v>
      </c>
      <c r="G455" s="215"/>
      <c r="H455" s="216" t="s">
        <v>1</v>
      </c>
      <c r="I455" s="218"/>
      <c r="J455" s="215"/>
      <c r="K455" s="215"/>
      <c r="L455" s="219"/>
      <c r="M455" s="220"/>
      <c r="N455" s="221"/>
      <c r="O455" s="221"/>
      <c r="P455" s="221"/>
      <c r="Q455" s="221"/>
      <c r="R455" s="221"/>
      <c r="S455" s="221"/>
      <c r="T455" s="222"/>
      <c r="AT455" s="223" t="s">
        <v>134</v>
      </c>
      <c r="AU455" s="223" t="s">
        <v>132</v>
      </c>
      <c r="AV455" s="14" t="s">
        <v>85</v>
      </c>
      <c r="AW455" s="14" t="s">
        <v>33</v>
      </c>
      <c r="AX455" s="14" t="s">
        <v>77</v>
      </c>
      <c r="AY455" s="223" t="s">
        <v>124</v>
      </c>
    </row>
    <row r="456" spans="2:51" s="13" customFormat="1" ht="11.25">
      <c r="B456" s="202"/>
      <c r="C456" s="203"/>
      <c r="D456" s="204" t="s">
        <v>134</v>
      </c>
      <c r="E456" s="205" t="s">
        <v>1</v>
      </c>
      <c r="F456" s="206" t="s">
        <v>1156</v>
      </c>
      <c r="G456" s="203"/>
      <c r="H456" s="207">
        <v>11.89</v>
      </c>
      <c r="I456" s="208"/>
      <c r="J456" s="203"/>
      <c r="K456" s="203"/>
      <c r="L456" s="209"/>
      <c r="M456" s="210"/>
      <c r="N456" s="211"/>
      <c r="O456" s="211"/>
      <c r="P456" s="211"/>
      <c r="Q456" s="211"/>
      <c r="R456" s="211"/>
      <c r="S456" s="211"/>
      <c r="T456" s="212"/>
      <c r="AT456" s="213" t="s">
        <v>134</v>
      </c>
      <c r="AU456" s="213" t="s">
        <v>132</v>
      </c>
      <c r="AV456" s="13" t="s">
        <v>132</v>
      </c>
      <c r="AW456" s="13" t="s">
        <v>33</v>
      </c>
      <c r="AX456" s="13" t="s">
        <v>77</v>
      </c>
      <c r="AY456" s="213" t="s">
        <v>124</v>
      </c>
    </row>
    <row r="457" spans="2:51" s="13" customFormat="1" ht="11.25">
      <c r="B457" s="202"/>
      <c r="C457" s="203"/>
      <c r="D457" s="204" t="s">
        <v>134</v>
      </c>
      <c r="E457" s="205" t="s">
        <v>1</v>
      </c>
      <c r="F457" s="206" t="s">
        <v>1157</v>
      </c>
      <c r="G457" s="203"/>
      <c r="H457" s="207">
        <v>7.47</v>
      </c>
      <c r="I457" s="208"/>
      <c r="J457" s="203"/>
      <c r="K457" s="203"/>
      <c r="L457" s="209"/>
      <c r="M457" s="210"/>
      <c r="N457" s="211"/>
      <c r="O457" s="211"/>
      <c r="P457" s="211"/>
      <c r="Q457" s="211"/>
      <c r="R457" s="211"/>
      <c r="S457" s="211"/>
      <c r="T457" s="212"/>
      <c r="AT457" s="213" t="s">
        <v>134</v>
      </c>
      <c r="AU457" s="213" t="s">
        <v>132</v>
      </c>
      <c r="AV457" s="13" t="s">
        <v>132</v>
      </c>
      <c r="AW457" s="13" t="s">
        <v>33</v>
      </c>
      <c r="AX457" s="13" t="s">
        <v>77</v>
      </c>
      <c r="AY457" s="213" t="s">
        <v>124</v>
      </c>
    </row>
    <row r="458" spans="2:51" s="14" customFormat="1" ht="11.25">
      <c r="B458" s="214"/>
      <c r="C458" s="215"/>
      <c r="D458" s="204" t="s">
        <v>134</v>
      </c>
      <c r="E458" s="216" t="s">
        <v>1</v>
      </c>
      <c r="F458" s="217" t="s">
        <v>458</v>
      </c>
      <c r="G458" s="215"/>
      <c r="H458" s="216" t="s">
        <v>1</v>
      </c>
      <c r="I458" s="218"/>
      <c r="J458" s="215"/>
      <c r="K458" s="215"/>
      <c r="L458" s="219"/>
      <c r="M458" s="220"/>
      <c r="N458" s="221"/>
      <c r="O458" s="221"/>
      <c r="P458" s="221"/>
      <c r="Q458" s="221"/>
      <c r="R458" s="221"/>
      <c r="S458" s="221"/>
      <c r="T458" s="222"/>
      <c r="AT458" s="223" t="s">
        <v>134</v>
      </c>
      <c r="AU458" s="223" t="s">
        <v>132</v>
      </c>
      <c r="AV458" s="14" t="s">
        <v>85</v>
      </c>
      <c r="AW458" s="14" t="s">
        <v>33</v>
      </c>
      <c r="AX458" s="14" t="s">
        <v>77</v>
      </c>
      <c r="AY458" s="223" t="s">
        <v>124</v>
      </c>
    </row>
    <row r="459" spans="2:51" s="13" customFormat="1" ht="11.25">
      <c r="B459" s="202"/>
      <c r="C459" s="203"/>
      <c r="D459" s="204" t="s">
        <v>134</v>
      </c>
      <c r="E459" s="205" t="s">
        <v>1</v>
      </c>
      <c r="F459" s="206" t="s">
        <v>1158</v>
      </c>
      <c r="G459" s="203"/>
      <c r="H459" s="207">
        <v>11.68</v>
      </c>
      <c r="I459" s="208"/>
      <c r="J459" s="203"/>
      <c r="K459" s="203"/>
      <c r="L459" s="209"/>
      <c r="M459" s="210"/>
      <c r="N459" s="211"/>
      <c r="O459" s="211"/>
      <c r="P459" s="211"/>
      <c r="Q459" s="211"/>
      <c r="R459" s="211"/>
      <c r="S459" s="211"/>
      <c r="T459" s="212"/>
      <c r="AT459" s="213" t="s">
        <v>134</v>
      </c>
      <c r="AU459" s="213" t="s">
        <v>132</v>
      </c>
      <c r="AV459" s="13" t="s">
        <v>132</v>
      </c>
      <c r="AW459" s="13" t="s">
        <v>33</v>
      </c>
      <c r="AX459" s="13" t="s">
        <v>77</v>
      </c>
      <c r="AY459" s="213" t="s">
        <v>124</v>
      </c>
    </row>
    <row r="460" spans="2:51" s="14" customFormat="1" ht="11.25">
      <c r="B460" s="214"/>
      <c r="C460" s="215"/>
      <c r="D460" s="204" t="s">
        <v>134</v>
      </c>
      <c r="E460" s="216" t="s">
        <v>1</v>
      </c>
      <c r="F460" s="217" t="s">
        <v>351</v>
      </c>
      <c r="G460" s="215"/>
      <c r="H460" s="216" t="s">
        <v>1</v>
      </c>
      <c r="I460" s="218"/>
      <c r="J460" s="215"/>
      <c r="K460" s="215"/>
      <c r="L460" s="219"/>
      <c r="M460" s="220"/>
      <c r="N460" s="221"/>
      <c r="O460" s="221"/>
      <c r="P460" s="221"/>
      <c r="Q460" s="221"/>
      <c r="R460" s="221"/>
      <c r="S460" s="221"/>
      <c r="T460" s="222"/>
      <c r="AT460" s="223" t="s">
        <v>134</v>
      </c>
      <c r="AU460" s="223" t="s">
        <v>132</v>
      </c>
      <c r="AV460" s="14" t="s">
        <v>85</v>
      </c>
      <c r="AW460" s="14" t="s">
        <v>33</v>
      </c>
      <c r="AX460" s="14" t="s">
        <v>77</v>
      </c>
      <c r="AY460" s="223" t="s">
        <v>124</v>
      </c>
    </row>
    <row r="461" spans="2:51" s="13" customFormat="1" ht="11.25">
      <c r="B461" s="202"/>
      <c r="C461" s="203"/>
      <c r="D461" s="204" t="s">
        <v>134</v>
      </c>
      <c r="E461" s="205" t="s">
        <v>1</v>
      </c>
      <c r="F461" s="206" t="s">
        <v>1159</v>
      </c>
      <c r="G461" s="203"/>
      <c r="H461" s="207">
        <v>12.38</v>
      </c>
      <c r="I461" s="208"/>
      <c r="J461" s="203"/>
      <c r="K461" s="203"/>
      <c r="L461" s="209"/>
      <c r="M461" s="210"/>
      <c r="N461" s="211"/>
      <c r="O461" s="211"/>
      <c r="P461" s="211"/>
      <c r="Q461" s="211"/>
      <c r="R461" s="211"/>
      <c r="S461" s="211"/>
      <c r="T461" s="212"/>
      <c r="AT461" s="213" t="s">
        <v>134</v>
      </c>
      <c r="AU461" s="213" t="s">
        <v>132</v>
      </c>
      <c r="AV461" s="13" t="s">
        <v>132</v>
      </c>
      <c r="AW461" s="13" t="s">
        <v>33</v>
      </c>
      <c r="AX461" s="13" t="s">
        <v>77</v>
      </c>
      <c r="AY461" s="213" t="s">
        <v>124</v>
      </c>
    </row>
    <row r="462" spans="2:51" s="15" customFormat="1" ht="11.25">
      <c r="B462" s="224"/>
      <c r="C462" s="225"/>
      <c r="D462" s="204" t="s">
        <v>134</v>
      </c>
      <c r="E462" s="226" t="s">
        <v>1</v>
      </c>
      <c r="F462" s="227" t="s">
        <v>168</v>
      </c>
      <c r="G462" s="225"/>
      <c r="H462" s="228">
        <v>97.87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AT462" s="234" t="s">
        <v>134</v>
      </c>
      <c r="AU462" s="234" t="s">
        <v>132</v>
      </c>
      <c r="AV462" s="15" t="s">
        <v>131</v>
      </c>
      <c r="AW462" s="15" t="s">
        <v>33</v>
      </c>
      <c r="AX462" s="15" t="s">
        <v>85</v>
      </c>
      <c r="AY462" s="234" t="s">
        <v>124</v>
      </c>
    </row>
    <row r="463" spans="1:65" s="2" customFormat="1" ht="14.45" customHeight="1">
      <c r="A463" s="35"/>
      <c r="B463" s="36"/>
      <c r="C463" s="235" t="s">
        <v>1160</v>
      </c>
      <c r="D463" s="235" t="s">
        <v>177</v>
      </c>
      <c r="E463" s="236" t="s">
        <v>1161</v>
      </c>
      <c r="F463" s="237" t="s">
        <v>1162</v>
      </c>
      <c r="G463" s="238" t="s">
        <v>195</v>
      </c>
      <c r="H463" s="239">
        <v>117.444</v>
      </c>
      <c r="I463" s="240"/>
      <c r="J463" s="241">
        <f>ROUND(I463*H463,2)</f>
        <v>0</v>
      </c>
      <c r="K463" s="242"/>
      <c r="L463" s="243"/>
      <c r="M463" s="244" t="s">
        <v>1</v>
      </c>
      <c r="N463" s="245" t="s">
        <v>43</v>
      </c>
      <c r="O463" s="72"/>
      <c r="P463" s="198">
        <f>O463*H463</f>
        <v>0</v>
      </c>
      <c r="Q463" s="198">
        <v>0.00022</v>
      </c>
      <c r="R463" s="198">
        <f>Q463*H463</f>
        <v>0.025837680000000002</v>
      </c>
      <c r="S463" s="198">
        <v>0</v>
      </c>
      <c r="T463" s="199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00" t="s">
        <v>181</v>
      </c>
      <c r="AT463" s="200" t="s">
        <v>177</v>
      </c>
      <c r="AU463" s="200" t="s">
        <v>132</v>
      </c>
      <c r="AY463" s="18" t="s">
        <v>124</v>
      </c>
      <c r="BE463" s="201">
        <f>IF(N463="základní",J463,0)</f>
        <v>0</v>
      </c>
      <c r="BF463" s="201">
        <f>IF(N463="snížená",J463,0)</f>
        <v>0</v>
      </c>
      <c r="BG463" s="201">
        <f>IF(N463="zákl. přenesená",J463,0)</f>
        <v>0</v>
      </c>
      <c r="BH463" s="201">
        <f>IF(N463="sníž. přenesená",J463,0)</f>
        <v>0</v>
      </c>
      <c r="BI463" s="201">
        <f>IF(N463="nulová",J463,0)</f>
        <v>0</v>
      </c>
      <c r="BJ463" s="18" t="s">
        <v>132</v>
      </c>
      <c r="BK463" s="201">
        <f>ROUND(I463*H463,2)</f>
        <v>0</v>
      </c>
      <c r="BL463" s="18" t="s">
        <v>163</v>
      </c>
      <c r="BM463" s="200" t="s">
        <v>1163</v>
      </c>
    </row>
    <row r="464" spans="2:51" s="13" customFormat="1" ht="11.25">
      <c r="B464" s="202"/>
      <c r="C464" s="203"/>
      <c r="D464" s="204" t="s">
        <v>134</v>
      </c>
      <c r="E464" s="205" t="s">
        <v>1</v>
      </c>
      <c r="F464" s="206" t="s">
        <v>1164</v>
      </c>
      <c r="G464" s="203"/>
      <c r="H464" s="207">
        <v>117.444</v>
      </c>
      <c r="I464" s="208"/>
      <c r="J464" s="203"/>
      <c r="K464" s="203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134</v>
      </c>
      <c r="AU464" s="213" t="s">
        <v>132</v>
      </c>
      <c r="AV464" s="13" t="s">
        <v>132</v>
      </c>
      <c r="AW464" s="13" t="s">
        <v>33</v>
      </c>
      <c r="AX464" s="13" t="s">
        <v>85</v>
      </c>
      <c r="AY464" s="213" t="s">
        <v>124</v>
      </c>
    </row>
    <row r="465" spans="1:65" s="2" customFormat="1" ht="24.2" customHeight="1">
      <c r="A465" s="35"/>
      <c r="B465" s="36"/>
      <c r="C465" s="188" t="s">
        <v>1165</v>
      </c>
      <c r="D465" s="188" t="s">
        <v>127</v>
      </c>
      <c r="E465" s="189" t="s">
        <v>1166</v>
      </c>
      <c r="F465" s="190" t="s">
        <v>1167</v>
      </c>
      <c r="G465" s="191" t="s">
        <v>148</v>
      </c>
      <c r="H465" s="192">
        <v>1.3</v>
      </c>
      <c r="I465" s="193"/>
      <c r="J465" s="194">
        <f>ROUND(I465*H465,2)</f>
        <v>0</v>
      </c>
      <c r="K465" s="195"/>
      <c r="L465" s="40"/>
      <c r="M465" s="196" t="s">
        <v>1</v>
      </c>
      <c r="N465" s="197" t="s">
        <v>43</v>
      </c>
      <c r="O465" s="72"/>
      <c r="P465" s="198">
        <f>O465*H465</f>
        <v>0</v>
      </c>
      <c r="Q465" s="198">
        <v>0</v>
      </c>
      <c r="R465" s="198">
        <f>Q465*H465</f>
        <v>0</v>
      </c>
      <c r="S465" s="198">
        <v>0</v>
      </c>
      <c r="T465" s="19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00" t="s">
        <v>163</v>
      </c>
      <c r="AT465" s="200" t="s">
        <v>127</v>
      </c>
      <c r="AU465" s="200" t="s">
        <v>132</v>
      </c>
      <c r="AY465" s="18" t="s">
        <v>124</v>
      </c>
      <c r="BE465" s="201">
        <f>IF(N465="základní",J465,0)</f>
        <v>0</v>
      </c>
      <c r="BF465" s="201">
        <f>IF(N465="snížená",J465,0)</f>
        <v>0</v>
      </c>
      <c r="BG465" s="201">
        <f>IF(N465="zákl. přenesená",J465,0)</f>
        <v>0</v>
      </c>
      <c r="BH465" s="201">
        <f>IF(N465="sníž. přenesená",J465,0)</f>
        <v>0</v>
      </c>
      <c r="BI465" s="201">
        <f>IF(N465="nulová",J465,0)</f>
        <v>0</v>
      </c>
      <c r="BJ465" s="18" t="s">
        <v>132</v>
      </c>
      <c r="BK465" s="201">
        <f>ROUND(I465*H465,2)</f>
        <v>0</v>
      </c>
      <c r="BL465" s="18" t="s">
        <v>163</v>
      </c>
      <c r="BM465" s="200" t="s">
        <v>1168</v>
      </c>
    </row>
    <row r="466" spans="1:65" s="2" customFormat="1" ht="24.2" customHeight="1">
      <c r="A466" s="35"/>
      <c r="B466" s="36"/>
      <c r="C466" s="188" t="s">
        <v>1169</v>
      </c>
      <c r="D466" s="188" t="s">
        <v>127</v>
      </c>
      <c r="E466" s="189" t="s">
        <v>1170</v>
      </c>
      <c r="F466" s="190" t="s">
        <v>1171</v>
      </c>
      <c r="G466" s="191" t="s">
        <v>148</v>
      </c>
      <c r="H466" s="192">
        <v>1.3</v>
      </c>
      <c r="I466" s="193"/>
      <c r="J466" s="194">
        <f>ROUND(I466*H466,2)</f>
        <v>0</v>
      </c>
      <c r="K466" s="195"/>
      <c r="L466" s="40"/>
      <c r="M466" s="196" t="s">
        <v>1</v>
      </c>
      <c r="N466" s="197" t="s">
        <v>43</v>
      </c>
      <c r="O466" s="72"/>
      <c r="P466" s="198">
        <f>O466*H466</f>
        <v>0</v>
      </c>
      <c r="Q466" s="198">
        <v>0</v>
      </c>
      <c r="R466" s="198">
        <f>Q466*H466</f>
        <v>0</v>
      </c>
      <c r="S466" s="198">
        <v>0</v>
      </c>
      <c r="T466" s="199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00" t="s">
        <v>163</v>
      </c>
      <c r="AT466" s="200" t="s">
        <v>127</v>
      </c>
      <c r="AU466" s="200" t="s">
        <v>132</v>
      </c>
      <c r="AY466" s="18" t="s">
        <v>124</v>
      </c>
      <c r="BE466" s="201">
        <f>IF(N466="základní",J466,0)</f>
        <v>0</v>
      </c>
      <c r="BF466" s="201">
        <f>IF(N466="snížená",J466,0)</f>
        <v>0</v>
      </c>
      <c r="BG466" s="201">
        <f>IF(N466="zákl. přenesená",J466,0)</f>
        <v>0</v>
      </c>
      <c r="BH466" s="201">
        <f>IF(N466="sníž. přenesená",J466,0)</f>
        <v>0</v>
      </c>
      <c r="BI466" s="201">
        <f>IF(N466="nulová",J466,0)</f>
        <v>0</v>
      </c>
      <c r="BJ466" s="18" t="s">
        <v>132</v>
      </c>
      <c r="BK466" s="201">
        <f>ROUND(I466*H466,2)</f>
        <v>0</v>
      </c>
      <c r="BL466" s="18" t="s">
        <v>163</v>
      </c>
      <c r="BM466" s="200" t="s">
        <v>1172</v>
      </c>
    </row>
    <row r="467" spans="2:63" s="12" customFormat="1" ht="22.9" customHeight="1">
      <c r="B467" s="172"/>
      <c r="C467" s="173"/>
      <c r="D467" s="174" t="s">
        <v>76</v>
      </c>
      <c r="E467" s="186" t="s">
        <v>331</v>
      </c>
      <c r="F467" s="186" t="s">
        <v>332</v>
      </c>
      <c r="G467" s="173"/>
      <c r="H467" s="173"/>
      <c r="I467" s="176"/>
      <c r="J467" s="187">
        <f>BK467</f>
        <v>0</v>
      </c>
      <c r="K467" s="173"/>
      <c r="L467" s="178"/>
      <c r="M467" s="179"/>
      <c r="N467" s="180"/>
      <c r="O467" s="180"/>
      <c r="P467" s="181">
        <f>SUM(P468:P473)</f>
        <v>0</v>
      </c>
      <c r="Q467" s="180"/>
      <c r="R467" s="181">
        <f>SUM(R468:R473)</f>
        <v>0</v>
      </c>
      <c r="S467" s="180"/>
      <c r="T467" s="182">
        <f>SUM(T468:T473)</f>
        <v>0.1088272</v>
      </c>
      <c r="AR467" s="183" t="s">
        <v>132</v>
      </c>
      <c r="AT467" s="184" t="s">
        <v>76</v>
      </c>
      <c r="AU467" s="184" t="s">
        <v>85</v>
      </c>
      <c r="AY467" s="183" t="s">
        <v>124</v>
      </c>
      <c r="BK467" s="185">
        <f>SUM(BK468:BK473)</f>
        <v>0</v>
      </c>
    </row>
    <row r="468" spans="1:65" s="2" customFormat="1" ht="24.2" customHeight="1">
      <c r="A468" s="35"/>
      <c r="B468" s="36"/>
      <c r="C468" s="188" t="s">
        <v>1173</v>
      </c>
      <c r="D468" s="188" t="s">
        <v>127</v>
      </c>
      <c r="E468" s="189" t="s">
        <v>1174</v>
      </c>
      <c r="F468" s="190" t="s">
        <v>1175</v>
      </c>
      <c r="G468" s="191" t="s">
        <v>130</v>
      </c>
      <c r="H468" s="192">
        <v>4.001</v>
      </c>
      <c r="I468" s="193"/>
      <c r="J468" s="194">
        <f>ROUND(I468*H468,2)</f>
        <v>0</v>
      </c>
      <c r="K468" s="195"/>
      <c r="L468" s="40"/>
      <c r="M468" s="196" t="s">
        <v>1</v>
      </c>
      <c r="N468" s="197" t="s">
        <v>43</v>
      </c>
      <c r="O468" s="72"/>
      <c r="P468" s="198">
        <f>O468*H468</f>
        <v>0</v>
      </c>
      <c r="Q468" s="198">
        <v>0</v>
      </c>
      <c r="R468" s="198">
        <f>Q468*H468</f>
        <v>0</v>
      </c>
      <c r="S468" s="198">
        <v>0.0272</v>
      </c>
      <c r="T468" s="199">
        <f>S468*H468</f>
        <v>0.1088272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00" t="s">
        <v>163</v>
      </c>
      <c r="AT468" s="200" t="s">
        <v>127</v>
      </c>
      <c r="AU468" s="200" t="s">
        <v>132</v>
      </c>
      <c r="AY468" s="18" t="s">
        <v>124</v>
      </c>
      <c r="BE468" s="201">
        <f>IF(N468="základní",J468,0)</f>
        <v>0</v>
      </c>
      <c r="BF468" s="201">
        <f>IF(N468="snížená",J468,0)</f>
        <v>0</v>
      </c>
      <c r="BG468" s="201">
        <f>IF(N468="zákl. přenesená",J468,0)</f>
        <v>0</v>
      </c>
      <c r="BH468" s="201">
        <f>IF(N468="sníž. přenesená",J468,0)</f>
        <v>0</v>
      </c>
      <c r="BI468" s="201">
        <f>IF(N468="nulová",J468,0)</f>
        <v>0</v>
      </c>
      <c r="BJ468" s="18" t="s">
        <v>132</v>
      </c>
      <c r="BK468" s="201">
        <f>ROUND(I468*H468,2)</f>
        <v>0</v>
      </c>
      <c r="BL468" s="18" t="s">
        <v>163</v>
      </c>
      <c r="BM468" s="200" t="s">
        <v>1176</v>
      </c>
    </row>
    <row r="469" spans="2:51" s="14" customFormat="1" ht="11.25">
      <c r="B469" s="214"/>
      <c r="C469" s="215"/>
      <c r="D469" s="204" t="s">
        <v>134</v>
      </c>
      <c r="E469" s="216" t="s">
        <v>1</v>
      </c>
      <c r="F469" s="217" t="s">
        <v>1136</v>
      </c>
      <c r="G469" s="215"/>
      <c r="H469" s="216" t="s">
        <v>1</v>
      </c>
      <c r="I469" s="218"/>
      <c r="J469" s="215"/>
      <c r="K469" s="215"/>
      <c r="L469" s="219"/>
      <c r="M469" s="220"/>
      <c r="N469" s="221"/>
      <c r="O469" s="221"/>
      <c r="P469" s="221"/>
      <c r="Q469" s="221"/>
      <c r="R469" s="221"/>
      <c r="S469" s="221"/>
      <c r="T469" s="222"/>
      <c r="AT469" s="223" t="s">
        <v>134</v>
      </c>
      <c r="AU469" s="223" t="s">
        <v>132</v>
      </c>
      <c r="AV469" s="14" t="s">
        <v>85</v>
      </c>
      <c r="AW469" s="14" t="s">
        <v>33</v>
      </c>
      <c r="AX469" s="14" t="s">
        <v>77</v>
      </c>
      <c r="AY469" s="223" t="s">
        <v>124</v>
      </c>
    </row>
    <row r="470" spans="2:51" s="13" customFormat="1" ht="11.25">
      <c r="B470" s="202"/>
      <c r="C470" s="203"/>
      <c r="D470" s="204" t="s">
        <v>134</v>
      </c>
      <c r="E470" s="205" t="s">
        <v>1</v>
      </c>
      <c r="F470" s="206" t="s">
        <v>1177</v>
      </c>
      <c r="G470" s="203"/>
      <c r="H470" s="207">
        <v>0.421</v>
      </c>
      <c r="I470" s="208"/>
      <c r="J470" s="203"/>
      <c r="K470" s="203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134</v>
      </c>
      <c r="AU470" s="213" t="s">
        <v>132</v>
      </c>
      <c r="AV470" s="13" t="s">
        <v>132</v>
      </c>
      <c r="AW470" s="13" t="s">
        <v>33</v>
      </c>
      <c r="AX470" s="13" t="s">
        <v>77</v>
      </c>
      <c r="AY470" s="213" t="s">
        <v>124</v>
      </c>
    </row>
    <row r="471" spans="2:51" s="14" customFormat="1" ht="11.25">
      <c r="B471" s="214"/>
      <c r="C471" s="215"/>
      <c r="D471" s="204" t="s">
        <v>134</v>
      </c>
      <c r="E471" s="216" t="s">
        <v>1</v>
      </c>
      <c r="F471" s="217" t="s">
        <v>349</v>
      </c>
      <c r="G471" s="215"/>
      <c r="H471" s="216" t="s">
        <v>1</v>
      </c>
      <c r="I471" s="218"/>
      <c r="J471" s="215"/>
      <c r="K471" s="215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134</v>
      </c>
      <c r="AU471" s="223" t="s">
        <v>132</v>
      </c>
      <c r="AV471" s="14" t="s">
        <v>85</v>
      </c>
      <c r="AW471" s="14" t="s">
        <v>33</v>
      </c>
      <c r="AX471" s="14" t="s">
        <v>77</v>
      </c>
      <c r="AY471" s="223" t="s">
        <v>124</v>
      </c>
    </row>
    <row r="472" spans="2:51" s="13" customFormat="1" ht="11.25">
      <c r="B472" s="202"/>
      <c r="C472" s="203"/>
      <c r="D472" s="204" t="s">
        <v>134</v>
      </c>
      <c r="E472" s="205" t="s">
        <v>1</v>
      </c>
      <c r="F472" s="206" t="s">
        <v>1178</v>
      </c>
      <c r="G472" s="203"/>
      <c r="H472" s="207">
        <v>3.58</v>
      </c>
      <c r="I472" s="208"/>
      <c r="J472" s="203"/>
      <c r="K472" s="203"/>
      <c r="L472" s="209"/>
      <c r="M472" s="210"/>
      <c r="N472" s="211"/>
      <c r="O472" s="211"/>
      <c r="P472" s="211"/>
      <c r="Q472" s="211"/>
      <c r="R472" s="211"/>
      <c r="S472" s="211"/>
      <c r="T472" s="212"/>
      <c r="AT472" s="213" t="s">
        <v>134</v>
      </c>
      <c r="AU472" s="213" t="s">
        <v>132</v>
      </c>
      <c r="AV472" s="13" t="s">
        <v>132</v>
      </c>
      <c r="AW472" s="13" t="s">
        <v>33</v>
      </c>
      <c r="AX472" s="13" t="s">
        <v>77</v>
      </c>
      <c r="AY472" s="213" t="s">
        <v>124</v>
      </c>
    </row>
    <row r="473" spans="2:51" s="15" customFormat="1" ht="11.25">
      <c r="B473" s="224"/>
      <c r="C473" s="225"/>
      <c r="D473" s="204" t="s">
        <v>134</v>
      </c>
      <c r="E473" s="226" t="s">
        <v>1</v>
      </c>
      <c r="F473" s="227" t="s">
        <v>168</v>
      </c>
      <c r="G473" s="225"/>
      <c r="H473" s="228">
        <v>4.001</v>
      </c>
      <c r="I473" s="229"/>
      <c r="J473" s="225"/>
      <c r="K473" s="225"/>
      <c r="L473" s="230"/>
      <c r="M473" s="231"/>
      <c r="N473" s="232"/>
      <c r="O473" s="232"/>
      <c r="P473" s="232"/>
      <c r="Q473" s="232"/>
      <c r="R473" s="232"/>
      <c r="S473" s="232"/>
      <c r="T473" s="233"/>
      <c r="AT473" s="234" t="s">
        <v>134</v>
      </c>
      <c r="AU473" s="234" t="s">
        <v>132</v>
      </c>
      <c r="AV473" s="15" t="s">
        <v>131</v>
      </c>
      <c r="AW473" s="15" t="s">
        <v>33</v>
      </c>
      <c r="AX473" s="15" t="s">
        <v>85</v>
      </c>
      <c r="AY473" s="234" t="s">
        <v>124</v>
      </c>
    </row>
    <row r="474" spans="2:63" s="12" customFormat="1" ht="22.9" customHeight="1">
      <c r="B474" s="172"/>
      <c r="C474" s="173"/>
      <c r="D474" s="174" t="s">
        <v>76</v>
      </c>
      <c r="E474" s="186" t="s">
        <v>1179</v>
      </c>
      <c r="F474" s="186" t="s">
        <v>1180</v>
      </c>
      <c r="G474" s="173"/>
      <c r="H474" s="173"/>
      <c r="I474" s="176"/>
      <c r="J474" s="187">
        <f>BK474</f>
        <v>0</v>
      </c>
      <c r="K474" s="173"/>
      <c r="L474" s="178"/>
      <c r="M474" s="179"/>
      <c r="N474" s="180"/>
      <c r="O474" s="180"/>
      <c r="P474" s="181">
        <f>SUM(P475:P500)</f>
        <v>0</v>
      </c>
      <c r="Q474" s="180"/>
      <c r="R474" s="181">
        <f>SUM(R475:R500)</f>
        <v>0.018422</v>
      </c>
      <c r="S474" s="180"/>
      <c r="T474" s="182">
        <f>SUM(T475:T500)</f>
        <v>0</v>
      </c>
      <c r="AR474" s="183" t="s">
        <v>132</v>
      </c>
      <c r="AT474" s="184" t="s">
        <v>76</v>
      </c>
      <c r="AU474" s="184" t="s">
        <v>85</v>
      </c>
      <c r="AY474" s="183" t="s">
        <v>124</v>
      </c>
      <c r="BK474" s="185">
        <f>SUM(BK475:BK500)</f>
        <v>0</v>
      </c>
    </row>
    <row r="475" spans="1:65" s="2" customFormat="1" ht="24.2" customHeight="1">
      <c r="A475" s="35"/>
      <c r="B475" s="36"/>
      <c r="C475" s="188" t="s">
        <v>1181</v>
      </c>
      <c r="D475" s="188" t="s">
        <v>127</v>
      </c>
      <c r="E475" s="189" t="s">
        <v>1182</v>
      </c>
      <c r="F475" s="190" t="s">
        <v>1183</v>
      </c>
      <c r="G475" s="191" t="s">
        <v>130</v>
      </c>
      <c r="H475" s="192">
        <v>23.64</v>
      </c>
      <c r="I475" s="193"/>
      <c r="J475" s="194">
        <f>ROUND(I475*H475,2)</f>
        <v>0</v>
      </c>
      <c r="K475" s="195"/>
      <c r="L475" s="40"/>
      <c r="M475" s="196" t="s">
        <v>1</v>
      </c>
      <c r="N475" s="197" t="s">
        <v>43</v>
      </c>
      <c r="O475" s="72"/>
      <c r="P475" s="198">
        <f>O475*H475</f>
        <v>0</v>
      </c>
      <c r="Q475" s="198">
        <v>7E-05</v>
      </c>
      <c r="R475" s="198">
        <f>Q475*H475</f>
        <v>0.0016547999999999999</v>
      </c>
      <c r="S475" s="198">
        <v>0</v>
      </c>
      <c r="T475" s="199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00" t="s">
        <v>163</v>
      </c>
      <c r="AT475" s="200" t="s">
        <v>127</v>
      </c>
      <c r="AU475" s="200" t="s">
        <v>132</v>
      </c>
      <c r="AY475" s="18" t="s">
        <v>124</v>
      </c>
      <c r="BE475" s="201">
        <f>IF(N475="základní",J475,0)</f>
        <v>0</v>
      </c>
      <c r="BF475" s="201">
        <f>IF(N475="snížená",J475,0)</f>
        <v>0</v>
      </c>
      <c r="BG475" s="201">
        <f>IF(N475="zákl. přenesená",J475,0)</f>
        <v>0</v>
      </c>
      <c r="BH475" s="201">
        <f>IF(N475="sníž. přenesená",J475,0)</f>
        <v>0</v>
      </c>
      <c r="BI475" s="201">
        <f>IF(N475="nulová",J475,0)</f>
        <v>0</v>
      </c>
      <c r="BJ475" s="18" t="s">
        <v>132</v>
      </c>
      <c r="BK475" s="201">
        <f>ROUND(I475*H475,2)</f>
        <v>0</v>
      </c>
      <c r="BL475" s="18" t="s">
        <v>163</v>
      </c>
      <c r="BM475" s="200" t="s">
        <v>1184</v>
      </c>
    </row>
    <row r="476" spans="2:51" s="14" customFormat="1" ht="11.25">
      <c r="B476" s="214"/>
      <c r="C476" s="215"/>
      <c r="D476" s="204" t="s">
        <v>134</v>
      </c>
      <c r="E476" s="216" t="s">
        <v>1</v>
      </c>
      <c r="F476" s="217" t="s">
        <v>1185</v>
      </c>
      <c r="G476" s="215"/>
      <c r="H476" s="216" t="s">
        <v>1</v>
      </c>
      <c r="I476" s="218"/>
      <c r="J476" s="215"/>
      <c r="K476" s="215"/>
      <c r="L476" s="219"/>
      <c r="M476" s="220"/>
      <c r="N476" s="221"/>
      <c r="O476" s="221"/>
      <c r="P476" s="221"/>
      <c r="Q476" s="221"/>
      <c r="R476" s="221"/>
      <c r="S476" s="221"/>
      <c r="T476" s="222"/>
      <c r="AT476" s="223" t="s">
        <v>134</v>
      </c>
      <c r="AU476" s="223" t="s">
        <v>132</v>
      </c>
      <c r="AV476" s="14" t="s">
        <v>85</v>
      </c>
      <c r="AW476" s="14" t="s">
        <v>33</v>
      </c>
      <c r="AX476" s="14" t="s">
        <v>77</v>
      </c>
      <c r="AY476" s="223" t="s">
        <v>124</v>
      </c>
    </row>
    <row r="477" spans="2:51" s="13" customFormat="1" ht="11.25">
      <c r="B477" s="202"/>
      <c r="C477" s="203"/>
      <c r="D477" s="204" t="s">
        <v>134</v>
      </c>
      <c r="E477" s="205" t="s">
        <v>1</v>
      </c>
      <c r="F477" s="206" t="s">
        <v>1186</v>
      </c>
      <c r="G477" s="203"/>
      <c r="H477" s="207">
        <v>11.88</v>
      </c>
      <c r="I477" s="208"/>
      <c r="J477" s="203"/>
      <c r="K477" s="203"/>
      <c r="L477" s="209"/>
      <c r="M477" s="210"/>
      <c r="N477" s="211"/>
      <c r="O477" s="211"/>
      <c r="P477" s="211"/>
      <c r="Q477" s="211"/>
      <c r="R477" s="211"/>
      <c r="S477" s="211"/>
      <c r="T477" s="212"/>
      <c r="AT477" s="213" t="s">
        <v>134</v>
      </c>
      <c r="AU477" s="213" t="s">
        <v>132</v>
      </c>
      <c r="AV477" s="13" t="s">
        <v>132</v>
      </c>
      <c r="AW477" s="13" t="s">
        <v>33</v>
      </c>
      <c r="AX477" s="13" t="s">
        <v>77</v>
      </c>
      <c r="AY477" s="213" t="s">
        <v>124</v>
      </c>
    </row>
    <row r="478" spans="2:51" s="13" customFormat="1" ht="11.25">
      <c r="B478" s="202"/>
      <c r="C478" s="203"/>
      <c r="D478" s="204" t="s">
        <v>134</v>
      </c>
      <c r="E478" s="205" t="s">
        <v>1</v>
      </c>
      <c r="F478" s="206" t="s">
        <v>1187</v>
      </c>
      <c r="G478" s="203"/>
      <c r="H478" s="207">
        <v>3.88</v>
      </c>
      <c r="I478" s="208"/>
      <c r="J478" s="203"/>
      <c r="K478" s="203"/>
      <c r="L478" s="209"/>
      <c r="M478" s="210"/>
      <c r="N478" s="211"/>
      <c r="O478" s="211"/>
      <c r="P478" s="211"/>
      <c r="Q478" s="211"/>
      <c r="R478" s="211"/>
      <c r="S478" s="211"/>
      <c r="T478" s="212"/>
      <c r="AT478" s="213" t="s">
        <v>134</v>
      </c>
      <c r="AU478" s="213" t="s">
        <v>132</v>
      </c>
      <c r="AV478" s="13" t="s">
        <v>132</v>
      </c>
      <c r="AW478" s="13" t="s">
        <v>33</v>
      </c>
      <c r="AX478" s="13" t="s">
        <v>77</v>
      </c>
      <c r="AY478" s="213" t="s">
        <v>124</v>
      </c>
    </row>
    <row r="479" spans="2:51" s="15" customFormat="1" ht="11.25">
      <c r="B479" s="224"/>
      <c r="C479" s="225"/>
      <c r="D479" s="204" t="s">
        <v>134</v>
      </c>
      <c r="E479" s="226" t="s">
        <v>1</v>
      </c>
      <c r="F479" s="227" t="s">
        <v>168</v>
      </c>
      <c r="G479" s="225"/>
      <c r="H479" s="228">
        <v>15.760000000000002</v>
      </c>
      <c r="I479" s="229"/>
      <c r="J479" s="225"/>
      <c r="K479" s="225"/>
      <c r="L479" s="230"/>
      <c r="M479" s="231"/>
      <c r="N479" s="232"/>
      <c r="O479" s="232"/>
      <c r="P479" s="232"/>
      <c r="Q479" s="232"/>
      <c r="R479" s="232"/>
      <c r="S479" s="232"/>
      <c r="T479" s="233"/>
      <c r="AT479" s="234" t="s">
        <v>134</v>
      </c>
      <c r="AU479" s="234" t="s">
        <v>132</v>
      </c>
      <c r="AV479" s="15" t="s">
        <v>131</v>
      </c>
      <c r="AW479" s="15" t="s">
        <v>33</v>
      </c>
      <c r="AX479" s="15" t="s">
        <v>77</v>
      </c>
      <c r="AY479" s="234" t="s">
        <v>124</v>
      </c>
    </row>
    <row r="480" spans="2:51" s="14" customFormat="1" ht="11.25">
      <c r="B480" s="214"/>
      <c r="C480" s="215"/>
      <c r="D480" s="204" t="s">
        <v>134</v>
      </c>
      <c r="E480" s="216" t="s">
        <v>1</v>
      </c>
      <c r="F480" s="217" t="s">
        <v>1188</v>
      </c>
      <c r="G480" s="215"/>
      <c r="H480" s="216" t="s">
        <v>1</v>
      </c>
      <c r="I480" s="218"/>
      <c r="J480" s="215"/>
      <c r="K480" s="215"/>
      <c r="L480" s="219"/>
      <c r="M480" s="220"/>
      <c r="N480" s="221"/>
      <c r="O480" s="221"/>
      <c r="P480" s="221"/>
      <c r="Q480" s="221"/>
      <c r="R480" s="221"/>
      <c r="S480" s="221"/>
      <c r="T480" s="222"/>
      <c r="AT480" s="223" t="s">
        <v>134</v>
      </c>
      <c r="AU480" s="223" t="s">
        <v>132</v>
      </c>
      <c r="AV480" s="14" t="s">
        <v>85</v>
      </c>
      <c r="AW480" s="14" t="s">
        <v>33</v>
      </c>
      <c r="AX480" s="14" t="s">
        <v>77</v>
      </c>
      <c r="AY480" s="223" t="s">
        <v>124</v>
      </c>
    </row>
    <row r="481" spans="2:51" s="13" customFormat="1" ht="11.25">
      <c r="B481" s="202"/>
      <c r="C481" s="203"/>
      <c r="D481" s="204" t="s">
        <v>134</v>
      </c>
      <c r="E481" s="205" t="s">
        <v>1</v>
      </c>
      <c r="F481" s="206" t="s">
        <v>1189</v>
      </c>
      <c r="G481" s="203"/>
      <c r="H481" s="207">
        <v>23.64</v>
      </c>
      <c r="I481" s="208"/>
      <c r="J481" s="203"/>
      <c r="K481" s="203"/>
      <c r="L481" s="209"/>
      <c r="M481" s="210"/>
      <c r="N481" s="211"/>
      <c r="O481" s="211"/>
      <c r="P481" s="211"/>
      <c r="Q481" s="211"/>
      <c r="R481" s="211"/>
      <c r="S481" s="211"/>
      <c r="T481" s="212"/>
      <c r="AT481" s="213" t="s">
        <v>134</v>
      </c>
      <c r="AU481" s="213" t="s">
        <v>132</v>
      </c>
      <c r="AV481" s="13" t="s">
        <v>132</v>
      </c>
      <c r="AW481" s="13" t="s">
        <v>33</v>
      </c>
      <c r="AX481" s="13" t="s">
        <v>85</v>
      </c>
      <c r="AY481" s="213" t="s">
        <v>124</v>
      </c>
    </row>
    <row r="482" spans="1:65" s="2" customFormat="1" ht="24.2" customHeight="1">
      <c r="A482" s="35"/>
      <c r="B482" s="36"/>
      <c r="C482" s="188" t="s">
        <v>1190</v>
      </c>
      <c r="D482" s="188" t="s">
        <v>127</v>
      </c>
      <c r="E482" s="189" t="s">
        <v>1191</v>
      </c>
      <c r="F482" s="190" t="s">
        <v>1192</v>
      </c>
      <c r="G482" s="191" t="s">
        <v>130</v>
      </c>
      <c r="H482" s="192">
        <v>23.64</v>
      </c>
      <c r="I482" s="193"/>
      <c r="J482" s="194">
        <f>ROUND(I482*H482,2)</f>
        <v>0</v>
      </c>
      <c r="K482" s="195"/>
      <c r="L482" s="40"/>
      <c r="M482" s="196" t="s">
        <v>1</v>
      </c>
      <c r="N482" s="197" t="s">
        <v>43</v>
      </c>
      <c r="O482" s="72"/>
      <c r="P482" s="198">
        <f>O482*H482</f>
        <v>0</v>
      </c>
      <c r="Q482" s="198">
        <v>0.00014</v>
      </c>
      <c r="R482" s="198">
        <f>Q482*H482</f>
        <v>0.0033095999999999998</v>
      </c>
      <c r="S482" s="198">
        <v>0</v>
      </c>
      <c r="T482" s="199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00" t="s">
        <v>163</v>
      </c>
      <c r="AT482" s="200" t="s">
        <v>127</v>
      </c>
      <c r="AU482" s="200" t="s">
        <v>132</v>
      </c>
      <c r="AY482" s="18" t="s">
        <v>124</v>
      </c>
      <c r="BE482" s="201">
        <f>IF(N482="základní",J482,0)</f>
        <v>0</v>
      </c>
      <c r="BF482" s="201">
        <f>IF(N482="snížená",J482,0)</f>
        <v>0</v>
      </c>
      <c r="BG482" s="201">
        <f>IF(N482="zákl. přenesená",J482,0)</f>
        <v>0</v>
      </c>
      <c r="BH482" s="201">
        <f>IF(N482="sníž. přenesená",J482,0)</f>
        <v>0</v>
      </c>
      <c r="BI482" s="201">
        <f>IF(N482="nulová",J482,0)</f>
        <v>0</v>
      </c>
      <c r="BJ482" s="18" t="s">
        <v>132</v>
      </c>
      <c r="BK482" s="201">
        <f>ROUND(I482*H482,2)</f>
        <v>0</v>
      </c>
      <c r="BL482" s="18" t="s">
        <v>163</v>
      </c>
      <c r="BM482" s="200" t="s">
        <v>1193</v>
      </c>
    </row>
    <row r="483" spans="1:65" s="2" customFormat="1" ht="24.2" customHeight="1">
      <c r="A483" s="35"/>
      <c r="B483" s="36"/>
      <c r="C483" s="188" t="s">
        <v>1194</v>
      </c>
      <c r="D483" s="188" t="s">
        <v>127</v>
      </c>
      <c r="E483" s="189" t="s">
        <v>1195</v>
      </c>
      <c r="F483" s="190" t="s">
        <v>1196</v>
      </c>
      <c r="G483" s="191" t="s">
        <v>130</v>
      </c>
      <c r="H483" s="192">
        <v>23.64</v>
      </c>
      <c r="I483" s="193"/>
      <c r="J483" s="194">
        <f>ROUND(I483*H483,2)</f>
        <v>0</v>
      </c>
      <c r="K483" s="195"/>
      <c r="L483" s="40"/>
      <c r="M483" s="196" t="s">
        <v>1</v>
      </c>
      <c r="N483" s="197" t="s">
        <v>43</v>
      </c>
      <c r="O483" s="72"/>
      <c r="P483" s="198">
        <f>O483*H483</f>
        <v>0</v>
      </c>
      <c r="Q483" s="198">
        <v>0.00012</v>
      </c>
      <c r="R483" s="198">
        <f>Q483*H483</f>
        <v>0.0028368</v>
      </c>
      <c r="S483" s="198">
        <v>0</v>
      </c>
      <c r="T483" s="199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00" t="s">
        <v>163</v>
      </c>
      <c r="AT483" s="200" t="s">
        <v>127</v>
      </c>
      <c r="AU483" s="200" t="s">
        <v>132</v>
      </c>
      <c r="AY483" s="18" t="s">
        <v>124</v>
      </c>
      <c r="BE483" s="201">
        <f>IF(N483="základní",J483,0)</f>
        <v>0</v>
      </c>
      <c r="BF483" s="201">
        <f>IF(N483="snížená",J483,0)</f>
        <v>0</v>
      </c>
      <c r="BG483" s="201">
        <f>IF(N483="zákl. přenesená",J483,0)</f>
        <v>0</v>
      </c>
      <c r="BH483" s="201">
        <f>IF(N483="sníž. přenesená",J483,0)</f>
        <v>0</v>
      </c>
      <c r="BI483" s="201">
        <f>IF(N483="nulová",J483,0)</f>
        <v>0</v>
      </c>
      <c r="BJ483" s="18" t="s">
        <v>132</v>
      </c>
      <c r="BK483" s="201">
        <f>ROUND(I483*H483,2)</f>
        <v>0</v>
      </c>
      <c r="BL483" s="18" t="s">
        <v>163</v>
      </c>
      <c r="BM483" s="200" t="s">
        <v>1197</v>
      </c>
    </row>
    <row r="484" spans="1:65" s="2" customFormat="1" ht="24.2" customHeight="1">
      <c r="A484" s="35"/>
      <c r="B484" s="36"/>
      <c r="C484" s="188" t="s">
        <v>1198</v>
      </c>
      <c r="D484" s="188" t="s">
        <v>127</v>
      </c>
      <c r="E484" s="189" t="s">
        <v>1199</v>
      </c>
      <c r="F484" s="190" t="s">
        <v>1200</v>
      </c>
      <c r="G484" s="191" t="s">
        <v>130</v>
      </c>
      <c r="H484" s="192">
        <v>11.52</v>
      </c>
      <c r="I484" s="193"/>
      <c r="J484" s="194">
        <f>ROUND(I484*H484,2)</f>
        <v>0</v>
      </c>
      <c r="K484" s="195"/>
      <c r="L484" s="40"/>
      <c r="M484" s="196" t="s">
        <v>1</v>
      </c>
      <c r="N484" s="197" t="s">
        <v>43</v>
      </c>
      <c r="O484" s="72"/>
      <c r="P484" s="198">
        <f>O484*H484</f>
        <v>0</v>
      </c>
      <c r="Q484" s="198">
        <v>7E-05</v>
      </c>
      <c r="R484" s="198">
        <f>Q484*H484</f>
        <v>0.0008063999999999999</v>
      </c>
      <c r="S484" s="198">
        <v>0</v>
      </c>
      <c r="T484" s="199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00" t="s">
        <v>163</v>
      </c>
      <c r="AT484" s="200" t="s">
        <v>127</v>
      </c>
      <c r="AU484" s="200" t="s">
        <v>132</v>
      </c>
      <c r="AY484" s="18" t="s">
        <v>124</v>
      </c>
      <c r="BE484" s="201">
        <f>IF(N484="základní",J484,0)</f>
        <v>0</v>
      </c>
      <c r="BF484" s="201">
        <f>IF(N484="snížená",J484,0)</f>
        <v>0</v>
      </c>
      <c r="BG484" s="201">
        <f>IF(N484="zákl. přenesená",J484,0)</f>
        <v>0</v>
      </c>
      <c r="BH484" s="201">
        <f>IF(N484="sníž. přenesená",J484,0)</f>
        <v>0</v>
      </c>
      <c r="BI484" s="201">
        <f>IF(N484="nulová",J484,0)</f>
        <v>0</v>
      </c>
      <c r="BJ484" s="18" t="s">
        <v>132</v>
      </c>
      <c r="BK484" s="201">
        <f>ROUND(I484*H484,2)</f>
        <v>0</v>
      </c>
      <c r="BL484" s="18" t="s">
        <v>163</v>
      </c>
      <c r="BM484" s="200" t="s">
        <v>1201</v>
      </c>
    </row>
    <row r="485" spans="2:51" s="13" customFormat="1" ht="11.25">
      <c r="B485" s="202"/>
      <c r="C485" s="203"/>
      <c r="D485" s="204" t="s">
        <v>134</v>
      </c>
      <c r="E485" s="205" t="s">
        <v>1</v>
      </c>
      <c r="F485" s="206" t="s">
        <v>1202</v>
      </c>
      <c r="G485" s="203"/>
      <c r="H485" s="207">
        <v>1.2</v>
      </c>
      <c r="I485" s="208"/>
      <c r="J485" s="203"/>
      <c r="K485" s="203"/>
      <c r="L485" s="209"/>
      <c r="M485" s="210"/>
      <c r="N485" s="211"/>
      <c r="O485" s="211"/>
      <c r="P485" s="211"/>
      <c r="Q485" s="211"/>
      <c r="R485" s="211"/>
      <c r="S485" s="211"/>
      <c r="T485" s="212"/>
      <c r="AT485" s="213" t="s">
        <v>134</v>
      </c>
      <c r="AU485" s="213" t="s">
        <v>132</v>
      </c>
      <c r="AV485" s="13" t="s">
        <v>132</v>
      </c>
      <c r="AW485" s="13" t="s">
        <v>33</v>
      </c>
      <c r="AX485" s="13" t="s">
        <v>77</v>
      </c>
      <c r="AY485" s="213" t="s">
        <v>124</v>
      </c>
    </row>
    <row r="486" spans="2:51" s="13" customFormat="1" ht="11.25">
      <c r="B486" s="202"/>
      <c r="C486" s="203"/>
      <c r="D486" s="204" t="s">
        <v>134</v>
      </c>
      <c r="E486" s="205" t="s">
        <v>1</v>
      </c>
      <c r="F486" s="206" t="s">
        <v>1203</v>
      </c>
      <c r="G486" s="203"/>
      <c r="H486" s="207">
        <v>1.68</v>
      </c>
      <c r="I486" s="208"/>
      <c r="J486" s="203"/>
      <c r="K486" s="203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134</v>
      </c>
      <c r="AU486" s="213" t="s">
        <v>132</v>
      </c>
      <c r="AV486" s="13" t="s">
        <v>132</v>
      </c>
      <c r="AW486" s="13" t="s">
        <v>33</v>
      </c>
      <c r="AX486" s="13" t="s">
        <v>77</v>
      </c>
      <c r="AY486" s="213" t="s">
        <v>124</v>
      </c>
    </row>
    <row r="487" spans="2:51" s="13" customFormat="1" ht="11.25">
      <c r="B487" s="202"/>
      <c r="C487" s="203"/>
      <c r="D487" s="204" t="s">
        <v>134</v>
      </c>
      <c r="E487" s="205" t="s">
        <v>1</v>
      </c>
      <c r="F487" s="206" t="s">
        <v>1204</v>
      </c>
      <c r="G487" s="203"/>
      <c r="H487" s="207">
        <v>1.44</v>
      </c>
      <c r="I487" s="208"/>
      <c r="J487" s="203"/>
      <c r="K487" s="203"/>
      <c r="L487" s="209"/>
      <c r="M487" s="210"/>
      <c r="N487" s="211"/>
      <c r="O487" s="211"/>
      <c r="P487" s="211"/>
      <c r="Q487" s="211"/>
      <c r="R487" s="211"/>
      <c r="S487" s="211"/>
      <c r="T487" s="212"/>
      <c r="AT487" s="213" t="s">
        <v>134</v>
      </c>
      <c r="AU487" s="213" t="s">
        <v>132</v>
      </c>
      <c r="AV487" s="13" t="s">
        <v>132</v>
      </c>
      <c r="AW487" s="13" t="s">
        <v>33</v>
      </c>
      <c r="AX487" s="13" t="s">
        <v>77</v>
      </c>
      <c r="AY487" s="213" t="s">
        <v>124</v>
      </c>
    </row>
    <row r="488" spans="2:51" s="13" customFormat="1" ht="11.25">
      <c r="B488" s="202"/>
      <c r="C488" s="203"/>
      <c r="D488" s="204" t="s">
        <v>134</v>
      </c>
      <c r="E488" s="205" t="s">
        <v>1</v>
      </c>
      <c r="F488" s="206" t="s">
        <v>1205</v>
      </c>
      <c r="G488" s="203"/>
      <c r="H488" s="207">
        <v>3.36</v>
      </c>
      <c r="I488" s="208"/>
      <c r="J488" s="203"/>
      <c r="K488" s="203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134</v>
      </c>
      <c r="AU488" s="213" t="s">
        <v>132</v>
      </c>
      <c r="AV488" s="13" t="s">
        <v>132</v>
      </c>
      <c r="AW488" s="13" t="s">
        <v>33</v>
      </c>
      <c r="AX488" s="13" t="s">
        <v>77</v>
      </c>
      <c r="AY488" s="213" t="s">
        <v>124</v>
      </c>
    </row>
    <row r="489" spans="2:51" s="15" customFormat="1" ht="11.25">
      <c r="B489" s="224"/>
      <c r="C489" s="225"/>
      <c r="D489" s="204" t="s">
        <v>134</v>
      </c>
      <c r="E489" s="226" t="s">
        <v>1</v>
      </c>
      <c r="F489" s="227" t="s">
        <v>168</v>
      </c>
      <c r="G489" s="225"/>
      <c r="H489" s="228">
        <v>7.68</v>
      </c>
      <c r="I489" s="229"/>
      <c r="J489" s="225"/>
      <c r="K489" s="225"/>
      <c r="L489" s="230"/>
      <c r="M489" s="231"/>
      <c r="N489" s="232"/>
      <c r="O489" s="232"/>
      <c r="P489" s="232"/>
      <c r="Q489" s="232"/>
      <c r="R489" s="232"/>
      <c r="S489" s="232"/>
      <c r="T489" s="233"/>
      <c r="AT489" s="234" t="s">
        <v>134</v>
      </c>
      <c r="AU489" s="234" t="s">
        <v>132</v>
      </c>
      <c r="AV489" s="15" t="s">
        <v>131</v>
      </c>
      <c r="AW489" s="15" t="s">
        <v>33</v>
      </c>
      <c r="AX489" s="15" t="s">
        <v>77</v>
      </c>
      <c r="AY489" s="234" t="s">
        <v>124</v>
      </c>
    </row>
    <row r="490" spans="2:51" s="14" customFormat="1" ht="11.25">
      <c r="B490" s="214"/>
      <c r="C490" s="215"/>
      <c r="D490" s="204" t="s">
        <v>134</v>
      </c>
      <c r="E490" s="216" t="s">
        <v>1</v>
      </c>
      <c r="F490" s="217" t="s">
        <v>1206</v>
      </c>
      <c r="G490" s="215"/>
      <c r="H490" s="216" t="s">
        <v>1</v>
      </c>
      <c r="I490" s="218"/>
      <c r="J490" s="215"/>
      <c r="K490" s="215"/>
      <c r="L490" s="219"/>
      <c r="M490" s="220"/>
      <c r="N490" s="221"/>
      <c r="O490" s="221"/>
      <c r="P490" s="221"/>
      <c r="Q490" s="221"/>
      <c r="R490" s="221"/>
      <c r="S490" s="221"/>
      <c r="T490" s="222"/>
      <c r="AT490" s="223" t="s">
        <v>134</v>
      </c>
      <c r="AU490" s="223" t="s">
        <v>132</v>
      </c>
      <c r="AV490" s="14" t="s">
        <v>85</v>
      </c>
      <c r="AW490" s="14" t="s">
        <v>33</v>
      </c>
      <c r="AX490" s="14" t="s">
        <v>77</v>
      </c>
      <c r="AY490" s="223" t="s">
        <v>124</v>
      </c>
    </row>
    <row r="491" spans="2:51" s="13" customFormat="1" ht="11.25">
      <c r="B491" s="202"/>
      <c r="C491" s="203"/>
      <c r="D491" s="204" t="s">
        <v>134</v>
      </c>
      <c r="E491" s="205" t="s">
        <v>1</v>
      </c>
      <c r="F491" s="206" t="s">
        <v>1207</v>
      </c>
      <c r="G491" s="203"/>
      <c r="H491" s="207">
        <v>11.52</v>
      </c>
      <c r="I491" s="208"/>
      <c r="J491" s="203"/>
      <c r="K491" s="203"/>
      <c r="L491" s="209"/>
      <c r="M491" s="210"/>
      <c r="N491" s="211"/>
      <c r="O491" s="211"/>
      <c r="P491" s="211"/>
      <c r="Q491" s="211"/>
      <c r="R491" s="211"/>
      <c r="S491" s="211"/>
      <c r="T491" s="212"/>
      <c r="AT491" s="213" t="s">
        <v>134</v>
      </c>
      <c r="AU491" s="213" t="s">
        <v>132</v>
      </c>
      <c r="AV491" s="13" t="s">
        <v>132</v>
      </c>
      <c r="AW491" s="13" t="s">
        <v>33</v>
      </c>
      <c r="AX491" s="13" t="s">
        <v>85</v>
      </c>
      <c r="AY491" s="213" t="s">
        <v>124</v>
      </c>
    </row>
    <row r="492" spans="1:65" s="2" customFormat="1" ht="24.2" customHeight="1">
      <c r="A492" s="35"/>
      <c r="B492" s="36"/>
      <c r="C492" s="188" t="s">
        <v>1208</v>
      </c>
      <c r="D492" s="188" t="s">
        <v>127</v>
      </c>
      <c r="E492" s="189" t="s">
        <v>1209</v>
      </c>
      <c r="F492" s="190" t="s">
        <v>1210</v>
      </c>
      <c r="G492" s="191" t="s">
        <v>204</v>
      </c>
      <c r="H492" s="192">
        <v>5</v>
      </c>
      <c r="I492" s="193"/>
      <c r="J492" s="194">
        <f aca="true" t="shared" si="90" ref="J492:J500">ROUND(I492*H492,2)</f>
        <v>0</v>
      </c>
      <c r="K492" s="195"/>
      <c r="L492" s="40"/>
      <c r="M492" s="196" t="s">
        <v>1</v>
      </c>
      <c r="N492" s="197" t="s">
        <v>43</v>
      </c>
      <c r="O492" s="72"/>
      <c r="P492" s="198">
        <f aca="true" t="shared" si="91" ref="P492:P500">O492*H492</f>
        <v>0</v>
      </c>
      <c r="Q492" s="198">
        <v>3E-05</v>
      </c>
      <c r="R492" s="198">
        <f aca="true" t="shared" si="92" ref="R492:R500">Q492*H492</f>
        <v>0.00015000000000000001</v>
      </c>
      <c r="S492" s="198">
        <v>0</v>
      </c>
      <c r="T492" s="199">
        <f aca="true" t="shared" si="93" ref="T492:T500"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0" t="s">
        <v>163</v>
      </c>
      <c r="AT492" s="200" t="s">
        <v>127</v>
      </c>
      <c r="AU492" s="200" t="s">
        <v>132</v>
      </c>
      <c r="AY492" s="18" t="s">
        <v>124</v>
      </c>
      <c r="BE492" s="201">
        <f aca="true" t="shared" si="94" ref="BE492:BE500">IF(N492="základní",J492,0)</f>
        <v>0</v>
      </c>
      <c r="BF492" s="201">
        <f aca="true" t="shared" si="95" ref="BF492:BF500">IF(N492="snížená",J492,0)</f>
        <v>0</v>
      </c>
      <c r="BG492" s="201">
        <f aca="true" t="shared" si="96" ref="BG492:BG500">IF(N492="zákl. přenesená",J492,0)</f>
        <v>0</v>
      </c>
      <c r="BH492" s="201">
        <f aca="true" t="shared" si="97" ref="BH492:BH500">IF(N492="sníž. přenesená",J492,0)</f>
        <v>0</v>
      </c>
      <c r="BI492" s="201">
        <f aca="true" t="shared" si="98" ref="BI492:BI500">IF(N492="nulová",J492,0)</f>
        <v>0</v>
      </c>
      <c r="BJ492" s="18" t="s">
        <v>132</v>
      </c>
      <c r="BK492" s="201">
        <f aca="true" t="shared" si="99" ref="BK492:BK500">ROUND(I492*H492,2)</f>
        <v>0</v>
      </c>
      <c r="BL492" s="18" t="s">
        <v>163</v>
      </c>
      <c r="BM492" s="200" t="s">
        <v>1211</v>
      </c>
    </row>
    <row r="493" spans="1:65" s="2" customFormat="1" ht="24.2" customHeight="1">
      <c r="A493" s="35"/>
      <c r="B493" s="36"/>
      <c r="C493" s="188" t="s">
        <v>1212</v>
      </c>
      <c r="D493" s="188" t="s">
        <v>127</v>
      </c>
      <c r="E493" s="189" t="s">
        <v>1213</v>
      </c>
      <c r="F493" s="190" t="s">
        <v>1214</v>
      </c>
      <c r="G493" s="191" t="s">
        <v>130</v>
      </c>
      <c r="H493" s="192">
        <v>11.52</v>
      </c>
      <c r="I493" s="193"/>
      <c r="J493" s="194">
        <f t="shared" si="90"/>
        <v>0</v>
      </c>
      <c r="K493" s="195"/>
      <c r="L493" s="40"/>
      <c r="M493" s="196" t="s">
        <v>1</v>
      </c>
      <c r="N493" s="197" t="s">
        <v>43</v>
      </c>
      <c r="O493" s="72"/>
      <c r="P493" s="198">
        <f t="shared" si="91"/>
        <v>0</v>
      </c>
      <c r="Q493" s="198">
        <v>0</v>
      </c>
      <c r="R493" s="198">
        <f t="shared" si="92"/>
        <v>0</v>
      </c>
      <c r="S493" s="198">
        <v>0</v>
      </c>
      <c r="T493" s="199">
        <f t="shared" si="93"/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00" t="s">
        <v>163</v>
      </c>
      <c r="AT493" s="200" t="s">
        <v>127</v>
      </c>
      <c r="AU493" s="200" t="s">
        <v>132</v>
      </c>
      <c r="AY493" s="18" t="s">
        <v>124</v>
      </c>
      <c r="BE493" s="201">
        <f t="shared" si="94"/>
        <v>0</v>
      </c>
      <c r="BF493" s="201">
        <f t="shared" si="95"/>
        <v>0</v>
      </c>
      <c r="BG493" s="201">
        <f t="shared" si="96"/>
        <v>0</v>
      </c>
      <c r="BH493" s="201">
        <f t="shared" si="97"/>
        <v>0</v>
      </c>
      <c r="BI493" s="201">
        <f t="shared" si="98"/>
        <v>0</v>
      </c>
      <c r="BJ493" s="18" t="s">
        <v>132</v>
      </c>
      <c r="BK493" s="201">
        <f t="shared" si="99"/>
        <v>0</v>
      </c>
      <c r="BL493" s="18" t="s">
        <v>163</v>
      </c>
      <c r="BM493" s="200" t="s">
        <v>1215</v>
      </c>
    </row>
    <row r="494" spans="1:65" s="2" customFormat="1" ht="24.2" customHeight="1">
      <c r="A494" s="35"/>
      <c r="B494" s="36"/>
      <c r="C494" s="188" t="s">
        <v>1216</v>
      </c>
      <c r="D494" s="188" t="s">
        <v>127</v>
      </c>
      <c r="E494" s="189" t="s">
        <v>1217</v>
      </c>
      <c r="F494" s="190" t="s">
        <v>1218</v>
      </c>
      <c r="G494" s="191" t="s">
        <v>195</v>
      </c>
      <c r="H494" s="192">
        <v>60</v>
      </c>
      <c r="I494" s="193"/>
      <c r="J494" s="194">
        <f t="shared" si="90"/>
        <v>0</v>
      </c>
      <c r="K494" s="195"/>
      <c r="L494" s="40"/>
      <c r="M494" s="196" t="s">
        <v>1</v>
      </c>
      <c r="N494" s="197" t="s">
        <v>43</v>
      </c>
      <c r="O494" s="72"/>
      <c r="P494" s="198">
        <f t="shared" si="91"/>
        <v>0</v>
      </c>
      <c r="Q494" s="198">
        <v>1E-05</v>
      </c>
      <c r="R494" s="198">
        <f t="shared" si="92"/>
        <v>0.0006000000000000001</v>
      </c>
      <c r="S494" s="198">
        <v>0</v>
      </c>
      <c r="T494" s="199">
        <f t="shared" si="93"/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00" t="s">
        <v>163</v>
      </c>
      <c r="AT494" s="200" t="s">
        <v>127</v>
      </c>
      <c r="AU494" s="200" t="s">
        <v>132</v>
      </c>
      <c r="AY494" s="18" t="s">
        <v>124</v>
      </c>
      <c r="BE494" s="201">
        <f t="shared" si="94"/>
        <v>0</v>
      </c>
      <c r="BF494" s="201">
        <f t="shared" si="95"/>
        <v>0</v>
      </c>
      <c r="BG494" s="201">
        <f t="shared" si="96"/>
        <v>0</v>
      </c>
      <c r="BH494" s="201">
        <f t="shared" si="97"/>
        <v>0</v>
      </c>
      <c r="BI494" s="201">
        <f t="shared" si="98"/>
        <v>0</v>
      </c>
      <c r="BJ494" s="18" t="s">
        <v>132</v>
      </c>
      <c r="BK494" s="201">
        <f t="shared" si="99"/>
        <v>0</v>
      </c>
      <c r="BL494" s="18" t="s">
        <v>163</v>
      </c>
      <c r="BM494" s="200" t="s">
        <v>1219</v>
      </c>
    </row>
    <row r="495" spans="1:65" s="2" customFormat="1" ht="24.2" customHeight="1">
      <c r="A495" s="35"/>
      <c r="B495" s="36"/>
      <c r="C495" s="188" t="s">
        <v>1220</v>
      </c>
      <c r="D495" s="188" t="s">
        <v>127</v>
      </c>
      <c r="E495" s="189" t="s">
        <v>1221</v>
      </c>
      <c r="F495" s="190" t="s">
        <v>1222</v>
      </c>
      <c r="G495" s="191" t="s">
        <v>130</v>
      </c>
      <c r="H495" s="192">
        <v>11.52</v>
      </c>
      <c r="I495" s="193"/>
      <c r="J495" s="194">
        <f t="shared" si="90"/>
        <v>0</v>
      </c>
      <c r="K495" s="195"/>
      <c r="L495" s="40"/>
      <c r="M495" s="196" t="s">
        <v>1</v>
      </c>
      <c r="N495" s="197" t="s">
        <v>43</v>
      </c>
      <c r="O495" s="72"/>
      <c r="P495" s="198">
        <f t="shared" si="91"/>
        <v>0</v>
      </c>
      <c r="Q495" s="198">
        <v>0.00013</v>
      </c>
      <c r="R495" s="198">
        <f t="shared" si="92"/>
        <v>0.0014975999999999998</v>
      </c>
      <c r="S495" s="198">
        <v>0</v>
      </c>
      <c r="T495" s="199">
        <f t="shared" si="93"/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00" t="s">
        <v>163</v>
      </c>
      <c r="AT495" s="200" t="s">
        <v>127</v>
      </c>
      <c r="AU495" s="200" t="s">
        <v>132</v>
      </c>
      <c r="AY495" s="18" t="s">
        <v>124</v>
      </c>
      <c r="BE495" s="201">
        <f t="shared" si="94"/>
        <v>0</v>
      </c>
      <c r="BF495" s="201">
        <f t="shared" si="95"/>
        <v>0</v>
      </c>
      <c r="BG495" s="201">
        <f t="shared" si="96"/>
        <v>0</v>
      </c>
      <c r="BH495" s="201">
        <f t="shared" si="97"/>
        <v>0</v>
      </c>
      <c r="BI495" s="201">
        <f t="shared" si="98"/>
        <v>0</v>
      </c>
      <c r="BJ495" s="18" t="s">
        <v>132</v>
      </c>
      <c r="BK495" s="201">
        <f t="shared" si="99"/>
        <v>0</v>
      </c>
      <c r="BL495" s="18" t="s">
        <v>163</v>
      </c>
      <c r="BM495" s="200" t="s">
        <v>1223</v>
      </c>
    </row>
    <row r="496" spans="1:65" s="2" customFormat="1" ht="24.2" customHeight="1">
      <c r="A496" s="35"/>
      <c r="B496" s="36"/>
      <c r="C496" s="188" t="s">
        <v>1224</v>
      </c>
      <c r="D496" s="188" t="s">
        <v>127</v>
      </c>
      <c r="E496" s="189" t="s">
        <v>1225</v>
      </c>
      <c r="F496" s="190" t="s">
        <v>1226</v>
      </c>
      <c r="G496" s="191" t="s">
        <v>204</v>
      </c>
      <c r="H496" s="192">
        <v>5</v>
      </c>
      <c r="I496" s="193"/>
      <c r="J496" s="194">
        <f t="shared" si="90"/>
        <v>0</v>
      </c>
      <c r="K496" s="195"/>
      <c r="L496" s="40"/>
      <c r="M496" s="196" t="s">
        <v>1</v>
      </c>
      <c r="N496" s="197" t="s">
        <v>43</v>
      </c>
      <c r="O496" s="72"/>
      <c r="P496" s="198">
        <f t="shared" si="91"/>
        <v>0</v>
      </c>
      <c r="Q496" s="198">
        <v>0.00012</v>
      </c>
      <c r="R496" s="198">
        <f t="shared" si="92"/>
        <v>0.0006000000000000001</v>
      </c>
      <c r="S496" s="198">
        <v>0</v>
      </c>
      <c r="T496" s="199">
        <f t="shared" si="93"/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00" t="s">
        <v>163</v>
      </c>
      <c r="AT496" s="200" t="s">
        <v>127</v>
      </c>
      <c r="AU496" s="200" t="s">
        <v>132</v>
      </c>
      <c r="AY496" s="18" t="s">
        <v>124</v>
      </c>
      <c r="BE496" s="201">
        <f t="shared" si="94"/>
        <v>0</v>
      </c>
      <c r="BF496" s="201">
        <f t="shared" si="95"/>
        <v>0</v>
      </c>
      <c r="BG496" s="201">
        <f t="shared" si="96"/>
        <v>0</v>
      </c>
      <c r="BH496" s="201">
        <f t="shared" si="97"/>
        <v>0</v>
      </c>
      <c r="BI496" s="201">
        <f t="shared" si="98"/>
        <v>0</v>
      </c>
      <c r="BJ496" s="18" t="s">
        <v>132</v>
      </c>
      <c r="BK496" s="201">
        <f t="shared" si="99"/>
        <v>0</v>
      </c>
      <c r="BL496" s="18" t="s">
        <v>163</v>
      </c>
      <c r="BM496" s="200" t="s">
        <v>1227</v>
      </c>
    </row>
    <row r="497" spans="1:65" s="2" customFormat="1" ht="24.2" customHeight="1">
      <c r="A497" s="35"/>
      <c r="B497" s="36"/>
      <c r="C497" s="188" t="s">
        <v>1228</v>
      </c>
      <c r="D497" s="188" t="s">
        <v>127</v>
      </c>
      <c r="E497" s="189" t="s">
        <v>1229</v>
      </c>
      <c r="F497" s="190" t="s">
        <v>1230</v>
      </c>
      <c r="G497" s="191" t="s">
        <v>195</v>
      </c>
      <c r="H497" s="192">
        <v>60</v>
      </c>
      <c r="I497" s="193"/>
      <c r="J497" s="194">
        <f t="shared" si="90"/>
        <v>0</v>
      </c>
      <c r="K497" s="195"/>
      <c r="L497" s="40"/>
      <c r="M497" s="196" t="s">
        <v>1</v>
      </c>
      <c r="N497" s="197" t="s">
        <v>43</v>
      </c>
      <c r="O497" s="72"/>
      <c r="P497" s="198">
        <f t="shared" si="91"/>
        <v>0</v>
      </c>
      <c r="Q497" s="198">
        <v>2E-05</v>
      </c>
      <c r="R497" s="198">
        <f t="shared" si="92"/>
        <v>0.0012000000000000001</v>
      </c>
      <c r="S497" s="198">
        <v>0</v>
      </c>
      <c r="T497" s="199">
        <f t="shared" si="93"/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00" t="s">
        <v>163</v>
      </c>
      <c r="AT497" s="200" t="s">
        <v>127</v>
      </c>
      <c r="AU497" s="200" t="s">
        <v>132</v>
      </c>
      <c r="AY497" s="18" t="s">
        <v>124</v>
      </c>
      <c r="BE497" s="201">
        <f t="shared" si="94"/>
        <v>0</v>
      </c>
      <c r="BF497" s="201">
        <f t="shared" si="95"/>
        <v>0</v>
      </c>
      <c r="BG497" s="201">
        <f t="shared" si="96"/>
        <v>0</v>
      </c>
      <c r="BH497" s="201">
        <f t="shared" si="97"/>
        <v>0</v>
      </c>
      <c r="BI497" s="201">
        <f t="shared" si="98"/>
        <v>0</v>
      </c>
      <c r="BJ497" s="18" t="s">
        <v>132</v>
      </c>
      <c r="BK497" s="201">
        <f t="shared" si="99"/>
        <v>0</v>
      </c>
      <c r="BL497" s="18" t="s">
        <v>163</v>
      </c>
      <c r="BM497" s="200" t="s">
        <v>1231</v>
      </c>
    </row>
    <row r="498" spans="1:65" s="2" customFormat="1" ht="24.2" customHeight="1">
      <c r="A498" s="35"/>
      <c r="B498" s="36"/>
      <c r="C498" s="188" t="s">
        <v>1232</v>
      </c>
      <c r="D498" s="188" t="s">
        <v>127</v>
      </c>
      <c r="E498" s="189" t="s">
        <v>1233</v>
      </c>
      <c r="F498" s="190" t="s">
        <v>1234</v>
      </c>
      <c r="G498" s="191" t="s">
        <v>130</v>
      </c>
      <c r="H498" s="192">
        <v>11.52</v>
      </c>
      <c r="I498" s="193"/>
      <c r="J498" s="194">
        <f t="shared" si="90"/>
        <v>0</v>
      </c>
      <c r="K498" s="195"/>
      <c r="L498" s="40"/>
      <c r="M498" s="196" t="s">
        <v>1</v>
      </c>
      <c r="N498" s="197" t="s">
        <v>43</v>
      </c>
      <c r="O498" s="72"/>
      <c r="P498" s="198">
        <f t="shared" si="91"/>
        <v>0</v>
      </c>
      <c r="Q498" s="198">
        <v>0.00034</v>
      </c>
      <c r="R498" s="198">
        <f t="shared" si="92"/>
        <v>0.0039168</v>
      </c>
      <c r="S498" s="198">
        <v>0</v>
      </c>
      <c r="T498" s="199">
        <f t="shared" si="93"/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200" t="s">
        <v>163</v>
      </c>
      <c r="AT498" s="200" t="s">
        <v>127</v>
      </c>
      <c r="AU498" s="200" t="s">
        <v>132</v>
      </c>
      <c r="AY498" s="18" t="s">
        <v>124</v>
      </c>
      <c r="BE498" s="201">
        <f t="shared" si="94"/>
        <v>0</v>
      </c>
      <c r="BF498" s="201">
        <f t="shared" si="95"/>
        <v>0</v>
      </c>
      <c r="BG498" s="201">
        <f t="shared" si="96"/>
        <v>0</v>
      </c>
      <c r="BH498" s="201">
        <f t="shared" si="97"/>
        <v>0</v>
      </c>
      <c r="BI498" s="201">
        <f t="shared" si="98"/>
        <v>0</v>
      </c>
      <c r="BJ498" s="18" t="s">
        <v>132</v>
      </c>
      <c r="BK498" s="201">
        <f t="shared" si="99"/>
        <v>0</v>
      </c>
      <c r="BL498" s="18" t="s">
        <v>163</v>
      </c>
      <c r="BM498" s="200" t="s">
        <v>1235</v>
      </c>
    </row>
    <row r="499" spans="1:65" s="2" customFormat="1" ht="24.2" customHeight="1">
      <c r="A499" s="35"/>
      <c r="B499" s="36"/>
      <c r="C499" s="188" t="s">
        <v>1236</v>
      </c>
      <c r="D499" s="188" t="s">
        <v>127</v>
      </c>
      <c r="E499" s="189" t="s">
        <v>1237</v>
      </c>
      <c r="F499" s="190" t="s">
        <v>1238</v>
      </c>
      <c r="G499" s="191" t="s">
        <v>204</v>
      </c>
      <c r="H499" s="192">
        <v>5</v>
      </c>
      <c r="I499" s="193"/>
      <c r="J499" s="194">
        <f t="shared" si="90"/>
        <v>0</v>
      </c>
      <c r="K499" s="195"/>
      <c r="L499" s="40"/>
      <c r="M499" s="196" t="s">
        <v>1</v>
      </c>
      <c r="N499" s="197" t="s">
        <v>43</v>
      </c>
      <c r="O499" s="72"/>
      <c r="P499" s="198">
        <f t="shared" si="91"/>
        <v>0</v>
      </c>
      <c r="Q499" s="198">
        <v>0.00013</v>
      </c>
      <c r="R499" s="198">
        <f t="shared" si="92"/>
        <v>0.00065</v>
      </c>
      <c r="S499" s="198">
        <v>0</v>
      </c>
      <c r="T499" s="199">
        <f t="shared" si="93"/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0" t="s">
        <v>163</v>
      </c>
      <c r="AT499" s="200" t="s">
        <v>127</v>
      </c>
      <c r="AU499" s="200" t="s">
        <v>132</v>
      </c>
      <c r="AY499" s="18" t="s">
        <v>124</v>
      </c>
      <c r="BE499" s="201">
        <f t="shared" si="94"/>
        <v>0</v>
      </c>
      <c r="BF499" s="201">
        <f t="shared" si="95"/>
        <v>0</v>
      </c>
      <c r="BG499" s="201">
        <f t="shared" si="96"/>
        <v>0</v>
      </c>
      <c r="BH499" s="201">
        <f t="shared" si="97"/>
        <v>0</v>
      </c>
      <c r="BI499" s="201">
        <f t="shared" si="98"/>
        <v>0</v>
      </c>
      <c r="BJ499" s="18" t="s">
        <v>132</v>
      </c>
      <c r="BK499" s="201">
        <f t="shared" si="99"/>
        <v>0</v>
      </c>
      <c r="BL499" s="18" t="s">
        <v>163</v>
      </c>
      <c r="BM499" s="200" t="s">
        <v>1239</v>
      </c>
    </row>
    <row r="500" spans="1:65" s="2" customFormat="1" ht="24.2" customHeight="1">
      <c r="A500" s="35"/>
      <c r="B500" s="36"/>
      <c r="C500" s="188" t="s">
        <v>1240</v>
      </c>
      <c r="D500" s="188" t="s">
        <v>127</v>
      </c>
      <c r="E500" s="189" t="s">
        <v>1241</v>
      </c>
      <c r="F500" s="190" t="s">
        <v>1242</v>
      </c>
      <c r="G500" s="191" t="s">
        <v>195</v>
      </c>
      <c r="H500" s="192">
        <v>60</v>
      </c>
      <c r="I500" s="193"/>
      <c r="J500" s="194">
        <f t="shared" si="90"/>
        <v>0</v>
      </c>
      <c r="K500" s="195"/>
      <c r="L500" s="40"/>
      <c r="M500" s="196" t="s">
        <v>1</v>
      </c>
      <c r="N500" s="197" t="s">
        <v>43</v>
      </c>
      <c r="O500" s="72"/>
      <c r="P500" s="198">
        <f t="shared" si="91"/>
        <v>0</v>
      </c>
      <c r="Q500" s="198">
        <v>2E-05</v>
      </c>
      <c r="R500" s="198">
        <f t="shared" si="92"/>
        <v>0.0012000000000000001</v>
      </c>
      <c r="S500" s="198">
        <v>0</v>
      </c>
      <c r="T500" s="199">
        <f t="shared" si="93"/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00" t="s">
        <v>163</v>
      </c>
      <c r="AT500" s="200" t="s">
        <v>127</v>
      </c>
      <c r="AU500" s="200" t="s">
        <v>132</v>
      </c>
      <c r="AY500" s="18" t="s">
        <v>124</v>
      </c>
      <c r="BE500" s="201">
        <f t="shared" si="94"/>
        <v>0</v>
      </c>
      <c r="BF500" s="201">
        <f t="shared" si="95"/>
        <v>0</v>
      </c>
      <c r="BG500" s="201">
        <f t="shared" si="96"/>
        <v>0</v>
      </c>
      <c r="BH500" s="201">
        <f t="shared" si="97"/>
        <v>0</v>
      </c>
      <c r="BI500" s="201">
        <f t="shared" si="98"/>
        <v>0</v>
      </c>
      <c r="BJ500" s="18" t="s">
        <v>132</v>
      </c>
      <c r="BK500" s="201">
        <f t="shared" si="99"/>
        <v>0</v>
      </c>
      <c r="BL500" s="18" t="s">
        <v>163</v>
      </c>
      <c r="BM500" s="200" t="s">
        <v>1243</v>
      </c>
    </row>
    <row r="501" spans="2:63" s="12" customFormat="1" ht="22.9" customHeight="1">
      <c r="B501" s="172"/>
      <c r="C501" s="173"/>
      <c r="D501" s="174" t="s">
        <v>76</v>
      </c>
      <c r="E501" s="186" t="s">
        <v>1244</v>
      </c>
      <c r="F501" s="186" t="s">
        <v>1245</v>
      </c>
      <c r="G501" s="173"/>
      <c r="H501" s="173"/>
      <c r="I501" s="176"/>
      <c r="J501" s="187">
        <f>BK501</f>
        <v>0</v>
      </c>
      <c r="K501" s="173"/>
      <c r="L501" s="178"/>
      <c r="M501" s="179"/>
      <c r="N501" s="180"/>
      <c r="O501" s="180"/>
      <c r="P501" s="181">
        <f>SUM(P502:P570)</f>
        <v>0</v>
      </c>
      <c r="Q501" s="180"/>
      <c r="R501" s="181">
        <f>SUM(R502:R570)</f>
        <v>0.37169813000000007</v>
      </c>
      <c r="S501" s="180"/>
      <c r="T501" s="182">
        <f>SUM(T502:T570)</f>
        <v>0.08559712</v>
      </c>
      <c r="AR501" s="183" t="s">
        <v>132</v>
      </c>
      <c r="AT501" s="184" t="s">
        <v>76</v>
      </c>
      <c r="AU501" s="184" t="s">
        <v>85</v>
      </c>
      <c r="AY501" s="183" t="s">
        <v>124</v>
      </c>
      <c r="BK501" s="185">
        <f>SUM(BK502:BK570)</f>
        <v>0</v>
      </c>
    </row>
    <row r="502" spans="1:65" s="2" customFormat="1" ht="24.2" customHeight="1">
      <c r="A502" s="35"/>
      <c r="B502" s="36"/>
      <c r="C502" s="188" t="s">
        <v>1246</v>
      </c>
      <c r="D502" s="188" t="s">
        <v>127</v>
      </c>
      <c r="E502" s="189" t="s">
        <v>1247</v>
      </c>
      <c r="F502" s="190" t="s">
        <v>1248</v>
      </c>
      <c r="G502" s="191" t="s">
        <v>130</v>
      </c>
      <c r="H502" s="192">
        <v>324.456</v>
      </c>
      <c r="I502" s="193"/>
      <c r="J502" s="194">
        <f>ROUND(I502*H502,2)</f>
        <v>0</v>
      </c>
      <c r="K502" s="195"/>
      <c r="L502" s="40"/>
      <c r="M502" s="196" t="s">
        <v>1</v>
      </c>
      <c r="N502" s="197" t="s">
        <v>43</v>
      </c>
      <c r="O502" s="72"/>
      <c r="P502" s="198">
        <f>O502*H502</f>
        <v>0</v>
      </c>
      <c r="Q502" s="198">
        <v>0</v>
      </c>
      <c r="R502" s="198">
        <f>Q502*H502</f>
        <v>0</v>
      </c>
      <c r="S502" s="198">
        <v>0</v>
      </c>
      <c r="T502" s="199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00" t="s">
        <v>163</v>
      </c>
      <c r="AT502" s="200" t="s">
        <v>127</v>
      </c>
      <c r="AU502" s="200" t="s">
        <v>132</v>
      </c>
      <c r="AY502" s="18" t="s">
        <v>124</v>
      </c>
      <c r="BE502" s="201">
        <f>IF(N502="základní",J502,0)</f>
        <v>0</v>
      </c>
      <c r="BF502" s="201">
        <f>IF(N502="snížená",J502,0)</f>
        <v>0</v>
      </c>
      <c r="BG502" s="201">
        <f>IF(N502="zákl. přenesená",J502,0)</f>
        <v>0</v>
      </c>
      <c r="BH502" s="201">
        <f>IF(N502="sníž. přenesená",J502,0)</f>
        <v>0</v>
      </c>
      <c r="BI502" s="201">
        <f>IF(N502="nulová",J502,0)</f>
        <v>0</v>
      </c>
      <c r="BJ502" s="18" t="s">
        <v>132</v>
      </c>
      <c r="BK502" s="201">
        <f>ROUND(I502*H502,2)</f>
        <v>0</v>
      </c>
      <c r="BL502" s="18" t="s">
        <v>163</v>
      </c>
      <c r="BM502" s="200" t="s">
        <v>1249</v>
      </c>
    </row>
    <row r="503" spans="2:51" s="13" customFormat="1" ht="11.25">
      <c r="B503" s="202"/>
      <c r="C503" s="203"/>
      <c r="D503" s="204" t="s">
        <v>134</v>
      </c>
      <c r="E503" s="205" t="s">
        <v>1</v>
      </c>
      <c r="F503" s="206" t="s">
        <v>1250</v>
      </c>
      <c r="G503" s="203"/>
      <c r="H503" s="207">
        <v>324.456</v>
      </c>
      <c r="I503" s="208"/>
      <c r="J503" s="203"/>
      <c r="K503" s="203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134</v>
      </c>
      <c r="AU503" s="213" t="s">
        <v>132</v>
      </c>
      <c r="AV503" s="13" t="s">
        <v>132</v>
      </c>
      <c r="AW503" s="13" t="s">
        <v>33</v>
      </c>
      <c r="AX503" s="13" t="s">
        <v>85</v>
      </c>
      <c r="AY503" s="213" t="s">
        <v>124</v>
      </c>
    </row>
    <row r="504" spans="1:65" s="2" customFormat="1" ht="24.2" customHeight="1">
      <c r="A504" s="35"/>
      <c r="B504" s="36"/>
      <c r="C504" s="188" t="s">
        <v>1251</v>
      </c>
      <c r="D504" s="188" t="s">
        <v>127</v>
      </c>
      <c r="E504" s="189" t="s">
        <v>1252</v>
      </c>
      <c r="F504" s="190" t="s">
        <v>1253</v>
      </c>
      <c r="G504" s="191" t="s">
        <v>130</v>
      </c>
      <c r="H504" s="192">
        <v>78.884</v>
      </c>
      <c r="I504" s="193"/>
      <c r="J504" s="194">
        <f>ROUND(I504*H504,2)</f>
        <v>0</v>
      </c>
      <c r="K504" s="195"/>
      <c r="L504" s="40"/>
      <c r="M504" s="196" t="s">
        <v>1</v>
      </c>
      <c r="N504" s="197" t="s">
        <v>43</v>
      </c>
      <c r="O504" s="72"/>
      <c r="P504" s="198">
        <f>O504*H504</f>
        <v>0</v>
      </c>
      <c r="Q504" s="198">
        <v>1E-05</v>
      </c>
      <c r="R504" s="198">
        <f>Q504*H504</f>
        <v>0.0007888400000000001</v>
      </c>
      <c r="S504" s="198">
        <v>0.00012</v>
      </c>
      <c r="T504" s="199">
        <f>S504*H504</f>
        <v>0.00946608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00" t="s">
        <v>163</v>
      </c>
      <c r="AT504" s="200" t="s">
        <v>127</v>
      </c>
      <c r="AU504" s="200" t="s">
        <v>132</v>
      </c>
      <c r="AY504" s="18" t="s">
        <v>124</v>
      </c>
      <c r="BE504" s="201">
        <f>IF(N504="základní",J504,0)</f>
        <v>0</v>
      </c>
      <c r="BF504" s="201">
        <f>IF(N504="snížená",J504,0)</f>
        <v>0</v>
      </c>
      <c r="BG504" s="201">
        <f>IF(N504="zákl. přenesená",J504,0)</f>
        <v>0</v>
      </c>
      <c r="BH504" s="201">
        <f>IF(N504="sníž. přenesená",J504,0)</f>
        <v>0</v>
      </c>
      <c r="BI504" s="201">
        <f>IF(N504="nulová",J504,0)</f>
        <v>0</v>
      </c>
      <c r="BJ504" s="18" t="s">
        <v>132</v>
      </c>
      <c r="BK504" s="201">
        <f>ROUND(I504*H504,2)</f>
        <v>0</v>
      </c>
      <c r="BL504" s="18" t="s">
        <v>163</v>
      </c>
      <c r="BM504" s="200" t="s">
        <v>1254</v>
      </c>
    </row>
    <row r="505" spans="2:51" s="14" customFormat="1" ht="11.25">
      <c r="B505" s="214"/>
      <c r="C505" s="215"/>
      <c r="D505" s="204" t="s">
        <v>134</v>
      </c>
      <c r="E505" s="216" t="s">
        <v>1</v>
      </c>
      <c r="F505" s="217" t="s">
        <v>1255</v>
      </c>
      <c r="G505" s="215"/>
      <c r="H505" s="216" t="s">
        <v>1</v>
      </c>
      <c r="I505" s="218"/>
      <c r="J505" s="215"/>
      <c r="K505" s="215"/>
      <c r="L505" s="219"/>
      <c r="M505" s="220"/>
      <c r="N505" s="221"/>
      <c r="O505" s="221"/>
      <c r="P505" s="221"/>
      <c r="Q505" s="221"/>
      <c r="R505" s="221"/>
      <c r="S505" s="221"/>
      <c r="T505" s="222"/>
      <c r="AT505" s="223" t="s">
        <v>134</v>
      </c>
      <c r="AU505" s="223" t="s">
        <v>132</v>
      </c>
      <c r="AV505" s="14" t="s">
        <v>85</v>
      </c>
      <c r="AW505" s="14" t="s">
        <v>33</v>
      </c>
      <c r="AX505" s="14" t="s">
        <v>77</v>
      </c>
      <c r="AY505" s="223" t="s">
        <v>124</v>
      </c>
    </row>
    <row r="506" spans="2:51" s="14" customFormat="1" ht="11.25">
      <c r="B506" s="214"/>
      <c r="C506" s="215"/>
      <c r="D506" s="204" t="s">
        <v>134</v>
      </c>
      <c r="E506" s="216" t="s">
        <v>1</v>
      </c>
      <c r="F506" s="217" t="s">
        <v>448</v>
      </c>
      <c r="G506" s="215"/>
      <c r="H506" s="216" t="s">
        <v>1</v>
      </c>
      <c r="I506" s="218"/>
      <c r="J506" s="215"/>
      <c r="K506" s="215"/>
      <c r="L506" s="219"/>
      <c r="M506" s="220"/>
      <c r="N506" s="221"/>
      <c r="O506" s="221"/>
      <c r="P506" s="221"/>
      <c r="Q506" s="221"/>
      <c r="R506" s="221"/>
      <c r="S506" s="221"/>
      <c r="T506" s="222"/>
      <c r="AT506" s="223" t="s">
        <v>134</v>
      </c>
      <c r="AU506" s="223" t="s">
        <v>132</v>
      </c>
      <c r="AV506" s="14" t="s">
        <v>85</v>
      </c>
      <c r="AW506" s="14" t="s">
        <v>33</v>
      </c>
      <c r="AX506" s="14" t="s">
        <v>77</v>
      </c>
      <c r="AY506" s="223" t="s">
        <v>124</v>
      </c>
    </row>
    <row r="507" spans="2:51" s="13" customFormat="1" ht="11.25">
      <c r="B507" s="202"/>
      <c r="C507" s="203"/>
      <c r="D507" s="204" t="s">
        <v>134</v>
      </c>
      <c r="E507" s="205" t="s">
        <v>1</v>
      </c>
      <c r="F507" s="206" t="s">
        <v>1256</v>
      </c>
      <c r="G507" s="203"/>
      <c r="H507" s="207">
        <v>3.51</v>
      </c>
      <c r="I507" s="208"/>
      <c r="J507" s="203"/>
      <c r="K507" s="203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134</v>
      </c>
      <c r="AU507" s="213" t="s">
        <v>132</v>
      </c>
      <c r="AV507" s="13" t="s">
        <v>132</v>
      </c>
      <c r="AW507" s="13" t="s">
        <v>33</v>
      </c>
      <c r="AX507" s="13" t="s">
        <v>77</v>
      </c>
      <c r="AY507" s="213" t="s">
        <v>124</v>
      </c>
    </row>
    <row r="508" spans="2:51" s="14" customFormat="1" ht="11.25">
      <c r="B508" s="214"/>
      <c r="C508" s="215"/>
      <c r="D508" s="204" t="s">
        <v>134</v>
      </c>
      <c r="E508" s="216" t="s">
        <v>1</v>
      </c>
      <c r="F508" s="217" t="s">
        <v>351</v>
      </c>
      <c r="G508" s="215"/>
      <c r="H508" s="216" t="s">
        <v>1</v>
      </c>
      <c r="I508" s="218"/>
      <c r="J508" s="215"/>
      <c r="K508" s="215"/>
      <c r="L508" s="219"/>
      <c r="M508" s="220"/>
      <c r="N508" s="221"/>
      <c r="O508" s="221"/>
      <c r="P508" s="221"/>
      <c r="Q508" s="221"/>
      <c r="R508" s="221"/>
      <c r="S508" s="221"/>
      <c r="T508" s="222"/>
      <c r="AT508" s="223" t="s">
        <v>134</v>
      </c>
      <c r="AU508" s="223" t="s">
        <v>132</v>
      </c>
      <c r="AV508" s="14" t="s">
        <v>85</v>
      </c>
      <c r="AW508" s="14" t="s">
        <v>33</v>
      </c>
      <c r="AX508" s="14" t="s">
        <v>77</v>
      </c>
      <c r="AY508" s="223" t="s">
        <v>124</v>
      </c>
    </row>
    <row r="509" spans="2:51" s="13" customFormat="1" ht="11.25">
      <c r="B509" s="202"/>
      <c r="C509" s="203"/>
      <c r="D509" s="204" t="s">
        <v>134</v>
      </c>
      <c r="E509" s="205" t="s">
        <v>1</v>
      </c>
      <c r="F509" s="206" t="s">
        <v>1257</v>
      </c>
      <c r="G509" s="203"/>
      <c r="H509" s="207">
        <v>18.46</v>
      </c>
      <c r="I509" s="208"/>
      <c r="J509" s="203"/>
      <c r="K509" s="203"/>
      <c r="L509" s="209"/>
      <c r="M509" s="210"/>
      <c r="N509" s="211"/>
      <c r="O509" s="211"/>
      <c r="P509" s="211"/>
      <c r="Q509" s="211"/>
      <c r="R509" s="211"/>
      <c r="S509" s="211"/>
      <c r="T509" s="212"/>
      <c r="AT509" s="213" t="s">
        <v>134</v>
      </c>
      <c r="AU509" s="213" t="s">
        <v>132</v>
      </c>
      <c r="AV509" s="13" t="s">
        <v>132</v>
      </c>
      <c r="AW509" s="13" t="s">
        <v>33</v>
      </c>
      <c r="AX509" s="13" t="s">
        <v>77</v>
      </c>
      <c r="AY509" s="213" t="s">
        <v>124</v>
      </c>
    </row>
    <row r="510" spans="2:51" s="14" customFormat="1" ht="11.25">
      <c r="B510" s="214"/>
      <c r="C510" s="215"/>
      <c r="D510" s="204" t="s">
        <v>134</v>
      </c>
      <c r="E510" s="216" t="s">
        <v>1</v>
      </c>
      <c r="F510" s="217" t="s">
        <v>452</v>
      </c>
      <c r="G510" s="215"/>
      <c r="H510" s="216" t="s">
        <v>1</v>
      </c>
      <c r="I510" s="218"/>
      <c r="J510" s="215"/>
      <c r="K510" s="215"/>
      <c r="L510" s="219"/>
      <c r="M510" s="220"/>
      <c r="N510" s="221"/>
      <c r="O510" s="221"/>
      <c r="P510" s="221"/>
      <c r="Q510" s="221"/>
      <c r="R510" s="221"/>
      <c r="S510" s="221"/>
      <c r="T510" s="222"/>
      <c r="AT510" s="223" t="s">
        <v>134</v>
      </c>
      <c r="AU510" s="223" t="s">
        <v>132</v>
      </c>
      <c r="AV510" s="14" t="s">
        <v>85</v>
      </c>
      <c r="AW510" s="14" t="s">
        <v>33</v>
      </c>
      <c r="AX510" s="14" t="s">
        <v>77</v>
      </c>
      <c r="AY510" s="223" t="s">
        <v>124</v>
      </c>
    </row>
    <row r="511" spans="2:51" s="13" customFormat="1" ht="11.25">
      <c r="B511" s="202"/>
      <c r="C511" s="203"/>
      <c r="D511" s="204" t="s">
        <v>134</v>
      </c>
      <c r="E511" s="205" t="s">
        <v>1</v>
      </c>
      <c r="F511" s="206" t="s">
        <v>1258</v>
      </c>
      <c r="G511" s="203"/>
      <c r="H511" s="207">
        <v>9.75</v>
      </c>
      <c r="I511" s="208"/>
      <c r="J511" s="203"/>
      <c r="K511" s="203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134</v>
      </c>
      <c r="AU511" s="213" t="s">
        <v>132</v>
      </c>
      <c r="AV511" s="13" t="s">
        <v>132</v>
      </c>
      <c r="AW511" s="13" t="s">
        <v>33</v>
      </c>
      <c r="AX511" s="13" t="s">
        <v>77</v>
      </c>
      <c r="AY511" s="213" t="s">
        <v>124</v>
      </c>
    </row>
    <row r="512" spans="2:51" s="14" customFormat="1" ht="11.25">
      <c r="B512" s="214"/>
      <c r="C512" s="215"/>
      <c r="D512" s="204" t="s">
        <v>134</v>
      </c>
      <c r="E512" s="216" t="s">
        <v>1</v>
      </c>
      <c r="F512" s="217" t="s">
        <v>450</v>
      </c>
      <c r="G512" s="215"/>
      <c r="H512" s="216" t="s">
        <v>1</v>
      </c>
      <c r="I512" s="218"/>
      <c r="J512" s="215"/>
      <c r="K512" s="215"/>
      <c r="L512" s="219"/>
      <c r="M512" s="220"/>
      <c r="N512" s="221"/>
      <c r="O512" s="221"/>
      <c r="P512" s="221"/>
      <c r="Q512" s="221"/>
      <c r="R512" s="221"/>
      <c r="S512" s="221"/>
      <c r="T512" s="222"/>
      <c r="AT512" s="223" t="s">
        <v>134</v>
      </c>
      <c r="AU512" s="223" t="s">
        <v>132</v>
      </c>
      <c r="AV512" s="14" t="s">
        <v>85</v>
      </c>
      <c r="AW512" s="14" t="s">
        <v>33</v>
      </c>
      <c r="AX512" s="14" t="s">
        <v>77</v>
      </c>
      <c r="AY512" s="223" t="s">
        <v>124</v>
      </c>
    </row>
    <row r="513" spans="2:51" s="13" customFormat="1" ht="11.25">
      <c r="B513" s="202"/>
      <c r="C513" s="203"/>
      <c r="D513" s="204" t="s">
        <v>134</v>
      </c>
      <c r="E513" s="205" t="s">
        <v>1</v>
      </c>
      <c r="F513" s="206" t="s">
        <v>1259</v>
      </c>
      <c r="G513" s="203"/>
      <c r="H513" s="207">
        <v>15.418</v>
      </c>
      <c r="I513" s="208"/>
      <c r="J513" s="203"/>
      <c r="K513" s="203"/>
      <c r="L513" s="209"/>
      <c r="M513" s="210"/>
      <c r="N513" s="211"/>
      <c r="O513" s="211"/>
      <c r="P513" s="211"/>
      <c r="Q513" s="211"/>
      <c r="R513" s="211"/>
      <c r="S513" s="211"/>
      <c r="T513" s="212"/>
      <c r="AT513" s="213" t="s">
        <v>134</v>
      </c>
      <c r="AU513" s="213" t="s">
        <v>132</v>
      </c>
      <c r="AV513" s="13" t="s">
        <v>132</v>
      </c>
      <c r="AW513" s="13" t="s">
        <v>33</v>
      </c>
      <c r="AX513" s="13" t="s">
        <v>77</v>
      </c>
      <c r="AY513" s="213" t="s">
        <v>124</v>
      </c>
    </row>
    <row r="514" spans="2:51" s="14" customFormat="1" ht="11.25">
      <c r="B514" s="214"/>
      <c r="C514" s="215"/>
      <c r="D514" s="204" t="s">
        <v>134</v>
      </c>
      <c r="E514" s="216" t="s">
        <v>1</v>
      </c>
      <c r="F514" s="217" t="s">
        <v>349</v>
      </c>
      <c r="G514" s="215"/>
      <c r="H514" s="216" t="s">
        <v>1</v>
      </c>
      <c r="I514" s="218"/>
      <c r="J514" s="215"/>
      <c r="K514" s="215"/>
      <c r="L514" s="219"/>
      <c r="M514" s="220"/>
      <c r="N514" s="221"/>
      <c r="O514" s="221"/>
      <c r="P514" s="221"/>
      <c r="Q514" s="221"/>
      <c r="R514" s="221"/>
      <c r="S514" s="221"/>
      <c r="T514" s="222"/>
      <c r="AT514" s="223" t="s">
        <v>134</v>
      </c>
      <c r="AU514" s="223" t="s">
        <v>132</v>
      </c>
      <c r="AV514" s="14" t="s">
        <v>85</v>
      </c>
      <c r="AW514" s="14" t="s">
        <v>33</v>
      </c>
      <c r="AX514" s="14" t="s">
        <v>77</v>
      </c>
      <c r="AY514" s="223" t="s">
        <v>124</v>
      </c>
    </row>
    <row r="515" spans="2:51" s="13" customFormat="1" ht="11.25">
      <c r="B515" s="202"/>
      <c r="C515" s="203"/>
      <c r="D515" s="204" t="s">
        <v>134</v>
      </c>
      <c r="E515" s="205" t="s">
        <v>1</v>
      </c>
      <c r="F515" s="206" t="s">
        <v>1260</v>
      </c>
      <c r="G515" s="203"/>
      <c r="H515" s="207">
        <v>9.88</v>
      </c>
      <c r="I515" s="208"/>
      <c r="J515" s="203"/>
      <c r="K515" s="203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134</v>
      </c>
      <c r="AU515" s="213" t="s">
        <v>132</v>
      </c>
      <c r="AV515" s="13" t="s">
        <v>132</v>
      </c>
      <c r="AW515" s="13" t="s">
        <v>33</v>
      </c>
      <c r="AX515" s="13" t="s">
        <v>77</v>
      </c>
      <c r="AY515" s="213" t="s">
        <v>124</v>
      </c>
    </row>
    <row r="516" spans="2:51" s="14" customFormat="1" ht="11.25">
      <c r="B516" s="214"/>
      <c r="C516" s="215"/>
      <c r="D516" s="204" t="s">
        <v>134</v>
      </c>
      <c r="E516" s="216" t="s">
        <v>1</v>
      </c>
      <c r="F516" s="217" t="s">
        <v>458</v>
      </c>
      <c r="G516" s="215"/>
      <c r="H516" s="216" t="s">
        <v>1</v>
      </c>
      <c r="I516" s="218"/>
      <c r="J516" s="215"/>
      <c r="K516" s="215"/>
      <c r="L516" s="219"/>
      <c r="M516" s="220"/>
      <c r="N516" s="221"/>
      <c r="O516" s="221"/>
      <c r="P516" s="221"/>
      <c r="Q516" s="221"/>
      <c r="R516" s="221"/>
      <c r="S516" s="221"/>
      <c r="T516" s="222"/>
      <c r="AT516" s="223" t="s">
        <v>134</v>
      </c>
      <c r="AU516" s="223" t="s">
        <v>132</v>
      </c>
      <c r="AV516" s="14" t="s">
        <v>85</v>
      </c>
      <c r="AW516" s="14" t="s">
        <v>33</v>
      </c>
      <c r="AX516" s="14" t="s">
        <v>77</v>
      </c>
      <c r="AY516" s="223" t="s">
        <v>124</v>
      </c>
    </row>
    <row r="517" spans="2:51" s="13" customFormat="1" ht="11.25">
      <c r="B517" s="202"/>
      <c r="C517" s="203"/>
      <c r="D517" s="204" t="s">
        <v>134</v>
      </c>
      <c r="E517" s="205" t="s">
        <v>1</v>
      </c>
      <c r="F517" s="206" t="s">
        <v>1261</v>
      </c>
      <c r="G517" s="203"/>
      <c r="H517" s="207">
        <v>10.751</v>
      </c>
      <c r="I517" s="208"/>
      <c r="J517" s="203"/>
      <c r="K517" s="203"/>
      <c r="L517" s="209"/>
      <c r="M517" s="210"/>
      <c r="N517" s="211"/>
      <c r="O517" s="211"/>
      <c r="P517" s="211"/>
      <c r="Q517" s="211"/>
      <c r="R517" s="211"/>
      <c r="S517" s="211"/>
      <c r="T517" s="212"/>
      <c r="AT517" s="213" t="s">
        <v>134</v>
      </c>
      <c r="AU517" s="213" t="s">
        <v>132</v>
      </c>
      <c r="AV517" s="13" t="s">
        <v>132</v>
      </c>
      <c r="AW517" s="13" t="s">
        <v>33</v>
      </c>
      <c r="AX517" s="13" t="s">
        <v>77</v>
      </c>
      <c r="AY517" s="213" t="s">
        <v>124</v>
      </c>
    </row>
    <row r="518" spans="2:51" s="14" customFormat="1" ht="11.25">
      <c r="B518" s="214"/>
      <c r="C518" s="215"/>
      <c r="D518" s="204" t="s">
        <v>134</v>
      </c>
      <c r="E518" s="216" t="s">
        <v>1</v>
      </c>
      <c r="F518" s="217" t="s">
        <v>1136</v>
      </c>
      <c r="G518" s="215"/>
      <c r="H518" s="216" t="s">
        <v>1</v>
      </c>
      <c r="I518" s="218"/>
      <c r="J518" s="215"/>
      <c r="K518" s="215"/>
      <c r="L518" s="219"/>
      <c r="M518" s="220"/>
      <c r="N518" s="221"/>
      <c r="O518" s="221"/>
      <c r="P518" s="221"/>
      <c r="Q518" s="221"/>
      <c r="R518" s="221"/>
      <c r="S518" s="221"/>
      <c r="T518" s="222"/>
      <c r="AT518" s="223" t="s">
        <v>134</v>
      </c>
      <c r="AU518" s="223" t="s">
        <v>132</v>
      </c>
      <c r="AV518" s="14" t="s">
        <v>85</v>
      </c>
      <c r="AW518" s="14" t="s">
        <v>33</v>
      </c>
      <c r="AX518" s="14" t="s">
        <v>77</v>
      </c>
      <c r="AY518" s="223" t="s">
        <v>124</v>
      </c>
    </row>
    <row r="519" spans="2:51" s="13" customFormat="1" ht="11.25">
      <c r="B519" s="202"/>
      <c r="C519" s="203"/>
      <c r="D519" s="204" t="s">
        <v>134</v>
      </c>
      <c r="E519" s="205" t="s">
        <v>1</v>
      </c>
      <c r="F519" s="206" t="s">
        <v>1262</v>
      </c>
      <c r="G519" s="203"/>
      <c r="H519" s="207">
        <v>11.115</v>
      </c>
      <c r="I519" s="208"/>
      <c r="J519" s="203"/>
      <c r="K519" s="203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134</v>
      </c>
      <c r="AU519" s="213" t="s">
        <v>132</v>
      </c>
      <c r="AV519" s="13" t="s">
        <v>132</v>
      </c>
      <c r="AW519" s="13" t="s">
        <v>33</v>
      </c>
      <c r="AX519" s="13" t="s">
        <v>77</v>
      </c>
      <c r="AY519" s="213" t="s">
        <v>124</v>
      </c>
    </row>
    <row r="520" spans="2:51" s="15" customFormat="1" ht="11.25">
      <c r="B520" s="224"/>
      <c r="C520" s="225"/>
      <c r="D520" s="204" t="s">
        <v>134</v>
      </c>
      <c r="E520" s="226" t="s">
        <v>1</v>
      </c>
      <c r="F520" s="227" t="s">
        <v>168</v>
      </c>
      <c r="G520" s="225"/>
      <c r="H520" s="228">
        <v>78.884</v>
      </c>
      <c r="I520" s="229"/>
      <c r="J520" s="225"/>
      <c r="K520" s="225"/>
      <c r="L520" s="230"/>
      <c r="M520" s="231"/>
      <c r="N520" s="232"/>
      <c r="O520" s="232"/>
      <c r="P520" s="232"/>
      <c r="Q520" s="232"/>
      <c r="R520" s="232"/>
      <c r="S520" s="232"/>
      <c r="T520" s="233"/>
      <c r="AT520" s="234" t="s">
        <v>134</v>
      </c>
      <c r="AU520" s="234" t="s">
        <v>132</v>
      </c>
      <c r="AV520" s="15" t="s">
        <v>131</v>
      </c>
      <c r="AW520" s="15" t="s">
        <v>33</v>
      </c>
      <c r="AX520" s="15" t="s">
        <v>85</v>
      </c>
      <c r="AY520" s="234" t="s">
        <v>124</v>
      </c>
    </row>
    <row r="521" spans="1:65" s="2" customFormat="1" ht="14.45" customHeight="1">
      <c r="A521" s="35"/>
      <c r="B521" s="36"/>
      <c r="C521" s="188" t="s">
        <v>1263</v>
      </c>
      <c r="D521" s="188" t="s">
        <v>127</v>
      </c>
      <c r="E521" s="189" t="s">
        <v>1264</v>
      </c>
      <c r="F521" s="190" t="s">
        <v>1265</v>
      </c>
      <c r="G521" s="191" t="s">
        <v>130</v>
      </c>
      <c r="H521" s="192">
        <v>245.584</v>
      </c>
      <c r="I521" s="193"/>
      <c r="J521" s="194">
        <f>ROUND(I521*H521,2)</f>
        <v>0</v>
      </c>
      <c r="K521" s="195"/>
      <c r="L521" s="40"/>
      <c r="M521" s="196" t="s">
        <v>1</v>
      </c>
      <c r="N521" s="197" t="s">
        <v>43</v>
      </c>
      <c r="O521" s="72"/>
      <c r="P521" s="198">
        <f>O521*H521</f>
        <v>0</v>
      </c>
      <c r="Q521" s="198">
        <v>0.001</v>
      </c>
      <c r="R521" s="198">
        <f>Q521*H521</f>
        <v>0.245584</v>
      </c>
      <c r="S521" s="198">
        <v>0.00031</v>
      </c>
      <c r="T521" s="199">
        <f>S521*H521</f>
        <v>0.07613104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00" t="s">
        <v>163</v>
      </c>
      <c r="AT521" s="200" t="s">
        <v>127</v>
      </c>
      <c r="AU521" s="200" t="s">
        <v>132</v>
      </c>
      <c r="AY521" s="18" t="s">
        <v>124</v>
      </c>
      <c r="BE521" s="201">
        <f>IF(N521="základní",J521,0)</f>
        <v>0</v>
      </c>
      <c r="BF521" s="201">
        <f>IF(N521="snížená",J521,0)</f>
        <v>0</v>
      </c>
      <c r="BG521" s="201">
        <f>IF(N521="zákl. přenesená",J521,0)</f>
        <v>0</v>
      </c>
      <c r="BH521" s="201">
        <f>IF(N521="sníž. přenesená",J521,0)</f>
        <v>0</v>
      </c>
      <c r="BI521" s="201">
        <f>IF(N521="nulová",J521,0)</f>
        <v>0</v>
      </c>
      <c r="BJ521" s="18" t="s">
        <v>132</v>
      </c>
      <c r="BK521" s="201">
        <f>ROUND(I521*H521,2)</f>
        <v>0</v>
      </c>
      <c r="BL521" s="18" t="s">
        <v>163</v>
      </c>
      <c r="BM521" s="200" t="s">
        <v>1266</v>
      </c>
    </row>
    <row r="522" spans="2:51" s="14" customFormat="1" ht="11.25">
      <c r="B522" s="214"/>
      <c r="C522" s="215"/>
      <c r="D522" s="204" t="s">
        <v>134</v>
      </c>
      <c r="E522" s="216" t="s">
        <v>1</v>
      </c>
      <c r="F522" s="217" t="s">
        <v>1267</v>
      </c>
      <c r="G522" s="215"/>
      <c r="H522" s="216" t="s">
        <v>1</v>
      </c>
      <c r="I522" s="218"/>
      <c r="J522" s="215"/>
      <c r="K522" s="215"/>
      <c r="L522" s="219"/>
      <c r="M522" s="220"/>
      <c r="N522" s="221"/>
      <c r="O522" s="221"/>
      <c r="P522" s="221"/>
      <c r="Q522" s="221"/>
      <c r="R522" s="221"/>
      <c r="S522" s="221"/>
      <c r="T522" s="222"/>
      <c r="AT522" s="223" t="s">
        <v>134</v>
      </c>
      <c r="AU522" s="223" t="s">
        <v>132</v>
      </c>
      <c r="AV522" s="14" t="s">
        <v>85</v>
      </c>
      <c r="AW522" s="14" t="s">
        <v>33</v>
      </c>
      <c r="AX522" s="14" t="s">
        <v>77</v>
      </c>
      <c r="AY522" s="223" t="s">
        <v>124</v>
      </c>
    </row>
    <row r="523" spans="2:51" s="14" customFormat="1" ht="11.25">
      <c r="B523" s="214"/>
      <c r="C523" s="215"/>
      <c r="D523" s="204" t="s">
        <v>134</v>
      </c>
      <c r="E523" s="216" t="s">
        <v>1</v>
      </c>
      <c r="F523" s="217" t="s">
        <v>1138</v>
      </c>
      <c r="G523" s="215"/>
      <c r="H523" s="216" t="s">
        <v>1</v>
      </c>
      <c r="I523" s="218"/>
      <c r="J523" s="215"/>
      <c r="K523" s="215"/>
      <c r="L523" s="219"/>
      <c r="M523" s="220"/>
      <c r="N523" s="221"/>
      <c r="O523" s="221"/>
      <c r="P523" s="221"/>
      <c r="Q523" s="221"/>
      <c r="R523" s="221"/>
      <c r="S523" s="221"/>
      <c r="T523" s="222"/>
      <c r="AT523" s="223" t="s">
        <v>134</v>
      </c>
      <c r="AU523" s="223" t="s">
        <v>132</v>
      </c>
      <c r="AV523" s="14" t="s">
        <v>85</v>
      </c>
      <c r="AW523" s="14" t="s">
        <v>33</v>
      </c>
      <c r="AX523" s="14" t="s">
        <v>77</v>
      </c>
      <c r="AY523" s="223" t="s">
        <v>124</v>
      </c>
    </row>
    <row r="524" spans="2:51" s="13" customFormat="1" ht="11.25">
      <c r="B524" s="202"/>
      <c r="C524" s="203"/>
      <c r="D524" s="204" t="s">
        <v>134</v>
      </c>
      <c r="E524" s="205" t="s">
        <v>1</v>
      </c>
      <c r="F524" s="206" t="s">
        <v>449</v>
      </c>
      <c r="G524" s="203"/>
      <c r="H524" s="207">
        <v>37.816</v>
      </c>
      <c r="I524" s="208"/>
      <c r="J524" s="203"/>
      <c r="K524" s="203"/>
      <c r="L524" s="209"/>
      <c r="M524" s="210"/>
      <c r="N524" s="211"/>
      <c r="O524" s="211"/>
      <c r="P524" s="211"/>
      <c r="Q524" s="211"/>
      <c r="R524" s="211"/>
      <c r="S524" s="211"/>
      <c r="T524" s="212"/>
      <c r="AT524" s="213" t="s">
        <v>134</v>
      </c>
      <c r="AU524" s="213" t="s">
        <v>132</v>
      </c>
      <c r="AV524" s="13" t="s">
        <v>132</v>
      </c>
      <c r="AW524" s="13" t="s">
        <v>33</v>
      </c>
      <c r="AX524" s="13" t="s">
        <v>77</v>
      </c>
      <c r="AY524" s="213" t="s">
        <v>124</v>
      </c>
    </row>
    <row r="525" spans="2:51" s="14" customFormat="1" ht="11.25">
      <c r="B525" s="214"/>
      <c r="C525" s="215"/>
      <c r="D525" s="204" t="s">
        <v>134</v>
      </c>
      <c r="E525" s="216" t="s">
        <v>1</v>
      </c>
      <c r="F525" s="217" t="s">
        <v>448</v>
      </c>
      <c r="G525" s="215"/>
      <c r="H525" s="216" t="s">
        <v>1</v>
      </c>
      <c r="I525" s="218"/>
      <c r="J525" s="215"/>
      <c r="K525" s="215"/>
      <c r="L525" s="219"/>
      <c r="M525" s="220"/>
      <c r="N525" s="221"/>
      <c r="O525" s="221"/>
      <c r="P525" s="221"/>
      <c r="Q525" s="221"/>
      <c r="R525" s="221"/>
      <c r="S525" s="221"/>
      <c r="T525" s="222"/>
      <c r="AT525" s="223" t="s">
        <v>134</v>
      </c>
      <c r="AU525" s="223" t="s">
        <v>132</v>
      </c>
      <c r="AV525" s="14" t="s">
        <v>85</v>
      </c>
      <c r="AW525" s="14" t="s">
        <v>33</v>
      </c>
      <c r="AX525" s="14" t="s">
        <v>77</v>
      </c>
      <c r="AY525" s="223" t="s">
        <v>124</v>
      </c>
    </row>
    <row r="526" spans="2:51" s="13" customFormat="1" ht="11.25">
      <c r="B526" s="202"/>
      <c r="C526" s="203"/>
      <c r="D526" s="204" t="s">
        <v>134</v>
      </c>
      <c r="E526" s="205" t="s">
        <v>1</v>
      </c>
      <c r="F526" s="206" t="s">
        <v>1268</v>
      </c>
      <c r="G526" s="203"/>
      <c r="H526" s="207">
        <v>48.813</v>
      </c>
      <c r="I526" s="208"/>
      <c r="J526" s="203"/>
      <c r="K526" s="203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134</v>
      </c>
      <c r="AU526" s="213" t="s">
        <v>132</v>
      </c>
      <c r="AV526" s="13" t="s">
        <v>132</v>
      </c>
      <c r="AW526" s="13" t="s">
        <v>33</v>
      </c>
      <c r="AX526" s="13" t="s">
        <v>77</v>
      </c>
      <c r="AY526" s="213" t="s">
        <v>124</v>
      </c>
    </row>
    <row r="527" spans="2:51" s="14" customFormat="1" ht="11.25">
      <c r="B527" s="214"/>
      <c r="C527" s="215"/>
      <c r="D527" s="204" t="s">
        <v>134</v>
      </c>
      <c r="E527" s="216" t="s">
        <v>1</v>
      </c>
      <c r="F527" s="217" t="s">
        <v>351</v>
      </c>
      <c r="G527" s="215"/>
      <c r="H527" s="216" t="s">
        <v>1</v>
      </c>
      <c r="I527" s="218"/>
      <c r="J527" s="215"/>
      <c r="K527" s="215"/>
      <c r="L527" s="219"/>
      <c r="M527" s="220"/>
      <c r="N527" s="221"/>
      <c r="O527" s="221"/>
      <c r="P527" s="221"/>
      <c r="Q527" s="221"/>
      <c r="R527" s="221"/>
      <c r="S527" s="221"/>
      <c r="T527" s="222"/>
      <c r="AT527" s="223" t="s">
        <v>134</v>
      </c>
      <c r="AU527" s="223" t="s">
        <v>132</v>
      </c>
      <c r="AV527" s="14" t="s">
        <v>85</v>
      </c>
      <c r="AW527" s="14" t="s">
        <v>33</v>
      </c>
      <c r="AX527" s="14" t="s">
        <v>77</v>
      </c>
      <c r="AY527" s="223" t="s">
        <v>124</v>
      </c>
    </row>
    <row r="528" spans="2:51" s="13" customFormat="1" ht="11.25">
      <c r="B528" s="202"/>
      <c r="C528" s="203"/>
      <c r="D528" s="204" t="s">
        <v>134</v>
      </c>
      <c r="E528" s="205" t="s">
        <v>1</v>
      </c>
      <c r="F528" s="206" t="s">
        <v>1269</v>
      </c>
      <c r="G528" s="203"/>
      <c r="H528" s="207">
        <v>37.789</v>
      </c>
      <c r="I528" s="208"/>
      <c r="J528" s="203"/>
      <c r="K528" s="203"/>
      <c r="L528" s="209"/>
      <c r="M528" s="210"/>
      <c r="N528" s="211"/>
      <c r="O528" s="211"/>
      <c r="P528" s="211"/>
      <c r="Q528" s="211"/>
      <c r="R528" s="211"/>
      <c r="S528" s="211"/>
      <c r="T528" s="212"/>
      <c r="AT528" s="213" t="s">
        <v>134</v>
      </c>
      <c r="AU528" s="213" t="s">
        <v>132</v>
      </c>
      <c r="AV528" s="13" t="s">
        <v>132</v>
      </c>
      <c r="AW528" s="13" t="s">
        <v>33</v>
      </c>
      <c r="AX528" s="13" t="s">
        <v>77</v>
      </c>
      <c r="AY528" s="213" t="s">
        <v>124</v>
      </c>
    </row>
    <row r="529" spans="2:51" s="14" customFormat="1" ht="11.25">
      <c r="B529" s="214"/>
      <c r="C529" s="215"/>
      <c r="D529" s="204" t="s">
        <v>134</v>
      </c>
      <c r="E529" s="216" t="s">
        <v>1</v>
      </c>
      <c r="F529" s="217" t="s">
        <v>452</v>
      </c>
      <c r="G529" s="215"/>
      <c r="H529" s="216" t="s">
        <v>1</v>
      </c>
      <c r="I529" s="218"/>
      <c r="J529" s="215"/>
      <c r="K529" s="215"/>
      <c r="L529" s="219"/>
      <c r="M529" s="220"/>
      <c r="N529" s="221"/>
      <c r="O529" s="221"/>
      <c r="P529" s="221"/>
      <c r="Q529" s="221"/>
      <c r="R529" s="221"/>
      <c r="S529" s="221"/>
      <c r="T529" s="222"/>
      <c r="AT529" s="223" t="s">
        <v>134</v>
      </c>
      <c r="AU529" s="223" t="s">
        <v>132</v>
      </c>
      <c r="AV529" s="14" t="s">
        <v>85</v>
      </c>
      <c r="AW529" s="14" t="s">
        <v>33</v>
      </c>
      <c r="AX529" s="14" t="s">
        <v>77</v>
      </c>
      <c r="AY529" s="223" t="s">
        <v>124</v>
      </c>
    </row>
    <row r="530" spans="2:51" s="13" customFormat="1" ht="11.25">
      <c r="B530" s="202"/>
      <c r="C530" s="203"/>
      <c r="D530" s="204" t="s">
        <v>134</v>
      </c>
      <c r="E530" s="205" t="s">
        <v>1</v>
      </c>
      <c r="F530" s="206" t="s">
        <v>454</v>
      </c>
      <c r="G530" s="203"/>
      <c r="H530" s="207">
        <v>19.875</v>
      </c>
      <c r="I530" s="208"/>
      <c r="J530" s="203"/>
      <c r="K530" s="203"/>
      <c r="L530" s="209"/>
      <c r="M530" s="210"/>
      <c r="N530" s="211"/>
      <c r="O530" s="211"/>
      <c r="P530" s="211"/>
      <c r="Q530" s="211"/>
      <c r="R530" s="211"/>
      <c r="S530" s="211"/>
      <c r="T530" s="212"/>
      <c r="AT530" s="213" t="s">
        <v>134</v>
      </c>
      <c r="AU530" s="213" t="s">
        <v>132</v>
      </c>
      <c r="AV530" s="13" t="s">
        <v>132</v>
      </c>
      <c r="AW530" s="13" t="s">
        <v>33</v>
      </c>
      <c r="AX530" s="13" t="s">
        <v>77</v>
      </c>
      <c r="AY530" s="213" t="s">
        <v>124</v>
      </c>
    </row>
    <row r="531" spans="2:51" s="14" customFormat="1" ht="11.25">
      <c r="B531" s="214"/>
      <c r="C531" s="215"/>
      <c r="D531" s="204" t="s">
        <v>134</v>
      </c>
      <c r="E531" s="216" t="s">
        <v>1</v>
      </c>
      <c r="F531" s="217" t="s">
        <v>450</v>
      </c>
      <c r="G531" s="215"/>
      <c r="H531" s="216" t="s">
        <v>1</v>
      </c>
      <c r="I531" s="218"/>
      <c r="J531" s="215"/>
      <c r="K531" s="215"/>
      <c r="L531" s="219"/>
      <c r="M531" s="220"/>
      <c r="N531" s="221"/>
      <c r="O531" s="221"/>
      <c r="P531" s="221"/>
      <c r="Q531" s="221"/>
      <c r="R531" s="221"/>
      <c r="S531" s="221"/>
      <c r="T531" s="222"/>
      <c r="AT531" s="223" t="s">
        <v>134</v>
      </c>
      <c r="AU531" s="223" t="s">
        <v>132</v>
      </c>
      <c r="AV531" s="14" t="s">
        <v>85</v>
      </c>
      <c r="AW531" s="14" t="s">
        <v>33</v>
      </c>
      <c r="AX531" s="14" t="s">
        <v>77</v>
      </c>
      <c r="AY531" s="223" t="s">
        <v>124</v>
      </c>
    </row>
    <row r="532" spans="2:51" s="13" customFormat="1" ht="11.25">
      <c r="B532" s="202"/>
      <c r="C532" s="203"/>
      <c r="D532" s="204" t="s">
        <v>134</v>
      </c>
      <c r="E532" s="205" t="s">
        <v>1</v>
      </c>
      <c r="F532" s="206" t="s">
        <v>1270</v>
      </c>
      <c r="G532" s="203"/>
      <c r="H532" s="207">
        <v>31.509</v>
      </c>
      <c r="I532" s="208"/>
      <c r="J532" s="203"/>
      <c r="K532" s="203"/>
      <c r="L532" s="209"/>
      <c r="M532" s="210"/>
      <c r="N532" s="211"/>
      <c r="O532" s="211"/>
      <c r="P532" s="211"/>
      <c r="Q532" s="211"/>
      <c r="R532" s="211"/>
      <c r="S532" s="211"/>
      <c r="T532" s="212"/>
      <c r="AT532" s="213" t="s">
        <v>134</v>
      </c>
      <c r="AU532" s="213" t="s">
        <v>132</v>
      </c>
      <c r="AV532" s="13" t="s">
        <v>132</v>
      </c>
      <c r="AW532" s="13" t="s">
        <v>33</v>
      </c>
      <c r="AX532" s="13" t="s">
        <v>77</v>
      </c>
      <c r="AY532" s="213" t="s">
        <v>124</v>
      </c>
    </row>
    <row r="533" spans="2:51" s="14" customFormat="1" ht="11.25">
      <c r="B533" s="214"/>
      <c r="C533" s="215"/>
      <c r="D533" s="204" t="s">
        <v>134</v>
      </c>
      <c r="E533" s="216" t="s">
        <v>1</v>
      </c>
      <c r="F533" s="217" t="s">
        <v>349</v>
      </c>
      <c r="G533" s="215"/>
      <c r="H533" s="216" t="s">
        <v>1</v>
      </c>
      <c r="I533" s="218"/>
      <c r="J533" s="215"/>
      <c r="K533" s="215"/>
      <c r="L533" s="219"/>
      <c r="M533" s="220"/>
      <c r="N533" s="221"/>
      <c r="O533" s="221"/>
      <c r="P533" s="221"/>
      <c r="Q533" s="221"/>
      <c r="R533" s="221"/>
      <c r="S533" s="221"/>
      <c r="T533" s="222"/>
      <c r="AT533" s="223" t="s">
        <v>134</v>
      </c>
      <c r="AU533" s="223" t="s">
        <v>132</v>
      </c>
      <c r="AV533" s="14" t="s">
        <v>85</v>
      </c>
      <c r="AW533" s="14" t="s">
        <v>33</v>
      </c>
      <c r="AX533" s="14" t="s">
        <v>77</v>
      </c>
      <c r="AY533" s="223" t="s">
        <v>124</v>
      </c>
    </row>
    <row r="534" spans="2:51" s="13" customFormat="1" ht="11.25">
      <c r="B534" s="202"/>
      <c r="C534" s="203"/>
      <c r="D534" s="204" t="s">
        <v>134</v>
      </c>
      <c r="E534" s="205" t="s">
        <v>1</v>
      </c>
      <c r="F534" s="206" t="s">
        <v>457</v>
      </c>
      <c r="G534" s="203"/>
      <c r="H534" s="207">
        <v>19.796</v>
      </c>
      <c r="I534" s="208"/>
      <c r="J534" s="203"/>
      <c r="K534" s="203"/>
      <c r="L534" s="209"/>
      <c r="M534" s="210"/>
      <c r="N534" s="211"/>
      <c r="O534" s="211"/>
      <c r="P534" s="211"/>
      <c r="Q534" s="211"/>
      <c r="R534" s="211"/>
      <c r="S534" s="211"/>
      <c r="T534" s="212"/>
      <c r="AT534" s="213" t="s">
        <v>134</v>
      </c>
      <c r="AU534" s="213" t="s">
        <v>132</v>
      </c>
      <c r="AV534" s="13" t="s">
        <v>132</v>
      </c>
      <c r="AW534" s="13" t="s">
        <v>33</v>
      </c>
      <c r="AX534" s="13" t="s">
        <v>77</v>
      </c>
      <c r="AY534" s="213" t="s">
        <v>124</v>
      </c>
    </row>
    <row r="535" spans="2:51" s="14" customFormat="1" ht="11.25">
      <c r="B535" s="214"/>
      <c r="C535" s="215"/>
      <c r="D535" s="204" t="s">
        <v>134</v>
      </c>
      <c r="E535" s="216" t="s">
        <v>1</v>
      </c>
      <c r="F535" s="217" t="s">
        <v>1271</v>
      </c>
      <c r="G535" s="215"/>
      <c r="H535" s="216" t="s">
        <v>1</v>
      </c>
      <c r="I535" s="218"/>
      <c r="J535" s="215"/>
      <c r="K535" s="215"/>
      <c r="L535" s="219"/>
      <c r="M535" s="220"/>
      <c r="N535" s="221"/>
      <c r="O535" s="221"/>
      <c r="P535" s="221"/>
      <c r="Q535" s="221"/>
      <c r="R535" s="221"/>
      <c r="S535" s="221"/>
      <c r="T535" s="222"/>
      <c r="AT535" s="223" t="s">
        <v>134</v>
      </c>
      <c r="AU535" s="223" t="s">
        <v>132</v>
      </c>
      <c r="AV535" s="14" t="s">
        <v>85</v>
      </c>
      <c r="AW535" s="14" t="s">
        <v>33</v>
      </c>
      <c r="AX535" s="14" t="s">
        <v>77</v>
      </c>
      <c r="AY535" s="223" t="s">
        <v>124</v>
      </c>
    </row>
    <row r="536" spans="2:51" s="13" customFormat="1" ht="11.25">
      <c r="B536" s="202"/>
      <c r="C536" s="203"/>
      <c r="D536" s="204" t="s">
        <v>134</v>
      </c>
      <c r="E536" s="205" t="s">
        <v>1</v>
      </c>
      <c r="F536" s="206" t="s">
        <v>1272</v>
      </c>
      <c r="G536" s="203"/>
      <c r="H536" s="207">
        <v>49.29</v>
      </c>
      <c r="I536" s="208"/>
      <c r="J536" s="203"/>
      <c r="K536" s="203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134</v>
      </c>
      <c r="AU536" s="213" t="s">
        <v>132</v>
      </c>
      <c r="AV536" s="13" t="s">
        <v>132</v>
      </c>
      <c r="AW536" s="13" t="s">
        <v>33</v>
      </c>
      <c r="AX536" s="13" t="s">
        <v>77</v>
      </c>
      <c r="AY536" s="213" t="s">
        <v>124</v>
      </c>
    </row>
    <row r="537" spans="2:51" s="14" customFormat="1" ht="11.25">
      <c r="B537" s="214"/>
      <c r="C537" s="215"/>
      <c r="D537" s="204" t="s">
        <v>134</v>
      </c>
      <c r="E537" s="216" t="s">
        <v>1</v>
      </c>
      <c r="F537" s="217" t="s">
        <v>1273</v>
      </c>
      <c r="G537" s="215"/>
      <c r="H537" s="216" t="s">
        <v>1</v>
      </c>
      <c r="I537" s="218"/>
      <c r="J537" s="215"/>
      <c r="K537" s="215"/>
      <c r="L537" s="219"/>
      <c r="M537" s="220"/>
      <c r="N537" s="221"/>
      <c r="O537" s="221"/>
      <c r="P537" s="221"/>
      <c r="Q537" s="221"/>
      <c r="R537" s="221"/>
      <c r="S537" s="221"/>
      <c r="T537" s="222"/>
      <c r="AT537" s="223" t="s">
        <v>134</v>
      </c>
      <c r="AU537" s="223" t="s">
        <v>132</v>
      </c>
      <c r="AV537" s="14" t="s">
        <v>85</v>
      </c>
      <c r="AW537" s="14" t="s">
        <v>33</v>
      </c>
      <c r="AX537" s="14" t="s">
        <v>77</v>
      </c>
      <c r="AY537" s="223" t="s">
        <v>124</v>
      </c>
    </row>
    <row r="538" spans="2:51" s="13" customFormat="1" ht="11.25">
      <c r="B538" s="202"/>
      <c r="C538" s="203"/>
      <c r="D538" s="204" t="s">
        <v>134</v>
      </c>
      <c r="E538" s="205" t="s">
        <v>1</v>
      </c>
      <c r="F538" s="206" t="s">
        <v>1274</v>
      </c>
      <c r="G538" s="203"/>
      <c r="H538" s="207">
        <v>-78.884</v>
      </c>
      <c r="I538" s="208"/>
      <c r="J538" s="203"/>
      <c r="K538" s="203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134</v>
      </c>
      <c r="AU538" s="213" t="s">
        <v>132</v>
      </c>
      <c r="AV538" s="13" t="s">
        <v>132</v>
      </c>
      <c r="AW538" s="13" t="s">
        <v>33</v>
      </c>
      <c r="AX538" s="13" t="s">
        <v>77</v>
      </c>
      <c r="AY538" s="213" t="s">
        <v>124</v>
      </c>
    </row>
    <row r="539" spans="2:51" s="14" customFormat="1" ht="11.25">
      <c r="B539" s="214"/>
      <c r="C539" s="215"/>
      <c r="D539" s="204" t="s">
        <v>134</v>
      </c>
      <c r="E539" s="216" t="s">
        <v>1</v>
      </c>
      <c r="F539" s="217" t="s">
        <v>1275</v>
      </c>
      <c r="G539" s="215"/>
      <c r="H539" s="216" t="s">
        <v>1</v>
      </c>
      <c r="I539" s="218"/>
      <c r="J539" s="215"/>
      <c r="K539" s="215"/>
      <c r="L539" s="219"/>
      <c r="M539" s="220"/>
      <c r="N539" s="221"/>
      <c r="O539" s="221"/>
      <c r="P539" s="221"/>
      <c r="Q539" s="221"/>
      <c r="R539" s="221"/>
      <c r="S539" s="221"/>
      <c r="T539" s="222"/>
      <c r="AT539" s="223" t="s">
        <v>134</v>
      </c>
      <c r="AU539" s="223" t="s">
        <v>132</v>
      </c>
      <c r="AV539" s="14" t="s">
        <v>85</v>
      </c>
      <c r="AW539" s="14" t="s">
        <v>33</v>
      </c>
      <c r="AX539" s="14" t="s">
        <v>77</v>
      </c>
      <c r="AY539" s="223" t="s">
        <v>124</v>
      </c>
    </row>
    <row r="540" spans="2:51" s="13" customFormat="1" ht="11.25">
      <c r="B540" s="202"/>
      <c r="C540" s="203"/>
      <c r="D540" s="204" t="s">
        <v>134</v>
      </c>
      <c r="E540" s="205" t="s">
        <v>1</v>
      </c>
      <c r="F540" s="206" t="s">
        <v>1276</v>
      </c>
      <c r="G540" s="203"/>
      <c r="H540" s="207">
        <v>79.58</v>
      </c>
      <c r="I540" s="208"/>
      <c r="J540" s="203"/>
      <c r="K540" s="203"/>
      <c r="L540" s="209"/>
      <c r="M540" s="210"/>
      <c r="N540" s="211"/>
      <c r="O540" s="211"/>
      <c r="P540" s="211"/>
      <c r="Q540" s="211"/>
      <c r="R540" s="211"/>
      <c r="S540" s="211"/>
      <c r="T540" s="212"/>
      <c r="AT540" s="213" t="s">
        <v>134</v>
      </c>
      <c r="AU540" s="213" t="s">
        <v>132</v>
      </c>
      <c r="AV540" s="13" t="s">
        <v>132</v>
      </c>
      <c r="AW540" s="13" t="s">
        <v>33</v>
      </c>
      <c r="AX540" s="13" t="s">
        <v>77</v>
      </c>
      <c r="AY540" s="213" t="s">
        <v>124</v>
      </c>
    </row>
    <row r="541" spans="2:51" s="15" customFormat="1" ht="11.25">
      <c r="B541" s="224"/>
      <c r="C541" s="225"/>
      <c r="D541" s="204" t="s">
        <v>134</v>
      </c>
      <c r="E541" s="226" t="s">
        <v>1</v>
      </c>
      <c r="F541" s="227" t="s">
        <v>168</v>
      </c>
      <c r="G541" s="225"/>
      <c r="H541" s="228">
        <v>245.584</v>
      </c>
      <c r="I541" s="229"/>
      <c r="J541" s="225"/>
      <c r="K541" s="225"/>
      <c r="L541" s="230"/>
      <c r="M541" s="231"/>
      <c r="N541" s="232"/>
      <c r="O541" s="232"/>
      <c r="P541" s="232"/>
      <c r="Q541" s="232"/>
      <c r="R541" s="232"/>
      <c r="S541" s="232"/>
      <c r="T541" s="233"/>
      <c r="AT541" s="234" t="s">
        <v>134</v>
      </c>
      <c r="AU541" s="234" t="s">
        <v>132</v>
      </c>
      <c r="AV541" s="15" t="s">
        <v>131</v>
      </c>
      <c r="AW541" s="15" t="s">
        <v>33</v>
      </c>
      <c r="AX541" s="15" t="s">
        <v>85</v>
      </c>
      <c r="AY541" s="234" t="s">
        <v>124</v>
      </c>
    </row>
    <row r="542" spans="1:65" s="2" customFormat="1" ht="24.2" customHeight="1">
      <c r="A542" s="35"/>
      <c r="B542" s="36"/>
      <c r="C542" s="188" t="s">
        <v>1277</v>
      </c>
      <c r="D542" s="188" t="s">
        <v>127</v>
      </c>
      <c r="E542" s="189" t="s">
        <v>1278</v>
      </c>
      <c r="F542" s="190" t="s">
        <v>1279</v>
      </c>
      <c r="G542" s="191" t="s">
        <v>130</v>
      </c>
      <c r="H542" s="192">
        <v>338.717</v>
      </c>
      <c r="I542" s="193"/>
      <c r="J542" s="194">
        <f>ROUND(I542*H542,2)</f>
        <v>0</v>
      </c>
      <c r="K542" s="195"/>
      <c r="L542" s="40"/>
      <c r="M542" s="196" t="s">
        <v>1</v>
      </c>
      <c r="N542" s="197" t="s">
        <v>43</v>
      </c>
      <c r="O542" s="72"/>
      <c r="P542" s="198">
        <f>O542*H542</f>
        <v>0</v>
      </c>
      <c r="Q542" s="198">
        <v>0.00021</v>
      </c>
      <c r="R542" s="198">
        <f>Q542*H542</f>
        <v>0.07113057</v>
      </c>
      <c r="S542" s="198">
        <v>0</v>
      </c>
      <c r="T542" s="199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200" t="s">
        <v>163</v>
      </c>
      <c r="AT542" s="200" t="s">
        <v>127</v>
      </c>
      <c r="AU542" s="200" t="s">
        <v>132</v>
      </c>
      <c r="AY542" s="18" t="s">
        <v>124</v>
      </c>
      <c r="BE542" s="201">
        <f>IF(N542="základní",J542,0)</f>
        <v>0</v>
      </c>
      <c r="BF542" s="201">
        <f>IF(N542="snížená",J542,0)</f>
        <v>0</v>
      </c>
      <c r="BG542" s="201">
        <f>IF(N542="zákl. přenesená",J542,0)</f>
        <v>0</v>
      </c>
      <c r="BH542" s="201">
        <f>IF(N542="sníž. přenesená",J542,0)</f>
        <v>0</v>
      </c>
      <c r="BI542" s="201">
        <f>IF(N542="nulová",J542,0)</f>
        <v>0</v>
      </c>
      <c r="BJ542" s="18" t="s">
        <v>132</v>
      </c>
      <c r="BK542" s="201">
        <f>ROUND(I542*H542,2)</f>
        <v>0</v>
      </c>
      <c r="BL542" s="18" t="s">
        <v>163</v>
      </c>
      <c r="BM542" s="200" t="s">
        <v>1280</v>
      </c>
    </row>
    <row r="543" spans="2:51" s="14" customFormat="1" ht="11.25">
      <c r="B543" s="214"/>
      <c r="C543" s="215"/>
      <c r="D543" s="204" t="s">
        <v>134</v>
      </c>
      <c r="E543" s="216" t="s">
        <v>1</v>
      </c>
      <c r="F543" s="217" t="s">
        <v>1275</v>
      </c>
      <c r="G543" s="215"/>
      <c r="H543" s="216" t="s">
        <v>1</v>
      </c>
      <c r="I543" s="218"/>
      <c r="J543" s="215"/>
      <c r="K543" s="215"/>
      <c r="L543" s="219"/>
      <c r="M543" s="220"/>
      <c r="N543" s="221"/>
      <c r="O543" s="221"/>
      <c r="P543" s="221"/>
      <c r="Q543" s="221"/>
      <c r="R543" s="221"/>
      <c r="S543" s="221"/>
      <c r="T543" s="222"/>
      <c r="AT543" s="223" t="s">
        <v>134</v>
      </c>
      <c r="AU543" s="223" t="s">
        <v>132</v>
      </c>
      <c r="AV543" s="14" t="s">
        <v>85</v>
      </c>
      <c r="AW543" s="14" t="s">
        <v>33</v>
      </c>
      <c r="AX543" s="14" t="s">
        <v>77</v>
      </c>
      <c r="AY543" s="223" t="s">
        <v>124</v>
      </c>
    </row>
    <row r="544" spans="2:51" s="13" customFormat="1" ht="11.25">
      <c r="B544" s="202"/>
      <c r="C544" s="203"/>
      <c r="D544" s="204" t="s">
        <v>134</v>
      </c>
      <c r="E544" s="205" t="s">
        <v>1</v>
      </c>
      <c r="F544" s="206" t="s">
        <v>1117</v>
      </c>
      <c r="G544" s="203"/>
      <c r="H544" s="207">
        <v>11.02</v>
      </c>
      <c r="I544" s="208"/>
      <c r="J544" s="203"/>
      <c r="K544" s="203"/>
      <c r="L544" s="209"/>
      <c r="M544" s="210"/>
      <c r="N544" s="211"/>
      <c r="O544" s="211"/>
      <c r="P544" s="211"/>
      <c r="Q544" s="211"/>
      <c r="R544" s="211"/>
      <c r="S544" s="211"/>
      <c r="T544" s="212"/>
      <c r="AT544" s="213" t="s">
        <v>134</v>
      </c>
      <c r="AU544" s="213" t="s">
        <v>132</v>
      </c>
      <c r="AV544" s="13" t="s">
        <v>132</v>
      </c>
      <c r="AW544" s="13" t="s">
        <v>33</v>
      </c>
      <c r="AX544" s="13" t="s">
        <v>77</v>
      </c>
      <c r="AY544" s="213" t="s">
        <v>124</v>
      </c>
    </row>
    <row r="545" spans="2:51" s="13" customFormat="1" ht="11.25">
      <c r="B545" s="202"/>
      <c r="C545" s="203"/>
      <c r="D545" s="204" t="s">
        <v>134</v>
      </c>
      <c r="E545" s="205" t="s">
        <v>1</v>
      </c>
      <c r="F545" s="206" t="s">
        <v>166</v>
      </c>
      <c r="G545" s="203"/>
      <c r="H545" s="207">
        <v>4.77</v>
      </c>
      <c r="I545" s="208"/>
      <c r="J545" s="203"/>
      <c r="K545" s="203"/>
      <c r="L545" s="209"/>
      <c r="M545" s="210"/>
      <c r="N545" s="211"/>
      <c r="O545" s="211"/>
      <c r="P545" s="211"/>
      <c r="Q545" s="211"/>
      <c r="R545" s="211"/>
      <c r="S545" s="211"/>
      <c r="T545" s="212"/>
      <c r="AT545" s="213" t="s">
        <v>134</v>
      </c>
      <c r="AU545" s="213" t="s">
        <v>132</v>
      </c>
      <c r="AV545" s="13" t="s">
        <v>132</v>
      </c>
      <c r="AW545" s="13" t="s">
        <v>33</v>
      </c>
      <c r="AX545" s="13" t="s">
        <v>77</v>
      </c>
      <c r="AY545" s="213" t="s">
        <v>124</v>
      </c>
    </row>
    <row r="546" spans="2:51" s="13" customFormat="1" ht="11.25">
      <c r="B546" s="202"/>
      <c r="C546" s="203"/>
      <c r="D546" s="204" t="s">
        <v>134</v>
      </c>
      <c r="E546" s="205" t="s">
        <v>1</v>
      </c>
      <c r="F546" s="206" t="s">
        <v>167</v>
      </c>
      <c r="G546" s="203"/>
      <c r="H546" s="207">
        <v>0.97</v>
      </c>
      <c r="I546" s="208"/>
      <c r="J546" s="203"/>
      <c r="K546" s="203"/>
      <c r="L546" s="209"/>
      <c r="M546" s="210"/>
      <c r="N546" s="211"/>
      <c r="O546" s="211"/>
      <c r="P546" s="211"/>
      <c r="Q546" s="211"/>
      <c r="R546" s="211"/>
      <c r="S546" s="211"/>
      <c r="T546" s="212"/>
      <c r="AT546" s="213" t="s">
        <v>134</v>
      </c>
      <c r="AU546" s="213" t="s">
        <v>132</v>
      </c>
      <c r="AV546" s="13" t="s">
        <v>132</v>
      </c>
      <c r="AW546" s="13" t="s">
        <v>33</v>
      </c>
      <c r="AX546" s="13" t="s">
        <v>77</v>
      </c>
      <c r="AY546" s="213" t="s">
        <v>124</v>
      </c>
    </row>
    <row r="547" spans="2:51" s="13" customFormat="1" ht="11.25">
      <c r="B547" s="202"/>
      <c r="C547" s="203"/>
      <c r="D547" s="204" t="s">
        <v>134</v>
      </c>
      <c r="E547" s="205" t="s">
        <v>1</v>
      </c>
      <c r="F547" s="206" t="s">
        <v>1118</v>
      </c>
      <c r="G547" s="203"/>
      <c r="H547" s="207">
        <v>8.31</v>
      </c>
      <c r="I547" s="208"/>
      <c r="J547" s="203"/>
      <c r="K547" s="203"/>
      <c r="L547" s="209"/>
      <c r="M547" s="210"/>
      <c r="N547" s="211"/>
      <c r="O547" s="211"/>
      <c r="P547" s="211"/>
      <c r="Q547" s="211"/>
      <c r="R547" s="211"/>
      <c r="S547" s="211"/>
      <c r="T547" s="212"/>
      <c r="AT547" s="213" t="s">
        <v>134</v>
      </c>
      <c r="AU547" s="213" t="s">
        <v>132</v>
      </c>
      <c r="AV547" s="13" t="s">
        <v>132</v>
      </c>
      <c r="AW547" s="13" t="s">
        <v>33</v>
      </c>
      <c r="AX547" s="13" t="s">
        <v>77</v>
      </c>
      <c r="AY547" s="213" t="s">
        <v>124</v>
      </c>
    </row>
    <row r="548" spans="2:51" s="13" customFormat="1" ht="11.25">
      <c r="B548" s="202"/>
      <c r="C548" s="203"/>
      <c r="D548" s="204" t="s">
        <v>134</v>
      </c>
      <c r="E548" s="205" t="s">
        <v>1</v>
      </c>
      <c r="F548" s="206" t="s">
        <v>1135</v>
      </c>
      <c r="G548" s="203"/>
      <c r="H548" s="207">
        <v>12.2</v>
      </c>
      <c r="I548" s="208"/>
      <c r="J548" s="203"/>
      <c r="K548" s="203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134</v>
      </c>
      <c r="AU548" s="213" t="s">
        <v>132</v>
      </c>
      <c r="AV548" s="13" t="s">
        <v>132</v>
      </c>
      <c r="AW548" s="13" t="s">
        <v>33</v>
      </c>
      <c r="AX548" s="13" t="s">
        <v>77</v>
      </c>
      <c r="AY548" s="213" t="s">
        <v>124</v>
      </c>
    </row>
    <row r="549" spans="2:51" s="13" customFormat="1" ht="11.25">
      <c r="B549" s="202"/>
      <c r="C549" s="203"/>
      <c r="D549" s="204" t="s">
        <v>134</v>
      </c>
      <c r="E549" s="205" t="s">
        <v>1</v>
      </c>
      <c r="F549" s="206" t="s">
        <v>1281</v>
      </c>
      <c r="G549" s="203"/>
      <c r="H549" s="207">
        <v>20.9</v>
      </c>
      <c r="I549" s="208"/>
      <c r="J549" s="203"/>
      <c r="K549" s="203"/>
      <c r="L549" s="209"/>
      <c r="M549" s="210"/>
      <c r="N549" s="211"/>
      <c r="O549" s="211"/>
      <c r="P549" s="211"/>
      <c r="Q549" s="211"/>
      <c r="R549" s="211"/>
      <c r="S549" s="211"/>
      <c r="T549" s="212"/>
      <c r="AT549" s="213" t="s">
        <v>134</v>
      </c>
      <c r="AU549" s="213" t="s">
        <v>132</v>
      </c>
      <c r="AV549" s="13" t="s">
        <v>132</v>
      </c>
      <c r="AW549" s="13" t="s">
        <v>33</v>
      </c>
      <c r="AX549" s="13" t="s">
        <v>77</v>
      </c>
      <c r="AY549" s="213" t="s">
        <v>124</v>
      </c>
    </row>
    <row r="550" spans="2:51" s="13" customFormat="1" ht="11.25">
      <c r="B550" s="202"/>
      <c r="C550" s="203"/>
      <c r="D550" s="204" t="s">
        <v>134</v>
      </c>
      <c r="E550" s="205" t="s">
        <v>1</v>
      </c>
      <c r="F550" s="206" t="s">
        <v>1121</v>
      </c>
      <c r="G550" s="203"/>
      <c r="H550" s="207">
        <v>8.93</v>
      </c>
      <c r="I550" s="208"/>
      <c r="J550" s="203"/>
      <c r="K550" s="203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134</v>
      </c>
      <c r="AU550" s="213" t="s">
        <v>132</v>
      </c>
      <c r="AV550" s="13" t="s">
        <v>132</v>
      </c>
      <c r="AW550" s="13" t="s">
        <v>33</v>
      </c>
      <c r="AX550" s="13" t="s">
        <v>77</v>
      </c>
      <c r="AY550" s="213" t="s">
        <v>124</v>
      </c>
    </row>
    <row r="551" spans="2:51" s="13" customFormat="1" ht="11.25">
      <c r="B551" s="202"/>
      <c r="C551" s="203"/>
      <c r="D551" s="204" t="s">
        <v>134</v>
      </c>
      <c r="E551" s="205" t="s">
        <v>1</v>
      </c>
      <c r="F551" s="206" t="s">
        <v>1122</v>
      </c>
      <c r="G551" s="203"/>
      <c r="H551" s="207">
        <v>12.26</v>
      </c>
      <c r="I551" s="208"/>
      <c r="J551" s="203"/>
      <c r="K551" s="203"/>
      <c r="L551" s="209"/>
      <c r="M551" s="210"/>
      <c r="N551" s="211"/>
      <c r="O551" s="211"/>
      <c r="P551" s="211"/>
      <c r="Q551" s="211"/>
      <c r="R551" s="211"/>
      <c r="S551" s="211"/>
      <c r="T551" s="212"/>
      <c r="AT551" s="213" t="s">
        <v>134</v>
      </c>
      <c r="AU551" s="213" t="s">
        <v>132</v>
      </c>
      <c r="AV551" s="13" t="s">
        <v>132</v>
      </c>
      <c r="AW551" s="13" t="s">
        <v>33</v>
      </c>
      <c r="AX551" s="13" t="s">
        <v>77</v>
      </c>
      <c r="AY551" s="213" t="s">
        <v>124</v>
      </c>
    </row>
    <row r="552" spans="2:51" s="16" customFormat="1" ht="11.25">
      <c r="B552" s="255"/>
      <c r="C552" s="256"/>
      <c r="D552" s="204" t="s">
        <v>134</v>
      </c>
      <c r="E552" s="257" t="s">
        <v>1</v>
      </c>
      <c r="F552" s="258" t="s">
        <v>1282</v>
      </c>
      <c r="G552" s="256"/>
      <c r="H552" s="259">
        <v>79.36</v>
      </c>
      <c r="I552" s="260"/>
      <c r="J552" s="256"/>
      <c r="K552" s="256"/>
      <c r="L552" s="261"/>
      <c r="M552" s="262"/>
      <c r="N552" s="263"/>
      <c r="O552" s="263"/>
      <c r="P552" s="263"/>
      <c r="Q552" s="263"/>
      <c r="R552" s="263"/>
      <c r="S552" s="263"/>
      <c r="T552" s="264"/>
      <c r="AT552" s="265" t="s">
        <v>134</v>
      </c>
      <c r="AU552" s="265" t="s">
        <v>132</v>
      </c>
      <c r="AV552" s="16" t="s">
        <v>125</v>
      </c>
      <c r="AW552" s="16" t="s">
        <v>33</v>
      </c>
      <c r="AX552" s="16" t="s">
        <v>77</v>
      </c>
      <c r="AY552" s="265" t="s">
        <v>124</v>
      </c>
    </row>
    <row r="553" spans="2:51" s="14" customFormat="1" ht="11.25">
      <c r="B553" s="214"/>
      <c r="C553" s="215"/>
      <c r="D553" s="204" t="s">
        <v>134</v>
      </c>
      <c r="E553" s="216" t="s">
        <v>1</v>
      </c>
      <c r="F553" s="217" t="s">
        <v>1283</v>
      </c>
      <c r="G553" s="215"/>
      <c r="H553" s="216" t="s">
        <v>1</v>
      </c>
      <c r="I553" s="218"/>
      <c r="J553" s="215"/>
      <c r="K553" s="215"/>
      <c r="L553" s="219"/>
      <c r="M553" s="220"/>
      <c r="N553" s="221"/>
      <c r="O553" s="221"/>
      <c r="P553" s="221"/>
      <c r="Q553" s="221"/>
      <c r="R553" s="221"/>
      <c r="S553" s="221"/>
      <c r="T553" s="222"/>
      <c r="AT553" s="223" t="s">
        <v>134</v>
      </c>
      <c r="AU553" s="223" t="s">
        <v>132</v>
      </c>
      <c r="AV553" s="14" t="s">
        <v>85</v>
      </c>
      <c r="AW553" s="14" t="s">
        <v>33</v>
      </c>
      <c r="AX553" s="14" t="s">
        <v>77</v>
      </c>
      <c r="AY553" s="223" t="s">
        <v>124</v>
      </c>
    </row>
    <row r="554" spans="2:51" s="14" customFormat="1" ht="11.25">
      <c r="B554" s="214"/>
      <c r="C554" s="215"/>
      <c r="D554" s="204" t="s">
        <v>134</v>
      </c>
      <c r="E554" s="216" t="s">
        <v>1</v>
      </c>
      <c r="F554" s="217" t="s">
        <v>448</v>
      </c>
      <c r="G554" s="215"/>
      <c r="H554" s="216" t="s">
        <v>1</v>
      </c>
      <c r="I554" s="218"/>
      <c r="J554" s="215"/>
      <c r="K554" s="215"/>
      <c r="L554" s="219"/>
      <c r="M554" s="220"/>
      <c r="N554" s="221"/>
      <c r="O554" s="221"/>
      <c r="P554" s="221"/>
      <c r="Q554" s="221"/>
      <c r="R554" s="221"/>
      <c r="S554" s="221"/>
      <c r="T554" s="222"/>
      <c r="AT554" s="223" t="s">
        <v>134</v>
      </c>
      <c r="AU554" s="223" t="s">
        <v>132</v>
      </c>
      <c r="AV554" s="14" t="s">
        <v>85</v>
      </c>
      <c r="AW554" s="14" t="s">
        <v>33</v>
      </c>
      <c r="AX554" s="14" t="s">
        <v>77</v>
      </c>
      <c r="AY554" s="223" t="s">
        <v>124</v>
      </c>
    </row>
    <row r="555" spans="2:51" s="13" customFormat="1" ht="11.25">
      <c r="B555" s="202"/>
      <c r="C555" s="203"/>
      <c r="D555" s="204" t="s">
        <v>134</v>
      </c>
      <c r="E555" s="205" t="s">
        <v>1</v>
      </c>
      <c r="F555" s="206" t="s">
        <v>449</v>
      </c>
      <c r="G555" s="203"/>
      <c r="H555" s="207">
        <v>37.816</v>
      </c>
      <c r="I555" s="208"/>
      <c r="J555" s="203"/>
      <c r="K555" s="203"/>
      <c r="L555" s="209"/>
      <c r="M555" s="210"/>
      <c r="N555" s="211"/>
      <c r="O555" s="211"/>
      <c r="P555" s="211"/>
      <c r="Q555" s="211"/>
      <c r="R555" s="211"/>
      <c r="S555" s="211"/>
      <c r="T555" s="212"/>
      <c r="AT555" s="213" t="s">
        <v>134</v>
      </c>
      <c r="AU555" s="213" t="s">
        <v>132</v>
      </c>
      <c r="AV555" s="13" t="s">
        <v>132</v>
      </c>
      <c r="AW555" s="13" t="s">
        <v>33</v>
      </c>
      <c r="AX555" s="13" t="s">
        <v>77</v>
      </c>
      <c r="AY555" s="213" t="s">
        <v>124</v>
      </c>
    </row>
    <row r="556" spans="2:51" s="14" customFormat="1" ht="11.25">
      <c r="B556" s="214"/>
      <c r="C556" s="215"/>
      <c r="D556" s="204" t="s">
        <v>134</v>
      </c>
      <c r="E556" s="216" t="s">
        <v>1</v>
      </c>
      <c r="F556" s="217" t="s">
        <v>450</v>
      </c>
      <c r="G556" s="215"/>
      <c r="H556" s="216" t="s">
        <v>1</v>
      </c>
      <c r="I556" s="218"/>
      <c r="J556" s="215"/>
      <c r="K556" s="215"/>
      <c r="L556" s="219"/>
      <c r="M556" s="220"/>
      <c r="N556" s="221"/>
      <c r="O556" s="221"/>
      <c r="P556" s="221"/>
      <c r="Q556" s="221"/>
      <c r="R556" s="221"/>
      <c r="S556" s="221"/>
      <c r="T556" s="222"/>
      <c r="AT556" s="223" t="s">
        <v>134</v>
      </c>
      <c r="AU556" s="223" t="s">
        <v>132</v>
      </c>
      <c r="AV556" s="14" t="s">
        <v>85</v>
      </c>
      <c r="AW556" s="14" t="s">
        <v>33</v>
      </c>
      <c r="AX556" s="14" t="s">
        <v>77</v>
      </c>
      <c r="AY556" s="223" t="s">
        <v>124</v>
      </c>
    </row>
    <row r="557" spans="2:51" s="13" customFormat="1" ht="11.25">
      <c r="B557" s="202"/>
      <c r="C557" s="203"/>
      <c r="D557" s="204" t="s">
        <v>134</v>
      </c>
      <c r="E557" s="205" t="s">
        <v>1</v>
      </c>
      <c r="F557" s="206" t="s">
        <v>1268</v>
      </c>
      <c r="G557" s="203"/>
      <c r="H557" s="207">
        <v>48.813</v>
      </c>
      <c r="I557" s="208"/>
      <c r="J557" s="203"/>
      <c r="K557" s="203"/>
      <c r="L557" s="209"/>
      <c r="M557" s="210"/>
      <c r="N557" s="211"/>
      <c r="O557" s="211"/>
      <c r="P557" s="211"/>
      <c r="Q557" s="211"/>
      <c r="R557" s="211"/>
      <c r="S557" s="211"/>
      <c r="T557" s="212"/>
      <c r="AT557" s="213" t="s">
        <v>134</v>
      </c>
      <c r="AU557" s="213" t="s">
        <v>132</v>
      </c>
      <c r="AV557" s="13" t="s">
        <v>132</v>
      </c>
      <c r="AW557" s="13" t="s">
        <v>33</v>
      </c>
      <c r="AX557" s="13" t="s">
        <v>77</v>
      </c>
      <c r="AY557" s="213" t="s">
        <v>124</v>
      </c>
    </row>
    <row r="558" spans="2:51" s="14" customFormat="1" ht="11.25">
      <c r="B558" s="214"/>
      <c r="C558" s="215"/>
      <c r="D558" s="204" t="s">
        <v>134</v>
      </c>
      <c r="E558" s="216" t="s">
        <v>1</v>
      </c>
      <c r="F558" s="217" t="s">
        <v>452</v>
      </c>
      <c r="G558" s="215"/>
      <c r="H558" s="216" t="s">
        <v>1</v>
      </c>
      <c r="I558" s="218"/>
      <c r="J558" s="215"/>
      <c r="K558" s="215"/>
      <c r="L558" s="219"/>
      <c r="M558" s="220"/>
      <c r="N558" s="221"/>
      <c r="O558" s="221"/>
      <c r="P558" s="221"/>
      <c r="Q558" s="221"/>
      <c r="R558" s="221"/>
      <c r="S558" s="221"/>
      <c r="T558" s="222"/>
      <c r="AT558" s="223" t="s">
        <v>134</v>
      </c>
      <c r="AU558" s="223" t="s">
        <v>132</v>
      </c>
      <c r="AV558" s="14" t="s">
        <v>85</v>
      </c>
      <c r="AW558" s="14" t="s">
        <v>33</v>
      </c>
      <c r="AX558" s="14" t="s">
        <v>77</v>
      </c>
      <c r="AY558" s="223" t="s">
        <v>124</v>
      </c>
    </row>
    <row r="559" spans="2:51" s="13" customFormat="1" ht="11.25">
      <c r="B559" s="202"/>
      <c r="C559" s="203"/>
      <c r="D559" s="204" t="s">
        <v>134</v>
      </c>
      <c r="E559" s="205" t="s">
        <v>1</v>
      </c>
      <c r="F559" s="206" t="s">
        <v>1284</v>
      </c>
      <c r="G559" s="203"/>
      <c r="H559" s="207">
        <v>37.789</v>
      </c>
      <c r="I559" s="208"/>
      <c r="J559" s="203"/>
      <c r="K559" s="203"/>
      <c r="L559" s="209"/>
      <c r="M559" s="210"/>
      <c r="N559" s="211"/>
      <c r="O559" s="211"/>
      <c r="P559" s="211"/>
      <c r="Q559" s="211"/>
      <c r="R559" s="211"/>
      <c r="S559" s="211"/>
      <c r="T559" s="212"/>
      <c r="AT559" s="213" t="s">
        <v>134</v>
      </c>
      <c r="AU559" s="213" t="s">
        <v>132</v>
      </c>
      <c r="AV559" s="13" t="s">
        <v>132</v>
      </c>
      <c r="AW559" s="13" t="s">
        <v>33</v>
      </c>
      <c r="AX559" s="13" t="s">
        <v>77</v>
      </c>
      <c r="AY559" s="213" t="s">
        <v>124</v>
      </c>
    </row>
    <row r="560" spans="2:51" s="13" customFormat="1" ht="11.25">
      <c r="B560" s="202"/>
      <c r="C560" s="203"/>
      <c r="D560" s="204" t="s">
        <v>134</v>
      </c>
      <c r="E560" s="205" t="s">
        <v>1</v>
      </c>
      <c r="F560" s="206" t="s">
        <v>454</v>
      </c>
      <c r="G560" s="203"/>
      <c r="H560" s="207">
        <v>19.875</v>
      </c>
      <c r="I560" s="208"/>
      <c r="J560" s="203"/>
      <c r="K560" s="203"/>
      <c r="L560" s="209"/>
      <c r="M560" s="210"/>
      <c r="N560" s="211"/>
      <c r="O560" s="211"/>
      <c r="P560" s="211"/>
      <c r="Q560" s="211"/>
      <c r="R560" s="211"/>
      <c r="S560" s="211"/>
      <c r="T560" s="212"/>
      <c r="AT560" s="213" t="s">
        <v>134</v>
      </c>
      <c r="AU560" s="213" t="s">
        <v>132</v>
      </c>
      <c r="AV560" s="13" t="s">
        <v>132</v>
      </c>
      <c r="AW560" s="13" t="s">
        <v>33</v>
      </c>
      <c r="AX560" s="13" t="s">
        <v>77</v>
      </c>
      <c r="AY560" s="213" t="s">
        <v>124</v>
      </c>
    </row>
    <row r="561" spans="2:51" s="14" customFormat="1" ht="11.25">
      <c r="B561" s="214"/>
      <c r="C561" s="215"/>
      <c r="D561" s="204" t="s">
        <v>134</v>
      </c>
      <c r="E561" s="216" t="s">
        <v>1</v>
      </c>
      <c r="F561" s="217" t="s">
        <v>1285</v>
      </c>
      <c r="G561" s="215"/>
      <c r="H561" s="216" t="s">
        <v>1</v>
      </c>
      <c r="I561" s="218"/>
      <c r="J561" s="215"/>
      <c r="K561" s="215"/>
      <c r="L561" s="219"/>
      <c r="M561" s="220"/>
      <c r="N561" s="221"/>
      <c r="O561" s="221"/>
      <c r="P561" s="221"/>
      <c r="Q561" s="221"/>
      <c r="R561" s="221"/>
      <c r="S561" s="221"/>
      <c r="T561" s="222"/>
      <c r="AT561" s="223" t="s">
        <v>134</v>
      </c>
      <c r="AU561" s="223" t="s">
        <v>132</v>
      </c>
      <c r="AV561" s="14" t="s">
        <v>85</v>
      </c>
      <c r="AW561" s="14" t="s">
        <v>33</v>
      </c>
      <c r="AX561" s="14" t="s">
        <v>77</v>
      </c>
      <c r="AY561" s="223" t="s">
        <v>124</v>
      </c>
    </row>
    <row r="562" spans="2:51" s="13" customFormat="1" ht="11.25">
      <c r="B562" s="202"/>
      <c r="C562" s="203"/>
      <c r="D562" s="204" t="s">
        <v>134</v>
      </c>
      <c r="E562" s="205" t="s">
        <v>1</v>
      </c>
      <c r="F562" s="206" t="s">
        <v>1270</v>
      </c>
      <c r="G562" s="203"/>
      <c r="H562" s="207">
        <v>31.509</v>
      </c>
      <c r="I562" s="208"/>
      <c r="J562" s="203"/>
      <c r="K562" s="203"/>
      <c r="L562" s="209"/>
      <c r="M562" s="210"/>
      <c r="N562" s="211"/>
      <c r="O562" s="211"/>
      <c r="P562" s="211"/>
      <c r="Q562" s="211"/>
      <c r="R562" s="211"/>
      <c r="S562" s="211"/>
      <c r="T562" s="212"/>
      <c r="AT562" s="213" t="s">
        <v>134</v>
      </c>
      <c r="AU562" s="213" t="s">
        <v>132</v>
      </c>
      <c r="AV562" s="13" t="s">
        <v>132</v>
      </c>
      <c r="AW562" s="13" t="s">
        <v>33</v>
      </c>
      <c r="AX562" s="13" t="s">
        <v>77</v>
      </c>
      <c r="AY562" s="213" t="s">
        <v>124</v>
      </c>
    </row>
    <row r="563" spans="2:51" s="14" customFormat="1" ht="11.25">
      <c r="B563" s="214"/>
      <c r="C563" s="215"/>
      <c r="D563" s="204" t="s">
        <v>134</v>
      </c>
      <c r="E563" s="216" t="s">
        <v>1</v>
      </c>
      <c r="F563" s="217" t="s">
        <v>351</v>
      </c>
      <c r="G563" s="215"/>
      <c r="H563" s="216" t="s">
        <v>1</v>
      </c>
      <c r="I563" s="218"/>
      <c r="J563" s="215"/>
      <c r="K563" s="215"/>
      <c r="L563" s="219"/>
      <c r="M563" s="220"/>
      <c r="N563" s="221"/>
      <c r="O563" s="221"/>
      <c r="P563" s="221"/>
      <c r="Q563" s="221"/>
      <c r="R563" s="221"/>
      <c r="S563" s="221"/>
      <c r="T563" s="222"/>
      <c r="AT563" s="223" t="s">
        <v>134</v>
      </c>
      <c r="AU563" s="223" t="s">
        <v>132</v>
      </c>
      <c r="AV563" s="14" t="s">
        <v>85</v>
      </c>
      <c r="AW563" s="14" t="s">
        <v>33</v>
      </c>
      <c r="AX563" s="14" t="s">
        <v>77</v>
      </c>
      <c r="AY563" s="223" t="s">
        <v>124</v>
      </c>
    </row>
    <row r="564" spans="2:51" s="13" customFormat="1" ht="11.25">
      <c r="B564" s="202"/>
      <c r="C564" s="203"/>
      <c r="D564" s="204" t="s">
        <v>134</v>
      </c>
      <c r="E564" s="205" t="s">
        <v>1</v>
      </c>
      <c r="F564" s="206" t="s">
        <v>1286</v>
      </c>
      <c r="G564" s="203"/>
      <c r="H564" s="207">
        <v>32.807</v>
      </c>
      <c r="I564" s="208"/>
      <c r="J564" s="203"/>
      <c r="K564" s="203"/>
      <c r="L564" s="209"/>
      <c r="M564" s="210"/>
      <c r="N564" s="211"/>
      <c r="O564" s="211"/>
      <c r="P564" s="211"/>
      <c r="Q564" s="211"/>
      <c r="R564" s="211"/>
      <c r="S564" s="211"/>
      <c r="T564" s="212"/>
      <c r="AT564" s="213" t="s">
        <v>134</v>
      </c>
      <c r="AU564" s="213" t="s">
        <v>132</v>
      </c>
      <c r="AV564" s="13" t="s">
        <v>132</v>
      </c>
      <c r="AW564" s="13" t="s">
        <v>33</v>
      </c>
      <c r="AX564" s="13" t="s">
        <v>77</v>
      </c>
      <c r="AY564" s="213" t="s">
        <v>124</v>
      </c>
    </row>
    <row r="565" spans="2:51" s="14" customFormat="1" ht="11.25">
      <c r="B565" s="214"/>
      <c r="C565" s="215"/>
      <c r="D565" s="204" t="s">
        <v>134</v>
      </c>
      <c r="E565" s="216" t="s">
        <v>1</v>
      </c>
      <c r="F565" s="217" t="s">
        <v>458</v>
      </c>
      <c r="G565" s="215"/>
      <c r="H565" s="216" t="s">
        <v>1</v>
      </c>
      <c r="I565" s="218"/>
      <c r="J565" s="215"/>
      <c r="K565" s="215"/>
      <c r="L565" s="219"/>
      <c r="M565" s="220"/>
      <c r="N565" s="221"/>
      <c r="O565" s="221"/>
      <c r="P565" s="221"/>
      <c r="Q565" s="221"/>
      <c r="R565" s="221"/>
      <c r="S565" s="221"/>
      <c r="T565" s="222"/>
      <c r="AT565" s="223" t="s">
        <v>134</v>
      </c>
      <c r="AU565" s="223" t="s">
        <v>132</v>
      </c>
      <c r="AV565" s="14" t="s">
        <v>85</v>
      </c>
      <c r="AW565" s="14" t="s">
        <v>33</v>
      </c>
      <c r="AX565" s="14" t="s">
        <v>77</v>
      </c>
      <c r="AY565" s="223" t="s">
        <v>124</v>
      </c>
    </row>
    <row r="566" spans="2:51" s="13" customFormat="1" ht="11.25">
      <c r="B566" s="202"/>
      <c r="C566" s="203"/>
      <c r="D566" s="204" t="s">
        <v>134</v>
      </c>
      <c r="E566" s="205" t="s">
        <v>1</v>
      </c>
      <c r="F566" s="206" t="s">
        <v>457</v>
      </c>
      <c r="G566" s="203"/>
      <c r="H566" s="207">
        <v>19.796</v>
      </c>
      <c r="I566" s="208"/>
      <c r="J566" s="203"/>
      <c r="K566" s="203"/>
      <c r="L566" s="209"/>
      <c r="M566" s="210"/>
      <c r="N566" s="211"/>
      <c r="O566" s="211"/>
      <c r="P566" s="211"/>
      <c r="Q566" s="211"/>
      <c r="R566" s="211"/>
      <c r="S566" s="211"/>
      <c r="T566" s="212"/>
      <c r="AT566" s="213" t="s">
        <v>134</v>
      </c>
      <c r="AU566" s="213" t="s">
        <v>132</v>
      </c>
      <c r="AV566" s="13" t="s">
        <v>132</v>
      </c>
      <c r="AW566" s="13" t="s">
        <v>33</v>
      </c>
      <c r="AX566" s="13" t="s">
        <v>77</v>
      </c>
      <c r="AY566" s="213" t="s">
        <v>124</v>
      </c>
    </row>
    <row r="567" spans="2:51" s="13" customFormat="1" ht="11.25">
      <c r="B567" s="202"/>
      <c r="C567" s="203"/>
      <c r="D567" s="204" t="s">
        <v>134</v>
      </c>
      <c r="E567" s="205" t="s">
        <v>1</v>
      </c>
      <c r="F567" s="206" t="s">
        <v>1287</v>
      </c>
      <c r="G567" s="203"/>
      <c r="H567" s="207">
        <v>30.952</v>
      </c>
      <c r="I567" s="208"/>
      <c r="J567" s="203"/>
      <c r="K567" s="203"/>
      <c r="L567" s="209"/>
      <c r="M567" s="210"/>
      <c r="N567" s="211"/>
      <c r="O567" s="211"/>
      <c r="P567" s="211"/>
      <c r="Q567" s="211"/>
      <c r="R567" s="211"/>
      <c r="S567" s="211"/>
      <c r="T567" s="212"/>
      <c r="AT567" s="213" t="s">
        <v>134</v>
      </c>
      <c r="AU567" s="213" t="s">
        <v>132</v>
      </c>
      <c r="AV567" s="13" t="s">
        <v>132</v>
      </c>
      <c r="AW567" s="13" t="s">
        <v>33</v>
      </c>
      <c r="AX567" s="13" t="s">
        <v>77</v>
      </c>
      <c r="AY567" s="213" t="s">
        <v>124</v>
      </c>
    </row>
    <row r="568" spans="2:51" s="16" customFormat="1" ht="11.25">
      <c r="B568" s="255"/>
      <c r="C568" s="256"/>
      <c r="D568" s="204" t="s">
        <v>134</v>
      </c>
      <c r="E568" s="257" t="s">
        <v>1</v>
      </c>
      <c r="F568" s="258" t="s">
        <v>1282</v>
      </c>
      <c r="G568" s="256"/>
      <c r="H568" s="259">
        <v>259.357</v>
      </c>
      <c r="I568" s="260"/>
      <c r="J568" s="256"/>
      <c r="K568" s="256"/>
      <c r="L568" s="261"/>
      <c r="M568" s="262"/>
      <c r="N568" s="263"/>
      <c r="O568" s="263"/>
      <c r="P568" s="263"/>
      <c r="Q568" s="263"/>
      <c r="R568" s="263"/>
      <c r="S568" s="263"/>
      <c r="T568" s="264"/>
      <c r="AT568" s="265" t="s">
        <v>134</v>
      </c>
      <c r="AU568" s="265" t="s">
        <v>132</v>
      </c>
      <c r="AV568" s="16" t="s">
        <v>125</v>
      </c>
      <c r="AW568" s="16" t="s">
        <v>33</v>
      </c>
      <c r="AX568" s="16" t="s">
        <v>77</v>
      </c>
      <c r="AY568" s="265" t="s">
        <v>124</v>
      </c>
    </row>
    <row r="569" spans="2:51" s="15" customFormat="1" ht="11.25">
      <c r="B569" s="224"/>
      <c r="C569" s="225"/>
      <c r="D569" s="204" t="s">
        <v>134</v>
      </c>
      <c r="E569" s="226" t="s">
        <v>1</v>
      </c>
      <c r="F569" s="227" t="s">
        <v>168</v>
      </c>
      <c r="G569" s="225"/>
      <c r="H569" s="228">
        <v>338.71700000000004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AT569" s="234" t="s">
        <v>134</v>
      </c>
      <c r="AU569" s="234" t="s">
        <v>132</v>
      </c>
      <c r="AV569" s="15" t="s">
        <v>131</v>
      </c>
      <c r="AW569" s="15" t="s">
        <v>33</v>
      </c>
      <c r="AX569" s="15" t="s">
        <v>85</v>
      </c>
      <c r="AY569" s="234" t="s">
        <v>124</v>
      </c>
    </row>
    <row r="570" spans="1:65" s="2" customFormat="1" ht="24.2" customHeight="1">
      <c r="A570" s="35"/>
      <c r="B570" s="36"/>
      <c r="C570" s="188" t="s">
        <v>1288</v>
      </c>
      <c r="D570" s="188" t="s">
        <v>127</v>
      </c>
      <c r="E570" s="189" t="s">
        <v>1289</v>
      </c>
      <c r="F570" s="190" t="s">
        <v>1290</v>
      </c>
      <c r="G570" s="191" t="s">
        <v>130</v>
      </c>
      <c r="H570" s="192">
        <v>338.717</v>
      </c>
      <c r="I570" s="193"/>
      <c r="J570" s="194">
        <f>ROUND(I570*H570,2)</f>
        <v>0</v>
      </c>
      <c r="K570" s="195"/>
      <c r="L570" s="40"/>
      <c r="M570" s="196" t="s">
        <v>1</v>
      </c>
      <c r="N570" s="197" t="s">
        <v>43</v>
      </c>
      <c r="O570" s="72"/>
      <c r="P570" s="198">
        <f>O570*H570</f>
        <v>0</v>
      </c>
      <c r="Q570" s="198">
        <v>0.00016</v>
      </c>
      <c r="R570" s="198">
        <f>Q570*H570</f>
        <v>0.05419472</v>
      </c>
      <c r="S570" s="198">
        <v>0</v>
      </c>
      <c r="T570" s="199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200" t="s">
        <v>163</v>
      </c>
      <c r="AT570" s="200" t="s">
        <v>127</v>
      </c>
      <c r="AU570" s="200" t="s">
        <v>132</v>
      </c>
      <c r="AY570" s="18" t="s">
        <v>124</v>
      </c>
      <c r="BE570" s="201">
        <f>IF(N570="základní",J570,0)</f>
        <v>0</v>
      </c>
      <c r="BF570" s="201">
        <f>IF(N570="snížená",J570,0)</f>
        <v>0</v>
      </c>
      <c r="BG570" s="201">
        <f>IF(N570="zákl. přenesená",J570,0)</f>
        <v>0</v>
      </c>
      <c r="BH570" s="201">
        <f>IF(N570="sníž. přenesená",J570,0)</f>
        <v>0</v>
      </c>
      <c r="BI570" s="201">
        <f>IF(N570="nulová",J570,0)</f>
        <v>0</v>
      </c>
      <c r="BJ570" s="18" t="s">
        <v>132</v>
      </c>
      <c r="BK570" s="201">
        <f>ROUND(I570*H570,2)</f>
        <v>0</v>
      </c>
      <c r="BL570" s="18" t="s">
        <v>163</v>
      </c>
      <c r="BM570" s="200" t="s">
        <v>1291</v>
      </c>
    </row>
    <row r="571" spans="2:63" s="12" customFormat="1" ht="25.9" customHeight="1">
      <c r="B571" s="172"/>
      <c r="C571" s="173"/>
      <c r="D571" s="174" t="s">
        <v>76</v>
      </c>
      <c r="E571" s="175" t="s">
        <v>1292</v>
      </c>
      <c r="F571" s="175" t="s">
        <v>1293</v>
      </c>
      <c r="G571" s="173"/>
      <c r="H571" s="173"/>
      <c r="I571" s="176"/>
      <c r="J571" s="177">
        <f>BK571</f>
        <v>0</v>
      </c>
      <c r="K571" s="173"/>
      <c r="L571" s="178"/>
      <c r="M571" s="179"/>
      <c r="N571" s="180"/>
      <c r="O571" s="180"/>
      <c r="P571" s="181">
        <f>SUM(P572:P608)</f>
        <v>0</v>
      </c>
      <c r="Q571" s="180"/>
      <c r="R571" s="181">
        <f>SUM(R572:R608)</f>
        <v>0</v>
      </c>
      <c r="S571" s="180"/>
      <c r="T571" s="182">
        <f>SUM(T572:T608)</f>
        <v>0</v>
      </c>
      <c r="AR571" s="183" t="s">
        <v>131</v>
      </c>
      <c r="AT571" s="184" t="s">
        <v>76</v>
      </c>
      <c r="AU571" s="184" t="s">
        <v>77</v>
      </c>
      <c r="AY571" s="183" t="s">
        <v>124</v>
      </c>
      <c r="BK571" s="185">
        <f>SUM(BK572:BK608)</f>
        <v>0</v>
      </c>
    </row>
    <row r="572" spans="1:65" s="2" customFormat="1" ht="14.45" customHeight="1">
      <c r="A572" s="35"/>
      <c r="B572" s="36"/>
      <c r="C572" s="188" t="s">
        <v>1294</v>
      </c>
      <c r="D572" s="188" t="s">
        <v>127</v>
      </c>
      <c r="E572" s="189" t="s">
        <v>1295</v>
      </c>
      <c r="F572" s="190" t="s">
        <v>1296</v>
      </c>
      <c r="G572" s="191" t="s">
        <v>1297</v>
      </c>
      <c r="H572" s="192">
        <v>83</v>
      </c>
      <c r="I572" s="193"/>
      <c r="J572" s="194">
        <f>ROUND(I572*H572,2)</f>
        <v>0</v>
      </c>
      <c r="K572" s="195"/>
      <c r="L572" s="40"/>
      <c r="M572" s="196" t="s">
        <v>1</v>
      </c>
      <c r="N572" s="197" t="s">
        <v>43</v>
      </c>
      <c r="O572" s="72"/>
      <c r="P572" s="198">
        <f>O572*H572</f>
        <v>0</v>
      </c>
      <c r="Q572" s="198">
        <v>0</v>
      </c>
      <c r="R572" s="198">
        <f>Q572*H572</f>
        <v>0</v>
      </c>
      <c r="S572" s="198">
        <v>0</v>
      </c>
      <c r="T572" s="199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0" t="s">
        <v>1298</v>
      </c>
      <c r="AT572" s="200" t="s">
        <v>127</v>
      </c>
      <c r="AU572" s="200" t="s">
        <v>85</v>
      </c>
      <c r="AY572" s="18" t="s">
        <v>124</v>
      </c>
      <c r="BE572" s="201">
        <f>IF(N572="základní",J572,0)</f>
        <v>0</v>
      </c>
      <c r="BF572" s="201">
        <f>IF(N572="snížená",J572,0)</f>
        <v>0</v>
      </c>
      <c r="BG572" s="201">
        <f>IF(N572="zákl. přenesená",J572,0)</f>
        <v>0</v>
      </c>
      <c r="BH572" s="201">
        <f>IF(N572="sníž. přenesená",J572,0)</f>
        <v>0</v>
      </c>
      <c r="BI572" s="201">
        <f>IF(N572="nulová",J572,0)</f>
        <v>0</v>
      </c>
      <c r="BJ572" s="18" t="s">
        <v>132</v>
      </c>
      <c r="BK572" s="201">
        <f>ROUND(I572*H572,2)</f>
        <v>0</v>
      </c>
      <c r="BL572" s="18" t="s">
        <v>1298</v>
      </c>
      <c r="BM572" s="200" t="s">
        <v>1299</v>
      </c>
    </row>
    <row r="573" spans="2:51" s="14" customFormat="1" ht="22.5">
      <c r="B573" s="214"/>
      <c r="C573" s="215"/>
      <c r="D573" s="204" t="s">
        <v>134</v>
      </c>
      <c r="E573" s="216" t="s">
        <v>1</v>
      </c>
      <c r="F573" s="217" t="s">
        <v>1300</v>
      </c>
      <c r="G573" s="215"/>
      <c r="H573" s="216" t="s">
        <v>1</v>
      </c>
      <c r="I573" s="218"/>
      <c r="J573" s="215"/>
      <c r="K573" s="215"/>
      <c r="L573" s="219"/>
      <c r="M573" s="220"/>
      <c r="N573" s="221"/>
      <c r="O573" s="221"/>
      <c r="P573" s="221"/>
      <c r="Q573" s="221"/>
      <c r="R573" s="221"/>
      <c r="S573" s="221"/>
      <c r="T573" s="222"/>
      <c r="AT573" s="223" t="s">
        <v>134</v>
      </c>
      <c r="AU573" s="223" t="s">
        <v>85</v>
      </c>
      <c r="AV573" s="14" t="s">
        <v>85</v>
      </c>
      <c r="AW573" s="14" t="s">
        <v>33</v>
      </c>
      <c r="AX573" s="14" t="s">
        <v>77</v>
      </c>
      <c r="AY573" s="223" t="s">
        <v>124</v>
      </c>
    </row>
    <row r="574" spans="2:51" s="14" customFormat="1" ht="22.5">
      <c r="B574" s="214"/>
      <c r="C574" s="215"/>
      <c r="D574" s="204" t="s">
        <v>134</v>
      </c>
      <c r="E574" s="216" t="s">
        <v>1</v>
      </c>
      <c r="F574" s="217" t="s">
        <v>1301</v>
      </c>
      <c r="G574" s="215"/>
      <c r="H574" s="216" t="s">
        <v>1</v>
      </c>
      <c r="I574" s="218"/>
      <c r="J574" s="215"/>
      <c r="K574" s="215"/>
      <c r="L574" s="219"/>
      <c r="M574" s="220"/>
      <c r="N574" s="221"/>
      <c r="O574" s="221"/>
      <c r="P574" s="221"/>
      <c r="Q574" s="221"/>
      <c r="R574" s="221"/>
      <c r="S574" s="221"/>
      <c r="T574" s="222"/>
      <c r="AT574" s="223" t="s">
        <v>134</v>
      </c>
      <c r="AU574" s="223" t="s">
        <v>85</v>
      </c>
      <c r="AV574" s="14" t="s">
        <v>85</v>
      </c>
      <c r="AW574" s="14" t="s">
        <v>33</v>
      </c>
      <c r="AX574" s="14" t="s">
        <v>77</v>
      </c>
      <c r="AY574" s="223" t="s">
        <v>124</v>
      </c>
    </row>
    <row r="575" spans="2:51" s="13" customFormat="1" ht="11.25">
      <c r="B575" s="202"/>
      <c r="C575" s="203"/>
      <c r="D575" s="204" t="s">
        <v>134</v>
      </c>
      <c r="E575" s="205" t="s">
        <v>1</v>
      </c>
      <c r="F575" s="206" t="s">
        <v>163</v>
      </c>
      <c r="G575" s="203"/>
      <c r="H575" s="207">
        <v>16</v>
      </c>
      <c r="I575" s="208"/>
      <c r="J575" s="203"/>
      <c r="K575" s="203"/>
      <c r="L575" s="209"/>
      <c r="M575" s="210"/>
      <c r="N575" s="211"/>
      <c r="O575" s="211"/>
      <c r="P575" s="211"/>
      <c r="Q575" s="211"/>
      <c r="R575" s="211"/>
      <c r="S575" s="211"/>
      <c r="T575" s="212"/>
      <c r="AT575" s="213" t="s">
        <v>134</v>
      </c>
      <c r="AU575" s="213" t="s">
        <v>85</v>
      </c>
      <c r="AV575" s="13" t="s">
        <v>132</v>
      </c>
      <c r="AW575" s="13" t="s">
        <v>33</v>
      </c>
      <c r="AX575" s="13" t="s">
        <v>77</v>
      </c>
      <c r="AY575" s="213" t="s">
        <v>124</v>
      </c>
    </row>
    <row r="576" spans="2:51" s="14" customFormat="1" ht="11.25">
      <c r="B576" s="214"/>
      <c r="C576" s="215"/>
      <c r="D576" s="204" t="s">
        <v>134</v>
      </c>
      <c r="E576" s="216" t="s">
        <v>1</v>
      </c>
      <c r="F576" s="217" t="s">
        <v>1302</v>
      </c>
      <c r="G576" s="215"/>
      <c r="H576" s="216" t="s">
        <v>1</v>
      </c>
      <c r="I576" s="218"/>
      <c r="J576" s="215"/>
      <c r="K576" s="215"/>
      <c r="L576" s="219"/>
      <c r="M576" s="220"/>
      <c r="N576" s="221"/>
      <c r="O576" s="221"/>
      <c r="P576" s="221"/>
      <c r="Q576" s="221"/>
      <c r="R576" s="221"/>
      <c r="S576" s="221"/>
      <c r="T576" s="222"/>
      <c r="AT576" s="223" t="s">
        <v>134</v>
      </c>
      <c r="AU576" s="223" t="s">
        <v>85</v>
      </c>
      <c r="AV576" s="14" t="s">
        <v>85</v>
      </c>
      <c r="AW576" s="14" t="s">
        <v>33</v>
      </c>
      <c r="AX576" s="14" t="s">
        <v>77</v>
      </c>
      <c r="AY576" s="223" t="s">
        <v>124</v>
      </c>
    </row>
    <row r="577" spans="2:51" s="13" customFormat="1" ht="11.25">
      <c r="B577" s="202"/>
      <c r="C577" s="203"/>
      <c r="D577" s="204" t="s">
        <v>134</v>
      </c>
      <c r="E577" s="205" t="s">
        <v>1</v>
      </c>
      <c r="F577" s="206" t="s">
        <v>163</v>
      </c>
      <c r="G577" s="203"/>
      <c r="H577" s="207">
        <v>16</v>
      </c>
      <c r="I577" s="208"/>
      <c r="J577" s="203"/>
      <c r="K577" s="203"/>
      <c r="L577" s="209"/>
      <c r="M577" s="210"/>
      <c r="N577" s="211"/>
      <c r="O577" s="211"/>
      <c r="P577" s="211"/>
      <c r="Q577" s="211"/>
      <c r="R577" s="211"/>
      <c r="S577" s="211"/>
      <c r="T577" s="212"/>
      <c r="AT577" s="213" t="s">
        <v>134</v>
      </c>
      <c r="AU577" s="213" t="s">
        <v>85</v>
      </c>
      <c r="AV577" s="13" t="s">
        <v>132</v>
      </c>
      <c r="AW577" s="13" t="s">
        <v>33</v>
      </c>
      <c r="AX577" s="13" t="s">
        <v>77</v>
      </c>
      <c r="AY577" s="213" t="s">
        <v>124</v>
      </c>
    </row>
    <row r="578" spans="2:51" s="14" customFormat="1" ht="22.5">
      <c r="B578" s="214"/>
      <c r="C578" s="215"/>
      <c r="D578" s="204" t="s">
        <v>134</v>
      </c>
      <c r="E578" s="216" t="s">
        <v>1</v>
      </c>
      <c r="F578" s="217" t="s">
        <v>1303</v>
      </c>
      <c r="G578" s="215"/>
      <c r="H578" s="216" t="s">
        <v>1</v>
      </c>
      <c r="I578" s="218"/>
      <c r="J578" s="215"/>
      <c r="K578" s="215"/>
      <c r="L578" s="219"/>
      <c r="M578" s="220"/>
      <c r="N578" s="221"/>
      <c r="O578" s="221"/>
      <c r="P578" s="221"/>
      <c r="Q578" s="221"/>
      <c r="R578" s="221"/>
      <c r="S578" s="221"/>
      <c r="T578" s="222"/>
      <c r="AT578" s="223" t="s">
        <v>134</v>
      </c>
      <c r="AU578" s="223" t="s">
        <v>85</v>
      </c>
      <c r="AV578" s="14" t="s">
        <v>85</v>
      </c>
      <c r="AW578" s="14" t="s">
        <v>33</v>
      </c>
      <c r="AX578" s="14" t="s">
        <v>77</v>
      </c>
      <c r="AY578" s="223" t="s">
        <v>124</v>
      </c>
    </row>
    <row r="579" spans="2:51" s="13" customFormat="1" ht="11.25">
      <c r="B579" s="202"/>
      <c r="C579" s="203"/>
      <c r="D579" s="204" t="s">
        <v>134</v>
      </c>
      <c r="E579" s="205" t="s">
        <v>1</v>
      </c>
      <c r="F579" s="206" t="s">
        <v>132</v>
      </c>
      <c r="G579" s="203"/>
      <c r="H579" s="207">
        <v>2</v>
      </c>
      <c r="I579" s="208"/>
      <c r="J579" s="203"/>
      <c r="K579" s="203"/>
      <c r="L579" s="209"/>
      <c r="M579" s="210"/>
      <c r="N579" s="211"/>
      <c r="O579" s="211"/>
      <c r="P579" s="211"/>
      <c r="Q579" s="211"/>
      <c r="R579" s="211"/>
      <c r="S579" s="211"/>
      <c r="T579" s="212"/>
      <c r="AT579" s="213" t="s">
        <v>134</v>
      </c>
      <c r="AU579" s="213" t="s">
        <v>85</v>
      </c>
      <c r="AV579" s="13" t="s">
        <v>132</v>
      </c>
      <c r="AW579" s="13" t="s">
        <v>33</v>
      </c>
      <c r="AX579" s="13" t="s">
        <v>77</v>
      </c>
      <c r="AY579" s="213" t="s">
        <v>124</v>
      </c>
    </row>
    <row r="580" spans="2:51" s="14" customFormat="1" ht="11.25">
      <c r="B580" s="214"/>
      <c r="C580" s="215"/>
      <c r="D580" s="204" t="s">
        <v>134</v>
      </c>
      <c r="E580" s="216" t="s">
        <v>1</v>
      </c>
      <c r="F580" s="217" t="s">
        <v>1304</v>
      </c>
      <c r="G580" s="215"/>
      <c r="H580" s="216" t="s">
        <v>1</v>
      </c>
      <c r="I580" s="218"/>
      <c r="J580" s="215"/>
      <c r="K580" s="215"/>
      <c r="L580" s="219"/>
      <c r="M580" s="220"/>
      <c r="N580" s="221"/>
      <c r="O580" s="221"/>
      <c r="P580" s="221"/>
      <c r="Q580" s="221"/>
      <c r="R580" s="221"/>
      <c r="S580" s="221"/>
      <c r="T580" s="222"/>
      <c r="AT580" s="223" t="s">
        <v>134</v>
      </c>
      <c r="AU580" s="223" t="s">
        <v>85</v>
      </c>
      <c r="AV580" s="14" t="s">
        <v>85</v>
      </c>
      <c r="AW580" s="14" t="s">
        <v>33</v>
      </c>
      <c r="AX580" s="14" t="s">
        <v>77</v>
      </c>
      <c r="AY580" s="223" t="s">
        <v>124</v>
      </c>
    </row>
    <row r="581" spans="2:51" s="13" customFormat="1" ht="11.25">
      <c r="B581" s="202"/>
      <c r="C581" s="203"/>
      <c r="D581" s="204" t="s">
        <v>134</v>
      </c>
      <c r="E581" s="205" t="s">
        <v>1</v>
      </c>
      <c r="F581" s="206" t="s">
        <v>176</v>
      </c>
      <c r="G581" s="203"/>
      <c r="H581" s="207">
        <v>8</v>
      </c>
      <c r="I581" s="208"/>
      <c r="J581" s="203"/>
      <c r="K581" s="203"/>
      <c r="L581" s="209"/>
      <c r="M581" s="210"/>
      <c r="N581" s="211"/>
      <c r="O581" s="211"/>
      <c r="P581" s="211"/>
      <c r="Q581" s="211"/>
      <c r="R581" s="211"/>
      <c r="S581" s="211"/>
      <c r="T581" s="212"/>
      <c r="AT581" s="213" t="s">
        <v>134</v>
      </c>
      <c r="AU581" s="213" t="s">
        <v>85</v>
      </c>
      <c r="AV581" s="13" t="s">
        <v>132</v>
      </c>
      <c r="AW581" s="13" t="s">
        <v>33</v>
      </c>
      <c r="AX581" s="13" t="s">
        <v>77</v>
      </c>
      <c r="AY581" s="213" t="s">
        <v>124</v>
      </c>
    </row>
    <row r="582" spans="2:51" s="14" customFormat="1" ht="22.5">
      <c r="B582" s="214"/>
      <c r="C582" s="215"/>
      <c r="D582" s="204" t="s">
        <v>134</v>
      </c>
      <c r="E582" s="216" t="s">
        <v>1</v>
      </c>
      <c r="F582" s="217" t="s">
        <v>1305</v>
      </c>
      <c r="G582" s="215"/>
      <c r="H582" s="216" t="s">
        <v>1</v>
      </c>
      <c r="I582" s="218"/>
      <c r="J582" s="215"/>
      <c r="K582" s="215"/>
      <c r="L582" s="219"/>
      <c r="M582" s="220"/>
      <c r="N582" s="221"/>
      <c r="O582" s="221"/>
      <c r="P582" s="221"/>
      <c r="Q582" s="221"/>
      <c r="R582" s="221"/>
      <c r="S582" s="221"/>
      <c r="T582" s="222"/>
      <c r="AT582" s="223" t="s">
        <v>134</v>
      </c>
      <c r="AU582" s="223" t="s">
        <v>85</v>
      </c>
      <c r="AV582" s="14" t="s">
        <v>85</v>
      </c>
      <c r="AW582" s="14" t="s">
        <v>33</v>
      </c>
      <c r="AX582" s="14" t="s">
        <v>77</v>
      </c>
      <c r="AY582" s="223" t="s">
        <v>124</v>
      </c>
    </row>
    <row r="583" spans="2:51" s="13" customFormat="1" ht="11.25">
      <c r="B583" s="202"/>
      <c r="C583" s="203"/>
      <c r="D583" s="204" t="s">
        <v>134</v>
      </c>
      <c r="E583" s="205" t="s">
        <v>1</v>
      </c>
      <c r="F583" s="206" t="s">
        <v>176</v>
      </c>
      <c r="G583" s="203"/>
      <c r="H583" s="207">
        <v>8</v>
      </c>
      <c r="I583" s="208"/>
      <c r="J583" s="203"/>
      <c r="K583" s="203"/>
      <c r="L583" s="209"/>
      <c r="M583" s="210"/>
      <c r="N583" s="211"/>
      <c r="O583" s="211"/>
      <c r="P583" s="211"/>
      <c r="Q583" s="211"/>
      <c r="R583" s="211"/>
      <c r="S583" s="211"/>
      <c r="T583" s="212"/>
      <c r="AT583" s="213" t="s">
        <v>134</v>
      </c>
      <c r="AU583" s="213" t="s">
        <v>85</v>
      </c>
      <c r="AV583" s="13" t="s">
        <v>132</v>
      </c>
      <c r="AW583" s="13" t="s">
        <v>33</v>
      </c>
      <c r="AX583" s="13" t="s">
        <v>77</v>
      </c>
      <c r="AY583" s="213" t="s">
        <v>124</v>
      </c>
    </row>
    <row r="584" spans="2:51" s="14" customFormat="1" ht="11.25">
      <c r="B584" s="214"/>
      <c r="C584" s="215"/>
      <c r="D584" s="204" t="s">
        <v>134</v>
      </c>
      <c r="E584" s="216" t="s">
        <v>1</v>
      </c>
      <c r="F584" s="217" t="s">
        <v>1306</v>
      </c>
      <c r="G584" s="215"/>
      <c r="H584" s="216" t="s">
        <v>1</v>
      </c>
      <c r="I584" s="218"/>
      <c r="J584" s="215"/>
      <c r="K584" s="215"/>
      <c r="L584" s="219"/>
      <c r="M584" s="220"/>
      <c r="N584" s="221"/>
      <c r="O584" s="221"/>
      <c r="P584" s="221"/>
      <c r="Q584" s="221"/>
      <c r="R584" s="221"/>
      <c r="S584" s="221"/>
      <c r="T584" s="222"/>
      <c r="AT584" s="223" t="s">
        <v>134</v>
      </c>
      <c r="AU584" s="223" t="s">
        <v>85</v>
      </c>
      <c r="AV584" s="14" t="s">
        <v>85</v>
      </c>
      <c r="AW584" s="14" t="s">
        <v>33</v>
      </c>
      <c r="AX584" s="14" t="s">
        <v>77</v>
      </c>
      <c r="AY584" s="223" t="s">
        <v>124</v>
      </c>
    </row>
    <row r="585" spans="2:51" s="13" customFormat="1" ht="11.25">
      <c r="B585" s="202"/>
      <c r="C585" s="203"/>
      <c r="D585" s="204" t="s">
        <v>134</v>
      </c>
      <c r="E585" s="205" t="s">
        <v>1</v>
      </c>
      <c r="F585" s="206" t="s">
        <v>176</v>
      </c>
      <c r="G585" s="203"/>
      <c r="H585" s="207">
        <v>8</v>
      </c>
      <c r="I585" s="208"/>
      <c r="J585" s="203"/>
      <c r="K585" s="203"/>
      <c r="L585" s="209"/>
      <c r="M585" s="210"/>
      <c r="N585" s="211"/>
      <c r="O585" s="211"/>
      <c r="P585" s="211"/>
      <c r="Q585" s="211"/>
      <c r="R585" s="211"/>
      <c r="S585" s="211"/>
      <c r="T585" s="212"/>
      <c r="AT585" s="213" t="s">
        <v>134</v>
      </c>
      <c r="AU585" s="213" t="s">
        <v>85</v>
      </c>
      <c r="AV585" s="13" t="s">
        <v>132</v>
      </c>
      <c r="AW585" s="13" t="s">
        <v>33</v>
      </c>
      <c r="AX585" s="13" t="s">
        <v>77</v>
      </c>
      <c r="AY585" s="213" t="s">
        <v>124</v>
      </c>
    </row>
    <row r="586" spans="2:51" s="14" customFormat="1" ht="11.25">
      <c r="B586" s="214"/>
      <c r="C586" s="215"/>
      <c r="D586" s="204" t="s">
        <v>134</v>
      </c>
      <c r="E586" s="216" t="s">
        <v>1</v>
      </c>
      <c r="F586" s="217" t="s">
        <v>1307</v>
      </c>
      <c r="G586" s="215"/>
      <c r="H586" s="216" t="s">
        <v>1</v>
      </c>
      <c r="I586" s="218"/>
      <c r="J586" s="215"/>
      <c r="K586" s="215"/>
      <c r="L586" s="219"/>
      <c r="M586" s="220"/>
      <c r="N586" s="221"/>
      <c r="O586" s="221"/>
      <c r="P586" s="221"/>
      <c r="Q586" s="221"/>
      <c r="R586" s="221"/>
      <c r="S586" s="221"/>
      <c r="T586" s="222"/>
      <c r="AT586" s="223" t="s">
        <v>134</v>
      </c>
      <c r="AU586" s="223" t="s">
        <v>85</v>
      </c>
      <c r="AV586" s="14" t="s">
        <v>85</v>
      </c>
      <c r="AW586" s="14" t="s">
        <v>33</v>
      </c>
      <c r="AX586" s="14" t="s">
        <v>77</v>
      </c>
      <c r="AY586" s="223" t="s">
        <v>124</v>
      </c>
    </row>
    <row r="587" spans="2:51" s="13" customFormat="1" ht="11.25">
      <c r="B587" s="202"/>
      <c r="C587" s="203"/>
      <c r="D587" s="204" t="s">
        <v>134</v>
      </c>
      <c r="E587" s="205" t="s">
        <v>1</v>
      </c>
      <c r="F587" s="206" t="s">
        <v>85</v>
      </c>
      <c r="G587" s="203"/>
      <c r="H587" s="207">
        <v>1</v>
      </c>
      <c r="I587" s="208"/>
      <c r="J587" s="203"/>
      <c r="K587" s="203"/>
      <c r="L587" s="209"/>
      <c r="M587" s="210"/>
      <c r="N587" s="211"/>
      <c r="O587" s="211"/>
      <c r="P587" s="211"/>
      <c r="Q587" s="211"/>
      <c r="R587" s="211"/>
      <c r="S587" s="211"/>
      <c r="T587" s="212"/>
      <c r="AT587" s="213" t="s">
        <v>134</v>
      </c>
      <c r="AU587" s="213" t="s">
        <v>85</v>
      </c>
      <c r="AV587" s="13" t="s">
        <v>132</v>
      </c>
      <c r="AW587" s="13" t="s">
        <v>33</v>
      </c>
      <c r="AX587" s="13" t="s">
        <v>77</v>
      </c>
      <c r="AY587" s="213" t="s">
        <v>124</v>
      </c>
    </row>
    <row r="588" spans="2:51" s="14" customFormat="1" ht="11.25">
      <c r="B588" s="214"/>
      <c r="C588" s="215"/>
      <c r="D588" s="204" t="s">
        <v>134</v>
      </c>
      <c r="E588" s="216" t="s">
        <v>1</v>
      </c>
      <c r="F588" s="217" t="s">
        <v>1308</v>
      </c>
      <c r="G588" s="215"/>
      <c r="H588" s="216" t="s">
        <v>1</v>
      </c>
      <c r="I588" s="218"/>
      <c r="J588" s="215"/>
      <c r="K588" s="215"/>
      <c r="L588" s="219"/>
      <c r="M588" s="220"/>
      <c r="N588" s="221"/>
      <c r="O588" s="221"/>
      <c r="P588" s="221"/>
      <c r="Q588" s="221"/>
      <c r="R588" s="221"/>
      <c r="S588" s="221"/>
      <c r="T588" s="222"/>
      <c r="AT588" s="223" t="s">
        <v>134</v>
      </c>
      <c r="AU588" s="223" t="s">
        <v>85</v>
      </c>
      <c r="AV588" s="14" t="s">
        <v>85</v>
      </c>
      <c r="AW588" s="14" t="s">
        <v>33</v>
      </c>
      <c r="AX588" s="14" t="s">
        <v>77</v>
      </c>
      <c r="AY588" s="223" t="s">
        <v>124</v>
      </c>
    </row>
    <row r="589" spans="2:51" s="13" customFormat="1" ht="11.25">
      <c r="B589" s="202"/>
      <c r="C589" s="203"/>
      <c r="D589" s="204" t="s">
        <v>134</v>
      </c>
      <c r="E589" s="205" t="s">
        <v>1</v>
      </c>
      <c r="F589" s="206" t="s">
        <v>176</v>
      </c>
      <c r="G589" s="203"/>
      <c r="H589" s="207">
        <v>8</v>
      </c>
      <c r="I589" s="208"/>
      <c r="J589" s="203"/>
      <c r="K589" s="203"/>
      <c r="L589" s="209"/>
      <c r="M589" s="210"/>
      <c r="N589" s="211"/>
      <c r="O589" s="211"/>
      <c r="P589" s="211"/>
      <c r="Q589" s="211"/>
      <c r="R589" s="211"/>
      <c r="S589" s="211"/>
      <c r="T589" s="212"/>
      <c r="AT589" s="213" t="s">
        <v>134</v>
      </c>
      <c r="AU589" s="213" t="s">
        <v>85</v>
      </c>
      <c r="AV589" s="13" t="s">
        <v>132</v>
      </c>
      <c r="AW589" s="13" t="s">
        <v>33</v>
      </c>
      <c r="AX589" s="13" t="s">
        <v>77</v>
      </c>
      <c r="AY589" s="213" t="s">
        <v>124</v>
      </c>
    </row>
    <row r="590" spans="2:51" s="14" customFormat="1" ht="11.25">
      <c r="B590" s="214"/>
      <c r="C590" s="215"/>
      <c r="D590" s="204" t="s">
        <v>134</v>
      </c>
      <c r="E590" s="216" t="s">
        <v>1</v>
      </c>
      <c r="F590" s="217" t="s">
        <v>1309</v>
      </c>
      <c r="G590" s="215"/>
      <c r="H590" s="216" t="s">
        <v>1</v>
      </c>
      <c r="I590" s="218"/>
      <c r="J590" s="215"/>
      <c r="K590" s="215"/>
      <c r="L590" s="219"/>
      <c r="M590" s="220"/>
      <c r="N590" s="221"/>
      <c r="O590" s="221"/>
      <c r="P590" s="221"/>
      <c r="Q590" s="221"/>
      <c r="R590" s="221"/>
      <c r="S590" s="221"/>
      <c r="T590" s="222"/>
      <c r="AT590" s="223" t="s">
        <v>134</v>
      </c>
      <c r="AU590" s="223" t="s">
        <v>85</v>
      </c>
      <c r="AV590" s="14" t="s">
        <v>85</v>
      </c>
      <c r="AW590" s="14" t="s">
        <v>33</v>
      </c>
      <c r="AX590" s="14" t="s">
        <v>77</v>
      </c>
      <c r="AY590" s="223" t="s">
        <v>124</v>
      </c>
    </row>
    <row r="591" spans="2:51" s="13" customFormat="1" ht="11.25">
      <c r="B591" s="202"/>
      <c r="C591" s="203"/>
      <c r="D591" s="204" t="s">
        <v>134</v>
      </c>
      <c r="E591" s="205" t="s">
        <v>1</v>
      </c>
      <c r="F591" s="206" t="s">
        <v>163</v>
      </c>
      <c r="G591" s="203"/>
      <c r="H591" s="207">
        <v>16</v>
      </c>
      <c r="I591" s="208"/>
      <c r="J591" s="203"/>
      <c r="K591" s="203"/>
      <c r="L591" s="209"/>
      <c r="M591" s="210"/>
      <c r="N591" s="211"/>
      <c r="O591" s="211"/>
      <c r="P591" s="211"/>
      <c r="Q591" s="211"/>
      <c r="R591" s="211"/>
      <c r="S591" s="211"/>
      <c r="T591" s="212"/>
      <c r="AT591" s="213" t="s">
        <v>134</v>
      </c>
      <c r="AU591" s="213" t="s">
        <v>85</v>
      </c>
      <c r="AV591" s="13" t="s">
        <v>132</v>
      </c>
      <c r="AW591" s="13" t="s">
        <v>33</v>
      </c>
      <c r="AX591" s="13" t="s">
        <v>77</v>
      </c>
      <c r="AY591" s="213" t="s">
        <v>124</v>
      </c>
    </row>
    <row r="592" spans="2:51" s="15" customFormat="1" ht="11.25">
      <c r="B592" s="224"/>
      <c r="C592" s="225"/>
      <c r="D592" s="204" t="s">
        <v>134</v>
      </c>
      <c r="E592" s="226" t="s">
        <v>1</v>
      </c>
      <c r="F592" s="227" t="s">
        <v>168</v>
      </c>
      <c r="G592" s="225"/>
      <c r="H592" s="228">
        <v>83</v>
      </c>
      <c r="I592" s="229"/>
      <c r="J592" s="225"/>
      <c r="K592" s="225"/>
      <c r="L592" s="230"/>
      <c r="M592" s="231"/>
      <c r="N592" s="232"/>
      <c r="O592" s="232"/>
      <c r="P592" s="232"/>
      <c r="Q592" s="232"/>
      <c r="R592" s="232"/>
      <c r="S592" s="232"/>
      <c r="T592" s="233"/>
      <c r="AT592" s="234" t="s">
        <v>134</v>
      </c>
      <c r="AU592" s="234" t="s">
        <v>85</v>
      </c>
      <c r="AV592" s="15" t="s">
        <v>131</v>
      </c>
      <c r="AW592" s="15" t="s">
        <v>33</v>
      </c>
      <c r="AX592" s="15" t="s">
        <v>85</v>
      </c>
      <c r="AY592" s="234" t="s">
        <v>124</v>
      </c>
    </row>
    <row r="593" spans="1:65" s="2" customFormat="1" ht="14.45" customHeight="1">
      <c r="A593" s="35"/>
      <c r="B593" s="36"/>
      <c r="C593" s="188" t="s">
        <v>1310</v>
      </c>
      <c r="D593" s="188" t="s">
        <v>127</v>
      </c>
      <c r="E593" s="189" t="s">
        <v>1311</v>
      </c>
      <c r="F593" s="190" t="s">
        <v>1312</v>
      </c>
      <c r="G593" s="191" t="s">
        <v>1297</v>
      </c>
      <c r="H593" s="192">
        <v>16</v>
      </c>
      <c r="I593" s="193"/>
      <c r="J593" s="194">
        <f>ROUND(I593*H593,2)</f>
        <v>0</v>
      </c>
      <c r="K593" s="195"/>
      <c r="L593" s="40"/>
      <c r="M593" s="196" t="s">
        <v>1</v>
      </c>
      <c r="N593" s="197" t="s">
        <v>43</v>
      </c>
      <c r="O593" s="72"/>
      <c r="P593" s="198">
        <f>O593*H593</f>
        <v>0</v>
      </c>
      <c r="Q593" s="198">
        <v>0</v>
      </c>
      <c r="R593" s="198">
        <f>Q593*H593</f>
        <v>0</v>
      </c>
      <c r="S593" s="198">
        <v>0</v>
      </c>
      <c r="T593" s="199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00" t="s">
        <v>1298</v>
      </c>
      <c r="AT593" s="200" t="s">
        <v>127</v>
      </c>
      <c r="AU593" s="200" t="s">
        <v>85</v>
      </c>
      <c r="AY593" s="18" t="s">
        <v>124</v>
      </c>
      <c r="BE593" s="201">
        <f>IF(N593="základní",J593,0)</f>
        <v>0</v>
      </c>
      <c r="BF593" s="201">
        <f>IF(N593="snížená",J593,0)</f>
        <v>0</v>
      </c>
      <c r="BG593" s="201">
        <f>IF(N593="zákl. přenesená",J593,0)</f>
        <v>0</v>
      </c>
      <c r="BH593" s="201">
        <f>IF(N593="sníž. přenesená",J593,0)</f>
        <v>0</v>
      </c>
      <c r="BI593" s="201">
        <f>IF(N593="nulová",J593,0)</f>
        <v>0</v>
      </c>
      <c r="BJ593" s="18" t="s">
        <v>132</v>
      </c>
      <c r="BK593" s="201">
        <f>ROUND(I593*H593,2)</f>
        <v>0</v>
      </c>
      <c r="BL593" s="18" t="s">
        <v>1298</v>
      </c>
      <c r="BM593" s="200" t="s">
        <v>1313</v>
      </c>
    </row>
    <row r="594" spans="2:51" s="14" customFormat="1" ht="22.5">
      <c r="B594" s="214"/>
      <c r="C594" s="215"/>
      <c r="D594" s="204" t="s">
        <v>134</v>
      </c>
      <c r="E594" s="216" t="s">
        <v>1</v>
      </c>
      <c r="F594" s="217" t="s">
        <v>1314</v>
      </c>
      <c r="G594" s="215"/>
      <c r="H594" s="216" t="s">
        <v>1</v>
      </c>
      <c r="I594" s="218"/>
      <c r="J594" s="215"/>
      <c r="K594" s="215"/>
      <c r="L594" s="219"/>
      <c r="M594" s="220"/>
      <c r="N594" s="221"/>
      <c r="O594" s="221"/>
      <c r="P594" s="221"/>
      <c r="Q594" s="221"/>
      <c r="R594" s="221"/>
      <c r="S594" s="221"/>
      <c r="T594" s="222"/>
      <c r="AT594" s="223" t="s">
        <v>134</v>
      </c>
      <c r="AU594" s="223" t="s">
        <v>85</v>
      </c>
      <c r="AV594" s="14" t="s">
        <v>85</v>
      </c>
      <c r="AW594" s="14" t="s">
        <v>33</v>
      </c>
      <c r="AX594" s="14" t="s">
        <v>77</v>
      </c>
      <c r="AY594" s="223" t="s">
        <v>124</v>
      </c>
    </row>
    <row r="595" spans="2:51" s="13" customFormat="1" ht="11.25">
      <c r="B595" s="202"/>
      <c r="C595" s="203"/>
      <c r="D595" s="204" t="s">
        <v>134</v>
      </c>
      <c r="E595" s="205" t="s">
        <v>1</v>
      </c>
      <c r="F595" s="206" t="s">
        <v>176</v>
      </c>
      <c r="G595" s="203"/>
      <c r="H595" s="207">
        <v>8</v>
      </c>
      <c r="I595" s="208"/>
      <c r="J595" s="203"/>
      <c r="K595" s="203"/>
      <c r="L595" s="209"/>
      <c r="M595" s="210"/>
      <c r="N595" s="211"/>
      <c r="O595" s="211"/>
      <c r="P595" s="211"/>
      <c r="Q595" s="211"/>
      <c r="R595" s="211"/>
      <c r="S595" s="211"/>
      <c r="T595" s="212"/>
      <c r="AT595" s="213" t="s">
        <v>134</v>
      </c>
      <c r="AU595" s="213" t="s">
        <v>85</v>
      </c>
      <c r="AV595" s="13" t="s">
        <v>132</v>
      </c>
      <c r="AW595" s="13" t="s">
        <v>33</v>
      </c>
      <c r="AX595" s="13" t="s">
        <v>77</v>
      </c>
      <c r="AY595" s="213" t="s">
        <v>124</v>
      </c>
    </row>
    <row r="596" spans="2:51" s="14" customFormat="1" ht="11.25">
      <c r="B596" s="214"/>
      <c r="C596" s="215"/>
      <c r="D596" s="204" t="s">
        <v>134</v>
      </c>
      <c r="E596" s="216" t="s">
        <v>1</v>
      </c>
      <c r="F596" s="217" t="s">
        <v>1315</v>
      </c>
      <c r="G596" s="215"/>
      <c r="H596" s="216" t="s">
        <v>1</v>
      </c>
      <c r="I596" s="218"/>
      <c r="J596" s="215"/>
      <c r="K596" s="215"/>
      <c r="L596" s="219"/>
      <c r="M596" s="220"/>
      <c r="N596" s="221"/>
      <c r="O596" s="221"/>
      <c r="P596" s="221"/>
      <c r="Q596" s="221"/>
      <c r="R596" s="221"/>
      <c r="S596" s="221"/>
      <c r="T596" s="222"/>
      <c r="AT596" s="223" t="s">
        <v>134</v>
      </c>
      <c r="AU596" s="223" t="s">
        <v>85</v>
      </c>
      <c r="AV596" s="14" t="s">
        <v>85</v>
      </c>
      <c r="AW596" s="14" t="s">
        <v>33</v>
      </c>
      <c r="AX596" s="14" t="s">
        <v>77</v>
      </c>
      <c r="AY596" s="223" t="s">
        <v>124</v>
      </c>
    </row>
    <row r="597" spans="2:51" s="13" customFormat="1" ht="11.25">
      <c r="B597" s="202"/>
      <c r="C597" s="203"/>
      <c r="D597" s="204" t="s">
        <v>134</v>
      </c>
      <c r="E597" s="205" t="s">
        <v>1</v>
      </c>
      <c r="F597" s="206" t="s">
        <v>176</v>
      </c>
      <c r="G597" s="203"/>
      <c r="H597" s="207">
        <v>8</v>
      </c>
      <c r="I597" s="208"/>
      <c r="J597" s="203"/>
      <c r="K597" s="203"/>
      <c r="L597" s="209"/>
      <c r="M597" s="210"/>
      <c r="N597" s="211"/>
      <c r="O597" s="211"/>
      <c r="P597" s="211"/>
      <c r="Q597" s="211"/>
      <c r="R597" s="211"/>
      <c r="S597" s="211"/>
      <c r="T597" s="212"/>
      <c r="AT597" s="213" t="s">
        <v>134</v>
      </c>
      <c r="AU597" s="213" t="s">
        <v>85</v>
      </c>
      <c r="AV597" s="13" t="s">
        <v>132</v>
      </c>
      <c r="AW597" s="13" t="s">
        <v>33</v>
      </c>
      <c r="AX597" s="13" t="s">
        <v>77</v>
      </c>
      <c r="AY597" s="213" t="s">
        <v>124</v>
      </c>
    </row>
    <row r="598" spans="2:51" s="15" customFormat="1" ht="11.25">
      <c r="B598" s="224"/>
      <c r="C598" s="225"/>
      <c r="D598" s="204" t="s">
        <v>134</v>
      </c>
      <c r="E598" s="226" t="s">
        <v>1</v>
      </c>
      <c r="F598" s="227" t="s">
        <v>168</v>
      </c>
      <c r="G598" s="225"/>
      <c r="H598" s="228">
        <v>16</v>
      </c>
      <c r="I598" s="229"/>
      <c r="J598" s="225"/>
      <c r="K598" s="225"/>
      <c r="L598" s="230"/>
      <c r="M598" s="231"/>
      <c r="N598" s="232"/>
      <c r="O598" s="232"/>
      <c r="P598" s="232"/>
      <c r="Q598" s="232"/>
      <c r="R598" s="232"/>
      <c r="S598" s="232"/>
      <c r="T598" s="233"/>
      <c r="AT598" s="234" t="s">
        <v>134</v>
      </c>
      <c r="AU598" s="234" t="s">
        <v>85</v>
      </c>
      <c r="AV598" s="15" t="s">
        <v>131</v>
      </c>
      <c r="AW598" s="15" t="s">
        <v>33</v>
      </c>
      <c r="AX598" s="15" t="s">
        <v>85</v>
      </c>
      <c r="AY598" s="234" t="s">
        <v>124</v>
      </c>
    </row>
    <row r="599" spans="1:65" s="2" customFormat="1" ht="14.45" customHeight="1">
      <c r="A599" s="35"/>
      <c r="B599" s="36"/>
      <c r="C599" s="188" t="s">
        <v>1316</v>
      </c>
      <c r="D599" s="188" t="s">
        <v>127</v>
      </c>
      <c r="E599" s="189" t="s">
        <v>1317</v>
      </c>
      <c r="F599" s="190" t="s">
        <v>1318</v>
      </c>
      <c r="G599" s="191" t="s">
        <v>1297</v>
      </c>
      <c r="H599" s="192">
        <v>12</v>
      </c>
      <c r="I599" s="193"/>
      <c r="J599" s="194">
        <f>ROUND(I599*H599,2)</f>
        <v>0</v>
      </c>
      <c r="K599" s="195"/>
      <c r="L599" s="40"/>
      <c r="M599" s="196" t="s">
        <v>1</v>
      </c>
      <c r="N599" s="197" t="s">
        <v>43</v>
      </c>
      <c r="O599" s="72"/>
      <c r="P599" s="198">
        <f>O599*H599</f>
        <v>0</v>
      </c>
      <c r="Q599" s="198">
        <v>0</v>
      </c>
      <c r="R599" s="198">
        <f>Q599*H599</f>
        <v>0</v>
      </c>
      <c r="S599" s="198">
        <v>0</v>
      </c>
      <c r="T599" s="199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00" t="s">
        <v>1298</v>
      </c>
      <c r="AT599" s="200" t="s">
        <v>127</v>
      </c>
      <c r="AU599" s="200" t="s">
        <v>85</v>
      </c>
      <c r="AY599" s="18" t="s">
        <v>124</v>
      </c>
      <c r="BE599" s="201">
        <f>IF(N599="základní",J599,0)</f>
        <v>0</v>
      </c>
      <c r="BF599" s="201">
        <f>IF(N599="snížená",J599,0)</f>
        <v>0</v>
      </c>
      <c r="BG599" s="201">
        <f>IF(N599="zákl. přenesená",J599,0)</f>
        <v>0</v>
      </c>
      <c r="BH599" s="201">
        <f>IF(N599="sníž. přenesená",J599,0)</f>
        <v>0</v>
      </c>
      <c r="BI599" s="201">
        <f>IF(N599="nulová",J599,0)</f>
        <v>0</v>
      </c>
      <c r="BJ599" s="18" t="s">
        <v>132</v>
      </c>
      <c r="BK599" s="201">
        <f>ROUND(I599*H599,2)</f>
        <v>0</v>
      </c>
      <c r="BL599" s="18" t="s">
        <v>1298</v>
      </c>
      <c r="BM599" s="200" t="s">
        <v>1319</v>
      </c>
    </row>
    <row r="600" spans="2:51" s="14" customFormat="1" ht="11.25">
      <c r="B600" s="214"/>
      <c r="C600" s="215"/>
      <c r="D600" s="204" t="s">
        <v>134</v>
      </c>
      <c r="E600" s="216" t="s">
        <v>1</v>
      </c>
      <c r="F600" s="217" t="s">
        <v>1320</v>
      </c>
      <c r="G600" s="215"/>
      <c r="H600" s="216" t="s">
        <v>1</v>
      </c>
      <c r="I600" s="218"/>
      <c r="J600" s="215"/>
      <c r="K600" s="215"/>
      <c r="L600" s="219"/>
      <c r="M600" s="220"/>
      <c r="N600" s="221"/>
      <c r="O600" s="221"/>
      <c r="P600" s="221"/>
      <c r="Q600" s="221"/>
      <c r="R600" s="221"/>
      <c r="S600" s="221"/>
      <c r="T600" s="222"/>
      <c r="AT600" s="223" t="s">
        <v>134</v>
      </c>
      <c r="AU600" s="223" t="s">
        <v>85</v>
      </c>
      <c r="AV600" s="14" t="s">
        <v>85</v>
      </c>
      <c r="AW600" s="14" t="s">
        <v>33</v>
      </c>
      <c r="AX600" s="14" t="s">
        <v>77</v>
      </c>
      <c r="AY600" s="223" t="s">
        <v>124</v>
      </c>
    </row>
    <row r="601" spans="2:51" s="13" customFormat="1" ht="11.25">
      <c r="B601" s="202"/>
      <c r="C601" s="203"/>
      <c r="D601" s="204" t="s">
        <v>134</v>
      </c>
      <c r="E601" s="205" t="s">
        <v>1</v>
      </c>
      <c r="F601" s="206" t="s">
        <v>1321</v>
      </c>
      <c r="G601" s="203"/>
      <c r="H601" s="207">
        <v>8</v>
      </c>
      <c r="I601" s="208"/>
      <c r="J601" s="203"/>
      <c r="K601" s="203"/>
      <c r="L601" s="209"/>
      <c r="M601" s="210"/>
      <c r="N601" s="211"/>
      <c r="O601" s="211"/>
      <c r="P601" s="211"/>
      <c r="Q601" s="211"/>
      <c r="R601" s="211"/>
      <c r="S601" s="211"/>
      <c r="T601" s="212"/>
      <c r="AT601" s="213" t="s">
        <v>134</v>
      </c>
      <c r="AU601" s="213" t="s">
        <v>85</v>
      </c>
      <c r="AV601" s="13" t="s">
        <v>132</v>
      </c>
      <c r="AW601" s="13" t="s">
        <v>33</v>
      </c>
      <c r="AX601" s="13" t="s">
        <v>77</v>
      </c>
      <c r="AY601" s="213" t="s">
        <v>124</v>
      </c>
    </row>
    <row r="602" spans="2:51" s="14" customFormat="1" ht="11.25">
      <c r="B602" s="214"/>
      <c r="C602" s="215"/>
      <c r="D602" s="204" t="s">
        <v>134</v>
      </c>
      <c r="E602" s="216" t="s">
        <v>1</v>
      </c>
      <c r="F602" s="217" t="s">
        <v>1322</v>
      </c>
      <c r="G602" s="215"/>
      <c r="H602" s="216" t="s">
        <v>1</v>
      </c>
      <c r="I602" s="218"/>
      <c r="J602" s="215"/>
      <c r="K602" s="215"/>
      <c r="L602" s="219"/>
      <c r="M602" s="220"/>
      <c r="N602" s="221"/>
      <c r="O602" s="221"/>
      <c r="P602" s="221"/>
      <c r="Q602" s="221"/>
      <c r="R602" s="221"/>
      <c r="S602" s="221"/>
      <c r="T602" s="222"/>
      <c r="AT602" s="223" t="s">
        <v>134</v>
      </c>
      <c r="AU602" s="223" t="s">
        <v>85</v>
      </c>
      <c r="AV602" s="14" t="s">
        <v>85</v>
      </c>
      <c r="AW602" s="14" t="s">
        <v>33</v>
      </c>
      <c r="AX602" s="14" t="s">
        <v>77</v>
      </c>
      <c r="AY602" s="223" t="s">
        <v>124</v>
      </c>
    </row>
    <row r="603" spans="2:51" s="13" customFormat="1" ht="11.25">
      <c r="B603" s="202"/>
      <c r="C603" s="203"/>
      <c r="D603" s="204" t="s">
        <v>134</v>
      </c>
      <c r="E603" s="205" t="s">
        <v>1</v>
      </c>
      <c r="F603" s="206" t="s">
        <v>131</v>
      </c>
      <c r="G603" s="203"/>
      <c r="H603" s="207">
        <v>4</v>
      </c>
      <c r="I603" s="208"/>
      <c r="J603" s="203"/>
      <c r="K603" s="203"/>
      <c r="L603" s="209"/>
      <c r="M603" s="210"/>
      <c r="N603" s="211"/>
      <c r="O603" s="211"/>
      <c r="P603" s="211"/>
      <c r="Q603" s="211"/>
      <c r="R603" s="211"/>
      <c r="S603" s="211"/>
      <c r="T603" s="212"/>
      <c r="AT603" s="213" t="s">
        <v>134</v>
      </c>
      <c r="AU603" s="213" t="s">
        <v>85</v>
      </c>
      <c r="AV603" s="13" t="s">
        <v>132</v>
      </c>
      <c r="AW603" s="13" t="s">
        <v>33</v>
      </c>
      <c r="AX603" s="13" t="s">
        <v>77</v>
      </c>
      <c r="AY603" s="213" t="s">
        <v>124</v>
      </c>
    </row>
    <row r="604" spans="2:51" s="15" customFormat="1" ht="11.25">
      <c r="B604" s="224"/>
      <c r="C604" s="225"/>
      <c r="D604" s="204" t="s">
        <v>134</v>
      </c>
      <c r="E604" s="226" t="s">
        <v>1</v>
      </c>
      <c r="F604" s="227" t="s">
        <v>168</v>
      </c>
      <c r="G604" s="225"/>
      <c r="H604" s="228">
        <v>12</v>
      </c>
      <c r="I604" s="229"/>
      <c r="J604" s="225"/>
      <c r="K604" s="225"/>
      <c r="L604" s="230"/>
      <c r="M604" s="231"/>
      <c r="N604" s="232"/>
      <c r="O604" s="232"/>
      <c r="P604" s="232"/>
      <c r="Q604" s="232"/>
      <c r="R604" s="232"/>
      <c r="S604" s="232"/>
      <c r="T604" s="233"/>
      <c r="AT604" s="234" t="s">
        <v>134</v>
      </c>
      <c r="AU604" s="234" t="s">
        <v>85</v>
      </c>
      <c r="AV604" s="15" t="s">
        <v>131</v>
      </c>
      <c r="AW604" s="15" t="s">
        <v>33</v>
      </c>
      <c r="AX604" s="15" t="s">
        <v>85</v>
      </c>
      <c r="AY604" s="234" t="s">
        <v>124</v>
      </c>
    </row>
    <row r="605" spans="1:65" s="2" customFormat="1" ht="14.45" customHeight="1">
      <c r="A605" s="35"/>
      <c r="B605" s="36"/>
      <c r="C605" s="188" t="s">
        <v>1323</v>
      </c>
      <c r="D605" s="188" t="s">
        <v>127</v>
      </c>
      <c r="E605" s="189" t="s">
        <v>1324</v>
      </c>
      <c r="F605" s="190" t="s">
        <v>1325</v>
      </c>
      <c r="G605" s="191" t="s">
        <v>1297</v>
      </c>
      <c r="H605" s="192">
        <v>4</v>
      </c>
      <c r="I605" s="193"/>
      <c r="J605" s="194">
        <f>ROUND(I605*H605,2)</f>
        <v>0</v>
      </c>
      <c r="K605" s="195"/>
      <c r="L605" s="40"/>
      <c r="M605" s="196" t="s">
        <v>1</v>
      </c>
      <c r="N605" s="197" t="s">
        <v>43</v>
      </c>
      <c r="O605" s="72"/>
      <c r="P605" s="198">
        <f>O605*H605</f>
        <v>0</v>
      </c>
      <c r="Q605" s="198">
        <v>0</v>
      </c>
      <c r="R605" s="198">
        <f>Q605*H605</f>
        <v>0</v>
      </c>
      <c r="S605" s="198">
        <v>0</v>
      </c>
      <c r="T605" s="199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00" t="s">
        <v>1298</v>
      </c>
      <c r="AT605" s="200" t="s">
        <v>127</v>
      </c>
      <c r="AU605" s="200" t="s">
        <v>85</v>
      </c>
      <c r="AY605" s="18" t="s">
        <v>124</v>
      </c>
      <c r="BE605" s="201">
        <f>IF(N605="základní",J605,0)</f>
        <v>0</v>
      </c>
      <c r="BF605" s="201">
        <f>IF(N605="snížená",J605,0)</f>
        <v>0</v>
      </c>
      <c r="BG605" s="201">
        <f>IF(N605="zákl. přenesená",J605,0)</f>
        <v>0</v>
      </c>
      <c r="BH605" s="201">
        <f>IF(N605="sníž. přenesená",J605,0)</f>
        <v>0</v>
      </c>
      <c r="BI605" s="201">
        <f>IF(N605="nulová",J605,0)</f>
        <v>0</v>
      </c>
      <c r="BJ605" s="18" t="s">
        <v>132</v>
      </c>
      <c r="BK605" s="201">
        <f>ROUND(I605*H605,2)</f>
        <v>0</v>
      </c>
      <c r="BL605" s="18" t="s">
        <v>1298</v>
      </c>
      <c r="BM605" s="200" t="s">
        <v>1326</v>
      </c>
    </row>
    <row r="606" spans="2:51" s="14" customFormat="1" ht="11.25">
      <c r="B606" s="214"/>
      <c r="C606" s="215"/>
      <c r="D606" s="204" t="s">
        <v>134</v>
      </c>
      <c r="E606" s="216" t="s">
        <v>1</v>
      </c>
      <c r="F606" s="217" t="s">
        <v>1327</v>
      </c>
      <c r="G606" s="215"/>
      <c r="H606" s="216" t="s">
        <v>1</v>
      </c>
      <c r="I606" s="218"/>
      <c r="J606" s="215"/>
      <c r="K606" s="215"/>
      <c r="L606" s="219"/>
      <c r="M606" s="220"/>
      <c r="N606" s="221"/>
      <c r="O606" s="221"/>
      <c r="P606" s="221"/>
      <c r="Q606" s="221"/>
      <c r="R606" s="221"/>
      <c r="S606" s="221"/>
      <c r="T606" s="222"/>
      <c r="AT606" s="223" t="s">
        <v>134</v>
      </c>
      <c r="AU606" s="223" t="s">
        <v>85</v>
      </c>
      <c r="AV606" s="14" t="s">
        <v>85</v>
      </c>
      <c r="AW606" s="14" t="s">
        <v>33</v>
      </c>
      <c r="AX606" s="14" t="s">
        <v>77</v>
      </c>
      <c r="AY606" s="223" t="s">
        <v>124</v>
      </c>
    </row>
    <row r="607" spans="2:51" s="13" customFormat="1" ht="11.25">
      <c r="B607" s="202"/>
      <c r="C607" s="203"/>
      <c r="D607" s="204" t="s">
        <v>134</v>
      </c>
      <c r="E607" s="205" t="s">
        <v>1</v>
      </c>
      <c r="F607" s="206" t="s">
        <v>131</v>
      </c>
      <c r="G607" s="203"/>
      <c r="H607" s="207">
        <v>4</v>
      </c>
      <c r="I607" s="208"/>
      <c r="J607" s="203"/>
      <c r="K607" s="203"/>
      <c r="L607" s="209"/>
      <c r="M607" s="210"/>
      <c r="N607" s="211"/>
      <c r="O607" s="211"/>
      <c r="P607" s="211"/>
      <c r="Q607" s="211"/>
      <c r="R607" s="211"/>
      <c r="S607" s="211"/>
      <c r="T607" s="212"/>
      <c r="AT607" s="213" t="s">
        <v>134</v>
      </c>
      <c r="AU607" s="213" t="s">
        <v>85</v>
      </c>
      <c r="AV607" s="13" t="s">
        <v>132</v>
      </c>
      <c r="AW607" s="13" t="s">
        <v>33</v>
      </c>
      <c r="AX607" s="13" t="s">
        <v>77</v>
      </c>
      <c r="AY607" s="213" t="s">
        <v>124</v>
      </c>
    </row>
    <row r="608" spans="2:51" s="15" customFormat="1" ht="11.25">
      <c r="B608" s="224"/>
      <c r="C608" s="225"/>
      <c r="D608" s="204" t="s">
        <v>134</v>
      </c>
      <c r="E608" s="226" t="s">
        <v>1</v>
      </c>
      <c r="F608" s="227" t="s">
        <v>168</v>
      </c>
      <c r="G608" s="225"/>
      <c r="H608" s="228">
        <v>4</v>
      </c>
      <c r="I608" s="229"/>
      <c r="J608" s="225"/>
      <c r="K608" s="225"/>
      <c r="L608" s="230"/>
      <c r="M608" s="231"/>
      <c r="N608" s="232"/>
      <c r="O608" s="232"/>
      <c r="P608" s="232"/>
      <c r="Q608" s="232"/>
      <c r="R608" s="232"/>
      <c r="S608" s="232"/>
      <c r="T608" s="233"/>
      <c r="AT608" s="234" t="s">
        <v>134</v>
      </c>
      <c r="AU608" s="234" t="s">
        <v>85</v>
      </c>
      <c r="AV608" s="15" t="s">
        <v>131</v>
      </c>
      <c r="AW608" s="15" t="s">
        <v>33</v>
      </c>
      <c r="AX608" s="15" t="s">
        <v>85</v>
      </c>
      <c r="AY608" s="234" t="s">
        <v>124</v>
      </c>
    </row>
    <row r="609" spans="2:63" s="12" customFormat="1" ht="25.9" customHeight="1">
      <c r="B609" s="172"/>
      <c r="C609" s="173"/>
      <c r="D609" s="174" t="s">
        <v>76</v>
      </c>
      <c r="E609" s="175" t="s">
        <v>1328</v>
      </c>
      <c r="F609" s="175" t="s">
        <v>1329</v>
      </c>
      <c r="G609" s="173"/>
      <c r="H609" s="173"/>
      <c r="I609" s="176"/>
      <c r="J609" s="177">
        <f>BK609</f>
        <v>0</v>
      </c>
      <c r="K609" s="173"/>
      <c r="L609" s="178"/>
      <c r="M609" s="179"/>
      <c r="N609" s="180"/>
      <c r="O609" s="180"/>
      <c r="P609" s="181">
        <f>SUM(P610:P613)</f>
        <v>0</v>
      </c>
      <c r="Q609" s="180"/>
      <c r="R609" s="181">
        <f>SUM(R610:R613)</f>
        <v>0</v>
      </c>
      <c r="S609" s="180"/>
      <c r="T609" s="182">
        <f>SUM(T610:T613)</f>
        <v>0</v>
      </c>
      <c r="AR609" s="183" t="s">
        <v>131</v>
      </c>
      <c r="AT609" s="184" t="s">
        <v>76</v>
      </c>
      <c r="AU609" s="184" t="s">
        <v>77</v>
      </c>
      <c r="AY609" s="183" t="s">
        <v>124</v>
      </c>
      <c r="BK609" s="185">
        <f>SUM(BK610:BK613)</f>
        <v>0</v>
      </c>
    </row>
    <row r="610" spans="1:65" s="2" customFormat="1" ht="14.45" customHeight="1">
      <c r="A610" s="35"/>
      <c r="B610" s="36"/>
      <c r="C610" s="188" t="s">
        <v>1330</v>
      </c>
      <c r="D610" s="188" t="s">
        <v>127</v>
      </c>
      <c r="E610" s="189" t="s">
        <v>1331</v>
      </c>
      <c r="F610" s="190" t="s">
        <v>1332</v>
      </c>
      <c r="G610" s="191" t="s">
        <v>204</v>
      </c>
      <c r="H610" s="192">
        <v>1</v>
      </c>
      <c r="I610" s="193"/>
      <c r="J610" s="194">
        <f>ROUND(I610*H610,2)</f>
        <v>0</v>
      </c>
      <c r="K610" s="195"/>
      <c r="L610" s="40"/>
      <c r="M610" s="196" t="s">
        <v>1</v>
      </c>
      <c r="N610" s="197" t="s">
        <v>43</v>
      </c>
      <c r="O610" s="72"/>
      <c r="P610" s="198">
        <f>O610*H610</f>
        <v>0</v>
      </c>
      <c r="Q610" s="198">
        <v>0</v>
      </c>
      <c r="R610" s="198">
        <f>Q610*H610</f>
        <v>0</v>
      </c>
      <c r="S610" s="198">
        <v>0</v>
      </c>
      <c r="T610" s="199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200" t="s">
        <v>1298</v>
      </c>
      <c r="AT610" s="200" t="s">
        <v>127</v>
      </c>
      <c r="AU610" s="200" t="s">
        <v>85</v>
      </c>
      <c r="AY610" s="18" t="s">
        <v>124</v>
      </c>
      <c r="BE610" s="201">
        <f>IF(N610="základní",J610,0)</f>
        <v>0</v>
      </c>
      <c r="BF610" s="201">
        <f>IF(N610="snížená",J610,0)</f>
        <v>0</v>
      </c>
      <c r="BG610" s="201">
        <f>IF(N610="zákl. přenesená",J610,0)</f>
        <v>0</v>
      </c>
      <c r="BH610" s="201">
        <f>IF(N610="sníž. přenesená",J610,0)</f>
        <v>0</v>
      </c>
      <c r="BI610" s="201">
        <f>IF(N610="nulová",J610,0)</f>
        <v>0</v>
      </c>
      <c r="BJ610" s="18" t="s">
        <v>132</v>
      </c>
      <c r="BK610" s="201">
        <f>ROUND(I610*H610,2)</f>
        <v>0</v>
      </c>
      <c r="BL610" s="18" t="s">
        <v>1298</v>
      </c>
      <c r="BM610" s="200" t="s">
        <v>1333</v>
      </c>
    </row>
    <row r="611" spans="1:65" s="2" customFormat="1" ht="14.45" customHeight="1">
      <c r="A611" s="35"/>
      <c r="B611" s="36"/>
      <c r="C611" s="188" t="s">
        <v>1334</v>
      </c>
      <c r="D611" s="188" t="s">
        <v>127</v>
      </c>
      <c r="E611" s="189" t="s">
        <v>1335</v>
      </c>
      <c r="F611" s="190" t="s">
        <v>1336</v>
      </c>
      <c r="G611" s="191" t="s">
        <v>204</v>
      </c>
      <c r="H611" s="192">
        <v>1</v>
      </c>
      <c r="I611" s="193"/>
      <c r="J611" s="194">
        <f>ROUND(I611*H611,2)</f>
        <v>0</v>
      </c>
      <c r="K611" s="195"/>
      <c r="L611" s="40"/>
      <c r="M611" s="196" t="s">
        <v>1</v>
      </c>
      <c r="N611" s="197" t="s">
        <v>43</v>
      </c>
      <c r="O611" s="72"/>
      <c r="P611" s="198">
        <f>O611*H611</f>
        <v>0</v>
      </c>
      <c r="Q611" s="198">
        <v>0</v>
      </c>
      <c r="R611" s="198">
        <f>Q611*H611</f>
        <v>0</v>
      </c>
      <c r="S611" s="198">
        <v>0</v>
      </c>
      <c r="T611" s="199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00" t="s">
        <v>1298</v>
      </c>
      <c r="AT611" s="200" t="s">
        <v>127</v>
      </c>
      <c r="AU611" s="200" t="s">
        <v>85</v>
      </c>
      <c r="AY611" s="18" t="s">
        <v>124</v>
      </c>
      <c r="BE611" s="201">
        <f>IF(N611="základní",J611,0)</f>
        <v>0</v>
      </c>
      <c r="BF611" s="201">
        <f>IF(N611="snížená",J611,0)</f>
        <v>0</v>
      </c>
      <c r="BG611" s="201">
        <f>IF(N611="zákl. přenesená",J611,0)</f>
        <v>0</v>
      </c>
      <c r="BH611" s="201">
        <f>IF(N611="sníž. přenesená",J611,0)</f>
        <v>0</v>
      </c>
      <c r="BI611" s="201">
        <f>IF(N611="nulová",J611,0)</f>
        <v>0</v>
      </c>
      <c r="BJ611" s="18" t="s">
        <v>132</v>
      </c>
      <c r="BK611" s="201">
        <f>ROUND(I611*H611,2)</f>
        <v>0</v>
      </c>
      <c r="BL611" s="18" t="s">
        <v>1298</v>
      </c>
      <c r="BM611" s="200" t="s">
        <v>1337</v>
      </c>
    </row>
    <row r="612" spans="1:65" s="2" customFormat="1" ht="14.45" customHeight="1">
      <c r="A612" s="35"/>
      <c r="B612" s="36"/>
      <c r="C612" s="235" t="s">
        <v>1338</v>
      </c>
      <c r="D612" s="235" t="s">
        <v>177</v>
      </c>
      <c r="E612" s="236" t="s">
        <v>1339</v>
      </c>
      <c r="F612" s="237" t="s">
        <v>1340</v>
      </c>
      <c r="G612" s="238" t="s">
        <v>204</v>
      </c>
      <c r="H612" s="239">
        <v>1</v>
      </c>
      <c r="I612" s="240"/>
      <c r="J612" s="241">
        <f>ROUND(I612*H612,2)</f>
        <v>0</v>
      </c>
      <c r="K612" s="242"/>
      <c r="L612" s="243"/>
      <c r="M612" s="244" t="s">
        <v>1</v>
      </c>
      <c r="N612" s="245" t="s">
        <v>43</v>
      </c>
      <c r="O612" s="72"/>
      <c r="P612" s="198">
        <f>O612*H612</f>
        <v>0</v>
      </c>
      <c r="Q612" s="198">
        <v>0</v>
      </c>
      <c r="R612" s="198">
        <f>Q612*H612</f>
        <v>0</v>
      </c>
      <c r="S612" s="198">
        <v>0</v>
      </c>
      <c r="T612" s="199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00" t="s">
        <v>1298</v>
      </c>
      <c r="AT612" s="200" t="s">
        <v>177</v>
      </c>
      <c r="AU612" s="200" t="s">
        <v>85</v>
      </c>
      <c r="AY612" s="18" t="s">
        <v>124</v>
      </c>
      <c r="BE612" s="201">
        <f>IF(N612="základní",J612,0)</f>
        <v>0</v>
      </c>
      <c r="BF612" s="201">
        <f>IF(N612="snížená",J612,0)</f>
        <v>0</v>
      </c>
      <c r="BG612" s="201">
        <f>IF(N612="zákl. přenesená",J612,0)</f>
        <v>0</v>
      </c>
      <c r="BH612" s="201">
        <f>IF(N612="sníž. přenesená",J612,0)</f>
        <v>0</v>
      </c>
      <c r="BI612" s="201">
        <f>IF(N612="nulová",J612,0)</f>
        <v>0</v>
      </c>
      <c r="BJ612" s="18" t="s">
        <v>132</v>
      </c>
      <c r="BK612" s="201">
        <f>ROUND(I612*H612,2)</f>
        <v>0</v>
      </c>
      <c r="BL612" s="18" t="s">
        <v>1298</v>
      </c>
      <c r="BM612" s="200" t="s">
        <v>1341</v>
      </c>
    </row>
    <row r="613" spans="1:65" s="2" customFormat="1" ht="24.2" customHeight="1">
      <c r="A613" s="35"/>
      <c r="B613" s="36"/>
      <c r="C613" s="188" t="s">
        <v>1342</v>
      </c>
      <c r="D613" s="188" t="s">
        <v>127</v>
      </c>
      <c r="E613" s="189" t="s">
        <v>1343</v>
      </c>
      <c r="F613" s="190" t="s">
        <v>1344</v>
      </c>
      <c r="G613" s="191" t="s">
        <v>222</v>
      </c>
      <c r="H613" s="192">
        <v>1</v>
      </c>
      <c r="I613" s="193"/>
      <c r="J613" s="194">
        <f>ROUND(I613*H613,2)</f>
        <v>0</v>
      </c>
      <c r="K613" s="195"/>
      <c r="L613" s="40"/>
      <c r="M613" s="196" t="s">
        <v>1</v>
      </c>
      <c r="N613" s="197" t="s">
        <v>43</v>
      </c>
      <c r="O613" s="72"/>
      <c r="P613" s="198">
        <f>O613*H613</f>
        <v>0</v>
      </c>
      <c r="Q613" s="198">
        <v>0</v>
      </c>
      <c r="R613" s="198">
        <f>Q613*H613</f>
        <v>0</v>
      </c>
      <c r="S613" s="198">
        <v>0</v>
      </c>
      <c r="T613" s="199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00" t="s">
        <v>1298</v>
      </c>
      <c r="AT613" s="200" t="s">
        <v>127</v>
      </c>
      <c r="AU613" s="200" t="s">
        <v>85</v>
      </c>
      <c r="AY613" s="18" t="s">
        <v>124</v>
      </c>
      <c r="BE613" s="201">
        <f>IF(N613="základní",J613,0)</f>
        <v>0</v>
      </c>
      <c r="BF613" s="201">
        <f>IF(N613="snížená",J613,0)</f>
        <v>0</v>
      </c>
      <c r="BG613" s="201">
        <f>IF(N613="zákl. přenesená",J613,0)</f>
        <v>0</v>
      </c>
      <c r="BH613" s="201">
        <f>IF(N613="sníž. přenesená",J613,0)</f>
        <v>0</v>
      </c>
      <c r="BI613" s="201">
        <f>IF(N613="nulová",J613,0)</f>
        <v>0</v>
      </c>
      <c r="BJ613" s="18" t="s">
        <v>132</v>
      </c>
      <c r="BK613" s="201">
        <f>ROUND(I613*H613,2)</f>
        <v>0</v>
      </c>
      <c r="BL613" s="18" t="s">
        <v>1298</v>
      </c>
      <c r="BM613" s="200" t="s">
        <v>1345</v>
      </c>
    </row>
    <row r="614" spans="2:63" s="12" customFormat="1" ht="25.9" customHeight="1">
      <c r="B614" s="172"/>
      <c r="C614" s="173"/>
      <c r="D614" s="174" t="s">
        <v>76</v>
      </c>
      <c r="E614" s="175" t="s">
        <v>1346</v>
      </c>
      <c r="F614" s="175" t="s">
        <v>1347</v>
      </c>
      <c r="G614" s="173"/>
      <c r="H614" s="173"/>
      <c r="I614" s="176"/>
      <c r="J614" s="177">
        <f>BK614</f>
        <v>0</v>
      </c>
      <c r="K614" s="173"/>
      <c r="L614" s="178"/>
      <c r="M614" s="179"/>
      <c r="N614" s="180"/>
      <c r="O614" s="180"/>
      <c r="P614" s="181">
        <f>P615+P617</f>
        <v>0</v>
      </c>
      <c r="Q614" s="180"/>
      <c r="R614" s="181">
        <f>R615+R617</f>
        <v>0</v>
      </c>
      <c r="S614" s="180"/>
      <c r="T614" s="182">
        <f>T615+T617</f>
        <v>0</v>
      </c>
      <c r="AR614" s="183" t="s">
        <v>153</v>
      </c>
      <c r="AT614" s="184" t="s">
        <v>76</v>
      </c>
      <c r="AU614" s="184" t="s">
        <v>77</v>
      </c>
      <c r="AY614" s="183" t="s">
        <v>124</v>
      </c>
      <c r="BK614" s="185">
        <f>BK615+BK617</f>
        <v>0</v>
      </c>
    </row>
    <row r="615" spans="2:63" s="12" customFormat="1" ht="22.9" customHeight="1">
      <c r="B615" s="172"/>
      <c r="C615" s="173"/>
      <c r="D615" s="174" t="s">
        <v>76</v>
      </c>
      <c r="E615" s="186" t="s">
        <v>1348</v>
      </c>
      <c r="F615" s="186" t="s">
        <v>1349</v>
      </c>
      <c r="G615" s="173"/>
      <c r="H615" s="173"/>
      <c r="I615" s="176"/>
      <c r="J615" s="187">
        <f>BK615</f>
        <v>0</v>
      </c>
      <c r="K615" s="173"/>
      <c r="L615" s="178"/>
      <c r="M615" s="179"/>
      <c r="N615" s="180"/>
      <c r="O615" s="180"/>
      <c r="P615" s="181">
        <f>P616</f>
        <v>0</v>
      </c>
      <c r="Q615" s="180"/>
      <c r="R615" s="181">
        <f>R616</f>
        <v>0</v>
      </c>
      <c r="S615" s="180"/>
      <c r="T615" s="182">
        <f>T616</f>
        <v>0</v>
      </c>
      <c r="AR615" s="183" t="s">
        <v>153</v>
      </c>
      <c r="AT615" s="184" t="s">
        <v>76</v>
      </c>
      <c r="AU615" s="184" t="s">
        <v>85</v>
      </c>
      <c r="AY615" s="183" t="s">
        <v>124</v>
      </c>
      <c r="BK615" s="185">
        <f>BK616</f>
        <v>0</v>
      </c>
    </row>
    <row r="616" spans="1:65" s="2" customFormat="1" ht="14.45" customHeight="1">
      <c r="A616" s="35"/>
      <c r="B616" s="36"/>
      <c r="C616" s="188" t="s">
        <v>1350</v>
      </c>
      <c r="D616" s="188" t="s">
        <v>127</v>
      </c>
      <c r="E616" s="189" t="s">
        <v>1351</v>
      </c>
      <c r="F616" s="190" t="s">
        <v>1352</v>
      </c>
      <c r="G616" s="191" t="s">
        <v>222</v>
      </c>
      <c r="H616" s="192">
        <v>1</v>
      </c>
      <c r="I616" s="193"/>
      <c r="J616" s="194">
        <f>ROUND(I616*H616,2)</f>
        <v>0</v>
      </c>
      <c r="K616" s="195"/>
      <c r="L616" s="40"/>
      <c r="M616" s="196" t="s">
        <v>1</v>
      </c>
      <c r="N616" s="197" t="s">
        <v>43</v>
      </c>
      <c r="O616" s="72"/>
      <c r="P616" s="198">
        <f>O616*H616</f>
        <v>0</v>
      </c>
      <c r="Q616" s="198">
        <v>0</v>
      </c>
      <c r="R616" s="198">
        <f>Q616*H616</f>
        <v>0</v>
      </c>
      <c r="S616" s="198">
        <v>0</v>
      </c>
      <c r="T616" s="199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200" t="s">
        <v>1353</v>
      </c>
      <c r="AT616" s="200" t="s">
        <v>127</v>
      </c>
      <c r="AU616" s="200" t="s">
        <v>132</v>
      </c>
      <c r="AY616" s="18" t="s">
        <v>124</v>
      </c>
      <c r="BE616" s="201">
        <f>IF(N616="základní",J616,0)</f>
        <v>0</v>
      </c>
      <c r="BF616" s="201">
        <f>IF(N616="snížená",J616,0)</f>
        <v>0</v>
      </c>
      <c r="BG616" s="201">
        <f>IF(N616="zákl. přenesená",J616,0)</f>
        <v>0</v>
      </c>
      <c r="BH616" s="201">
        <f>IF(N616="sníž. přenesená",J616,0)</f>
        <v>0</v>
      </c>
      <c r="BI616" s="201">
        <f>IF(N616="nulová",J616,0)</f>
        <v>0</v>
      </c>
      <c r="BJ616" s="18" t="s">
        <v>132</v>
      </c>
      <c r="BK616" s="201">
        <f>ROUND(I616*H616,2)</f>
        <v>0</v>
      </c>
      <c r="BL616" s="18" t="s">
        <v>1353</v>
      </c>
      <c r="BM616" s="200" t="s">
        <v>1354</v>
      </c>
    </row>
    <row r="617" spans="2:63" s="12" customFormat="1" ht="22.9" customHeight="1">
      <c r="B617" s="172"/>
      <c r="C617" s="173"/>
      <c r="D617" s="174" t="s">
        <v>76</v>
      </c>
      <c r="E617" s="186" t="s">
        <v>1355</v>
      </c>
      <c r="F617" s="186" t="s">
        <v>1356</v>
      </c>
      <c r="G617" s="173"/>
      <c r="H617" s="173"/>
      <c r="I617" s="176"/>
      <c r="J617" s="187">
        <f>BK617</f>
        <v>0</v>
      </c>
      <c r="K617" s="173"/>
      <c r="L617" s="178"/>
      <c r="M617" s="179"/>
      <c r="N617" s="180"/>
      <c r="O617" s="180"/>
      <c r="P617" s="181">
        <f>P618</f>
        <v>0</v>
      </c>
      <c r="Q617" s="180"/>
      <c r="R617" s="181">
        <f>R618</f>
        <v>0</v>
      </c>
      <c r="S617" s="180"/>
      <c r="T617" s="182">
        <f>T618</f>
        <v>0</v>
      </c>
      <c r="AR617" s="183" t="s">
        <v>153</v>
      </c>
      <c r="AT617" s="184" t="s">
        <v>76</v>
      </c>
      <c r="AU617" s="184" t="s">
        <v>85</v>
      </c>
      <c r="AY617" s="183" t="s">
        <v>124</v>
      </c>
      <c r="BK617" s="185">
        <f>BK618</f>
        <v>0</v>
      </c>
    </row>
    <row r="618" spans="1:65" s="2" customFormat="1" ht="14.45" customHeight="1">
      <c r="A618" s="35"/>
      <c r="B618" s="36"/>
      <c r="C618" s="188" t="s">
        <v>1357</v>
      </c>
      <c r="D618" s="188" t="s">
        <v>127</v>
      </c>
      <c r="E618" s="189" t="s">
        <v>1358</v>
      </c>
      <c r="F618" s="190" t="s">
        <v>1359</v>
      </c>
      <c r="G618" s="191" t="s">
        <v>222</v>
      </c>
      <c r="H618" s="192">
        <v>1</v>
      </c>
      <c r="I618" s="193"/>
      <c r="J618" s="194">
        <f>ROUND(I618*H618,2)</f>
        <v>0</v>
      </c>
      <c r="K618" s="195"/>
      <c r="L618" s="40"/>
      <c r="M618" s="250" t="s">
        <v>1</v>
      </c>
      <c r="N618" s="251" t="s">
        <v>43</v>
      </c>
      <c r="O618" s="252"/>
      <c r="P618" s="253">
        <f>O618*H618</f>
        <v>0</v>
      </c>
      <c r="Q618" s="253">
        <v>0</v>
      </c>
      <c r="R618" s="253">
        <f>Q618*H618</f>
        <v>0</v>
      </c>
      <c r="S618" s="253">
        <v>0</v>
      </c>
      <c r="T618" s="254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200" t="s">
        <v>1353</v>
      </c>
      <c r="AT618" s="200" t="s">
        <v>127</v>
      </c>
      <c r="AU618" s="200" t="s">
        <v>132</v>
      </c>
      <c r="AY618" s="18" t="s">
        <v>124</v>
      </c>
      <c r="BE618" s="201">
        <f>IF(N618="základní",J618,0)</f>
        <v>0</v>
      </c>
      <c r="BF618" s="201">
        <f>IF(N618="snížená",J618,0)</f>
        <v>0</v>
      </c>
      <c r="BG618" s="201">
        <f>IF(N618="zákl. přenesená",J618,0)</f>
        <v>0</v>
      </c>
      <c r="BH618" s="201">
        <f>IF(N618="sníž. přenesená",J618,0)</f>
        <v>0</v>
      </c>
      <c r="BI618" s="201">
        <f>IF(N618="nulová",J618,0)</f>
        <v>0</v>
      </c>
      <c r="BJ618" s="18" t="s">
        <v>132</v>
      </c>
      <c r="BK618" s="201">
        <f>ROUND(I618*H618,2)</f>
        <v>0</v>
      </c>
      <c r="BL618" s="18" t="s">
        <v>1353</v>
      </c>
      <c r="BM618" s="200" t="s">
        <v>1360</v>
      </c>
    </row>
    <row r="619" spans="1:31" s="2" customFormat="1" ht="6.95" customHeight="1">
      <c r="A619" s="35"/>
      <c r="B619" s="55"/>
      <c r="C619" s="56"/>
      <c r="D619" s="56"/>
      <c r="E619" s="56"/>
      <c r="F619" s="56"/>
      <c r="G619" s="56"/>
      <c r="H619" s="56"/>
      <c r="I619" s="56"/>
      <c r="J619" s="56"/>
      <c r="K619" s="56"/>
      <c r="L619" s="40"/>
      <c r="M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</row>
  </sheetData>
  <sheetProtection algorithmName="SHA-512" hashValue="PlAPfKqx4qpm/tkimlYYLLgNgLns1ncFYIcpSEP0c0R9QNvqLRXeOBj1wRw/QvbyZ1TFTLAEqrB8XwJQA7gq/w==" saltValue="5uhne5/jZfZ2YnYlg3XhT2FeIzl26EQx92hiVvalfnN7nj4i2iJXtU4UJXaTHF1brFsMi4YP62yFqF+klBl/sg==" spinCount="100000" sheet="1" objects="1" scenarios="1" formatColumns="0" formatRows="0" autoFilter="0"/>
  <autoFilter ref="C141:K618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TISK\Tisk</dc:creator>
  <cp:keywords/>
  <dc:description/>
  <cp:lastModifiedBy>Ručková Renáta</cp:lastModifiedBy>
  <dcterms:created xsi:type="dcterms:W3CDTF">2021-06-02T11:57:34Z</dcterms:created>
  <dcterms:modified xsi:type="dcterms:W3CDTF">2021-06-30T14:11:08Z</dcterms:modified>
  <cp:category/>
  <cp:version/>
  <cp:contentType/>
  <cp:contentStatus/>
</cp:coreProperties>
</file>